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<sst xmlns="http://schemas.openxmlformats.org/spreadsheetml/2006/main" count="1537" uniqueCount="547">
  <si>
    <t>Вес</t>
  </si>
  <si>
    <t>№</t>
  </si>
  <si>
    <t>Лукина Ирина</t>
  </si>
  <si>
    <t>Параметр оценки</t>
  </si>
  <si>
    <t>Исходящий на 0079168128367</t>
  </si>
  <si>
    <t>Исходящий на 0079161165843</t>
  </si>
  <si>
    <t>Входящий от 7 963 722-10-44</t>
  </si>
  <si>
    <t>Исходящий на 0079259151670</t>
  </si>
  <si>
    <t>Входящий от 7 921 566-47-27</t>
  </si>
  <si>
    <t>Исходящий на 7 964 248-25-59</t>
  </si>
  <si>
    <t>Исходящий на 0079262962248</t>
  </si>
  <si>
    <t>Исходящий на 0079251263137</t>
  </si>
  <si>
    <t>Исходящий на 0079211862468</t>
  </si>
  <si>
    <t>Входящий от 7 985 764-39-90</t>
  </si>
  <si>
    <t>Входящий от 7 988 239-75-51</t>
  </si>
  <si>
    <t>Исходящий на 0079173872409</t>
  </si>
  <si>
    <t>Исходящий на 7 963 655-25-40</t>
  </si>
  <si>
    <t>Исходящий на 0079109106876</t>
  </si>
  <si>
    <t>Исходящий на 7 977 497-62-34</t>
  </si>
  <si>
    <t>Исходящий на 0079035225953</t>
  </si>
  <si>
    <t>Исходящий на 7 918 777-19-93</t>
  </si>
  <si>
    <t>Исходящий на 0079266306108</t>
  </si>
  <si>
    <t>Исходящий на 7 926 630-61-08</t>
  </si>
  <si>
    <t>Исходящий на 0079160436176</t>
  </si>
  <si>
    <t>79037884740 - Входящий звонок</t>
  </si>
  <si>
    <t>Входящий от 7 903 788-47-40</t>
  </si>
  <si>
    <t>Исходящий на 0079164436171</t>
  </si>
  <si>
    <t>Исходящий на 0079183606845</t>
  </si>
  <si>
    <t>Исходящий на 0079266561219</t>
  </si>
  <si>
    <t>Исходящий на 7 925 126-31-37</t>
  </si>
  <si>
    <t>Входящий от 7 495 374-57-09</t>
  </si>
  <si>
    <t>Исходящий на 0079104424295</t>
  </si>
  <si>
    <t>Входящий от 7 495 964-87-64</t>
  </si>
  <si>
    <t>Исходящий на 0079269559261</t>
  </si>
  <si>
    <t>Исходящий на 0079162685434</t>
  </si>
  <si>
    <t>Исходящий на 0079166272823</t>
  </si>
  <si>
    <t>Исходящий на 0079168252399</t>
  </si>
  <si>
    <t>Исходящий на 0079259149598</t>
  </si>
  <si>
    <t>Исходящий на 0079037429310</t>
  </si>
  <si>
    <t>Исходящий на 0079175303583</t>
  </si>
  <si>
    <t>Исходящий на 7 915 047-99-11</t>
  </si>
  <si>
    <t>Входящий от 7 906 785-74-96</t>
  </si>
  <si>
    <t>Исходящий на 0079853817901</t>
  </si>
  <si>
    <t>Исходящий на 0079067627035</t>
  </si>
  <si>
    <t>Исходящий на 0079636210985</t>
  </si>
  <si>
    <t>Исходящий на 0079057230270</t>
  </si>
  <si>
    <t>Исходящий на 0079639469767</t>
  </si>
  <si>
    <t>Исходящий на 0079516514203</t>
  </si>
  <si>
    <t>Входящий от 7 985 765-75-14</t>
  </si>
  <si>
    <t>Исходящий на 0079067037396</t>
  </si>
  <si>
    <t>Входящий от 7 912 172-54-37</t>
  </si>
  <si>
    <t>Исходящий на 0079622842569</t>
  </si>
  <si>
    <t>Входящий от 7 926 475-14-48</t>
  </si>
  <si>
    <t>Исходящий на 7 929 342-01-03</t>
  </si>
  <si>
    <t>Исходящий на 7 925 802-40-47</t>
  </si>
  <si>
    <t>Исходящий на 0079258024047</t>
  </si>
  <si>
    <t>Исходящий на 0079687038310</t>
  </si>
  <si>
    <t>Исходящий на 7 918 431-73-19</t>
  </si>
  <si>
    <t>Исходящий на 7 916 868-88-33</t>
  </si>
  <si>
    <t>Исходящий на 7 917 514-31-90</t>
  </si>
  <si>
    <t>Исходящий на 0079168688833</t>
  </si>
  <si>
    <t>Исходящий на 0079037348905</t>
  </si>
  <si>
    <t>Исходящий на 0079167000246</t>
  </si>
  <si>
    <t>Исходящий на 0079165293756</t>
  </si>
  <si>
    <t>Исходящий на 0079260343798</t>
  </si>
  <si>
    <t>Исходящий на 0079684481572</t>
  </si>
  <si>
    <t>Входящий от 7 926 389-22-22</t>
  </si>
  <si>
    <t>Исходящий на 0079263892222</t>
  </si>
  <si>
    <t>Исходящий на 0079852267678</t>
  </si>
  <si>
    <t>Входящий от 7 926 562-48-79</t>
  </si>
  <si>
    <t>Исходящий на 0079154702331</t>
  </si>
  <si>
    <t>Исходящий на 0079053780526</t>
  </si>
  <si>
    <t>Исходящий на 0079037233163</t>
  </si>
  <si>
    <t>Исходящий на 0079629883339</t>
  </si>
  <si>
    <t>Входящий от 7 911 001-00-44</t>
  </si>
  <si>
    <t>Исходящий на 926 304-57-58</t>
  </si>
  <si>
    <t>Исходящий на 0079166120550</t>
  </si>
  <si>
    <t>Исходящий на 0079850806240</t>
  </si>
  <si>
    <t>Исходящий на 0079852330325</t>
  </si>
  <si>
    <t>Исходящий на 0079261612213</t>
  </si>
  <si>
    <t>Входящий от 7 926 788-55-87</t>
  </si>
  <si>
    <t>Входящий от 7 965 353-79-10</t>
  </si>
  <si>
    <t>Входящий от 7 916 670-86-20</t>
  </si>
  <si>
    <t>Входящий от 7 903 978-40-08</t>
  </si>
  <si>
    <t>Входящий от 7 962 872-96-22</t>
  </si>
  <si>
    <t>Исходящий на 0079067857496</t>
  </si>
  <si>
    <t>Входящий от 7 916 805-16-16</t>
  </si>
  <si>
    <t>Исходящий на 0079852265378</t>
  </si>
  <si>
    <t>Исходящий на 0079057591381</t>
  </si>
  <si>
    <t>Входящий от 7 495 992-66-82</t>
  </si>
  <si>
    <t>Исходящий на 0079213337488</t>
  </si>
  <si>
    <t>Входящий от 7 903 561-15-05</t>
  </si>
  <si>
    <t>Исходящий на 0079857657514</t>
  </si>
  <si>
    <t>Исходящий на 0079858569981</t>
  </si>
  <si>
    <t>Исходящий на 0079219666096</t>
  </si>
  <si>
    <t>Входящий от 7 962 010-01-81</t>
  </si>
  <si>
    <t>Исходящий на 0079035363377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</si>
  <si>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</si>
  <si>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</si>
  <si>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</si>
  <si>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</si>
  <si>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</si>
  <si>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</si>
  <si>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</si>
  <si>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</si>
  <si>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</si>
  <si>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</si>
  <si>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</si>
  <si>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</si>
  <si>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</si>
  <si>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</si>
  <si>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</si>
  <si>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</si>
  <si>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</si>
  <si>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</si>
  <si>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</si>
  <si>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</si>
  <si>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</si>
  <si>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</si>
  <si>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</si>
  <si>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</si>
  <si>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</si>
  <si>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</si>
  <si>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</si>
  <si>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</si>
  <si>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</si>
  <si>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</si>
  <si>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</si>
  <si>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</si>
  <si>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</si>
  <si>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</si>
  <si>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</si>
  <si>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</si>
  <si>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</si>
  <si>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</si>
  <si>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</si>
  <si>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</si>
  <si>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</si>
  <si>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</si>
  <si>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</si>
  <si>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</si>
  <si>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</si>
  <si>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</si>
  <si>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</si>
  <si>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</si>
  <si>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</si>
  <si>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</si>
  <si>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</si>
  <si>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</si>
  <si>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</si>
  <si>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</si>
  <si>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</si>
  <si>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</si>
  <si>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</si>
  <si>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</si>
  <si>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</si>
  <si>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</si>
  <si>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</si>
  <si>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</si>
  <si>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</si>
  <si>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</si>
  <si>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</si>
  <si>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</si>
  <si>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</si>
  <si>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</si>
  <si>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</si>
  <si>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</si>
  <si>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</si>
  <si>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</si>
  <si>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</si>
  <si>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</si>
  <si>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</si>
  <si>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</si>
  <si>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</si>
  <si>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</si>
  <si>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</si>
  <si>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</si>
  <si>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</si>
  <si>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</si>
  <si>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</si>
  <si>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</si>
  <si>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</si>
  <si>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</si>
  <si>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</si>
  <si>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</si>
  <si>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</si>
  <si>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</si>
  <si>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</si>
  <si>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</si>
  <si>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</si>
  <si>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</si>
  <si>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</si>
  <si>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</si>
  <si>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</si>
  <si>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</si>
  <si>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</si>
  <si>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</si>
  <si>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</si>
  <si>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</si>
  <si>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</si>
  <si>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</si>
  <si>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</si>
  <si>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</si>
  <si>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</si>
  <si>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</si>
  <si>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</si>
  <si>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</si>
  <si>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</si>
  <si>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</si>
  <si>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</si>
  <si>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</si>
  <si>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</si>
  <si>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</si>
  <si>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</si>
  <si>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</si>
  <si>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</si>
  <si>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</si>
  <si>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</si>
  <si>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</si>
  <si>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</si>
  <si>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</si>
  <si>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</si>
  <si>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 покупает предметы гостинной. Менеджер предложил мягкую мебель, не спросив конкретно, что, соответственно  получила от клиента отказ, не проработав возражения. Чек не расширился. Итог - проДажа, не расширенная.</t>
  </si>
  <si>
    <t>Клиент сделал заказ на сайте. Интересует производство, качество, экологичность, ранее заказал мебель на фабрике, что в 40 км от ЧЗО. Уточнила, из чего сделана мебель.  Много сомнений, хотелось бы посмотреть все в живую. Предложила посмотреть мебель на дому, больше интересует кровать, что бы можно было спать. Планирует покупку мебели в дом. Сделка закрыта, конкретно Дата контакта не назначена. Сделка закрыта.</t>
  </si>
  <si>
    <t>Клиент заказал письменный стол. Предложила 3 предмета подходящие под сочетания, но не проДала их. Итог - проДажа заказанного ранее товара с сайта.</t>
  </si>
  <si>
    <t>Заказ отложили из-за непредвиденных обстоятельств клиент на неопределенный срок. МТП не назначил Дату контакта клиенту. Не отказывала, сказала, что заказ будет актуален. По диалогу, клиент вызывает доверие.</t>
  </si>
  <si>
    <t>Клиента интересует угловая библиотека (в кабиНет), угловых Нет, предложила прямую из коллекции Верди. обсудили габариты предмета. Рассказала, где можно посмотреть на сайте интересующие варианты. Дату контакта не назначила.</t>
  </si>
  <si>
    <t xml:space="preserve">Клиент заказал несколько позиций Гостинной. Часть предметов есть в наличии, часть под заказ на июль. Под заказ жДать не хотят, МТП предложила коллекцию Соната. Предложила уточнить наличие предметов и созвониться с клиентом. Выявила, нужны ли предметы спальни.  Итог - по факту звонка. </t>
  </si>
  <si>
    <t>Клиент заказал кровать из ТЦ. Хотел бы ее посмотреть, но ТЦ закрыты, хочет увидеть фото, чтобы исключить наличие дефектов. Взяла время уточнить состояние предмета. Назначена Дата контакта.</t>
  </si>
  <si>
    <t>Звонок по наличие предметов, ранее уже консультировала, надо определиться с Комодом, выявила способы оплаты. Заказ разбит на два. Наличие/под заказ, идеальное решение со стороны МТП. Договорились о переписке по почте. В итоге - оформлен заказ. Итог - проДажа.</t>
  </si>
  <si>
    <t>У клиент заказ в компании, Менеджер по нему и уточняла. Параллельно уДалось выявить потребность в виде кухонной полке. Длительный диалог. Пытались подобрать нужный предмет, клиент запросил фотографии. Назначена Дата контакта. Итог - по факту просмотра фотографий, будет решение.</t>
  </si>
  <si>
    <t xml:space="preserve">Уточнила состояние кровати, клиенту упирался, пока не посмотрит, брать не хочет. Т.к. кровать стоит в ТЦ, сейчас это невозможно. МТП настояла на своем и оформила заказ. Итог - проДажа. </t>
  </si>
  <si>
    <t>Планово связалась с клиентом уточнить решение, но решение пока не принято. Уточнила местоположение клиента, попытаться организовать примерку. Итог - назначена Дата контакта, свяжется по факту согласования клиенту, показа мебели.</t>
  </si>
  <si>
    <t>Клиент уже знакома с мебелью, ранее покупала. Заказала стеллаж, менеджер предложила полку, но пока не готова. Стеллаж - под заказ. Было не значительное возражение, по сроку, но сразу же без разговоров приняла решение в пользу заказа. Итог - проДажа.</t>
  </si>
  <si>
    <t>Клиент из Сочи. интересует спальня Ирвинг. Рассматривает к покупке кровать, шкаф, дву тумбоки и комод и диван. Проконсультировала. Отправила на почту варианты диванов. Созвон +1 день. Итог - назначен контакт, по итогам будет принято решение</t>
  </si>
  <si>
    <t xml:space="preserve">Клиент приобретает большое количество спальных предметов.  Проконсультировала, клиент хотел бы скидку. Пришло письмо с сомнительной скидкой, менеджер попросила переслать это письмо и созвониться по результату. Итог - назначена Дата контакта. </t>
  </si>
  <si>
    <t>Клиент заказ огромное количество мебели разных проектов для обстановки дома.Менеджер проконсультировала по наличию клиента, предложила разбить заказ на несколько частей. Обсудили условия доставки и сборки. Предложила оформить заказ и внести предоплату. Согласился. Итог - проДажа.</t>
  </si>
  <si>
    <t xml:space="preserve">Заказала подставку под цветы. Интересуется, подойдет ли под Оскар, но к сожалению не подходит, цвет не совпаДает. Подобных подставок в такой серии и цвете Нет. По срокам на 17 июля, готова подожДать. Оформлен заказ. Итог - проДажа. </t>
  </si>
  <si>
    <t>Связался с клиентом по заказу, ранее обсужДали вопрос скидки, возможна бесплатная доставка до ТК. Возражений не последовало. Клиента интересует стоимость доставки ТК, самостоятельно обратится для расчета стоимости. По итогам - договорились созвониться.</t>
  </si>
  <si>
    <t>У клиента уже стоит мебель в беленом Дубе, предмет под заказ, клиент решил рассмотреть графитовый вариант цвета. Все под заказ, на Июль. Не устроили сроки, отказывается жДать, не Дав договорить менеджеру бросила трубку. Балл прощания ставлю в пользу Ирины, она старалась отработать клиента, аргументами и разными вариантами предложений.</t>
  </si>
  <si>
    <t>У клиент уже есть заказ в работе, докупает несколько предметов Гостинной, заказы совмещают, чтобы максимально доставить за 1 раз. Проконсультировала по срокам, наличию. предложила услуги сервиса. Оформила заказ. Итог - проДажа.</t>
  </si>
  <si>
    <t>Клиент из ВолгограДа. Заказал комод и туалетный стол. Доставка ТК, уточнил вес и объем содержимого, для понимая стоимости доставки. Предложила дополнительно рассмотреть покупку стульев к столу. Услуги сервиса - не логично предлагать при доставке ТК в отДаленный регион, ставлю в пользу МТП. оформила заказ. Итог - проДажа.</t>
  </si>
  <si>
    <t>Клиент 2 навесные полки (покупает, уже есть активный заказ с назначеной доставкой). Часть мебели - выставочные образцы и их забрать сразу не получится, так же интересует состояние предметов. Договорились по факту уточнения созвониться. Итог - менеджер взял время для уточнения и созвонится с клиентом</t>
  </si>
  <si>
    <t>Связалась с клиентом по факту уточнения, конкретно фотографи по полкам Нет. сказали, что состояние нормальное. Клиента это насторожило.  В итоге - решила оставить имеющийся заказ. От полок отказалась. Менеджер пыталась проработать, но столько жДать открытия ТЦ и брать кота в мешке клиент не захотел</t>
  </si>
  <si>
    <t>Менеджер хорошо обработал клиента, был вежлив и подстраивался под подстраивался под покупателя. Но можно было бы больше взять инициативы в ведении звонка</t>
  </si>
  <si>
    <t>Менеджер предпринимает действия для созДания АРО, попытался совершить кросс-проДажи. Но можно было предложить больше товара.</t>
  </si>
  <si>
    <t xml:space="preserve">Менеджеру стоило спросить по какой причине клиент не посчитал тумбу и стелаж </t>
  </si>
  <si>
    <t>Менеджеру нужно научиться видеть возражения  работать с ними</t>
  </si>
  <si>
    <t>Менеджер опять же не проработал возражение с мебель, которая стоит на подиуме. А еще можно было бы немножко общаться поэмоциональнее</t>
  </si>
  <si>
    <t>В целом звонок был  проведен хорошо</t>
  </si>
  <si>
    <t>Менеджер молодец, очень аккуратно общается с напряженным клиентом, но можно добавить уверенности</t>
  </si>
  <si>
    <t>В целом не плохо, но можно быть немножко поэмоциональнее</t>
  </si>
  <si>
    <t>Не хватает уверенности работать с возражениями. Надо четко и быстро их отрабатывать, верит в то что ты говоришь, а вместо этого "Ну смотрите" и затихающий голос, что аж клиент перебил.</t>
  </si>
  <si>
    <t>Диалог с клиентом выстраивается вполне хорошо, но нужно продать сопутствующий товар</t>
  </si>
  <si>
    <t>Звонок прошел успешно, будем надеяться что клиента все устроит</t>
  </si>
  <si>
    <t>Нужно проявлять больше инициативы по подбору мебели</t>
  </si>
  <si>
    <t>Можно говорить немного громче и побольше эмоций.</t>
  </si>
  <si>
    <t>Приятно общается с клиентами, но можно по активнее предлагать товар</t>
  </si>
  <si>
    <t>Интересует коллекция Мадлен. Менеджер предложила дополнительные позиции в спальню и кабинет. Менеджер отправит информацию по матрасам и срокам.</t>
  </si>
  <si>
    <t>Менеджер мог быть более заинтересованным в продаже и более живо вести диалог</t>
  </si>
  <si>
    <t xml:space="preserve">Менеджер не оговорил сроки оплаты </t>
  </si>
  <si>
    <t>Менеджер не выдержал возражений клиента</t>
  </si>
  <si>
    <t>Менеджер не задал три вопроса с ответом Да. Не задал направляющие вопросы.</t>
  </si>
  <si>
    <t xml:space="preserve">Менеджер мог предложить больше вариантов товара </t>
  </si>
  <si>
    <t>Интересует трюмо. Менеджер уточнит состояние. Вывоз после карантина.</t>
  </si>
  <si>
    <t>Менеджер согласовал скидку на 45% для клиента. Клиента все устроило. Уточнит по оплате и перезвонит.</t>
  </si>
  <si>
    <t>Менеджер не до конца выдержал возражения клиента и из за этого проиграл сделку.</t>
  </si>
  <si>
    <t>менеджер не проявил нициативность в продаже большего количества товаров, не предложил весь ассортимент</t>
  </si>
  <si>
    <t>Менеджер мог предложить клиенту больше ассортимента</t>
  </si>
  <si>
    <t>Клиент оформил заказ на сайте. Менеджер уточнила в какую комнату и поинтересовалась нужно ли еще что то.</t>
  </si>
  <si>
    <t>Клиент оформил заказ. Одного элемента нет в наличии. Менеджер предложила заменить. Также предложила дополнительную мебель в гостиную. Заказ оформлен</t>
  </si>
  <si>
    <t>Клиент заинтересован в следующей покупке после того, как попробует купленный товар в деле. Менеджер вывела клиента на то, что он после того, как получит заказ, выйдет на связь для совершения большой покупки.</t>
  </si>
  <si>
    <t>Менеджер уточнила нужно ли еще какая то мебель, клиент отказался. В какую комнату мебель - неизвестно.</t>
  </si>
  <si>
    <t>Менеджер выбрал нужный способ доставки для клиента, подтолкнул на увеличение чека</t>
  </si>
  <si>
    <t xml:space="preserve">Менеджер напомнил клиенту о доплату и уточнил видел ли клиент из сообщение </t>
  </si>
  <si>
    <t>Менеджер задал много проясняющих вопросов, максимально пытался расширить чек</t>
  </si>
  <si>
    <t>Менеджер не смог дожать клиента до оформления заказа</t>
  </si>
  <si>
    <t xml:space="preserve">Менеджер был крайне дружелюбен, пытался расширить чек, но у клиента не было средств </t>
  </si>
  <si>
    <t>Клиент уже выбрал все, что ему нужно, также комната уже была полностью заставлена. Менеджер предпринял все, чтобы расширить чек, кроме того, чтобы описать все преимущества мебели данной фирмы</t>
  </si>
  <si>
    <t>Менеджер прекрасно решил проблему клиента и смог продать ему товар</t>
  </si>
  <si>
    <t>Менеджер был заинтересован в увеличении чека и тактично предложил необходимые товары клиенту</t>
  </si>
  <si>
    <t xml:space="preserve">Менеджер все четко уточнил по поводу доплаты </t>
  </si>
  <si>
    <t>Доплата по заказу прошла успешно</t>
  </si>
  <si>
    <t>Менеджер не расширил чек, так как клиент недостаточно обеспечен, и не дожал клиента</t>
  </si>
  <si>
    <t>Менеджер не расширил максимально чек</t>
  </si>
  <si>
    <t>Менеджер не нашел то, что по душе клиенту, не смог убедить его в привлекательности товара</t>
  </si>
  <si>
    <t>Менеджер хорошо отработал заказ,но мог бы предложить больший ассортимент товаров для увеличения чека</t>
  </si>
  <si>
    <t xml:space="preserve"> Клиент заказл комплект Алези, но ему нужна мебель не раньше чем через месяц .Менеджер не попытался расширить чек. Проконсультировал клиента по интересующим позициям.</t>
  </si>
  <si>
    <t xml:space="preserve">Клиент приобретает мебель в спальню. Менеджер оформила заказ, но не максимально расширила чек . </t>
  </si>
  <si>
    <t>Менеджер пытается решить проблему клиента, так как нужная коллекция снята с производства</t>
  </si>
  <si>
    <t>Менеджер не  дожал клиента клиента до заказа. Клиент обдумает.</t>
  </si>
  <si>
    <t>Менеджер оформила заказ кровати из коллекции Рауна. Можно было попытаться расширить чек.</t>
  </si>
  <si>
    <t>Менеджер со всем справился. Оформил заказ, четко следуя всем пунктам чек листа.</t>
  </si>
  <si>
    <t>Клиента интересует шкафы коллекции Норд и Берген.Менеджер проконсультировала по доставке и по товару, но не попытался расширить чек</t>
  </si>
  <si>
    <t>Клиенту нужно дождать привоза другой мебели, чтобы купить шкаф, менеджер провела всю консультацию</t>
  </si>
  <si>
    <t>Клиент заказ шкаф. Менеджер проконсультировала по коллекции и оформила заказ, но не максимально увеличил чек, не раскрыл все преимущества заказа именно в этой фирме</t>
  </si>
  <si>
    <t>Менеджер не смог убедить клиента в том, что ради такой мебели можно и подождать, не привел ни одного аргументы в пользу, чтобы расписать все качества их продукции,а  также не  предложил прочий товар, который продает фирма</t>
  </si>
  <si>
    <t>Менеджер не предложил весь ассортимент, чтобы расширить чек</t>
  </si>
  <si>
    <t>Клиент нужен диван и корпус. Менеджер уточнил по срокам производства и оформил заказ.</t>
  </si>
  <si>
    <t>Клиента интересует мебель коллекции Концепт для спальни. Менеджер проконсультировал клиента по наличию, доставке и цене.</t>
  </si>
  <si>
    <t>Клиента интересовала мебель в комнату. Менеджер провел консультацию, но не попытался расширить чек.</t>
  </si>
  <si>
    <t>Клиента интересует полка навесная. Менеджер проконсультировал по наличию, цене и доставке. Хорошо отработал заказ.</t>
  </si>
  <si>
    <t>Клиенту нужно время, чтобы подумать и определиться с размером, менеджер скинет дополнительную информацию клиенту, чтобы помочь решиться</t>
  </si>
  <si>
    <t>Менеджер должен уточнить информацию по стоимости доставки в транспортной компании</t>
  </si>
  <si>
    <t>Клиент заказал мебель из коллекции Коллиниал.Менеджер проконсультировала по наличию и доставке и оформила заказ.</t>
  </si>
  <si>
    <t>Клиента интересует кровать Норд. Менеджер проконсультировал клиента и подобрал нужное основание.</t>
  </si>
  <si>
    <t>Клиента интересует витрина Мадлен.Менеджер проконсультировал, уточнил,что то выставочный образец, но не попытался сделать дополнительные продажи.</t>
  </si>
  <si>
    <t>Клиента интересует спальня с выставки со скидкой. Менеджер консультирует, ищет нужную коллекцию.</t>
  </si>
  <si>
    <t>Клиенту нужен письменный стол. Менеджер консультирует и обговаривает все детали заказа.</t>
  </si>
  <si>
    <t>Менеджер без инициативно подошел к увеличению чека, хотя клиент не был четко уверен в своей корзине и на него возможно было бы повлиять</t>
  </si>
  <si>
    <t>Клиента интересует мебель с коллекции Алези и еще несколько коллекций,а также работа дизайнера и визуализация.Менеджер пытается решить проблему.</t>
  </si>
  <si>
    <t>Менеджер проконсультировал клиента и оформил заказ, клиенту больше никакая мебель не нужна</t>
  </si>
  <si>
    <t>Клиент интересует мебель коллекции Берген. Менеджер провел консультацию и оформил заказ.</t>
  </si>
  <si>
    <t>Менеджер хорошо поработал, попытался расширить чек, но нужного цвета не оказалось в наличии</t>
  </si>
  <si>
    <t>Менеджер хорошо проработал заказ,но не попытался расширить чек</t>
  </si>
  <si>
    <t>Клиента интересует мебель для спальни Катрин. Менеджер консультирует по наличию, оплате и доставке.</t>
  </si>
  <si>
    <t>Клиента интересует мебель коллекции Венге. Менеджер проконсультировал клиента, хорошо вел заказ</t>
  </si>
  <si>
    <t>Клиента интересует спальня Стелла. Менеджер провел консультацию. Описал все детали кровати.</t>
  </si>
  <si>
    <t>Менеджер хорошо ведет заказ</t>
  </si>
  <si>
    <t>Клиенту не понравилась визуализация. Поэтому он не будет брать мебель пока что.</t>
  </si>
  <si>
    <t>Клиент еще хочет повыбирать мебель. Менеджер проконсультировал.</t>
  </si>
  <si>
    <t xml:space="preserve">Клиента интересует шкаф Лика и какие возможны скидки . Менеджер рассказал </t>
  </si>
  <si>
    <t>Клиент интересует  тумба. Менеджер проконсультировал и предложил варианты .</t>
  </si>
  <si>
    <t>Клиент заказал комбинированный  шкаф Марсель 41. Менеджер успешно ответил на все вопросы и оформил заказ.</t>
  </si>
  <si>
    <t>Клиента интересует коллекция Веледж и Бландж. Менеджер без инициативно отвечал на вопросы клиента и ничего не предложил.</t>
  </si>
  <si>
    <t>Менеджер сообщил о необходимости доплаты.</t>
  </si>
  <si>
    <t>Клиента интересует журнальный стол Кларенс в цвете пепел с распродажи. Менеджер уточнит информацию по изъянам и перезвонит. Не попытался расширить чек</t>
  </si>
  <si>
    <t>Клиент был занят поэтому не смог оплатить. Так же скидка увеличилась и клиент захотел переоформить заказ, менеджер все сделает и отправит новую ссылку на оплату.</t>
  </si>
  <si>
    <t>Менеджер раньше общался с клиентом и он так и не смог определиться с выбором дивана-кровати, менеджер предложил поискать подходящие варианты и скинуть на почту или  в whats app</t>
  </si>
  <si>
    <t>Клиент заказал ограничитель для кровати Флорис. Менеджер уточнил по наличию и успешно оформил заказ.</t>
  </si>
  <si>
    <t>Клиент -дизайнер. который хочет сотрудничать. Менеджер искал заказ, но такого не нашлось, должен связаться с Краснодаром и узнать информацию.</t>
  </si>
  <si>
    <t>Клиента интересует спальня Верде, менеджер уточнил по поводу сроков  доставки.  Менеджер ответил на все интересующие вопросы .</t>
  </si>
  <si>
    <t>Были ли возражения - Да или Нет</t>
  </si>
  <si>
    <t xml:space="preserve">Примечания по возражениям, если было </t>
  </si>
  <si>
    <t>Экологичность, стоимость, просил скидку.</t>
  </si>
  <si>
    <t>Жизненная ситуация, не располагает к покупке</t>
  </si>
  <si>
    <t>Клиента интересовала угловая библиотека.</t>
  </si>
  <si>
    <t>Сроки</t>
  </si>
  <si>
    <t>Стиль, цвет полки</t>
  </si>
  <si>
    <t>Хотел увидеть вживую.</t>
  </si>
  <si>
    <t>Увидеть, прежде чем покупать</t>
  </si>
  <si>
    <t>Сложность в подборе</t>
  </si>
  <si>
    <t>Скидка</t>
  </si>
  <si>
    <t>Состояние предметов</t>
  </si>
  <si>
    <t>Пока не надо</t>
  </si>
  <si>
    <t>Не надо</t>
  </si>
  <si>
    <t>Дорого</t>
  </si>
  <si>
    <t>Не устроила стоимость доставки</t>
  </si>
  <si>
    <t>Менеджер полностью описал все достоинства выбранного товара, убедил клиента в надежности продукции</t>
  </si>
  <si>
    <t>Клиент не был уверен в качестве товара и репутации компании, но менеджер умело переубедил его</t>
  </si>
  <si>
    <t>Менеджер не описал все преимущества заказа мебели именно в этой фирме, несмотря на большой срок</t>
  </si>
  <si>
    <t>Менеджер не смог объяснить клиенту почему сумма доставки увеличилась в 2 раза</t>
  </si>
  <si>
    <t>Клиента не устроило, что нет дизайнера и цена продукции, так как с фабрики брать дешевле</t>
  </si>
  <si>
    <t>Менеджер не попытался переубедить клиента в необходимости покупки товаров</t>
  </si>
  <si>
    <t>Не получилось дожать до заказа</t>
  </si>
  <si>
    <t>Клиент рассматривает покупку данного шкафа у конкурентов, менеджер не смог убедить клиента что наша фирма предоставляет самые лучшие условия для покупки.</t>
  </si>
  <si>
    <t>Отработал ли возражение, если возражений не было, то ничего не пишем</t>
  </si>
  <si>
    <t>Частично отработал по экологичности, обещала уточнить по скидке.</t>
  </si>
  <si>
    <t>Да, предложила прямые варианты библиотек, клиент согласен посмотреть на сайте.</t>
  </si>
  <si>
    <t>Предложила самовывоз</t>
  </si>
  <si>
    <t>Как отработал по шагам и отразить в баллах (какие пункты именно выполнены)</t>
  </si>
  <si>
    <t>Предложила посмотреть мебель на дому</t>
  </si>
  <si>
    <t>предложила прямые варианты библиотек, клиент согласен посмотреть на сайте.</t>
  </si>
  <si>
    <t xml:space="preserve">Уточняет наличие. </t>
  </si>
  <si>
    <t>Разбила заказ на 2, что в наличии едет в первую очередь, под заказ вторый рейсом.</t>
  </si>
  <si>
    <t>Предложила выслать фотографии интересующего варианта.</t>
  </si>
  <si>
    <t>Оформила заказ, предоставила аргументы.</t>
  </si>
  <si>
    <t>Предоставленный 2 аргумента ( посмотреть на складе или организовать примерку на улице).</t>
  </si>
  <si>
    <t>Клиент сам был настроен на заказ, прорабатывать особо не пришлось</t>
  </si>
  <si>
    <t>Отправила каталоги</t>
  </si>
  <si>
    <t>запросила письмо клиента, попробуют согласовать</t>
  </si>
  <si>
    <t>Менеджер очень старалась удержать клиента, но та, бросила трубку.</t>
  </si>
  <si>
    <t>Взяла время уточнить информацию по состоянию.</t>
  </si>
  <si>
    <t>Проработала на сколько было возможно</t>
  </si>
  <si>
    <t xml:space="preserve">Пропустила возражение и не проработала его </t>
  </si>
  <si>
    <t>Согласилась с тем что клиенту не надо товар вместо того, чтобы попробовать проработать возражение</t>
  </si>
  <si>
    <t>Неуверенно работает с возражениями</t>
  </si>
  <si>
    <t>86,87,88</t>
  </si>
  <si>
    <t>86,87.88</t>
  </si>
  <si>
    <t>86,87,88,89,90,91</t>
  </si>
  <si>
    <t>86,87,88,89,91</t>
  </si>
  <si>
    <t>86-89</t>
  </si>
  <si>
    <t>87,88,91</t>
  </si>
  <si>
    <r>
      <t>Статус сделки (</t>
    </r>
    <r>
      <rPr>
        <color rgb="FF00FF00"/>
      </rPr>
      <t>Успешно закрыто</t>
    </r>
    <r>
      <rPr/>
      <t xml:space="preserve"> </t>
    </r>
    <r>
      <rPr>
        <color rgb="FFFF0000"/>
      </rPr>
      <t>Упущена</t>
    </r>
    <r>
      <rPr/>
      <t xml:space="preserve">, В работе) </t>
    </r>
  </si>
  <si>
    <t>Успешно закрыто</t>
  </si>
  <si>
    <t>Упущена</t>
  </si>
  <si>
    <t>Успешно закрыта</t>
  </si>
  <si>
    <t>В работе</t>
  </si>
  <si>
    <t>Успешно</t>
  </si>
  <si>
    <t>Упущено</t>
  </si>
  <si>
    <t>Успешно  закрыта</t>
  </si>
  <si>
    <t>Дата следующего контакта</t>
  </si>
  <si>
    <t>После открытия ТЦ</t>
  </si>
  <si>
    <t>Не назначили</t>
  </si>
  <si>
    <t>Клиент сам перезвонит</t>
  </si>
  <si>
    <t xml:space="preserve">Средний по всем звонкам </t>
  </si>
  <si>
    <t>Средний по всем звонкам</t>
  </si>
  <si>
    <t xml:space="preserve">Количество звонков </t>
  </si>
  <si>
    <t>Количество</t>
  </si>
  <si>
    <t>Количество звонков</t>
  </si>
  <si>
    <t>Продолжительность звонков</t>
  </si>
  <si>
    <t>Продолжительность</t>
  </si>
  <si>
    <t>Исходящих</t>
  </si>
  <si>
    <t>F</t>
  </si>
  <si>
    <t>Входящих</t>
  </si>
  <si>
    <t>Итого целевых</t>
  </si>
  <si>
    <t>Итого времени на целевых</t>
  </si>
  <si>
    <t>Итого времени</t>
  </si>
  <si>
    <t xml:space="preserve"> Итого времени на целевых</t>
  </si>
  <si>
    <t>С потенциалом проДаж</t>
  </si>
  <si>
    <t>С потенциалом</t>
  </si>
  <si>
    <t>С потенциалом продаж</t>
  </si>
  <si>
    <t>Нецелевые</t>
  </si>
  <si>
    <t>Общее количество</t>
  </si>
  <si>
    <t>Общее</t>
  </si>
  <si>
    <t>Суммарный %</t>
  </si>
  <si>
    <t xml:space="preserve">Дата </t>
  </si>
  <si>
    <t>Средний %</t>
  </si>
  <si>
    <t>Суммарный%</t>
  </si>
  <si>
    <t xml:space="preserve">кол-во </t>
  </si>
  <si>
    <t xml:space="preserve">Неделя </t>
  </si>
  <si>
    <t>Прослушано</t>
  </si>
  <si>
    <t xml:space="preserve">Время на целевых </t>
  </si>
  <si>
    <t xml:space="preserve">Месяц </t>
  </si>
  <si>
    <t>Месячный показатель</t>
  </si>
  <si>
    <t>Март</t>
  </si>
  <si>
    <t>Апрель</t>
  </si>
  <si>
    <t>Май</t>
  </si>
  <si>
    <t>Июнь</t>
  </si>
  <si>
    <t>Июль</t>
  </si>
  <si>
    <t>Август</t>
  </si>
  <si>
    <t>01.29.2020</t>
  </si>
  <si>
    <t>29.01-04.02.2020</t>
  </si>
  <si>
    <t>Февраль</t>
  </si>
  <si>
    <t>Средний Балл</t>
  </si>
  <si>
    <t>01.30.2020</t>
  </si>
  <si>
    <t>05-11.02.2020</t>
  </si>
  <si>
    <t xml:space="preserve">Исходящих </t>
  </si>
  <si>
    <t>01.31.2020</t>
  </si>
  <si>
    <t>12-18.02.2020</t>
  </si>
  <si>
    <t>19-25.02.2020</t>
  </si>
  <si>
    <t xml:space="preserve">С потенциалом проДаж </t>
  </si>
  <si>
    <t xml:space="preserve">26.02-03.03.2020
</t>
  </si>
  <si>
    <t xml:space="preserve">Нецелевые </t>
  </si>
  <si>
    <t>04-10.03.2020</t>
  </si>
  <si>
    <t>11-17.03.2020</t>
  </si>
  <si>
    <t>18-24.03.2020</t>
  </si>
  <si>
    <t>25-31.03.2020</t>
  </si>
  <si>
    <t>01-07.04.2020</t>
  </si>
  <si>
    <t>08-14.04.2020</t>
  </si>
  <si>
    <t>15-21.04.2020</t>
  </si>
  <si>
    <t>22-28.04.2020</t>
  </si>
  <si>
    <t>29.04-05.05.2020</t>
  </si>
  <si>
    <t>06.05-12.05.2020</t>
  </si>
  <si>
    <t>02.13.2020</t>
  </si>
  <si>
    <t>13.05-19.05.2020</t>
  </si>
  <si>
    <t>02.14.2020</t>
  </si>
  <si>
    <t>20.05-26.05.2020</t>
  </si>
  <si>
    <t>02.15.2020</t>
  </si>
  <si>
    <t>02.16.2020</t>
  </si>
  <si>
    <t>02.17.2020</t>
  </si>
  <si>
    <t>02.18.2020</t>
  </si>
  <si>
    <t>02.19.2020</t>
  </si>
  <si>
    <t>02.20.2020</t>
  </si>
  <si>
    <t>02.21.2020</t>
  </si>
  <si>
    <t>02.22.2020</t>
  </si>
  <si>
    <t>02.23.2020</t>
  </si>
  <si>
    <t>02.24.2020</t>
  </si>
  <si>
    <t>02.25.2020</t>
  </si>
  <si>
    <t>02.26.2020</t>
  </si>
  <si>
    <t>02.27.2020</t>
  </si>
  <si>
    <t>02.28.2020</t>
  </si>
  <si>
    <t>02.29.2020</t>
  </si>
  <si>
    <t>03.13.2020</t>
  </si>
  <si>
    <t>03.14.2020</t>
  </si>
  <si>
    <t>03.15.2020</t>
  </si>
  <si>
    <t>03.16.2020</t>
  </si>
  <si>
    <t>03.17.2020</t>
  </si>
  <si>
    <t>03.18.2020</t>
  </si>
  <si>
    <t>03.19.2020</t>
  </si>
  <si>
    <t>03.20.2020</t>
  </si>
  <si>
    <t>03.21.2020</t>
  </si>
  <si>
    <t>03.22.2020</t>
  </si>
  <si>
    <t>03.23.2020</t>
  </si>
  <si>
    <t>03.24.2020</t>
  </si>
  <si>
    <t>03.25.2020</t>
  </si>
  <si>
    <t>03.26.2020</t>
  </si>
  <si>
    <t>03.27.2020</t>
  </si>
  <si>
    <t>03.28.2020</t>
  </si>
  <si>
    <t>03.29.2020</t>
  </si>
  <si>
    <t>03.30.2020</t>
  </si>
  <si>
    <t>03.31.2020</t>
  </si>
  <si>
    <t>4</t>
  </si>
  <si>
    <t>04.13.2020</t>
  </si>
  <si>
    <t>04.14.2020</t>
  </si>
  <si>
    <t>04.15.2020</t>
  </si>
  <si>
    <t>04.16.2020</t>
  </si>
  <si>
    <t>04.17.2020</t>
  </si>
  <si>
    <t>04.18.2020</t>
  </si>
  <si>
    <t>04.19.2020</t>
  </si>
  <si>
    <t>04.20.2020</t>
  </si>
  <si>
    <t>04.21.2020</t>
  </si>
  <si>
    <t>04.22.2020</t>
  </si>
  <si>
    <t>04.23.2020</t>
  </si>
  <si>
    <t>6</t>
  </si>
  <si>
    <t>04.24.2020</t>
  </si>
  <si>
    <t>12</t>
  </si>
  <si>
    <t>04.25.2020</t>
  </si>
  <si>
    <t>04.26.2020</t>
  </si>
  <si>
    <t>04.27.2020</t>
  </si>
  <si>
    <t>04.28.2020</t>
  </si>
  <si>
    <t>04.29.2020</t>
  </si>
  <si>
    <t>04.30.2020</t>
  </si>
  <si>
    <t>9</t>
  </si>
  <si>
    <t>05.13.2020</t>
  </si>
  <si>
    <t>05.14.2020</t>
  </si>
  <si>
    <t>05.15.2020</t>
  </si>
  <si>
    <t>05.16.2020</t>
  </si>
  <si>
    <t>05.17.2020</t>
  </si>
  <si>
    <t>05.18.2020</t>
  </si>
  <si>
    <t>05.19.2020</t>
  </si>
  <si>
    <t>05.20.2020</t>
  </si>
  <si>
    <t>05.21.2020</t>
  </si>
  <si>
    <t>05.22.2020</t>
  </si>
  <si>
    <t>05.23.2020</t>
  </si>
  <si>
    <t>05.24.2020</t>
  </si>
  <si>
    <t>05.25.2020</t>
  </si>
  <si>
    <t>05.26.2020</t>
  </si>
  <si>
    <t>05.30.2020</t>
  </si>
  <si>
    <t>День</t>
  </si>
  <si>
    <t>Кол-во</t>
  </si>
  <si>
    <t>Неделя</t>
  </si>
  <si>
    <t>Суммарный</t>
  </si>
  <si>
    <t xml:space="preserve">Лучший звонок </t>
  </si>
  <si>
    <t>Худший звонок</t>
  </si>
  <si>
    <t>Месяц</t>
  </si>
  <si>
    <t>Без входящих</t>
  </si>
  <si>
    <t>29.04-05.05</t>
  </si>
  <si>
    <t>06.05-12.05</t>
  </si>
  <si>
    <t>13.05-19.05</t>
  </si>
  <si>
    <t>https://24.belfan.ru/crm/contact/details/63781/?IFRAME=Y&amp;IFRAME_TYPE=SIDE_SLIDER#</t>
  </si>
  <si>
    <t>https://24.belfan.ru/crm/contact/details/62393/?IFRAME=Y&amp;IFRAME_TYPE=SIDE_SLIDER#</t>
  </si>
  <si>
    <t>20.05-26.05</t>
  </si>
  <si>
    <t>https://24.belfan.ru/crm/contact/details/53655/?IFRAME=Y&amp;IFRAME_TYPE=SIDE_SLIDER#</t>
  </si>
  <si>
    <t>https://24.belfan.ru/crm/contact/details/63870/?IFRAME=Y&amp;IFRAME_TYPE=SIDE_SLIDER#</t>
  </si>
  <si>
    <t>Общее кол-во за месяц</t>
  </si>
  <si>
    <t>Средний % за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</si>
</sst>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 mmmm"/>
    <numFmt numFmtId="166" formatCode="dd.mm.yyyy"/>
    <numFmt numFmtId="167" formatCode="H:mm:ss"/>
    <numFmt numFmtId="168" formatCode="d/m/yyyy"/>
    <numFmt numFmtId="169" formatCode="dd\.mm\.yyyy"/>
  </numFmts>
  <fonts count="2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sz val="11.0"/>
      <color theme="1"/>
      <name val="Calibri"/>
    </font>
    <font>
      <color theme="1"/>
      <name val="Calibri"/>
    </font>
    <font/>
    <font>
      <sz val="11.0"/>
      <color theme="1"/>
      <name val="Calibri"/>
    </font>
    <font>
      <u/>
      <color rgb="FF2067B0"/>
      <name val="Arial"/>
    </font>
    <font>
      <u/>
      <color rgb="FF2067B0"/>
      <name val="Arial"/>
    </font>
    <font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12.0"/>
      <color rgb="FF000000"/>
      <name val="Calibri"/>
    </font>
    <font>
      <color rgb="FF000000"/>
      <name val="Roboto"/>
    </font>
    <font>
      <sz val="11.0"/>
      <color rgb="FF00FF00"/>
      <name val="Calibri"/>
    </font>
    <font>
      <sz val="11.0"/>
      <color rgb="FFFF0000"/>
      <name val="Calibri"/>
    </font>
    <font>
      <sz val="11.0"/>
      <color rgb="FF434343"/>
      <name val="Calibri"/>
    </font>
    <font>
      <sz val="11.0"/>
      <color rgb="FF000000"/>
      <name val="Inconsolata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F2F4"/>
        <bgColor rgb="FFEEF2F4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36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shrinkToFit="0" vertical="center" wrapText="1"/>
    </xf>
    <xf borderId="0" fillId="2" fontId="3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vertical="center"/>
    </xf>
    <xf borderId="0" fillId="4" fontId="3" numFmtId="164" xfId="0" applyAlignment="1" applyFill="1" applyFont="1" applyNumberFormat="1">
      <alignment horizontal="center" readingOrder="0" vertical="center"/>
    </xf>
    <xf borderId="0" fillId="2" fontId="4" numFmtId="0" xfId="0" applyFont="1"/>
    <xf borderId="0" fillId="4" fontId="3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3" fillId="0" fontId="5" numFmtId="0" xfId="0" applyBorder="1" applyFont="1"/>
    <xf borderId="2" fillId="0" fontId="5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5" fillId="4" fontId="0" numFmtId="0" xfId="0" applyAlignment="1" applyBorder="1" applyFont="1">
      <alignment horizontal="center" readingOrder="0" shrinkToFit="0" vertical="center" wrapText="1"/>
    </xf>
    <xf borderId="6" fillId="4" fontId="0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5" fillId="5" fontId="0" numFmtId="0" xfId="0" applyAlignment="1" applyBorder="1" applyFill="1" applyFont="1">
      <alignment horizontal="center" readingOrder="0" shrinkToFit="0" vertical="center" wrapText="1"/>
    </xf>
    <xf borderId="0" fillId="2" fontId="6" numFmtId="0" xfId="0" applyAlignment="1" applyFont="1">
      <alignment horizontal="center" vertical="center"/>
    </xf>
    <xf borderId="5" fillId="0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5" fillId="4" fontId="10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4" fontId="0" numFmtId="46" xfId="0" applyAlignment="1" applyBorder="1" applyFont="1" applyNumberFormat="1">
      <alignment horizontal="center" readingOrder="0" shrinkToFit="0" vertical="center" wrapText="1"/>
    </xf>
    <xf borderId="14" fillId="4" fontId="0" numFmtId="46" xfId="0" applyAlignment="1" applyBorder="1" applyFont="1" applyNumberFormat="1">
      <alignment horizontal="center" readingOrder="0" shrinkToFit="0" vertical="center" wrapText="1"/>
    </xf>
    <xf borderId="0" fillId="2" fontId="0" numFmtId="46" xfId="0" applyAlignment="1" applyFont="1" applyNumberFormat="1">
      <alignment horizontal="center" readingOrder="0" shrinkToFit="0" vertical="center" wrapText="1"/>
    </xf>
    <xf borderId="15" fillId="4" fontId="0" numFmtId="46" xfId="0" applyAlignment="1" applyBorder="1" applyFont="1" applyNumberFormat="1">
      <alignment horizontal="center" readingOrder="0" shrinkToFit="0" vertical="center" wrapText="1"/>
    </xf>
    <xf borderId="13" fillId="0" fontId="6" numFmtId="46" xfId="0" applyAlignment="1" applyBorder="1" applyFont="1" applyNumberFormat="1">
      <alignment horizontal="center" readingOrder="0" shrinkToFit="0" vertical="center" wrapText="1"/>
    </xf>
    <xf borderId="13" fillId="0" fontId="6" numFmtId="21" xfId="0" applyAlignment="1" applyBorder="1" applyFont="1" applyNumberFormat="1">
      <alignment horizontal="center" readingOrder="0" shrinkToFit="0" vertical="center" wrapText="1"/>
    </xf>
    <xf borderId="13" fillId="0" fontId="6" numFmtId="21" xfId="0" applyAlignment="1" applyBorder="1" applyFont="1" applyNumberFormat="1">
      <alignment horizontal="center" readingOrder="0" vertical="center"/>
    </xf>
    <xf borderId="13" fillId="4" fontId="6" numFmtId="21" xfId="0" applyAlignment="1" applyBorder="1" applyFont="1" applyNumberFormat="1">
      <alignment horizontal="center" readingOrder="0" shrinkToFit="0" vertical="center" wrapText="1"/>
    </xf>
    <xf borderId="14" fillId="4" fontId="6" numFmtId="21" xfId="0" applyAlignment="1" applyBorder="1" applyFont="1" applyNumberFormat="1">
      <alignment horizontal="center" readingOrder="0" shrinkToFit="0" vertical="center" wrapText="1"/>
    </xf>
    <xf borderId="0" fillId="2" fontId="6" numFmtId="21" xfId="0" applyAlignment="1" applyFont="1" applyNumberFormat="1">
      <alignment horizontal="center" readingOrder="0" shrinkToFit="0" vertical="center" wrapText="1"/>
    </xf>
    <xf borderId="15" fillId="4" fontId="6" numFmtId="21" xfId="0" applyAlignment="1" applyBorder="1" applyFont="1" applyNumberFormat="1">
      <alignment horizontal="center" readingOrder="0" shrinkToFit="0" vertical="center" wrapText="1"/>
    </xf>
    <xf borderId="13" fillId="3" fontId="6" numFmtId="21" xfId="0" applyAlignment="1" applyBorder="1" applyFont="1" applyNumberFormat="1">
      <alignment horizontal="center" readingOrder="0" shrinkToFit="0" vertical="center" wrapText="1"/>
    </xf>
    <xf borderId="13" fillId="0" fontId="4" numFmtId="21" xfId="0" applyAlignment="1" applyBorder="1" applyFont="1" applyNumberFormat="1">
      <alignment horizontal="center" readingOrder="0" vertical="center"/>
    </xf>
    <xf borderId="0" fillId="4" fontId="6" numFmtId="21" xfId="0" applyAlignment="1" applyFont="1" applyNumberFormat="1">
      <alignment horizontal="center" readingOrder="0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7" fillId="6" fontId="11" numFmtId="0" xfId="0" applyAlignment="1" applyBorder="1" applyFill="1" applyFont="1">
      <alignment horizontal="center" shrinkToFit="0" vertical="center" wrapText="1"/>
    </xf>
    <xf borderId="16" fillId="4" fontId="12" numFmtId="0" xfId="0" applyAlignment="1" applyBorder="1" applyFont="1">
      <alignment horizontal="center" shrinkToFit="0" vertical="center" wrapText="1"/>
    </xf>
    <xf borderId="13" fillId="4" fontId="0" numFmtId="0" xfId="0" applyAlignment="1" applyBorder="1" applyFont="1">
      <alignment horizontal="center" readingOrder="0" shrinkToFit="0" vertical="center" wrapText="1"/>
    </xf>
    <xf borderId="13" fillId="4" fontId="0" numFmtId="0" xfId="0" applyAlignment="1" applyBorder="1" applyFont="1">
      <alignment horizontal="center" shrinkToFit="0" vertical="center" wrapText="1"/>
    </xf>
    <xf borderId="14" fillId="4" fontId="0" numFmtId="0" xfId="0" applyAlignment="1" applyBorder="1" applyFont="1">
      <alignment horizontal="center" readingOrder="0" shrinkToFit="0" vertical="center" wrapText="1"/>
    </xf>
    <xf borderId="15" fillId="4" fontId="0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readingOrder="0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 shrinkToFit="0" vertical="center" wrapText="1"/>
    </xf>
    <xf borderId="15" fillId="4" fontId="6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readingOrder="0" shrinkToFit="0" vertical="center" wrapText="1"/>
    </xf>
    <xf borderId="13" fillId="3" fontId="6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vertical="center"/>
    </xf>
    <xf borderId="0" fillId="4" fontId="6" numFmtId="0" xfId="0" applyAlignment="1" applyFont="1">
      <alignment horizontal="center" readingOrder="0" shrinkToFit="0" vertical="center" wrapText="1"/>
    </xf>
    <xf borderId="18" fillId="0" fontId="5" numFmtId="0" xfId="0" applyBorder="1" applyFont="1"/>
    <xf borderId="13" fillId="0" fontId="11" numFmtId="0" xfId="0" applyAlignment="1" applyBorder="1" applyFont="1">
      <alignment horizontal="center" shrinkToFit="0" vertical="center" wrapText="1"/>
    </xf>
    <xf borderId="19" fillId="6" fontId="11" numFmtId="0" xfId="0" applyAlignment="1" applyBorder="1" applyFont="1">
      <alignment horizontal="center" shrinkToFit="0" vertical="center" wrapText="1"/>
    </xf>
    <xf borderId="13" fillId="4" fontId="12" numFmtId="0" xfId="0" applyAlignment="1" applyBorder="1" applyFont="1">
      <alignment horizontal="center" shrinkToFit="0" vertical="center" wrapText="1"/>
    </xf>
    <xf borderId="14" fillId="7" fontId="0" numFmtId="0" xfId="0" applyAlignment="1" applyBorder="1" applyFill="1" applyFont="1">
      <alignment horizontal="center" readingOrder="0" shrinkToFit="0" vertical="center" wrapText="1"/>
    </xf>
    <xf borderId="13" fillId="7" fontId="6" numFmtId="0" xfId="0" applyAlignment="1" applyBorder="1" applyFont="1">
      <alignment horizontal="center" readingOrder="0" shrinkToFit="0" vertical="center" wrapText="1"/>
    </xf>
    <xf borderId="19" fillId="8" fontId="11" numFmtId="0" xfId="0" applyAlignment="1" applyBorder="1" applyFill="1" applyFont="1">
      <alignment horizontal="center" shrinkToFit="0" vertical="center" wrapText="1"/>
    </xf>
    <xf borderId="13" fillId="4" fontId="12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center" shrinkToFit="0" vertical="center" wrapText="1"/>
    </xf>
    <xf borderId="20" fillId="0" fontId="5" numFmtId="0" xfId="0" applyBorder="1" applyFont="1"/>
    <xf borderId="5" fillId="0" fontId="11" numFmtId="0" xfId="0" applyAlignment="1" applyBorder="1" applyFont="1">
      <alignment horizontal="center" shrinkToFit="0" vertical="center" wrapText="1"/>
    </xf>
    <xf borderId="21" fillId="8" fontId="11" numFmtId="0" xfId="0" applyAlignment="1" applyBorder="1" applyFont="1">
      <alignment horizontal="center" shrinkToFit="0" vertical="center" wrapText="1"/>
    </xf>
    <xf borderId="22" fillId="4" fontId="12" numFmtId="0" xfId="0" applyAlignment="1" applyBorder="1" applyFont="1">
      <alignment horizontal="center" readingOrder="0" shrinkToFit="0" vertical="center" wrapText="1"/>
    </xf>
    <xf borderId="16" fillId="8" fontId="11" numFmtId="0" xfId="0" applyAlignment="1" applyBorder="1" applyFont="1">
      <alignment horizontal="center" shrinkToFit="0" vertical="center" wrapText="1"/>
    </xf>
    <xf borderId="13" fillId="8" fontId="11" numFmtId="0" xfId="0" applyAlignment="1" applyBorder="1" applyFont="1">
      <alignment horizontal="center" shrinkToFit="0" vertical="center" wrapText="1"/>
    </xf>
    <xf borderId="13" fillId="9" fontId="11" numFmtId="0" xfId="0" applyAlignment="1" applyBorder="1" applyFill="1" applyFont="1">
      <alignment horizontal="center" shrinkToFit="0" vertical="center" wrapText="1"/>
    </xf>
    <xf borderId="13" fillId="6" fontId="11" numFmtId="0" xfId="0" applyAlignment="1" applyBorder="1" applyFont="1">
      <alignment horizontal="center" shrinkToFit="0" vertical="center" wrapText="1"/>
    </xf>
    <xf borderId="13" fillId="10" fontId="12" numFmtId="0" xfId="0" applyAlignment="1" applyBorder="1" applyFill="1" applyFont="1">
      <alignment horizontal="center" readingOrder="0" shrinkToFit="0" vertical="center" wrapText="1"/>
    </xf>
    <xf borderId="13" fillId="7" fontId="0" numFmtId="0" xfId="0" applyAlignment="1" applyBorder="1" applyFont="1">
      <alignment horizontal="center" readingOrder="0" shrinkToFit="0" vertical="center" wrapText="1"/>
    </xf>
    <xf borderId="14" fillId="7" fontId="6" numFmtId="0" xfId="0" applyAlignment="1" applyBorder="1" applyFont="1">
      <alignment horizontal="center" readingOrder="0" shrinkToFit="0" vertical="center" wrapText="1"/>
    </xf>
    <xf borderId="15" fillId="7" fontId="6" numFmtId="0" xfId="0" applyAlignment="1" applyBorder="1" applyFont="1">
      <alignment horizontal="center" readingOrder="0" shrinkToFit="0" vertical="center" wrapText="1"/>
    </xf>
    <xf borderId="13" fillId="10" fontId="12" numFmtId="0" xfId="0" applyAlignment="1" applyBorder="1" applyFont="1">
      <alignment horizontal="center" shrinkToFit="0" vertical="center" wrapText="1"/>
    </xf>
    <xf borderId="13" fillId="11" fontId="12" numFmtId="0" xfId="0" applyAlignment="1" applyBorder="1" applyFill="1" applyFont="1">
      <alignment horizontal="center" shrinkToFit="0" vertical="center" wrapText="1"/>
    </xf>
    <xf borderId="14" fillId="4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3" fillId="10" fontId="13" numFmtId="0" xfId="0" applyAlignment="1" applyBorder="1" applyFont="1">
      <alignment horizontal="center" shrinkToFit="0" vertical="center" wrapText="1"/>
    </xf>
    <xf borderId="15" fillId="4" fontId="0" numFmtId="0" xfId="0" applyAlignment="1" applyBorder="1" applyFont="1">
      <alignment horizontal="center" shrinkToFit="0" vertical="center" wrapText="1"/>
    </xf>
    <xf borderId="13" fillId="11" fontId="12" numFmtId="0" xfId="0" applyAlignment="1" applyBorder="1" applyFont="1">
      <alignment horizontal="center" readingOrder="0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vertical="center"/>
    </xf>
    <xf borderId="0" fillId="4" fontId="6" numFmtId="0" xfId="0" applyAlignment="1" applyFont="1">
      <alignment horizontal="center" shrinkToFit="0" vertical="center" wrapText="1"/>
    </xf>
    <xf borderId="23" fillId="0" fontId="11" numFmtId="0" xfId="0" applyAlignment="1" applyBorder="1" applyFont="1">
      <alignment horizontal="center" shrinkToFit="0" vertical="center" wrapText="1"/>
    </xf>
    <xf borderId="24" fillId="8" fontId="11" numFmtId="0" xfId="0" applyAlignment="1" applyBorder="1" applyFont="1">
      <alignment horizontal="center" shrinkToFit="0" vertical="center" wrapText="1"/>
    </xf>
    <xf borderId="25" fillId="4" fontId="12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6" fillId="8" fontId="11" numFmtId="0" xfId="0" applyAlignment="1" applyBorder="1" applyFont="1">
      <alignment horizontal="center" shrinkToFit="0" vertical="center" wrapText="1"/>
    </xf>
    <xf borderId="21" fillId="4" fontId="12" numFmtId="0" xfId="0" applyAlignment="1" applyBorder="1" applyFont="1">
      <alignment horizontal="center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21" fillId="4" fontId="12" numFmtId="0" xfId="0" applyAlignment="1" applyBorder="1" applyFont="1">
      <alignment horizontal="center" readingOrder="0" shrinkToFit="0" vertical="center" wrapText="1"/>
    </xf>
    <xf borderId="27" fillId="0" fontId="11" numFmtId="0" xfId="0" applyAlignment="1" applyBorder="1" applyFont="1">
      <alignment horizontal="center" shrinkToFit="0" vertical="center" wrapText="1"/>
    </xf>
    <xf borderId="28" fillId="4" fontId="12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readingOrder="0" vertical="center"/>
    </xf>
    <xf borderId="13" fillId="7" fontId="6" numFmtId="0" xfId="0" applyAlignment="1" applyBorder="1" applyFont="1">
      <alignment horizontal="center" readingOrder="0" vertical="center"/>
    </xf>
    <xf borderId="25" fillId="4" fontId="12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30" fillId="0" fontId="11" numFmtId="0" xfId="0" applyAlignment="1" applyBorder="1" applyFont="1">
      <alignment horizontal="center" shrinkToFit="0" vertical="center" wrapText="1"/>
    </xf>
    <xf borderId="31" fillId="0" fontId="5" numFmtId="0" xfId="0" applyBorder="1" applyFont="1"/>
    <xf borderId="13" fillId="0" fontId="12" numFmtId="0" xfId="0" applyAlignment="1" applyBorder="1" applyFont="1">
      <alignment horizontal="center" shrinkToFit="0" vertical="center" wrapText="1"/>
    </xf>
    <xf borderId="22" fillId="8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horizontal="center" shrinkToFit="0" vertical="center" wrapText="1"/>
    </xf>
    <xf borderId="33" fillId="4" fontId="12" numFmtId="0" xfId="0" applyAlignment="1" applyBorder="1" applyFont="1">
      <alignment horizontal="center" shrinkToFit="0" vertical="center" wrapText="1"/>
    </xf>
    <xf borderId="34" fillId="0" fontId="11" numFmtId="0" xfId="0" applyAlignment="1" applyBorder="1" applyFont="1">
      <alignment horizontal="center" shrinkToFit="0" vertical="center" wrapText="1"/>
    </xf>
    <xf borderId="35" fillId="4" fontId="12" numFmtId="0" xfId="0" applyAlignment="1" applyBorder="1" applyFont="1">
      <alignment horizontal="center" shrinkToFit="0" vertical="center" wrapText="1"/>
    </xf>
    <xf borderId="35" fillId="4" fontId="12" numFmtId="0" xfId="0" applyAlignment="1" applyBorder="1" applyFont="1">
      <alignment horizontal="center" readingOrder="0" shrinkToFit="0" vertical="center" wrapText="1"/>
    </xf>
    <xf borderId="36" fillId="0" fontId="5" numFmtId="0" xfId="0" applyBorder="1" applyFont="1"/>
    <xf borderId="37" fillId="4" fontId="12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26" fillId="4" fontId="2" numFmtId="0" xfId="0" applyAlignment="1" applyBorder="1" applyFont="1">
      <alignment horizontal="center" shrinkToFit="0" vertical="center" wrapText="1"/>
    </xf>
    <xf borderId="38" fillId="4" fontId="2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4" fillId="4" fontId="14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15" fillId="0" fontId="5" numFmtId="0" xfId="0" applyBorder="1" applyFont="1"/>
    <xf borderId="14" fillId="0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3" fillId="4" fontId="0" numFmtId="10" xfId="0" applyAlignment="1" applyBorder="1" applyFont="1" applyNumberFormat="1">
      <alignment horizontal="center" shrinkToFit="0" vertical="center" wrapText="1"/>
    </xf>
    <xf borderId="14" fillId="4" fontId="0" numFmtId="10" xfId="0" applyAlignment="1" applyBorder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15" fillId="4" fontId="0" numFmtId="10" xfId="0" applyAlignment="1" applyBorder="1" applyFont="1" applyNumberFormat="1">
      <alignment horizontal="center" shrinkToFit="0" vertical="center" wrapText="1"/>
    </xf>
    <xf borderId="13" fillId="0" fontId="6" numFmtId="10" xfId="0" applyAlignment="1" applyBorder="1" applyFont="1" applyNumberFormat="1">
      <alignment horizontal="center" vertical="center"/>
    </xf>
    <xf borderId="13" fillId="0" fontId="6" numFmtId="10" xfId="0" applyAlignment="1" applyBorder="1" applyFont="1" applyNumberFormat="1">
      <alignment horizontal="center" shrinkToFit="0" vertical="center" wrapText="1"/>
    </xf>
    <xf borderId="14" fillId="0" fontId="6" numFmtId="10" xfId="0" applyAlignment="1" applyBorder="1" applyFont="1" applyNumberFormat="1">
      <alignment horizontal="center" shrinkToFit="0" vertical="center" wrapText="1"/>
    </xf>
    <xf borderId="0" fillId="2" fontId="6" numFmtId="10" xfId="0" applyAlignment="1" applyFont="1" applyNumberFormat="1">
      <alignment horizontal="center" shrinkToFit="0" vertical="center" wrapText="1"/>
    </xf>
    <xf borderId="15" fillId="0" fontId="6" numFmtId="10" xfId="0" applyAlignment="1" applyBorder="1" applyFont="1" applyNumberFormat="1">
      <alignment horizontal="center" shrinkToFit="0" vertical="center" wrapText="1"/>
    </xf>
    <xf borderId="13" fillId="3" fontId="6" numFmtId="10" xfId="0" applyAlignment="1" applyBorder="1" applyFont="1" applyNumberFormat="1">
      <alignment horizontal="center" shrinkToFit="0" vertical="center" wrapText="1"/>
    </xf>
    <xf borderId="13" fillId="4" fontId="6" numFmtId="10" xfId="0" applyAlignment="1" applyBorder="1" applyFont="1" applyNumberFormat="1">
      <alignment horizontal="center" shrinkToFit="0" vertical="center" wrapText="1"/>
    </xf>
    <xf borderId="0" fillId="4" fontId="6" numFmtId="10" xfId="0" applyAlignment="1" applyFont="1" applyNumberFormat="1">
      <alignment horizontal="center" shrinkToFit="0" vertical="center" wrapText="1"/>
    </xf>
    <xf borderId="14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3" fillId="12" fontId="0" numFmtId="0" xfId="0" applyAlignment="1" applyBorder="1" applyFill="1" applyFont="1">
      <alignment horizontal="center" readingOrder="0" shrinkToFit="0" vertical="center" wrapText="1"/>
    </xf>
    <xf borderId="13" fillId="12" fontId="6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readingOrder="0" vertical="center"/>
    </xf>
    <xf borderId="0" fillId="4" fontId="15" numFmtId="0" xfId="0" applyAlignment="1" applyFont="1">
      <alignment readingOrder="0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3" fillId="0" fontId="16" numFmtId="0" xfId="0" applyAlignment="1" applyBorder="1" applyFont="1">
      <alignment horizontal="center" readingOrder="0" shrinkToFit="0" vertical="center" wrapText="1"/>
    </xf>
    <xf borderId="13" fillId="0" fontId="17" numFmtId="0" xfId="0" applyAlignment="1" applyBorder="1" applyFont="1">
      <alignment horizontal="center" readingOrder="0" shrinkToFit="0" vertical="center" wrapText="1"/>
    </xf>
    <xf borderId="14" fillId="0" fontId="17" numFmtId="0" xfId="0" applyAlignment="1" applyBorder="1" applyFont="1">
      <alignment horizontal="center" readingOrder="0" shrinkToFit="0" vertical="center" wrapText="1"/>
    </xf>
    <xf borderId="13" fillId="4" fontId="16" numFmtId="0" xfId="0" applyAlignment="1" applyBorder="1" applyFont="1">
      <alignment horizontal="center" readingOrder="0" shrinkToFit="0" vertical="center" wrapText="1"/>
    </xf>
    <xf borderId="13" fillId="4" fontId="1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horizontal="center" readingOrder="0" shrinkToFit="0" vertical="center" wrapText="1"/>
    </xf>
    <xf borderId="13" fillId="3" fontId="0" numFmtId="0" xfId="0" applyAlignment="1" applyBorder="1" applyFont="1">
      <alignment horizontal="center" readingOrder="0" shrinkToFit="0" vertical="center" wrapText="1"/>
    </xf>
    <xf borderId="13" fillId="3" fontId="16" numFmtId="0" xfId="0" applyAlignment="1" applyBorder="1" applyFont="1">
      <alignment horizontal="center" readingOrder="0" shrinkToFit="0" vertical="center" wrapText="1"/>
    </xf>
    <xf borderId="13" fillId="4" fontId="18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39" fillId="0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5" fillId="4" fontId="6" numFmtId="165" xfId="0" applyAlignment="1" applyBorder="1" applyFont="1" applyNumberFormat="1">
      <alignment horizontal="center" readingOrder="0" vertical="center"/>
    </xf>
    <xf borderId="14" fillId="4" fontId="6" numFmtId="0" xfId="0" applyAlignment="1" applyBorder="1" applyFont="1">
      <alignment horizontal="center" vertical="center"/>
    </xf>
    <xf borderId="13" fillId="3" fontId="6" numFmtId="165" xfId="0" applyAlignment="1" applyBorder="1" applyFont="1" applyNumberFormat="1">
      <alignment horizontal="center" readingOrder="0" vertical="center"/>
    </xf>
    <xf borderId="13" fillId="3" fontId="6" numFmtId="0" xfId="0" applyAlignment="1" applyBorder="1" applyFont="1">
      <alignment horizontal="center" vertical="center"/>
    </xf>
    <xf borderId="13" fillId="3" fontId="6" numFmtId="166" xfId="0" applyAlignment="1" applyBorder="1" applyFont="1" applyNumberFormat="1">
      <alignment horizontal="center" readingOrder="0" vertical="center"/>
    </xf>
    <xf borderId="13" fillId="4" fontId="6" numFmtId="166" xfId="0" applyAlignment="1" applyBorder="1" applyFont="1" applyNumberFormat="1">
      <alignment horizontal="center" readingOrder="0" vertical="center"/>
    </xf>
    <xf borderId="13" fillId="4" fontId="6" numFmtId="0" xfId="0" applyAlignment="1" applyBorder="1" applyFont="1">
      <alignment horizontal="center" readingOrder="0" vertical="center"/>
    </xf>
    <xf borderId="13" fillId="0" fontId="4" numFmtId="0" xfId="0" applyBorder="1" applyFont="1"/>
    <xf borderId="0" fillId="2" fontId="6" numFmtId="166" xfId="0" applyAlignment="1" applyFont="1" applyNumberFormat="1">
      <alignment horizontal="center" readingOrder="0" vertical="center"/>
    </xf>
    <xf borderId="0" fillId="4" fontId="6" numFmtId="166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13" fillId="8" fontId="0" numFmtId="0" xfId="0" applyAlignment="1" applyBorder="1" applyFont="1">
      <alignment horizontal="center" shrinkToFit="0" vertical="center" wrapText="1"/>
    </xf>
    <xf borderId="9" fillId="8" fontId="6" numFmtId="10" xfId="0" applyAlignment="1" applyBorder="1" applyFont="1" applyNumberFormat="1">
      <alignment horizontal="center" shrinkToFit="0" vertical="center" wrapText="1"/>
    </xf>
    <xf borderId="40" fillId="4" fontId="0" numFmtId="0" xfId="0" applyAlignment="1" applyBorder="1" applyFont="1">
      <alignment horizontal="center" shrinkToFit="0" vertical="center" wrapText="1"/>
    </xf>
    <xf borderId="13" fillId="8" fontId="6" numFmtId="10" xfId="0" applyAlignment="1" applyBorder="1" applyFont="1" applyNumberFormat="1">
      <alignment horizontal="center" shrinkToFit="0" vertical="center" wrapText="1"/>
    </xf>
    <xf borderId="0" fillId="4" fontId="6" numFmtId="0" xfId="0" applyAlignment="1" applyFont="1">
      <alignment horizontal="center" vertical="center"/>
    </xf>
    <xf borderId="13" fillId="8" fontId="6" numFmtId="0" xfId="0" applyAlignment="1" applyBorder="1" applyFont="1">
      <alignment horizontal="center" readingOrder="0" shrinkToFit="0" vertical="center" wrapText="1"/>
    </xf>
    <xf borderId="9" fillId="8" fontId="6" numFmtId="10" xfId="0" applyAlignment="1" applyBorder="1" applyFont="1" applyNumberFormat="1">
      <alignment horizontal="center" vertical="center"/>
    </xf>
    <xf borderId="0" fillId="3" fontId="6" numFmtId="10" xfId="0" applyAlignment="1" applyFont="1" applyNumberFormat="1">
      <alignment horizontal="center" vertical="center"/>
    </xf>
    <xf borderId="0" fillId="4" fontId="6" numFmtId="10" xfId="0" applyAlignment="1" applyFont="1" applyNumberFormat="1">
      <alignment horizontal="center" vertical="center"/>
    </xf>
    <xf borderId="13" fillId="8" fontId="6" numFmtId="10" xfId="0" applyAlignment="1" applyBorder="1" applyFont="1" applyNumberFormat="1">
      <alignment horizontal="center" vertical="center"/>
    </xf>
    <xf borderId="13" fillId="4" fontId="6" numFmtId="10" xfId="0" applyAlignment="1" applyBorder="1" applyFont="1" applyNumberFormat="1">
      <alignment horizontal="center" vertical="center"/>
    </xf>
    <xf borderId="13" fillId="8" fontId="6" numFmtId="10" xfId="0" applyAlignment="1" applyBorder="1" applyFont="1" applyNumberFormat="1">
      <alignment horizontal="center" shrinkToFit="0" wrapText="1"/>
    </xf>
    <xf borderId="13" fillId="0" fontId="6" numFmtId="10" xfId="0" applyAlignment="1" applyBorder="1" applyFont="1" applyNumberFormat="1">
      <alignment horizontal="center" shrinkToFit="0" wrapText="1"/>
    </xf>
    <xf borderId="13" fillId="8" fontId="0" numFmtId="0" xfId="0" applyAlignment="1" applyBorder="1" applyFont="1">
      <alignment horizontal="center" shrinkToFit="0" wrapText="1"/>
    </xf>
    <xf borderId="13" fillId="4" fontId="6" numFmtId="10" xfId="0" applyAlignment="1" applyBorder="1" applyFont="1" applyNumberFormat="1">
      <alignment horizontal="right" vertical="bottom"/>
    </xf>
    <xf borderId="21" fillId="4" fontId="0" numFmtId="0" xfId="0" applyAlignment="1" applyBorder="1" applyFont="1">
      <alignment horizontal="center" shrinkToFit="0" vertical="center" wrapText="1"/>
    </xf>
    <xf borderId="13" fillId="13" fontId="0" numFmtId="0" xfId="0" applyAlignment="1" applyBorder="1" applyFill="1" applyFont="1">
      <alignment horizontal="center" shrinkToFit="0" vertical="center" wrapText="1"/>
    </xf>
    <xf borderId="41" fillId="4" fontId="0" numFmtId="0" xfId="0" applyAlignment="1" applyBorder="1" applyFont="1">
      <alignment horizontal="center" shrinkToFit="0" vertical="center" wrapText="1"/>
    </xf>
    <xf borderId="13" fillId="14" fontId="6" numFmtId="0" xfId="0" applyAlignment="1" applyBorder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13" fillId="15" fontId="6" numFmtId="0" xfId="0" applyAlignment="1" applyBorder="1" applyFill="1" applyFont="1">
      <alignment horizontal="center" shrinkToFit="0" wrapText="1"/>
    </xf>
    <xf borderId="13" fillId="0" fontId="6" numFmtId="0" xfId="0" applyAlignment="1" applyBorder="1" applyFont="1">
      <alignment horizontal="center" shrinkToFit="0" wrapText="1"/>
    </xf>
    <xf borderId="13" fillId="13" fontId="0" numFmtId="10" xfId="0" applyAlignment="1" applyBorder="1" applyFont="1" applyNumberFormat="1">
      <alignment horizontal="center" shrinkToFit="0" wrapText="1"/>
    </xf>
    <xf borderId="13" fillId="4" fontId="6" numFmtId="0" xfId="0" applyAlignment="1" applyBorder="1" applyFont="1">
      <alignment horizontal="right" vertical="bottom"/>
    </xf>
    <xf borderId="13" fillId="16" fontId="0" numFmtId="0" xfId="0" applyAlignment="1" applyBorder="1" applyFill="1" applyFont="1">
      <alignment horizontal="center" shrinkToFit="0" vertical="center" wrapText="1"/>
    </xf>
    <xf borderId="13" fillId="16" fontId="6" numFmtId="46" xfId="0" applyAlignment="1" applyBorder="1" applyFont="1" applyNumberFormat="1">
      <alignment horizontal="center" shrinkToFit="0" vertical="center" wrapText="1"/>
    </xf>
    <xf borderId="21" fillId="4" fontId="6" numFmtId="0" xfId="0" applyAlignment="1" applyBorder="1" applyFont="1">
      <alignment horizontal="center" shrinkToFit="0" vertical="center" wrapText="1"/>
    </xf>
    <xf borderId="13" fillId="16" fontId="6" numFmtId="0" xfId="0" applyAlignment="1" applyBorder="1" applyFont="1">
      <alignment horizontal="center" readingOrder="0" shrinkToFit="0" vertical="center" wrapText="1"/>
    </xf>
    <xf borderId="13" fillId="16" fontId="6" numFmtId="21" xfId="0" applyAlignment="1" applyBorder="1" applyFont="1" applyNumberFormat="1">
      <alignment horizontal="center" vertical="center"/>
    </xf>
    <xf borderId="0" fillId="3" fontId="6" numFmtId="0" xfId="0" applyAlignment="1" applyFont="1">
      <alignment horizontal="center" vertical="center"/>
    </xf>
    <xf borderId="13" fillId="4" fontId="6" numFmtId="21" xfId="0" applyAlignment="1" applyBorder="1" applyFont="1" applyNumberFormat="1">
      <alignment horizontal="center" vertical="center"/>
    </xf>
    <xf borderId="13" fillId="16" fontId="6" numFmtId="0" xfId="0" applyAlignment="1" applyBorder="1" applyFont="1">
      <alignment horizontal="center" shrinkToFit="0" wrapText="1"/>
    </xf>
    <xf borderId="13" fillId="0" fontId="6" numFmtId="21" xfId="0" applyAlignment="1" applyBorder="1" applyFont="1" applyNumberFormat="1">
      <alignment horizontal="center" shrinkToFit="0" wrapText="1"/>
    </xf>
    <xf borderId="13" fillId="16" fontId="0" numFmtId="0" xfId="0" applyAlignment="1" applyBorder="1" applyFont="1">
      <alignment horizontal="center" shrinkToFit="0" wrapText="1"/>
    </xf>
    <xf borderId="13" fillId="4" fontId="6" numFmtId="21" xfId="0" applyAlignment="1" applyBorder="1" applyFont="1" applyNumberFormat="1">
      <alignment horizontal="right" vertical="bottom"/>
    </xf>
    <xf borderId="21" fillId="4" fontId="0" numFmtId="10" xfId="0" applyAlignment="1" applyBorder="1" applyFont="1" applyNumberFormat="1">
      <alignment horizontal="center" shrinkToFit="0" vertical="center" wrapText="1"/>
    </xf>
    <xf borderId="13" fillId="4" fontId="0" numFmtId="0" xfId="0" applyAlignment="1" applyBorder="1" applyFont="1">
      <alignment horizontal="center"/>
    </xf>
    <xf borderId="13" fillId="4" fontId="6" numFmtId="0" xfId="0" applyAlignment="1" applyBorder="1" applyFont="1">
      <alignment horizontal="right" vertical="bottom"/>
    </xf>
    <xf borderId="13" fillId="4" fontId="0" numFmtId="0" xfId="0" applyAlignment="1" applyBorder="1" applyFont="1">
      <alignment horizontal="center"/>
    </xf>
    <xf borderId="0" fillId="4" fontId="0" numFmtId="0" xfId="0" applyAlignment="1" applyFont="1">
      <alignment horizontal="center" shrinkToFit="0" vertical="center" wrapText="1"/>
    </xf>
    <xf borderId="13" fillId="0" fontId="6" numFmtId="46" xfId="0" applyAlignment="1" applyBorder="1" applyFont="1" applyNumberFormat="1">
      <alignment horizontal="center" shrinkToFit="0" vertical="center" wrapText="1"/>
    </xf>
    <xf borderId="13" fillId="0" fontId="6" numFmtId="21" xfId="0" applyAlignment="1" applyBorder="1" applyFont="1" applyNumberFormat="1">
      <alignment horizontal="center" vertical="center"/>
    </xf>
    <xf borderId="13" fillId="0" fontId="6" numFmtId="0" xfId="0" applyAlignment="1" applyBorder="1" applyFont="1">
      <alignment horizontal="center" shrinkToFit="0" wrapText="1"/>
    </xf>
    <xf borderId="13" fillId="4" fontId="19" numFmtId="21" xfId="0" applyAlignment="1" applyBorder="1" applyFont="1" applyNumberFormat="1">
      <alignment horizontal="center" shrinkToFit="0" wrapText="1"/>
    </xf>
    <xf borderId="13" fillId="4" fontId="0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3" fillId="4" fontId="0" numFmtId="0" xfId="0" applyAlignment="1" applyBorder="1" applyFont="1">
      <alignment horizontal="center" shrinkToFit="0" wrapText="1"/>
    </xf>
    <xf borderId="13" fillId="0" fontId="6" numFmtId="3" xfId="0" applyAlignment="1" applyBorder="1" applyFont="1" applyNumberFormat="1">
      <alignment horizontal="center" readingOrder="0" vertical="center"/>
    </xf>
    <xf borderId="13" fillId="0" fontId="6" numFmtId="3" xfId="0" applyAlignment="1" applyBorder="1" applyFont="1" applyNumberFormat="1">
      <alignment horizontal="center" vertical="center"/>
    </xf>
    <xf borderId="0" fillId="4" fontId="9" numFmtId="0" xfId="0" applyAlignment="1" applyFont="1">
      <alignment horizontal="center" readingOrder="0" vertical="center"/>
    </xf>
    <xf borderId="0" fillId="17" fontId="0" numFmtId="0" xfId="0" applyAlignment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17" fontId="0" numFmtId="0" xfId="0" applyAlignment="1" applyFont="1">
      <alignment horizontal="center" vertical="center"/>
    </xf>
    <xf borderId="0" fillId="4" fontId="0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17" fontId="4" numFmtId="0" xfId="0" applyFont="1"/>
    <xf borderId="0" fillId="4" fontId="4" numFmtId="0" xfId="0" applyFont="1"/>
    <xf borderId="0" fillId="12" fontId="1" numFmtId="0" xfId="0" applyAlignment="1" applyFont="1">
      <alignment horizontal="center" readingOrder="0" vertical="center"/>
    </xf>
    <xf borderId="13" fillId="12" fontId="1" numFmtId="10" xfId="0" applyAlignment="1" applyBorder="1" applyFont="1" applyNumberFormat="1">
      <alignment horizontal="center" vertical="center"/>
    </xf>
    <xf borderId="13" fillId="12" fontId="1" numFmtId="9" xfId="0" applyAlignment="1" applyBorder="1" applyFont="1" applyNumberFormat="1">
      <alignment horizontal="center" vertical="center"/>
    </xf>
    <xf borderId="13" fillId="12" fontId="20" numFmtId="0" xfId="0" applyAlignment="1" applyBorder="1" applyFont="1">
      <alignment horizontal="center" vertical="center"/>
    </xf>
    <xf borderId="13" fillId="12" fontId="20" numFmtId="0" xfId="0" applyAlignment="1" applyBorder="1" applyFont="1">
      <alignment horizontal="center" readingOrder="0" vertical="center"/>
    </xf>
    <xf borderId="13" fillId="12" fontId="3" numFmtId="0" xfId="0" applyAlignment="1" applyBorder="1" applyFont="1">
      <alignment horizontal="center" vertical="center"/>
    </xf>
    <xf borderId="13" fillId="12" fontId="1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/>
    </xf>
    <xf borderId="13" fillId="0" fontId="6" numFmtId="0" xfId="0" applyBorder="1" applyFont="1"/>
    <xf borderId="13" fillId="4" fontId="6" numFmtId="14" xfId="0" applyAlignment="1" applyBorder="1" applyFont="1" applyNumberFormat="1">
      <alignment horizontal="left" vertical="bottom"/>
    </xf>
    <xf borderId="13" fillId="0" fontId="6" numFmtId="10" xfId="0" applyAlignment="1" applyBorder="1" applyFont="1" applyNumberFormat="1">
      <alignment vertical="bottom"/>
    </xf>
    <xf borderId="13" fillId="0" fontId="6" numFmtId="9" xfId="0" applyAlignment="1" applyBorder="1" applyFont="1" applyNumberFormat="1">
      <alignment vertical="bottom"/>
    </xf>
    <xf borderId="13" fillId="0" fontId="6" numFmtId="0" xfId="0" applyAlignment="1" applyBorder="1" applyFont="1">
      <alignment horizontal="right" vertical="bottom"/>
    </xf>
    <xf borderId="13" fillId="0" fontId="6" numFmtId="0" xfId="0" applyAlignment="1" applyBorder="1" applyFont="1">
      <alignment vertical="bottom"/>
    </xf>
    <xf borderId="13" fillId="0" fontId="0" numFmtId="164" xfId="0" applyAlignment="1" applyBorder="1" applyFont="1" applyNumberFormat="1">
      <alignment vertical="bottom"/>
    </xf>
    <xf borderId="13" fillId="0" fontId="6" numFmtId="10" xfId="0" applyAlignment="1" applyBorder="1" applyFont="1" applyNumberFormat="1">
      <alignment horizontal="right" vertical="bottom"/>
    </xf>
    <xf borderId="13" fillId="0" fontId="0" numFmtId="0" xfId="0" applyAlignment="1" applyBorder="1" applyFont="1">
      <alignment readingOrder="0"/>
    </xf>
    <xf borderId="13" fillId="0" fontId="0" numFmtId="10" xfId="0" applyBorder="1" applyFont="1" applyNumberFormat="1"/>
    <xf borderId="14" fillId="0" fontId="0" numFmtId="0" xfId="0" applyAlignment="1" applyBorder="1" applyFont="1">
      <alignment horizontal="center" vertical="center"/>
    </xf>
    <xf borderId="13" fillId="0" fontId="0" numFmtId="10" xfId="0" applyAlignment="1" applyBorder="1" applyFont="1" applyNumberFormat="1">
      <alignment horizontal="center" vertical="center"/>
    </xf>
    <xf borderId="13" fillId="0" fontId="0" numFmtId="10" xfId="0" applyAlignment="1" applyBorder="1" applyFont="1" applyNumberFormat="1">
      <alignment horizontal="right" vertical="bottom"/>
    </xf>
    <xf borderId="13" fillId="0" fontId="6" numFmtId="164" xfId="0" applyAlignment="1" applyBorder="1" applyFont="1" applyNumberFormat="1">
      <alignment vertical="bottom"/>
    </xf>
    <xf borderId="0" fillId="0" fontId="0" numFmtId="0" xfId="0" applyAlignment="1" applyFont="1">
      <alignment horizontal="center"/>
    </xf>
    <xf borderId="13" fillId="4" fontId="6" numFmtId="166" xfId="0" applyAlignment="1" applyBorder="1" applyFont="1" applyNumberFormat="1">
      <alignment horizontal="left" vertical="bottom"/>
    </xf>
    <xf borderId="13" fillId="0" fontId="6" numFmtId="10" xfId="0" applyBorder="1" applyFont="1" applyNumberFormat="1"/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 readingOrder="0" vertical="center"/>
    </xf>
    <xf borderId="13" fillId="0" fontId="6" numFmtId="46" xfId="0" applyBorder="1" applyFont="1" applyNumberFormat="1"/>
    <xf borderId="13" fillId="0" fontId="6" numFmtId="46" xfId="0" applyAlignment="1" applyBorder="1" applyFont="1" applyNumberFormat="1">
      <alignment horizontal="right" vertical="bottom"/>
    </xf>
    <xf borderId="0" fillId="0" fontId="4" numFmtId="10" xfId="0" applyFont="1" applyNumberFormat="1"/>
    <xf borderId="13" fillId="0" fontId="0" numFmtId="46" xfId="0" applyAlignment="1" applyBorder="1" applyFont="1" applyNumberFormat="1">
      <alignment horizontal="center" vertical="center"/>
    </xf>
    <xf borderId="0" fillId="0" fontId="6" numFmtId="0" xfId="0" applyFont="1"/>
    <xf borderId="13" fillId="0" fontId="0" numFmtId="0" xfId="0" applyAlignment="1" applyBorder="1" applyFont="1">
      <alignment horizontal="right" vertical="bottom"/>
    </xf>
    <xf borderId="13" fillId="0" fontId="6" numFmtId="9" xfId="0" applyAlignment="1" applyBorder="1" applyFont="1" applyNumberFormat="1">
      <alignment horizontal="right" vertical="bottom"/>
    </xf>
    <xf borderId="13" fillId="0" fontId="6" numFmtId="10" xfId="0" applyAlignment="1" applyBorder="1" applyFont="1" applyNumberFormat="1">
      <alignment horizontal="right" readingOrder="0" vertical="bottom"/>
    </xf>
    <xf borderId="13" fillId="0" fontId="0" numFmtId="0" xfId="0" applyAlignment="1" applyBorder="1" applyFont="1">
      <alignment horizontal="right" readingOrder="0" vertical="bottom"/>
    </xf>
    <xf borderId="13" fillId="0" fontId="0" numFmtId="3" xfId="0" applyAlignment="1" applyBorder="1" applyFont="1" applyNumberFormat="1">
      <alignment horizontal="right" vertical="bottom"/>
    </xf>
    <xf borderId="13" fillId="0" fontId="6" numFmtId="46" xfId="0" applyAlignment="1" applyBorder="1" applyFont="1" applyNumberFormat="1">
      <alignment horizontal="right" readingOrder="0" vertical="bottom"/>
    </xf>
    <xf borderId="13" fillId="0" fontId="0" numFmtId="164" xfId="0" applyAlignment="1" applyBorder="1" applyFont="1" applyNumberFormat="1">
      <alignment readingOrder="0"/>
    </xf>
    <xf borderId="13" fillId="0" fontId="6" numFmtId="3" xfId="0" applyBorder="1" applyFont="1" applyNumberFormat="1"/>
    <xf borderId="13" fillId="0" fontId="6" numFmtId="167" xfId="0" applyBorder="1" applyFont="1" applyNumberFormat="1"/>
    <xf borderId="13" fillId="0" fontId="0" numFmtId="0" xfId="0" applyBorder="1" applyFont="1"/>
    <xf borderId="0" fillId="0" fontId="6" numFmtId="0" xfId="0" applyAlignment="1" applyFont="1">
      <alignment horizontal="right"/>
    </xf>
    <xf borderId="13" fillId="0" fontId="6" numFmtId="0" xfId="0" applyAlignment="1" applyBorder="1" applyFont="1">
      <alignment horizontal="right"/>
    </xf>
    <xf borderId="13" fillId="0" fontId="6" numFmtId="21" xfId="0" applyAlignment="1" applyBorder="1" applyFont="1" applyNumberFormat="1">
      <alignment horizontal="right"/>
    </xf>
    <xf borderId="13" fillId="0" fontId="6" numFmtId="46" xfId="0" applyAlignment="1" applyBorder="1" applyFont="1" applyNumberFormat="1">
      <alignment horizontal="right"/>
    </xf>
    <xf borderId="13" fillId="4" fontId="0" numFmtId="14" xfId="0" applyAlignment="1" applyBorder="1" applyFont="1" applyNumberFormat="1">
      <alignment horizontal="left" vertical="bottom"/>
    </xf>
    <xf borderId="13" fillId="4" fontId="0" numFmtId="166" xfId="0" applyAlignment="1" applyBorder="1" applyFont="1" applyNumberFormat="1">
      <alignment horizontal="left" vertical="bottom"/>
    </xf>
    <xf borderId="13" fillId="4" fontId="6" numFmtId="10" xfId="0" applyAlignment="1" applyBorder="1" applyFont="1" applyNumberFormat="1">
      <alignment vertical="bottom"/>
    </xf>
    <xf borderId="13" fillId="4" fontId="0" numFmtId="10" xfId="0" applyAlignment="1" applyBorder="1" applyFont="1" applyNumberFormat="1">
      <alignment horizontal="right" vertical="bottom"/>
    </xf>
    <xf borderId="13" fillId="4" fontId="6" numFmtId="168" xfId="0" applyAlignment="1" applyBorder="1" applyFont="1" applyNumberFormat="1">
      <alignment horizontal="left" vertical="bottom"/>
    </xf>
    <xf borderId="13" fillId="4" fontId="6" numFmtId="0" xfId="0" applyAlignment="1" applyBorder="1" applyFont="1">
      <alignment horizontal="left" vertical="bottom"/>
    </xf>
    <xf borderId="13" fillId="4" fontId="6" numFmtId="0" xfId="0" applyAlignment="1" applyBorder="1" applyFont="1">
      <alignment vertical="bottom"/>
    </xf>
    <xf borderId="13" fillId="4" fontId="6" numFmtId="0" xfId="0" applyAlignment="1" applyBorder="1" applyFont="1">
      <alignment horizontal="right" vertical="bottom"/>
    </xf>
    <xf borderId="13" fillId="0" fontId="6" numFmtId="46" xfId="0" applyAlignment="1" applyBorder="1" applyFont="1" applyNumberFormat="1">
      <alignment vertical="bottom"/>
    </xf>
    <xf borderId="13" fillId="4" fontId="6" numFmtId="3" xfId="0" applyAlignment="1" applyBorder="1" applyFont="1" applyNumberFormat="1">
      <alignment horizontal="right" vertical="bottom"/>
    </xf>
    <xf borderId="13" fillId="4" fontId="6" numFmtId="9" xfId="0" applyAlignment="1" applyBorder="1" applyFont="1" applyNumberFormat="1">
      <alignment horizontal="right" vertical="bottom"/>
    </xf>
    <xf borderId="13" fillId="4" fontId="6" numFmtId="49" xfId="0" applyAlignment="1" applyBorder="1" applyFont="1" applyNumberFormat="1">
      <alignment horizontal="right" readingOrder="0" vertical="bottom"/>
    </xf>
    <xf borderId="13" fillId="4" fontId="6" numFmtId="169" xfId="0" applyAlignment="1" applyBorder="1" applyFont="1" applyNumberFormat="1">
      <alignment horizontal="left" vertical="bottom"/>
    </xf>
    <xf borderId="13" fillId="0" fontId="6" numFmtId="49" xfId="0" applyAlignment="1" applyBorder="1" applyFont="1" applyNumberFormat="1">
      <alignment horizontal="right" readingOrder="0" vertical="bottom"/>
    </xf>
    <xf borderId="13" fillId="0" fontId="6" numFmtId="0" xfId="0" applyAlignment="1" applyBorder="1" applyFont="1">
      <alignment horizontal="right" readingOrder="0" vertical="bottom"/>
    </xf>
    <xf borderId="13" fillId="0" fontId="6" numFmtId="3" xfId="0" applyAlignment="1" applyBorder="1" applyFont="1" applyNumberFormat="1">
      <alignment horizontal="right"/>
    </xf>
    <xf borderId="13" fillId="0" fontId="6" numFmtId="9" xfId="0" applyBorder="1" applyFont="1" applyNumberFormat="1"/>
    <xf borderId="13" fillId="0" fontId="6" numFmtId="10" xfId="0" applyAlignment="1" applyBorder="1" applyFont="1" applyNumberFormat="1">
      <alignment horizontal="right"/>
    </xf>
    <xf borderId="13" fillId="0" fontId="0" numFmtId="9" xfId="0" applyBorder="1" applyFont="1" applyNumberFormat="1"/>
    <xf borderId="13" fillId="4" fontId="6" numFmtId="0" xfId="0" applyAlignment="1" applyBorder="1" applyFont="1">
      <alignment horizontal="left" readingOrder="0" vertical="bottom"/>
    </xf>
    <xf borderId="13" fillId="0" fontId="6" numFmtId="21" xfId="0" applyBorder="1" applyFont="1" applyNumberFormat="1"/>
    <xf borderId="13" fillId="4" fontId="0" numFmtId="0" xfId="0" applyAlignment="1" applyBorder="1" applyFont="1">
      <alignment horizontal="left" readingOrder="0"/>
    </xf>
    <xf borderId="13" fillId="0" fontId="6" numFmtId="49" xfId="0" applyAlignment="1" applyBorder="1" applyFont="1" applyNumberFormat="1">
      <alignment horizontal="right"/>
    </xf>
    <xf borderId="13" fillId="0" fontId="0" numFmtId="10" xfId="0" applyAlignment="1" applyBorder="1" applyFont="1" applyNumberFormat="1">
      <alignment readingOrder="0"/>
    </xf>
    <xf borderId="13" fillId="4" fontId="6" numFmtId="0" xfId="0" applyAlignment="1" applyBorder="1" applyFont="1">
      <alignment horizontal="left"/>
    </xf>
    <xf borderId="13" fillId="0" fontId="6" numFmtId="0" xfId="0" applyAlignment="1" applyBorder="1" applyFont="1">
      <alignment shrinkToFit="0" wrapText="1"/>
    </xf>
    <xf borderId="13" fillId="4" fontId="0" numFmtId="0" xfId="0" applyAlignment="1" applyBorder="1" applyFont="1">
      <alignment horizontal="left"/>
    </xf>
    <xf borderId="15" fillId="0" fontId="6" numFmtId="0" xfId="0" applyBorder="1" applyFont="1"/>
    <xf borderId="26" fillId="4" fontId="0" numFmtId="0" xfId="0" applyAlignment="1" applyBorder="1" applyFont="1">
      <alignment horizontal="left"/>
    </xf>
    <xf borderId="34" fillId="0" fontId="0" numFmtId="10" xfId="0" applyBorder="1" applyFont="1" applyNumberFormat="1"/>
    <xf borderId="13" fillId="4" fontId="0" numFmtId="169" xfId="0" applyAlignment="1" applyBorder="1" applyFont="1" applyNumberFormat="1">
      <alignment horizontal="left"/>
    </xf>
    <xf borderId="13" fillId="4" fontId="6" numFmtId="0" xfId="0" applyBorder="1" applyFont="1"/>
    <xf borderId="13" fillId="4" fontId="0" numFmtId="10" xfId="0" applyBorder="1" applyFont="1" applyNumberFormat="1"/>
    <xf borderId="13" fillId="4" fontId="6" numFmtId="169" xfId="0" applyAlignment="1" applyBorder="1" applyFont="1" applyNumberFormat="1">
      <alignment horizontal="left"/>
    </xf>
    <xf borderId="13" fillId="4" fontId="6" numFmtId="10" xfId="0" applyBorder="1" applyFont="1" applyNumberFormat="1"/>
    <xf borderId="0" fillId="4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13" fillId="12" fontId="21" numFmtId="0" xfId="0" applyAlignment="1" applyBorder="1" applyFont="1">
      <alignment horizontal="center" shrinkToFit="0" vertical="center" wrapText="1"/>
    </xf>
    <xf borderId="13" fillId="12" fontId="20" numFmtId="0" xfId="0" applyAlignment="1" applyBorder="1" applyFont="1">
      <alignment horizontal="center" shrinkToFit="0" vertical="center" wrapText="1"/>
    </xf>
    <xf borderId="13" fillId="12" fontId="20" numFmtId="49" xfId="0" applyAlignment="1" applyBorder="1" applyFont="1" applyNumberFormat="1">
      <alignment horizontal="center" readingOrder="0" shrinkToFit="0" vertical="center" wrapText="1"/>
    </xf>
    <xf borderId="5" fillId="0" fontId="6" numFmtId="0" xfId="0" applyBorder="1" applyFont="1"/>
    <xf borderId="13" fillId="12" fontId="20" numFmtId="0" xfId="0" applyAlignment="1" applyBorder="1" applyFont="1">
      <alignment horizontal="center" readingOrder="0" shrinkToFit="0" vertical="center" wrapText="1"/>
    </xf>
    <xf borderId="13" fillId="4" fontId="22" numFmtId="169" xfId="0" applyAlignment="1" applyBorder="1" applyFont="1" applyNumberFormat="1">
      <alignment horizontal="right" readingOrder="0"/>
    </xf>
    <xf borderId="13" fillId="4" fontId="6" numFmtId="49" xfId="0" applyAlignment="1" applyBorder="1" applyFont="1" applyNumberFormat="1">
      <alignment horizontal="right"/>
    </xf>
    <xf borderId="13" fillId="4" fontId="6" numFmtId="21" xfId="0" applyBorder="1" applyFont="1" applyNumberFormat="1"/>
    <xf borderId="13" fillId="4" fontId="22" numFmtId="0" xfId="0" applyAlignment="1" applyBorder="1" applyFont="1">
      <alignment readingOrder="0" shrinkToFit="0" wrapText="1"/>
    </xf>
    <xf borderId="13" fillId="4" fontId="6" numFmtId="0" xfId="0" applyAlignment="1" applyBorder="1" applyFont="1">
      <alignment horizontal="right"/>
    </xf>
    <xf borderId="13" fillId="4" fontId="6" numFmtId="10" xfId="0" applyAlignment="1" applyBorder="1" applyFont="1" applyNumberFormat="1">
      <alignment horizontal="right"/>
    </xf>
    <xf borderId="13" fillId="4" fontId="6" numFmtId="46" xfId="0" applyBorder="1" applyFont="1" applyNumberFormat="1"/>
    <xf borderId="13" fillId="8" fontId="6" numFmtId="0" xfId="0" applyAlignment="1" applyBorder="1" applyFont="1">
      <alignment shrinkToFit="0" wrapText="1"/>
    </xf>
    <xf borderId="42" fillId="7" fontId="0" numFmtId="0" xfId="0" applyAlignment="1" applyBorder="1" applyFont="1">
      <alignment shrinkToFit="0" wrapText="1"/>
    </xf>
    <xf borderId="13" fillId="8" fontId="0" numFmtId="0" xfId="0" applyAlignment="1" applyBorder="1" applyFont="1">
      <alignment horizontal="center" readingOrder="0" shrinkToFit="0" vertical="center" wrapText="1"/>
    </xf>
    <xf borderId="5" fillId="7" fontId="6" numFmtId="0" xfId="0" applyAlignment="1" applyBorder="1" applyFont="1">
      <alignment horizontal="center" readingOrder="0" shrinkToFit="0" vertical="center" wrapText="1"/>
    </xf>
    <xf borderId="13" fillId="4" fontId="6" numFmtId="167" xfId="0" applyBorder="1" applyFont="1" applyNumberFormat="1"/>
    <xf borderId="9" fillId="8" fontId="23" numFmtId="0" xfId="0" applyAlignment="1" applyBorder="1" applyFont="1">
      <alignment horizontal="center" readingOrder="0" shrinkToFit="0" vertical="center" wrapText="1"/>
    </xf>
    <xf borderId="9" fillId="7" fontId="24" numFmtId="0" xfId="0" applyAlignment="1" applyBorder="1" applyFont="1">
      <alignment horizontal="center" readingOrder="0" shrinkToFit="0" vertical="center" wrapText="1"/>
    </xf>
    <xf borderId="13" fillId="8" fontId="25" numFmtId="0" xfId="0" applyAlignment="1" applyBorder="1" applyFont="1">
      <alignment readingOrder="0" shrinkToFit="0" wrapText="1"/>
    </xf>
    <xf borderId="13" fillId="7" fontId="26" numFmtId="0" xfId="0" applyAlignment="1" applyBorder="1" applyFont="1">
      <alignment readingOrder="0" shrinkToFit="0" wrapText="1"/>
    </xf>
    <xf borderId="13" fillId="8" fontId="6" numFmtId="0" xfId="0" applyBorder="1" applyFont="1"/>
    <xf borderId="13" fillId="7" fontId="6" numFmtId="0" xfId="0" applyBorder="1" applyFont="1"/>
    <xf borderId="13" fillId="4" fontId="6" numFmtId="49" xfId="0" applyBorder="1" applyFont="1" applyNumberFormat="1"/>
    <xf borderId="0" fillId="4" fontId="6" numFmtId="49" xfId="0" applyFont="1" applyNumberFormat="1"/>
    <xf borderId="0" fillId="4" fontId="6" numFmtId="10" xfId="0" applyFont="1" applyNumberFormat="1"/>
    <xf borderId="0" fillId="4" fontId="6" numFmtId="0" xfId="0" applyFont="1"/>
    <xf borderId="0" fillId="4" fontId="6" numFmtId="46" xfId="0" applyFont="1" applyNumberFormat="1"/>
    <xf borderId="13" fillId="4" fontId="6" numFmtId="3" xfId="0" applyAlignment="1" applyBorder="1" applyFont="1" applyNumberFormat="1">
      <alignment horizontal="right"/>
    </xf>
    <xf borderId="13" fillId="0" fontId="0" numFmtId="10" xfId="0" applyAlignment="1" applyBorder="1" applyFont="1" applyNumberFormat="1">
      <alignment horizontal="right" readingOrder="0"/>
    </xf>
    <xf borderId="41" fillId="4" fontId="6" numFmtId="0" xfId="0" applyBorder="1" applyFont="1"/>
    <xf borderId="21" fillId="4" fontId="6" numFmtId="0" xfId="0" applyBorder="1" applyFont="1"/>
    <xf borderId="0" fillId="4" fontId="4" numFmtId="0" xfId="0" applyAlignment="1" applyFont="1">
      <alignment horizontal="right"/>
    </xf>
    <xf borderId="0" fillId="4" fontId="4" numFmtId="49" xfId="0" applyFont="1" applyNumberForma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1539562609"/>
        <c:axId val="1964725609"/>
      </c:lineChart>
      <c:catAx>
        <c:axId val="153956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4725609"/>
      </c:catAx>
      <c:valAx>
        <c:axId val="19647256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56260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134952708"/>
        <c:axId val="1471990909"/>
      </c:lineChart>
      <c:catAx>
        <c:axId val="13495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1990909"/>
      </c:catAx>
      <c:valAx>
        <c:axId val="14719909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9527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'Статистики'!$H$7:$H$18</c:f>
            </c:strRef>
          </c:cat>
          <c:val>
            <c:numRef>
              <c:f>'Статистики'!$J$7:$J$18</c:f>
            </c:numRef>
          </c:val>
          <c:smooth val="0"/>
        </c:ser>
        <c:axId val="892501945"/>
        <c:axId val="2061620915"/>
      </c:lineChart>
      <c:catAx>
        <c:axId val="89250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620915"/>
      </c:catAx>
      <c:valAx>
        <c:axId val="206162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0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"29.04-05.05"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'Сводная'!$I$1:$I$2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'Сводная'!$I$3:$I$5</c:f>
            </c:numRef>
          </c:val>
          <c:smooth val="0"/>
        </c:ser>
        <c:axId val="1884056365"/>
        <c:axId val="1671909662"/>
      </c:lineChart>
      <c:catAx>
        <c:axId val="1884056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29.04-05.05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09662"/>
      </c:catAx>
      <c:valAx>
        <c:axId val="16719096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056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'Сводная'!$J$1:$J$2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'Сводная'!$J$3:$J$5</c:f>
            </c:numRef>
          </c:val>
          <c:smooth val="0"/>
        </c:ser>
        <c:axId val="716941086"/>
        <c:axId val="298700138"/>
      </c:lineChart>
      <c:catAx>
        <c:axId val="716941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29.04-05.05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700138"/>
      </c:catAx>
      <c:valAx>
        <c:axId val="298700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941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7</xdr:row>
      <xdr:rowOff>38100</xdr:rowOff>
    </xdr:from>
    <xdr:ext cx="2733675" cy="16097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29</xdr:row>
      <xdr:rowOff>76200</xdr:rowOff>
    </xdr:from>
    <xdr:ext cx="3305175" cy="2047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257175</xdr:colOff>
      <xdr:row>29</xdr:row>
      <xdr:rowOff>76200</xdr:rowOff>
    </xdr:from>
    <xdr:ext cx="2609850" cy="16097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1476375</xdr:colOff>
      <xdr:row>12</xdr:row>
      <xdr:rowOff>180975</xdr:rowOff>
    </xdr:from>
    <xdr:ext cx="3114675" cy="19240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647700</xdr:colOff>
      <xdr:row>13</xdr:row>
      <xdr:rowOff>57150</xdr:rowOff>
    </xdr:from>
    <xdr:ext cx="2743200" cy="16954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64093/?IFRAME=Y&amp;IFRAME_TYPE=SIDE_SLIDER" TargetMode="External"/><Relationship Id="rId42" Type="http://schemas.openxmlformats.org/officeDocument/2006/relationships/hyperlink" Target="https://24.belfan.ru/crm/contact/details/62652/?IFRAME=Y&amp;IFRAME_TYPE=SIDE_SLIDER" TargetMode="External"/><Relationship Id="rId41" Type="http://schemas.openxmlformats.org/officeDocument/2006/relationships/hyperlink" Target="https://24.belfan.ru/crm/contact/details/57724/?IFRAME=Y&amp;IFRAME_TYPE=SIDE_SLIDER" TargetMode="External"/><Relationship Id="rId44" Type="http://schemas.openxmlformats.org/officeDocument/2006/relationships/hyperlink" Target="https://24.belfan.ru/crm/contact/details/63144/?IFRAME=Y&amp;IFRAME_TYPE=SIDE_SLIDER" TargetMode="External"/><Relationship Id="rId43" Type="http://schemas.openxmlformats.org/officeDocument/2006/relationships/hyperlink" Target="https://24.belfan.ru/crm/contact/details/63871/?IFRAME=Y&amp;IFRAME_TYPE=SIDE_SLIDER" TargetMode="External"/><Relationship Id="rId46" Type="http://schemas.openxmlformats.org/officeDocument/2006/relationships/hyperlink" Target="https://24.belfan.ru/crm/contact/details/63965/?IFRAME=Y&amp;IFRAME_TYPE=SIDE_SLIDER" TargetMode="External"/><Relationship Id="rId45" Type="http://schemas.openxmlformats.org/officeDocument/2006/relationships/hyperlink" Target="https://24.belfan.ru/crm/contact/details/64117/?IFRAME=Y&amp;IFRAME_TYPE=SIDE_SLIDER" TargetMode="External"/><Relationship Id="rId1" Type="http://schemas.openxmlformats.org/officeDocument/2006/relationships/hyperlink" Target="https://24.belfan.ru/crm/contact/details/63755/?IFRAME=Y&amp;IFRAME_TYPE=SIDE_SLIDER" TargetMode="External"/><Relationship Id="rId2" Type="http://schemas.openxmlformats.org/officeDocument/2006/relationships/hyperlink" Target="https://24.belfan.ru/crm/contact/details/63762/?IFRAME=Y&amp;IFRAME_TYPE=SIDE_SLIDER" TargetMode="External"/><Relationship Id="rId3" Type="http://schemas.openxmlformats.org/officeDocument/2006/relationships/hyperlink" Target="https://24.belfan.ru/crm/contact/details/63762/?IFRAME=Y&amp;IFRAME_TYPE=SIDE_SLIDER" TargetMode="External"/><Relationship Id="rId4" Type="http://schemas.openxmlformats.org/officeDocument/2006/relationships/hyperlink" Target="https://24.belfan.ru/crm/contact/details/63764/?IFRAME=Y&amp;IFRAME_TYPE=SIDE_SLIDER" TargetMode="External"/><Relationship Id="rId9" Type="http://schemas.openxmlformats.org/officeDocument/2006/relationships/hyperlink" Target="https://24.belfan.ru/crm/contact/details/62393/?IFRAME=Y&amp;IFRAME_TYPE=SIDE_SLIDER" TargetMode="External"/><Relationship Id="rId48" Type="http://schemas.openxmlformats.org/officeDocument/2006/relationships/hyperlink" Target="https://24.belfan.ru/crm/lead/details/49022/?IFRAME=Y&amp;IFRAME_TYPE=SIDE_SLIDER" TargetMode="External"/><Relationship Id="rId47" Type="http://schemas.openxmlformats.org/officeDocument/2006/relationships/hyperlink" Target="https://24.belfan.ru/crm/contact/details/64125/?IFRAME=Y&amp;IFRAME_TYPE=SIDE_SLIDER" TargetMode="External"/><Relationship Id="rId49" Type="http://schemas.openxmlformats.org/officeDocument/2006/relationships/hyperlink" Target="https://24.belfan.ru/crm/contact/details/64240/" TargetMode="External"/><Relationship Id="rId5" Type="http://schemas.openxmlformats.org/officeDocument/2006/relationships/hyperlink" Target="https://24.belfan.ru/crm/contact/details/63771/?IFRAME=Y&amp;IFRAME_TYPE=SIDE_SLIDER" TargetMode="External"/><Relationship Id="rId6" Type="http://schemas.openxmlformats.org/officeDocument/2006/relationships/hyperlink" Target="https://24.belfan.ru/crm/contact/details/63193/?IFRAME=Y&amp;IFRAME_TYPE=SIDE_SLIDER" TargetMode="External"/><Relationship Id="rId7" Type="http://schemas.openxmlformats.org/officeDocument/2006/relationships/hyperlink" Target="https://24.belfan.ru/crm/contact/details/39241/?IFRAME=Y&amp;IFRAME_TYPE=SIDE_SLIDER" TargetMode="External"/><Relationship Id="rId8" Type="http://schemas.openxmlformats.org/officeDocument/2006/relationships/hyperlink" Target="https://24.belfan.ru/crm/contact/details/63781/?IFRAME=Y&amp;IFRAME_TYPE=SIDE_SLIDER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24.belfan.ru/crm/contact/details/64041/?IFRAME=Y&amp;IFRAME_TYPE=SIDE_SLIDER" TargetMode="External"/><Relationship Id="rId30" Type="http://schemas.openxmlformats.org/officeDocument/2006/relationships/hyperlink" Target="https://24.belfan.ru/crm/contact/details/64046/?IFRAME=Y&amp;IFRAME_TYPE=SIDE_SLIDER" TargetMode="External"/><Relationship Id="rId33" Type="http://schemas.openxmlformats.org/officeDocument/2006/relationships/hyperlink" Target="https://24.belfan.ru/crm/contact/details/64041/?IFRAME=Y&amp;IFRAME_TYPE=SIDE_SLIDER" TargetMode="External"/><Relationship Id="rId32" Type="http://schemas.openxmlformats.org/officeDocument/2006/relationships/hyperlink" Target="https://24.belfan.ru/crm/contact/details/64042/?IFRAME=Y&amp;IFRAME_TYPE=SIDE_SLIDER" TargetMode="External"/><Relationship Id="rId35" Type="http://schemas.openxmlformats.org/officeDocument/2006/relationships/hyperlink" Target="https://24.belfan.ru/crm/contact/details/37411/?IFRAME=Y&amp;IFRAME_TYPE=SIDE_SLIDER" TargetMode="External"/><Relationship Id="rId34" Type="http://schemas.openxmlformats.org/officeDocument/2006/relationships/hyperlink" Target="https://24.belfan.ru/crm/contact/details/41817/?IFRAME=Y&amp;IFRAME_TYPE=SIDE_SLIDER" TargetMode="External"/><Relationship Id="rId71" Type="http://schemas.openxmlformats.org/officeDocument/2006/relationships/hyperlink" Target="https://24.belfan.ru/crm/contact/details/64469/?IFRAME=Y&amp;IFRAME_TYPE=SIDE_SLIDER" TargetMode="External"/><Relationship Id="rId70" Type="http://schemas.openxmlformats.org/officeDocument/2006/relationships/hyperlink" Target="https://24.belfan.ru/crm/lead/details/49580/?IFRAME=Y&amp;IFRAME_TYPE=SIDE_SLIDER" TargetMode="External"/><Relationship Id="rId37" Type="http://schemas.openxmlformats.org/officeDocument/2006/relationships/hyperlink" Target="https://24.belfan.ru/crm/contact/details/52718/?IFRAME=Y&amp;IFRAME_TYPE=SIDE_SLIDER" TargetMode="External"/><Relationship Id="rId36" Type="http://schemas.openxmlformats.org/officeDocument/2006/relationships/hyperlink" Target="https://24.belfan.ru/crm/contact/details/61420/?IFRAME=Y&amp;IFRAME_TYPE=SIDE_SLIDER" TargetMode="External"/><Relationship Id="rId39" Type="http://schemas.openxmlformats.org/officeDocument/2006/relationships/hyperlink" Target="https://24.belfan.ru/crm/contact/details/64097/?IFRAME=Y&amp;IFRAME_TYPE=SIDE_SLIDER" TargetMode="External"/><Relationship Id="rId38" Type="http://schemas.openxmlformats.org/officeDocument/2006/relationships/hyperlink" Target="https://24.belfan.ru/crm/contact/details/64094/?IFRAME=Y&amp;IFRAME_TYPE=SIDE_SLIDER" TargetMode="External"/><Relationship Id="rId62" Type="http://schemas.openxmlformats.org/officeDocument/2006/relationships/hyperlink" Target="https://24.belfan.ru/crm/contact/details/61112/?IFRAME=Y&amp;IFRAME_TYPE=SIDE_SLIDER" TargetMode="External"/><Relationship Id="rId61" Type="http://schemas.openxmlformats.org/officeDocument/2006/relationships/hyperlink" Target="https://24.belfan.ru/crm/contact/details/63870/?IFRAME=Y&amp;IFRAME_TYPE=SIDE_SLIDER" TargetMode="External"/><Relationship Id="rId20" Type="http://schemas.openxmlformats.org/officeDocument/2006/relationships/hyperlink" Target="https://24.belfan.ru/crm/lead/details/48543/?IFRAME=Y&amp;IFRAME_TYPE=SIDE_SLIDER" TargetMode="External"/><Relationship Id="rId64" Type="http://schemas.openxmlformats.org/officeDocument/2006/relationships/hyperlink" Target="https://24.belfan.ru/crm/contact/details/64431/?IFRAME=Y&amp;IFRAME_TYPE=SIDE_SLIDER" TargetMode="External"/><Relationship Id="rId63" Type="http://schemas.openxmlformats.org/officeDocument/2006/relationships/hyperlink" Target="https://24.belfan.ru/crm/contact/details/64425/?IFRAME=Y&amp;IFRAME_TYPE=SIDE_SLIDER" TargetMode="External"/><Relationship Id="rId22" Type="http://schemas.openxmlformats.org/officeDocument/2006/relationships/hyperlink" Target="https://24.belfan.ru/crm/contact/details/63889/?IFRAME=Y&amp;IFRAME_TYPE=SIDE_SLIDER" TargetMode="External"/><Relationship Id="rId66" Type="http://schemas.openxmlformats.org/officeDocument/2006/relationships/hyperlink" Target="https://24.belfan.ru/crm/contact/details/63050/?IFRAME=Y&amp;IFRAME_TYPE=SIDE_SLIDER" TargetMode="External"/><Relationship Id="rId21" Type="http://schemas.openxmlformats.org/officeDocument/2006/relationships/hyperlink" Target="https://24.belfan.ru/crm/contact/details/63885/?IFRAME=Y&amp;IFRAME_TYPE=SIDE_SLIDER" TargetMode="External"/><Relationship Id="rId65" Type="http://schemas.openxmlformats.org/officeDocument/2006/relationships/hyperlink" Target="https://24.belfan.ru/crm/lead/details/49534/?IFRAME=Y&amp;IFRAME_TYPE=SIDE_SLIDER" TargetMode="External"/><Relationship Id="rId24" Type="http://schemas.openxmlformats.org/officeDocument/2006/relationships/hyperlink" Target="https://24.belfan.ru/crm/contact/details/62700/?IFRAME=Y&amp;IFRAME_TYPE=SIDE_SLIDER" TargetMode="External"/><Relationship Id="rId68" Type="http://schemas.openxmlformats.org/officeDocument/2006/relationships/hyperlink" Target="https://24.belfan.ru/crm/contact/details/63902/?IFRAME=Y&amp;IFRAME_TYPE=SIDE_SLIDER" TargetMode="External"/><Relationship Id="rId23" Type="http://schemas.openxmlformats.org/officeDocument/2006/relationships/hyperlink" Target="https://24.belfan.ru/crm/contact/details/63864/?IFRAME=Y&amp;IFRAME_TYPE=SIDE_SLIDER" TargetMode="External"/><Relationship Id="rId67" Type="http://schemas.openxmlformats.org/officeDocument/2006/relationships/hyperlink" Target="https://24.belfan.ru/crm/lead/details/49558/?IFRAME=Y&amp;IFRAME_TYPE=SIDE_SLIDER" TargetMode="External"/><Relationship Id="rId60" Type="http://schemas.openxmlformats.org/officeDocument/2006/relationships/hyperlink" Target="https://24.belfan.ru/crm/contact/details/64235/?IFRAME=Y&amp;IFRAME_TYPE=SIDE_SLIDER" TargetMode="External"/><Relationship Id="rId26" Type="http://schemas.openxmlformats.org/officeDocument/2006/relationships/hyperlink" Target="https://24.belfan.ru/crm/lead/details/48731/?IFRAME=Y&amp;IFRAME_TYPE=SIDE_SLIDER" TargetMode="External"/><Relationship Id="rId25" Type="http://schemas.openxmlformats.org/officeDocument/2006/relationships/hyperlink" Target="https://24.belfan.ru/crm/contact/details/61004/?IFRAME=Y&amp;IFRAME_TYPE=SIDE_SLIDER" TargetMode="External"/><Relationship Id="rId69" Type="http://schemas.openxmlformats.org/officeDocument/2006/relationships/hyperlink" Target="https://24.belfan.ru/crm/contact/details/64453/?IFRAME=Y&amp;IFRAME_TYPE=SIDE_SLIDER" TargetMode="External"/><Relationship Id="rId28" Type="http://schemas.openxmlformats.org/officeDocument/2006/relationships/hyperlink" Target="https://24.belfan.ru/crm/contact/details/63966/?IFRAME=Y&amp;IFRAME_TYPE=SIDE_SLIDER" TargetMode="External"/><Relationship Id="rId27" Type="http://schemas.openxmlformats.org/officeDocument/2006/relationships/hyperlink" Target="https://24.belfan.ru/crm/contact/details/63969/?IFRAME=Y&amp;IFRAME_TYPE=SIDE_SLIDER" TargetMode="External"/><Relationship Id="rId29" Type="http://schemas.openxmlformats.org/officeDocument/2006/relationships/hyperlink" Target="https://24.belfan.ru/crm/contact/details/63966/?IFRAME=Y&amp;IFRAME_TYPE=SIDE_SLIDER" TargetMode="External"/><Relationship Id="rId51" Type="http://schemas.openxmlformats.org/officeDocument/2006/relationships/hyperlink" Target="https://24.belfan.ru/crm/contact/details/64235/?IFRAME=Y&amp;IFRAME_TYPE=SIDE_SLIDER" TargetMode="External"/><Relationship Id="rId50" Type="http://schemas.openxmlformats.org/officeDocument/2006/relationships/hyperlink" Target="https://24.belfan.ru/crm/contact/details/46844/?IFRAME=Y&amp;IFRAME_TYPE=SIDE_SLIDER" TargetMode="External"/><Relationship Id="rId53" Type="http://schemas.openxmlformats.org/officeDocument/2006/relationships/hyperlink" Target="https://24.belfan.ru/crm/contact/details/63727/?IFRAME=Y&amp;IFRAME_TYPE=SIDE_SLIDER" TargetMode="External"/><Relationship Id="rId52" Type="http://schemas.openxmlformats.org/officeDocument/2006/relationships/hyperlink" Target="https://24.belfan.ru/crm/contact/details/64244/?IFRAME=Y&amp;IFRAME_TYPE=SIDE_SLIDER" TargetMode="External"/><Relationship Id="rId11" Type="http://schemas.openxmlformats.org/officeDocument/2006/relationships/hyperlink" Target="https://24.belfan.ru/crm/contact/details/63643/?IFRAME=Y&amp;IFRAME_TYPE=SIDE_SLIDER" TargetMode="External"/><Relationship Id="rId55" Type="http://schemas.openxmlformats.org/officeDocument/2006/relationships/hyperlink" Target="https://24.belfan.ru/crm/contact/details/64204/?IFRAME=Y&amp;IFRAME_TYPE=SIDE_SLIDER" TargetMode="External"/><Relationship Id="rId10" Type="http://schemas.openxmlformats.org/officeDocument/2006/relationships/hyperlink" Target="https://24.belfan.ru/crm/contact/details/63750/?IFRAME=Y&amp;IFRAME_TYPE=SIDE_SLIDER" TargetMode="External"/><Relationship Id="rId54" Type="http://schemas.openxmlformats.org/officeDocument/2006/relationships/hyperlink" Target="https://24.belfan.ru/crm/contact/details/53655/?IFRAME=Y&amp;IFRAME_TYPE=SIDE_SLIDER" TargetMode="External"/><Relationship Id="rId13" Type="http://schemas.openxmlformats.org/officeDocument/2006/relationships/hyperlink" Target="https://24.belfan.ru/crm/contact/details/63871/?IFRAME=Y&amp;IFRAME_TYPE=SIDE_SLIDER" TargetMode="External"/><Relationship Id="rId57" Type="http://schemas.openxmlformats.org/officeDocument/2006/relationships/hyperlink" Target="https://24.belfan.ru/crm/lead/details/49225/?IFRAME=Y&amp;IFRAME_TYPE=SIDE_SLIDER" TargetMode="External"/><Relationship Id="rId12" Type="http://schemas.openxmlformats.org/officeDocument/2006/relationships/hyperlink" Target="https://24.belfan.ru/crm/contact/details/63193/?IFRAME=Y&amp;IFRAME_TYPE=SIDE_SLIDER" TargetMode="External"/><Relationship Id="rId56" Type="http://schemas.openxmlformats.org/officeDocument/2006/relationships/hyperlink" Target="https://24.belfan.ru/crm/contact/details/60739/?IFRAME=Y&amp;IFRAME_TYPE=SIDE_SLIDER" TargetMode="External"/><Relationship Id="rId15" Type="http://schemas.openxmlformats.org/officeDocument/2006/relationships/hyperlink" Target="https://24.belfan.ru/crm/contact/details/63870/?IFRAME=Y&amp;IFRAME_TYPE=SIDE_SLIDER" TargetMode="External"/><Relationship Id="rId59" Type="http://schemas.openxmlformats.org/officeDocument/2006/relationships/hyperlink" Target="https://24.belfan.ru/crm/lead/details/49249/?IFRAME=Y&amp;IFRAME_TYPE=SIDE_SLIDER" TargetMode="External"/><Relationship Id="rId14" Type="http://schemas.openxmlformats.org/officeDocument/2006/relationships/hyperlink" Target="https://24.belfan.ru/crm/contact/details/57948/?IFRAME=Y&amp;IFRAME_TYPE=SIDE_SLIDER" TargetMode="External"/><Relationship Id="rId58" Type="http://schemas.openxmlformats.org/officeDocument/2006/relationships/hyperlink" Target="https://24.belfan.ru/crm/lead/details/49241/?IFRAME=Y&amp;IFRAME_TYPE=SIDE_SLIDER" TargetMode="External"/><Relationship Id="rId17" Type="http://schemas.openxmlformats.org/officeDocument/2006/relationships/hyperlink" Target="https://24.belfan.ru/crm/contact/details/63864/?IFRAME=Y&amp;IFRAME_TYPE=SIDE_SLIDER" TargetMode="External"/><Relationship Id="rId16" Type="http://schemas.openxmlformats.org/officeDocument/2006/relationships/hyperlink" Target="https://24.belfan.ru/crm/contact/details/63872/?IFRAME=Y&amp;IFRAME_TYPE=SIDE_SLIDER" TargetMode="External"/><Relationship Id="rId19" Type="http://schemas.openxmlformats.org/officeDocument/2006/relationships/hyperlink" Target="https://24.belfan.ru/crm/contact/details/63879/?IFRAME=Y&amp;IFRAME_TYPE=SIDE_SLIDER" TargetMode="External"/><Relationship Id="rId18" Type="http://schemas.openxmlformats.org/officeDocument/2006/relationships/hyperlink" Target="https://24.belfan.ru/crm/contact/details/58994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contact/details/63781/?IFRAME=Y&amp;IFRAME_TYPE=SIDE_SLIDER" TargetMode="External"/><Relationship Id="rId2" Type="http://schemas.openxmlformats.org/officeDocument/2006/relationships/hyperlink" Target="https://24.belfan.ru/crm/contact/details/62393/?IFRAME=Y&amp;IFRAME_TYPE=SIDE_SLIDER" TargetMode="External"/><Relationship Id="rId3" Type="http://schemas.openxmlformats.org/officeDocument/2006/relationships/hyperlink" Target="https://24.belfan.ru/crm/contact/details/53655/?IFRAME=Y&amp;IFRAME_TYPE=SIDE_SLIDER" TargetMode="External"/><Relationship Id="rId4" Type="http://schemas.openxmlformats.org/officeDocument/2006/relationships/hyperlink" Target="https://24.belfan.ru/crm/contact/details/63870/?IFRAME=Y&amp;IFRAME_TYPE=SIDE_SLIDER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5" width="13.86"/>
    <col customWidth="1" min="6" max="6" width="11.71"/>
    <col customWidth="1" min="7" max="13" width="8.86"/>
    <col customWidth="1" min="14" max="14" width="7.71"/>
    <col customWidth="1" min="15" max="19" width="8.86"/>
    <col customWidth="1" min="20" max="20" width="9.71"/>
    <col customWidth="1" min="28" max="28" width="9.71"/>
    <col customWidth="1" min="30" max="30" width="8.43"/>
    <col customWidth="1" min="44" max="44" width="9.29"/>
  </cols>
  <sheetData>
    <row r="1">
      <c r="A1" s="1"/>
      <c r="B1" s="2" t="s">
        <v>0</v>
      </c>
      <c r="C1" s="3" t="s">
        <v>1</v>
      </c>
      <c r="D1" s="4" t="s">
        <v>2</v>
      </c>
      <c r="E1" s="5">
        <v>43957.0</v>
      </c>
      <c r="J1" s="6"/>
      <c r="K1" s="5">
        <v>43961.0</v>
      </c>
      <c r="AB1" s="7"/>
      <c r="AC1" s="8">
        <v>43963.0</v>
      </c>
      <c r="AD1" s="7"/>
      <c r="AE1" s="9">
        <v>43964.0</v>
      </c>
      <c r="AR1" s="7"/>
      <c r="AS1" s="9">
        <v>43965.0</v>
      </c>
      <c r="BE1" s="7"/>
      <c r="BF1" s="10">
        <v>43968.0</v>
      </c>
      <c r="BS1" s="7"/>
      <c r="BT1" s="11">
        <v>43969.0</v>
      </c>
      <c r="BY1" s="7"/>
      <c r="BZ1" s="11">
        <v>43972.0</v>
      </c>
      <c r="CI1" s="7"/>
      <c r="CJ1" s="11">
        <v>43973.0</v>
      </c>
      <c r="CV1" s="7"/>
      <c r="CW1" s="11">
        <v>43976.0</v>
      </c>
      <c r="DE1" s="7"/>
      <c r="DF1" s="11">
        <v>43977.0</v>
      </c>
      <c r="DK1" s="7"/>
      <c r="DL1" s="11">
        <v>43980.0</v>
      </c>
      <c r="DQ1" s="12"/>
      <c r="DR1" s="11">
        <v>43981.0</v>
      </c>
      <c r="DX1" s="7"/>
      <c r="DY1" s="13"/>
    </row>
    <row r="2" ht="26.25" customHeight="1">
      <c r="A2" s="14"/>
      <c r="B2" s="15"/>
      <c r="C2" s="16"/>
      <c r="D2" s="17" t="s">
        <v>3</v>
      </c>
      <c r="E2" s="18" t="s">
        <v>4</v>
      </c>
      <c r="F2" s="18" t="s">
        <v>5</v>
      </c>
      <c r="G2" s="18" t="s">
        <v>6</v>
      </c>
      <c r="H2" s="19" t="s">
        <v>7</v>
      </c>
      <c r="I2" s="20" t="s">
        <v>8</v>
      </c>
      <c r="J2" s="21"/>
      <c r="K2" s="19" t="s">
        <v>9</v>
      </c>
      <c r="L2" s="19" t="s">
        <v>10</v>
      </c>
      <c r="M2" s="19" t="s">
        <v>11</v>
      </c>
      <c r="N2" s="19" t="s">
        <v>12</v>
      </c>
      <c r="O2" s="19" t="s">
        <v>10</v>
      </c>
      <c r="P2" s="19" t="s">
        <v>5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15</v>
      </c>
      <c r="W2" s="19" t="s">
        <v>18</v>
      </c>
      <c r="X2" s="19" t="s">
        <v>19</v>
      </c>
      <c r="Y2" s="19" t="s">
        <v>20</v>
      </c>
      <c r="Z2" s="19" t="s">
        <v>21</v>
      </c>
      <c r="AA2" s="19" t="s">
        <v>22</v>
      </c>
      <c r="AB2" s="21"/>
      <c r="AC2" s="22" t="s">
        <v>23</v>
      </c>
      <c r="AD2" s="23"/>
      <c r="AE2" s="22" t="s">
        <v>24</v>
      </c>
      <c r="AF2" s="24" t="s">
        <v>25</v>
      </c>
      <c r="AG2" s="24" t="s">
        <v>25</v>
      </c>
      <c r="AH2" s="24" t="s">
        <v>26</v>
      </c>
      <c r="AI2" s="24" t="s">
        <v>27</v>
      </c>
      <c r="AJ2" s="24" t="s">
        <v>28</v>
      </c>
      <c r="AK2" s="24" t="s">
        <v>29</v>
      </c>
      <c r="AL2" s="24" t="s">
        <v>11</v>
      </c>
      <c r="AM2" s="24" t="s">
        <v>5</v>
      </c>
      <c r="AN2" s="24" t="s">
        <v>5</v>
      </c>
      <c r="AO2" s="24" t="s">
        <v>30</v>
      </c>
      <c r="AP2" s="18" t="s">
        <v>31</v>
      </c>
      <c r="AQ2" s="25" t="s">
        <v>32</v>
      </c>
      <c r="AR2" s="26"/>
      <c r="AS2" s="27" t="s">
        <v>33</v>
      </c>
      <c r="AT2" s="27" t="s">
        <v>34</v>
      </c>
      <c r="AU2" s="27" t="s">
        <v>34</v>
      </c>
      <c r="AV2" s="27" t="s">
        <v>35</v>
      </c>
      <c r="AW2" s="27" t="s">
        <v>36</v>
      </c>
      <c r="AX2" s="27" t="s">
        <v>23</v>
      </c>
      <c r="AY2" s="27" t="s">
        <v>37</v>
      </c>
      <c r="AZ2" s="27" t="s">
        <v>37</v>
      </c>
      <c r="BA2" s="27" t="s">
        <v>38</v>
      </c>
      <c r="BB2" s="27" t="s">
        <v>31</v>
      </c>
      <c r="BC2" s="27" t="s">
        <v>10</v>
      </c>
      <c r="BD2" s="28" t="s">
        <v>23</v>
      </c>
      <c r="BE2" s="29"/>
      <c r="BF2" s="27" t="s">
        <v>39</v>
      </c>
      <c r="BG2" s="27" t="s">
        <v>40</v>
      </c>
      <c r="BH2" s="27" t="s">
        <v>41</v>
      </c>
      <c r="BI2" s="27" t="s">
        <v>42</v>
      </c>
      <c r="BJ2" s="27" t="s">
        <v>43</v>
      </c>
      <c r="BK2" s="27" t="s">
        <v>44</v>
      </c>
      <c r="BL2" s="27" t="s">
        <v>45</v>
      </c>
      <c r="BM2" s="27" t="s">
        <v>46</v>
      </c>
      <c r="BN2" s="27" t="s">
        <v>47</v>
      </c>
      <c r="BO2" s="27" t="s">
        <v>48</v>
      </c>
      <c r="BP2" s="27" t="s">
        <v>43</v>
      </c>
      <c r="BQ2" s="30" t="s">
        <v>49</v>
      </c>
      <c r="BR2" s="27" t="s">
        <v>50</v>
      </c>
      <c r="BS2" s="29"/>
      <c r="BT2" s="27" t="s">
        <v>51</v>
      </c>
      <c r="BU2" s="27" t="s">
        <v>52</v>
      </c>
      <c r="BV2" s="27" t="s">
        <v>53</v>
      </c>
      <c r="BW2" s="27" t="s">
        <v>54</v>
      </c>
      <c r="BX2" s="27" t="s">
        <v>55</v>
      </c>
      <c r="BY2" s="29"/>
      <c r="BZ2" s="30" t="s">
        <v>56</v>
      </c>
      <c r="CA2" s="27" t="s">
        <v>57</v>
      </c>
      <c r="CB2" s="27" t="s">
        <v>58</v>
      </c>
      <c r="CC2" s="27" t="s">
        <v>59</v>
      </c>
      <c r="CD2" s="31" t="s">
        <v>60</v>
      </c>
      <c r="CE2" s="31" t="s">
        <v>61</v>
      </c>
      <c r="CF2" s="27" t="s">
        <v>62</v>
      </c>
      <c r="CG2" s="27" t="s">
        <v>63</v>
      </c>
      <c r="CH2" s="27" t="s">
        <v>64</v>
      </c>
      <c r="CI2" s="29"/>
      <c r="CJ2" s="27" t="s">
        <v>65</v>
      </c>
      <c r="CK2" s="30" t="s">
        <v>66</v>
      </c>
      <c r="CL2" s="27" t="s">
        <v>67</v>
      </c>
      <c r="CM2" s="27" t="s">
        <v>68</v>
      </c>
      <c r="CN2" s="27" t="s">
        <v>69</v>
      </c>
      <c r="CO2" s="27" t="s">
        <v>70</v>
      </c>
      <c r="CP2" s="27" t="s">
        <v>39</v>
      </c>
      <c r="CQ2" s="27" t="s">
        <v>71</v>
      </c>
      <c r="CR2" s="31" t="s">
        <v>72</v>
      </c>
      <c r="CS2" s="27" t="s">
        <v>52</v>
      </c>
      <c r="CT2" s="27" t="s">
        <v>73</v>
      </c>
      <c r="CU2" s="27" t="s">
        <v>74</v>
      </c>
      <c r="CV2" s="29"/>
      <c r="CW2" s="27" t="s">
        <v>75</v>
      </c>
      <c r="CX2" s="27" t="s">
        <v>76</v>
      </c>
      <c r="CY2" s="27" t="s">
        <v>77</v>
      </c>
      <c r="CZ2" s="27" t="s">
        <v>78</v>
      </c>
      <c r="DA2" s="27" t="s">
        <v>25</v>
      </c>
      <c r="DB2" s="27" t="s">
        <v>79</v>
      </c>
      <c r="DC2" s="27" t="s">
        <v>80</v>
      </c>
      <c r="DD2" s="27" t="s">
        <v>81</v>
      </c>
      <c r="DE2" s="29"/>
      <c r="DF2" s="27" t="s">
        <v>82</v>
      </c>
      <c r="DG2" s="27" t="s">
        <v>83</v>
      </c>
      <c r="DH2" s="27" t="s">
        <v>84</v>
      </c>
      <c r="DI2" s="27" t="s">
        <v>77</v>
      </c>
      <c r="DJ2" s="27" t="s">
        <v>85</v>
      </c>
      <c r="DK2" s="29"/>
      <c r="DL2" s="27" t="s">
        <v>86</v>
      </c>
      <c r="DM2" s="27" t="s">
        <v>87</v>
      </c>
      <c r="DN2" s="27" t="s">
        <v>88</v>
      </c>
      <c r="DO2" s="27" t="s">
        <v>89</v>
      </c>
      <c r="DP2" s="27" t="s">
        <v>90</v>
      </c>
      <c r="DQ2" s="12"/>
      <c r="DR2" s="27" t="s">
        <v>91</v>
      </c>
      <c r="DS2" s="30" t="s">
        <v>92</v>
      </c>
      <c r="DT2" s="27" t="s">
        <v>93</v>
      </c>
      <c r="DU2" s="27" t="s">
        <v>94</v>
      </c>
      <c r="DV2" s="27" t="s">
        <v>95</v>
      </c>
      <c r="DW2" s="27" t="s">
        <v>96</v>
      </c>
      <c r="DX2" s="29"/>
      <c r="DY2" s="32"/>
    </row>
    <row r="3" ht="46.5" customHeight="1">
      <c r="A3" s="33" t="s">
        <v>97</v>
      </c>
      <c r="B3" s="15"/>
      <c r="C3" s="16"/>
      <c r="D3" s="34"/>
      <c r="E3" s="35"/>
      <c r="F3" s="35"/>
      <c r="G3" s="35"/>
      <c r="H3" s="35"/>
      <c r="I3" s="36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C3" s="35"/>
      <c r="AD3" s="23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6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6"/>
      <c r="BE3" s="29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29"/>
      <c r="BT3" s="35"/>
      <c r="BU3" s="35"/>
      <c r="BV3" s="35"/>
      <c r="BW3" s="35"/>
      <c r="BX3" s="35"/>
      <c r="BY3" s="29"/>
      <c r="BZ3" s="35"/>
      <c r="CA3" s="35"/>
      <c r="CB3" s="35"/>
      <c r="CC3" s="35"/>
      <c r="CD3" s="35"/>
      <c r="CE3" s="35"/>
      <c r="CF3" s="35"/>
      <c r="CG3" s="35"/>
      <c r="CH3" s="35"/>
      <c r="CI3" s="29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29"/>
      <c r="CW3" s="35"/>
      <c r="CX3" s="35"/>
      <c r="CY3" s="35"/>
      <c r="CZ3" s="35"/>
      <c r="DA3" s="35"/>
      <c r="DB3" s="35"/>
      <c r="DC3" s="35"/>
      <c r="DD3" s="35"/>
      <c r="DE3" s="29"/>
      <c r="DF3" s="35"/>
      <c r="DG3" s="35"/>
      <c r="DH3" s="35"/>
      <c r="DI3" s="35"/>
      <c r="DJ3" s="35"/>
      <c r="DK3" s="29"/>
      <c r="DL3" s="35"/>
      <c r="DM3" s="35"/>
      <c r="DN3" s="35"/>
      <c r="DO3" s="35"/>
      <c r="DP3" s="35"/>
      <c r="DQ3" s="12"/>
      <c r="DR3" s="35"/>
      <c r="DS3" s="35"/>
      <c r="DT3" s="35"/>
      <c r="DU3" s="35"/>
      <c r="DV3" s="35"/>
      <c r="DW3" s="35"/>
      <c r="DX3" s="29"/>
      <c r="DY3" s="32"/>
    </row>
    <row r="4" ht="33.75" customHeight="1">
      <c r="A4" s="37"/>
      <c r="B4" s="38" t="s">
        <v>98</v>
      </c>
      <c r="C4" s="39"/>
      <c r="D4" s="40"/>
      <c r="E4" s="41">
        <v>0.003148148148148148</v>
      </c>
      <c r="F4" s="41">
        <v>0.009780092592592592</v>
      </c>
      <c r="G4" s="41">
        <v>0.0019097222222222222</v>
      </c>
      <c r="H4" s="41">
        <v>0.0017824074074074075</v>
      </c>
      <c r="I4" s="42">
        <v>0.004224537037037037</v>
      </c>
      <c r="J4" s="43"/>
      <c r="K4" s="44">
        <v>0.0053125</v>
      </c>
      <c r="L4" s="41">
        <v>0.003726851851851852</v>
      </c>
      <c r="M4" s="41">
        <v>0.0022800925925925927</v>
      </c>
      <c r="N4" s="41">
        <v>0.005694444444444445</v>
      </c>
      <c r="O4" s="41">
        <v>0.0015046296296296296</v>
      </c>
      <c r="P4" s="41">
        <v>0.0022800925925925927</v>
      </c>
      <c r="Q4" s="41">
        <v>0.003425925925925926</v>
      </c>
      <c r="R4" s="41">
        <v>0.010289351851851852</v>
      </c>
      <c r="S4" s="41">
        <v>0.0032523148148148147</v>
      </c>
      <c r="T4" s="41">
        <v>0.004953703703703704</v>
      </c>
      <c r="U4" s="45">
        <v>0.002210648148148148</v>
      </c>
      <c r="V4" s="46">
        <v>0.002523148148148148</v>
      </c>
      <c r="W4" s="46">
        <v>0.0023148148148148147</v>
      </c>
      <c r="X4" s="46">
        <v>0.002511574074074074</v>
      </c>
      <c r="Y4" s="46">
        <v>0.005300925925925926</v>
      </c>
      <c r="Z4" s="46">
        <v>0.004872685185185185</v>
      </c>
      <c r="AA4" s="46">
        <v>0.0034953703703703705</v>
      </c>
      <c r="AB4" s="43"/>
      <c r="AC4" s="47">
        <v>0.0014814814814814814</v>
      </c>
      <c r="AD4" s="23"/>
      <c r="AE4" s="46">
        <v>0.012303240740740741</v>
      </c>
      <c r="AF4" s="46">
        <v>0.0015393518518518519</v>
      </c>
      <c r="AG4" s="46">
        <v>0.005810185185185186</v>
      </c>
      <c r="AH4" s="46">
        <v>0.0034375</v>
      </c>
      <c r="AI4" s="46">
        <v>0.0021527777777777778</v>
      </c>
      <c r="AJ4" s="46">
        <v>0.001388888888888889</v>
      </c>
      <c r="AK4" s="46">
        <v>0.0022685185185185187</v>
      </c>
      <c r="AL4" s="46">
        <v>0.0016087962962962963</v>
      </c>
      <c r="AM4" s="46">
        <v>0.0032060185185185186</v>
      </c>
      <c r="AN4" s="46">
        <v>0.0042361111111111115</v>
      </c>
      <c r="AO4" s="46">
        <v>0.004675925925925926</v>
      </c>
      <c r="AP4" s="48">
        <v>0.00431712962962963</v>
      </c>
      <c r="AQ4" s="49">
        <v>0.00525462962962963</v>
      </c>
      <c r="AR4" s="50"/>
      <c r="AS4" s="51">
        <v>0.004780092592592593</v>
      </c>
      <c r="AT4" s="48">
        <v>0.002800925925925926</v>
      </c>
      <c r="AU4" s="48">
        <v>0.001736111111111111</v>
      </c>
      <c r="AV4" s="48">
        <v>0.0037731481481481483</v>
      </c>
      <c r="AW4" s="48">
        <v>0.003310185185185185</v>
      </c>
      <c r="AX4" s="48">
        <v>0.0014351851851851852</v>
      </c>
      <c r="AY4" s="48">
        <v>0.0011342592592592593</v>
      </c>
      <c r="AZ4" s="48">
        <v>9.027777777777777E-4</v>
      </c>
      <c r="BA4" s="48">
        <v>7.060185185185185E-4</v>
      </c>
      <c r="BB4" s="48">
        <v>5.787037037037037E-4</v>
      </c>
      <c r="BC4" s="48">
        <v>7.754629629629629E-4</v>
      </c>
      <c r="BD4" s="49">
        <v>0.0014351851851851852</v>
      </c>
      <c r="BE4" s="50"/>
      <c r="BF4" s="52">
        <v>0.0019212962962962964</v>
      </c>
      <c r="BG4" s="52">
        <v>0.004375</v>
      </c>
      <c r="BH4" s="52">
        <v>0.0027430555555555554</v>
      </c>
      <c r="BI4" s="52">
        <v>0.0014351851851851852</v>
      </c>
      <c r="BJ4" s="52">
        <v>0.0038541666666666668</v>
      </c>
      <c r="BK4" s="52">
        <v>3.125E-4</v>
      </c>
      <c r="BL4" s="52">
        <v>0.002025462962962963</v>
      </c>
      <c r="BM4" s="52">
        <v>0.0013194444444444445</v>
      </c>
      <c r="BN4" s="52">
        <v>0.007465277777777778</v>
      </c>
      <c r="BO4" s="48">
        <v>0.0016550925925925926</v>
      </c>
      <c r="BP4" s="48">
        <v>0.006446759259259259</v>
      </c>
      <c r="BQ4" s="48">
        <v>0.006539351851851852</v>
      </c>
      <c r="BR4" s="48">
        <v>5.555555555555556E-4</v>
      </c>
      <c r="BS4" s="50"/>
      <c r="BT4" s="48">
        <v>9.490740740740741E-4</v>
      </c>
      <c r="BU4" s="48">
        <v>0.009085648148148148</v>
      </c>
      <c r="BV4" s="48">
        <v>0.006851851851851852</v>
      </c>
      <c r="BW4" s="48">
        <v>0.008356481481481482</v>
      </c>
      <c r="BX4" s="48">
        <v>0.0016203703703703703</v>
      </c>
      <c r="BY4" s="50"/>
      <c r="BZ4" s="48">
        <v>0.004837962962962963</v>
      </c>
      <c r="CA4" s="48">
        <v>0.001099537037037037</v>
      </c>
      <c r="CB4" s="48">
        <v>0.006608796296296297</v>
      </c>
      <c r="CC4" s="53">
        <v>0.009814814814814814</v>
      </c>
      <c r="CD4" s="48">
        <v>0.0030324074074074073</v>
      </c>
      <c r="CE4" s="48">
        <v>0.0038657407407407408</v>
      </c>
      <c r="CF4" s="48">
        <v>0.005775462962962963</v>
      </c>
      <c r="CG4" s="48">
        <v>0.00400462962962963</v>
      </c>
      <c r="CH4" s="48">
        <v>0.001261574074074074</v>
      </c>
      <c r="CI4" s="50"/>
      <c r="CJ4" s="48">
        <v>0.002523148148148148</v>
      </c>
      <c r="CK4" s="48">
        <v>0.005717592592592593</v>
      </c>
      <c r="CL4" s="48">
        <v>0.0036226851851851854</v>
      </c>
      <c r="CM4" s="48">
        <v>0.002511574074074074</v>
      </c>
      <c r="CN4" s="48">
        <v>0.008530092592592593</v>
      </c>
      <c r="CO4" s="48">
        <v>0.0022222222222222222</v>
      </c>
      <c r="CP4" s="48">
        <v>9.375E-4</v>
      </c>
      <c r="CQ4" s="48">
        <v>0.0027546296296296294</v>
      </c>
      <c r="CR4" s="48">
        <v>0.0017013888888888888</v>
      </c>
      <c r="CS4" s="48">
        <v>0.002627314814814815</v>
      </c>
      <c r="CT4" s="48">
        <v>0.011030092592592593</v>
      </c>
      <c r="CU4" s="48">
        <v>0.008981481481481481</v>
      </c>
      <c r="CV4" s="50"/>
      <c r="CW4" s="48">
        <v>0.0028125</v>
      </c>
      <c r="CX4" s="48">
        <v>0.0022800925925925927</v>
      </c>
      <c r="CY4" s="48">
        <v>0.005347222222222222</v>
      </c>
      <c r="CZ4" s="48">
        <v>0.0016666666666666668</v>
      </c>
      <c r="DA4" s="48">
        <v>0.006030092592592593</v>
      </c>
      <c r="DB4" s="48">
        <v>0.0030902777777777777</v>
      </c>
      <c r="DC4" s="48">
        <v>0.012951388888888889</v>
      </c>
      <c r="DD4" s="48">
        <v>0.017939814814814815</v>
      </c>
      <c r="DE4" s="50"/>
      <c r="DF4" s="48">
        <v>0.010694444444444444</v>
      </c>
      <c r="DG4" s="48">
        <v>0.0059953703703703705</v>
      </c>
      <c r="DH4" s="48">
        <v>0.002395833333333333</v>
      </c>
      <c r="DI4" s="48">
        <v>0.0017013888888888888</v>
      </c>
      <c r="DJ4" s="48">
        <v>0.0010648148148148149</v>
      </c>
      <c r="DK4" s="50"/>
      <c r="DL4" s="48">
        <v>0.0029745370370370373</v>
      </c>
      <c r="DM4" s="48">
        <v>0.004895833333333334</v>
      </c>
      <c r="DN4" s="48">
        <v>0.003310185185185185</v>
      </c>
      <c r="DO4" s="48">
        <v>0.012060185185185186</v>
      </c>
      <c r="DP4" s="48">
        <v>9.953703703703704E-4</v>
      </c>
      <c r="DQ4" s="12"/>
      <c r="DR4" s="48">
        <v>0.0030787037037037037</v>
      </c>
      <c r="DS4" s="48">
        <v>6.597222222222222E-4</v>
      </c>
      <c r="DT4" s="48">
        <v>0.0019097222222222222</v>
      </c>
      <c r="DU4" s="48">
        <v>0.0013194444444444445</v>
      </c>
      <c r="DV4" s="48">
        <v>0.004016203703703704</v>
      </c>
      <c r="DW4" s="48">
        <v>0.003136574074074074</v>
      </c>
      <c r="DX4" s="50"/>
      <c r="DY4" s="54"/>
    </row>
    <row r="5" ht="30.0" customHeight="1">
      <c r="A5" s="55" t="s">
        <v>99</v>
      </c>
      <c r="B5" s="56">
        <v>1.0</v>
      </c>
      <c r="C5" s="57">
        <v>1.0</v>
      </c>
      <c r="D5" s="58" t="s">
        <v>100</v>
      </c>
      <c r="E5" s="59">
        <v>1.0</v>
      </c>
      <c r="F5" s="59">
        <v>1.0</v>
      </c>
      <c r="G5" s="59">
        <v>1.0</v>
      </c>
      <c r="H5" s="60"/>
      <c r="I5" s="61">
        <v>1.0</v>
      </c>
      <c r="J5" s="21"/>
      <c r="K5" s="62">
        <v>1.0</v>
      </c>
      <c r="L5" s="59">
        <v>1.0</v>
      </c>
      <c r="M5" s="60"/>
      <c r="N5" s="60"/>
      <c r="O5" s="60"/>
      <c r="P5" s="60"/>
      <c r="Q5" s="59"/>
      <c r="R5" s="60"/>
      <c r="S5" s="59">
        <v>1.0</v>
      </c>
      <c r="T5" s="59">
        <v>1.0</v>
      </c>
      <c r="U5" s="63">
        <v>1.0</v>
      </c>
      <c r="V5" s="64"/>
      <c r="W5" s="63">
        <v>1.0</v>
      </c>
      <c r="X5" s="64"/>
      <c r="Y5" s="63">
        <v>1.0</v>
      </c>
      <c r="Z5" s="64"/>
      <c r="AA5" s="64"/>
      <c r="AB5" s="21"/>
      <c r="AC5" s="65"/>
      <c r="AD5" s="23"/>
      <c r="AE5" s="63">
        <v>1.0</v>
      </c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6">
        <v>1.0</v>
      </c>
      <c r="AQ5" s="67"/>
      <c r="AR5" s="68"/>
      <c r="AS5" s="69"/>
      <c r="AT5" s="66">
        <v>1.0</v>
      </c>
      <c r="AU5" s="70"/>
      <c r="AV5" s="66">
        <v>1.0</v>
      </c>
      <c r="AW5" s="66">
        <v>1.0</v>
      </c>
      <c r="AX5" s="66"/>
      <c r="AY5" s="66"/>
      <c r="AZ5" s="66"/>
      <c r="BA5" s="66">
        <v>1.0</v>
      </c>
      <c r="BB5" s="66">
        <v>1.0</v>
      </c>
      <c r="BC5" s="66"/>
      <c r="BD5" s="71"/>
      <c r="BE5" s="26"/>
      <c r="BF5" s="72"/>
      <c r="BG5" s="72"/>
      <c r="BH5" s="72"/>
      <c r="BI5" s="72">
        <v>1.0</v>
      </c>
      <c r="BJ5" s="72">
        <v>1.0</v>
      </c>
      <c r="BK5" s="72"/>
      <c r="BL5" s="72"/>
      <c r="BM5" s="72">
        <v>1.0</v>
      </c>
      <c r="BN5" s="72">
        <v>1.0</v>
      </c>
      <c r="BO5" s="66">
        <v>1.0</v>
      </c>
      <c r="BP5" s="66"/>
      <c r="BQ5" s="66"/>
      <c r="BR5" s="66"/>
      <c r="BS5" s="26"/>
      <c r="BT5" s="66"/>
      <c r="BU5" s="66">
        <v>1.0</v>
      </c>
      <c r="BV5" s="66">
        <v>1.0</v>
      </c>
      <c r="BW5" s="66"/>
      <c r="BX5" s="66"/>
      <c r="BY5" s="73"/>
      <c r="BZ5" s="66">
        <v>1.0</v>
      </c>
      <c r="CA5" s="66">
        <v>1.0</v>
      </c>
      <c r="CB5" s="66">
        <v>1.0</v>
      </c>
      <c r="CC5" s="66">
        <v>1.0</v>
      </c>
      <c r="CD5" s="66"/>
      <c r="CE5" s="66"/>
      <c r="CF5" s="66"/>
      <c r="CG5" s="66"/>
      <c r="CH5" s="66"/>
      <c r="CI5" s="26"/>
      <c r="CJ5" s="66"/>
      <c r="CK5" s="66">
        <v>1.0</v>
      </c>
      <c r="CL5" s="66"/>
      <c r="CM5" s="66"/>
      <c r="CN5" s="66"/>
      <c r="CO5" s="66">
        <v>1.0</v>
      </c>
      <c r="CP5" s="66"/>
      <c r="CQ5" s="66"/>
      <c r="CR5" s="66">
        <v>1.0</v>
      </c>
      <c r="CS5" s="66"/>
      <c r="CT5" s="66">
        <v>1.0</v>
      </c>
      <c r="CU5" s="66">
        <v>1.0</v>
      </c>
      <c r="CV5" s="26"/>
      <c r="CW5" s="66">
        <v>1.0</v>
      </c>
      <c r="CX5" s="66"/>
      <c r="CY5" s="66"/>
      <c r="CZ5" s="66">
        <v>1.0</v>
      </c>
      <c r="DA5" s="66"/>
      <c r="DB5" s="66"/>
      <c r="DC5" s="66" t="s">
        <v>101</v>
      </c>
      <c r="DD5" s="66">
        <v>1.0</v>
      </c>
      <c r="DE5" s="26"/>
      <c r="DF5" s="66">
        <v>1.0</v>
      </c>
      <c r="DG5" s="66">
        <v>1.0</v>
      </c>
      <c r="DH5" s="66">
        <v>1.0</v>
      </c>
      <c r="DI5" s="66"/>
      <c r="DJ5" s="66"/>
      <c r="DK5" s="26"/>
      <c r="DL5" s="66"/>
      <c r="DM5" s="66">
        <v>1.0</v>
      </c>
      <c r="DN5" s="66">
        <v>1.0</v>
      </c>
      <c r="DO5" s="66">
        <v>1.0</v>
      </c>
      <c r="DP5" s="66"/>
      <c r="DQ5" s="12"/>
      <c r="DR5" s="66">
        <v>1.0</v>
      </c>
      <c r="DS5" s="66"/>
      <c r="DT5" s="66"/>
      <c r="DU5" s="66"/>
      <c r="DV5" s="66">
        <v>1.0</v>
      </c>
      <c r="DW5" s="66"/>
      <c r="DX5" s="26"/>
      <c r="DY5" s="74"/>
    </row>
    <row r="6">
      <c r="A6" s="75"/>
      <c r="B6" s="76">
        <v>1.0</v>
      </c>
      <c r="C6" s="77">
        <v>2.0</v>
      </c>
      <c r="D6" s="78" t="s">
        <v>102</v>
      </c>
      <c r="E6" s="59">
        <v>1.0</v>
      </c>
      <c r="F6" s="59">
        <v>1.0</v>
      </c>
      <c r="G6" s="59">
        <v>1.0</v>
      </c>
      <c r="H6" s="60"/>
      <c r="I6" s="61">
        <v>1.0</v>
      </c>
      <c r="J6" s="21"/>
      <c r="K6" s="62">
        <v>1.0</v>
      </c>
      <c r="L6" s="59">
        <v>1.0</v>
      </c>
      <c r="M6" s="60"/>
      <c r="N6" s="60"/>
      <c r="O6" s="60"/>
      <c r="P6" s="60"/>
      <c r="Q6" s="59"/>
      <c r="R6" s="60"/>
      <c r="S6" s="59">
        <v>1.0</v>
      </c>
      <c r="T6" s="59">
        <v>1.0</v>
      </c>
      <c r="U6" s="63">
        <v>1.0</v>
      </c>
      <c r="V6" s="64"/>
      <c r="W6" s="63">
        <v>1.0</v>
      </c>
      <c r="X6" s="64"/>
      <c r="Y6" s="63">
        <v>1.0</v>
      </c>
      <c r="Z6" s="64"/>
      <c r="AA6" s="64"/>
      <c r="AB6" s="21"/>
      <c r="AC6" s="65"/>
      <c r="AD6" s="23"/>
      <c r="AE6" s="63">
        <v>1.0</v>
      </c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6">
        <v>1.0</v>
      </c>
      <c r="AQ6" s="67"/>
      <c r="AR6" s="68"/>
      <c r="AS6" s="69"/>
      <c r="AT6" s="66">
        <v>1.0</v>
      </c>
      <c r="AU6" s="70"/>
      <c r="AV6" s="66">
        <v>1.0</v>
      </c>
      <c r="AW6" s="66">
        <v>1.0</v>
      </c>
      <c r="AX6" s="66"/>
      <c r="AY6" s="66"/>
      <c r="AZ6" s="66"/>
      <c r="BA6" s="66">
        <v>1.0</v>
      </c>
      <c r="BB6" s="66">
        <v>1.0</v>
      </c>
      <c r="BC6" s="66"/>
      <c r="BD6" s="71"/>
      <c r="BE6" s="26"/>
      <c r="BF6" s="72"/>
      <c r="BG6" s="72"/>
      <c r="BH6" s="72"/>
      <c r="BI6" s="72">
        <v>1.0</v>
      </c>
      <c r="BJ6" s="72">
        <v>1.0</v>
      </c>
      <c r="BK6" s="72"/>
      <c r="BL6" s="72"/>
      <c r="BM6" s="72">
        <v>1.0</v>
      </c>
      <c r="BN6" s="72">
        <v>1.0</v>
      </c>
      <c r="BO6" s="66">
        <v>1.0</v>
      </c>
      <c r="BP6" s="66"/>
      <c r="BQ6" s="66"/>
      <c r="BR6" s="66"/>
      <c r="BS6" s="26"/>
      <c r="BT6" s="66"/>
      <c r="BU6" s="66">
        <v>1.0</v>
      </c>
      <c r="BV6" s="66">
        <v>1.0</v>
      </c>
      <c r="BW6" s="66"/>
      <c r="BX6" s="66"/>
      <c r="BY6" s="73"/>
      <c r="BZ6" s="66">
        <v>1.0</v>
      </c>
      <c r="CA6" s="66">
        <v>1.0</v>
      </c>
      <c r="CB6" s="66">
        <v>1.0</v>
      </c>
      <c r="CC6" s="66">
        <v>1.0</v>
      </c>
      <c r="CD6" s="66"/>
      <c r="CE6" s="66"/>
      <c r="CF6" s="66"/>
      <c r="CG6" s="66"/>
      <c r="CH6" s="66"/>
      <c r="CI6" s="26"/>
      <c r="CJ6" s="66"/>
      <c r="CK6" s="66">
        <v>1.0</v>
      </c>
      <c r="CL6" s="66"/>
      <c r="CM6" s="66"/>
      <c r="CN6" s="66"/>
      <c r="CO6" s="66">
        <v>1.0</v>
      </c>
      <c r="CP6" s="66"/>
      <c r="CQ6" s="66"/>
      <c r="CR6" s="66">
        <v>1.0</v>
      </c>
      <c r="CS6" s="66"/>
      <c r="CT6" s="66">
        <v>1.0</v>
      </c>
      <c r="CU6" s="66">
        <v>1.0</v>
      </c>
      <c r="CV6" s="26"/>
      <c r="CW6" s="66">
        <v>1.0</v>
      </c>
      <c r="CX6" s="66"/>
      <c r="CY6" s="66"/>
      <c r="CZ6" s="66">
        <v>1.0</v>
      </c>
      <c r="DA6" s="66"/>
      <c r="DB6" s="66"/>
      <c r="DC6" s="66"/>
      <c r="DD6" s="66">
        <v>1.0</v>
      </c>
      <c r="DE6" s="26"/>
      <c r="DF6" s="66">
        <v>1.0</v>
      </c>
      <c r="DG6" s="66">
        <v>1.0</v>
      </c>
      <c r="DH6" s="66">
        <v>1.0</v>
      </c>
      <c r="DI6" s="66"/>
      <c r="DJ6" s="66"/>
      <c r="DK6" s="26"/>
      <c r="DL6" s="66"/>
      <c r="DM6" s="66">
        <v>1.0</v>
      </c>
      <c r="DN6" s="66">
        <v>1.0</v>
      </c>
      <c r="DO6" s="66">
        <v>1.0</v>
      </c>
      <c r="DP6" s="66"/>
      <c r="DQ6" s="12"/>
      <c r="DR6" s="66">
        <v>1.0</v>
      </c>
      <c r="DS6" s="66"/>
      <c r="DT6" s="66"/>
      <c r="DU6" s="66"/>
      <c r="DV6" s="66">
        <v>1.0</v>
      </c>
      <c r="DW6" s="66"/>
      <c r="DX6" s="26"/>
      <c r="DY6" s="74"/>
    </row>
    <row r="7">
      <c r="A7" s="75"/>
      <c r="B7" s="76">
        <v>1.0</v>
      </c>
      <c r="C7" s="77">
        <v>3.0</v>
      </c>
      <c r="D7" s="78" t="s">
        <v>103</v>
      </c>
      <c r="E7" s="59">
        <v>1.0</v>
      </c>
      <c r="F7" s="59">
        <v>1.0</v>
      </c>
      <c r="G7" s="59">
        <v>1.0</v>
      </c>
      <c r="H7" s="60"/>
      <c r="I7" s="61">
        <v>1.0</v>
      </c>
      <c r="J7" s="21"/>
      <c r="K7" s="62">
        <v>1.0</v>
      </c>
      <c r="L7" s="59">
        <v>1.0</v>
      </c>
      <c r="M7" s="60"/>
      <c r="N7" s="60"/>
      <c r="O7" s="60"/>
      <c r="P7" s="60"/>
      <c r="Q7" s="59"/>
      <c r="R7" s="60"/>
      <c r="S7" s="59">
        <v>1.0</v>
      </c>
      <c r="T7" s="59">
        <v>1.0</v>
      </c>
      <c r="U7" s="63">
        <v>1.0</v>
      </c>
      <c r="V7" s="64"/>
      <c r="W7" s="63">
        <v>1.0</v>
      </c>
      <c r="X7" s="64"/>
      <c r="Y7" s="63">
        <v>1.0</v>
      </c>
      <c r="Z7" s="64"/>
      <c r="AA7" s="64"/>
      <c r="AB7" s="21"/>
      <c r="AC7" s="65"/>
      <c r="AD7" s="23"/>
      <c r="AE7" s="63">
        <v>1.0</v>
      </c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6">
        <v>1.0</v>
      </c>
      <c r="AQ7" s="67"/>
      <c r="AR7" s="68"/>
      <c r="AS7" s="69"/>
      <c r="AT7" s="66">
        <v>1.0</v>
      </c>
      <c r="AU7" s="70"/>
      <c r="AV7" s="66">
        <v>1.0</v>
      </c>
      <c r="AW7" s="66">
        <v>1.0</v>
      </c>
      <c r="AX7" s="66"/>
      <c r="AY7" s="66"/>
      <c r="AZ7" s="66"/>
      <c r="BA7" s="66">
        <v>1.0</v>
      </c>
      <c r="BB7" s="66">
        <v>1.0</v>
      </c>
      <c r="BC7" s="66"/>
      <c r="BD7" s="71"/>
      <c r="BE7" s="26"/>
      <c r="BF7" s="72"/>
      <c r="BG7" s="72"/>
      <c r="BH7" s="72"/>
      <c r="BI7" s="72">
        <v>1.0</v>
      </c>
      <c r="BJ7" s="72">
        <v>1.0</v>
      </c>
      <c r="BK7" s="72"/>
      <c r="BL7" s="72"/>
      <c r="BM7" s="72">
        <v>1.0</v>
      </c>
      <c r="BN7" s="72">
        <v>1.0</v>
      </c>
      <c r="BO7" s="66">
        <v>1.0</v>
      </c>
      <c r="BP7" s="66"/>
      <c r="BQ7" s="66"/>
      <c r="BR7" s="66"/>
      <c r="BS7" s="26"/>
      <c r="BT7" s="66"/>
      <c r="BU7" s="66">
        <v>1.0</v>
      </c>
      <c r="BV7" s="66">
        <v>1.0</v>
      </c>
      <c r="BW7" s="66"/>
      <c r="BX7" s="66"/>
      <c r="BY7" s="73"/>
      <c r="BZ7" s="66">
        <v>1.0</v>
      </c>
      <c r="CA7" s="66">
        <v>1.0</v>
      </c>
      <c r="CB7" s="66">
        <v>1.0</v>
      </c>
      <c r="CC7" s="66">
        <v>1.0</v>
      </c>
      <c r="CD7" s="66"/>
      <c r="CE7" s="66"/>
      <c r="CF7" s="66"/>
      <c r="CG7" s="66"/>
      <c r="CH7" s="66"/>
      <c r="CI7" s="26"/>
      <c r="CJ7" s="66"/>
      <c r="CK7" s="66">
        <v>1.0</v>
      </c>
      <c r="CL7" s="66"/>
      <c r="CM7" s="66"/>
      <c r="CN7" s="66"/>
      <c r="CO7" s="66">
        <v>1.0</v>
      </c>
      <c r="CP7" s="66"/>
      <c r="CQ7" s="66"/>
      <c r="CR7" s="66">
        <v>1.0</v>
      </c>
      <c r="CS7" s="66"/>
      <c r="CT7" s="66">
        <v>1.0</v>
      </c>
      <c r="CU7" s="66">
        <v>1.0</v>
      </c>
      <c r="CV7" s="26"/>
      <c r="CW7" s="66">
        <v>1.0</v>
      </c>
      <c r="CX7" s="66"/>
      <c r="CY7" s="66"/>
      <c r="CZ7" s="66">
        <v>1.0</v>
      </c>
      <c r="DA7" s="66"/>
      <c r="DB7" s="66"/>
      <c r="DC7" s="66"/>
      <c r="DD7" s="66">
        <v>1.0</v>
      </c>
      <c r="DE7" s="26"/>
      <c r="DF7" s="66">
        <v>1.0</v>
      </c>
      <c r="DG7" s="66">
        <v>1.0</v>
      </c>
      <c r="DH7" s="66">
        <v>1.0</v>
      </c>
      <c r="DI7" s="66"/>
      <c r="DJ7" s="66"/>
      <c r="DK7" s="26"/>
      <c r="DL7" s="66"/>
      <c r="DM7" s="66">
        <v>1.0</v>
      </c>
      <c r="DN7" s="66">
        <v>1.0</v>
      </c>
      <c r="DO7" s="66">
        <v>1.0</v>
      </c>
      <c r="DP7" s="66"/>
      <c r="DQ7" s="12"/>
      <c r="DR7" s="66">
        <v>1.0</v>
      </c>
      <c r="DS7" s="66"/>
      <c r="DT7" s="66"/>
      <c r="DU7" s="66"/>
      <c r="DV7" s="66">
        <v>1.0</v>
      </c>
      <c r="DW7" s="66"/>
      <c r="DX7" s="26"/>
      <c r="DY7" s="74"/>
    </row>
    <row r="8" ht="15.75" customHeight="1">
      <c r="A8" s="75"/>
      <c r="B8" s="76">
        <v>1.0</v>
      </c>
      <c r="C8" s="77">
        <v>4.0</v>
      </c>
      <c r="D8" s="78" t="s">
        <v>104</v>
      </c>
      <c r="E8" s="59">
        <v>1.0</v>
      </c>
      <c r="F8" s="59">
        <v>1.0</v>
      </c>
      <c r="G8" s="59">
        <v>1.0</v>
      </c>
      <c r="H8" s="60"/>
      <c r="I8" s="61">
        <v>1.0</v>
      </c>
      <c r="J8" s="21"/>
      <c r="K8" s="62">
        <v>1.0</v>
      </c>
      <c r="L8" s="59">
        <v>1.0</v>
      </c>
      <c r="M8" s="60"/>
      <c r="N8" s="60"/>
      <c r="O8" s="60"/>
      <c r="P8" s="60"/>
      <c r="Q8" s="59"/>
      <c r="R8" s="60"/>
      <c r="S8" s="59">
        <v>1.0</v>
      </c>
      <c r="T8" s="59">
        <v>1.0</v>
      </c>
      <c r="U8" s="63">
        <v>1.0</v>
      </c>
      <c r="V8" s="64"/>
      <c r="W8" s="63">
        <v>1.0</v>
      </c>
      <c r="X8" s="64"/>
      <c r="Y8" s="63">
        <v>1.0</v>
      </c>
      <c r="Z8" s="64"/>
      <c r="AA8" s="64"/>
      <c r="AB8" s="21"/>
      <c r="AC8" s="65"/>
      <c r="AD8" s="23"/>
      <c r="AE8" s="63">
        <v>1.0</v>
      </c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6">
        <v>1.0</v>
      </c>
      <c r="AQ8" s="67"/>
      <c r="AR8" s="68"/>
      <c r="AS8" s="69"/>
      <c r="AT8" s="66">
        <v>1.0</v>
      </c>
      <c r="AU8" s="70"/>
      <c r="AV8" s="66">
        <v>1.0</v>
      </c>
      <c r="AW8" s="66">
        <v>1.0</v>
      </c>
      <c r="AX8" s="66"/>
      <c r="AY8" s="66"/>
      <c r="AZ8" s="66"/>
      <c r="BA8" s="66">
        <v>1.0</v>
      </c>
      <c r="BB8" s="66">
        <v>1.0</v>
      </c>
      <c r="BC8" s="66"/>
      <c r="BD8" s="71"/>
      <c r="BE8" s="26"/>
      <c r="BF8" s="72"/>
      <c r="BG8" s="72"/>
      <c r="BH8" s="72"/>
      <c r="BI8" s="72">
        <v>1.0</v>
      </c>
      <c r="BJ8" s="72">
        <v>1.0</v>
      </c>
      <c r="BK8" s="72"/>
      <c r="BL8" s="72"/>
      <c r="BM8" s="72">
        <v>1.0</v>
      </c>
      <c r="BN8" s="72">
        <v>1.0</v>
      </c>
      <c r="BO8" s="66">
        <v>1.0</v>
      </c>
      <c r="BP8" s="66"/>
      <c r="BQ8" s="66"/>
      <c r="BR8" s="66"/>
      <c r="BS8" s="26"/>
      <c r="BT8" s="66"/>
      <c r="BU8" s="66">
        <v>1.0</v>
      </c>
      <c r="BV8" s="66">
        <v>1.0</v>
      </c>
      <c r="BW8" s="66"/>
      <c r="BX8" s="66"/>
      <c r="BY8" s="73"/>
      <c r="BZ8" s="66">
        <v>1.0</v>
      </c>
      <c r="CA8" s="66">
        <v>1.0</v>
      </c>
      <c r="CB8" s="66">
        <v>1.0</v>
      </c>
      <c r="CC8" s="66">
        <v>1.0</v>
      </c>
      <c r="CD8" s="66"/>
      <c r="CE8" s="66"/>
      <c r="CF8" s="66"/>
      <c r="CG8" s="66"/>
      <c r="CH8" s="66"/>
      <c r="CI8" s="26"/>
      <c r="CJ8" s="66"/>
      <c r="CK8" s="66">
        <v>1.0</v>
      </c>
      <c r="CL8" s="66"/>
      <c r="CM8" s="66"/>
      <c r="CN8" s="66"/>
      <c r="CO8" s="66">
        <v>1.0</v>
      </c>
      <c r="CP8" s="66"/>
      <c r="CQ8" s="66"/>
      <c r="CR8" s="66">
        <v>1.0</v>
      </c>
      <c r="CS8" s="66"/>
      <c r="CT8" s="66">
        <v>1.0</v>
      </c>
      <c r="CU8" s="66">
        <v>1.0</v>
      </c>
      <c r="CV8" s="26"/>
      <c r="CW8" s="66">
        <v>1.0</v>
      </c>
      <c r="CX8" s="66"/>
      <c r="CY8" s="66"/>
      <c r="CZ8" s="66">
        <v>1.0</v>
      </c>
      <c r="DA8" s="66"/>
      <c r="DB8" s="66"/>
      <c r="DC8" s="66"/>
      <c r="DD8" s="66">
        <v>1.0</v>
      </c>
      <c r="DE8" s="26"/>
      <c r="DF8" s="66">
        <v>1.0</v>
      </c>
      <c r="DG8" s="66">
        <v>1.0</v>
      </c>
      <c r="DH8" s="66">
        <v>1.0</v>
      </c>
      <c r="DI8" s="66"/>
      <c r="DJ8" s="66"/>
      <c r="DK8" s="26"/>
      <c r="DL8" s="66"/>
      <c r="DM8" s="66">
        <v>1.0</v>
      </c>
      <c r="DN8" s="66">
        <v>1.0</v>
      </c>
      <c r="DO8" s="66">
        <v>1.0</v>
      </c>
      <c r="DP8" s="66"/>
      <c r="DQ8" s="12"/>
      <c r="DR8" s="66">
        <v>1.0</v>
      </c>
      <c r="DS8" s="66"/>
      <c r="DT8" s="66"/>
      <c r="DU8" s="66"/>
      <c r="DV8" s="66">
        <v>1.0</v>
      </c>
      <c r="DW8" s="66"/>
      <c r="DX8" s="26"/>
      <c r="DY8" s="74"/>
    </row>
    <row r="9" ht="15.75" customHeight="1">
      <c r="A9" s="75"/>
      <c r="B9" s="76">
        <v>1.0</v>
      </c>
      <c r="C9" s="77">
        <v>5.0</v>
      </c>
      <c r="D9" s="78" t="s">
        <v>105</v>
      </c>
      <c r="E9" s="59">
        <v>1.0</v>
      </c>
      <c r="F9" s="59">
        <v>1.0</v>
      </c>
      <c r="G9" s="59">
        <v>1.0</v>
      </c>
      <c r="H9" s="60"/>
      <c r="I9" s="61">
        <v>1.0</v>
      </c>
      <c r="J9" s="21"/>
      <c r="K9" s="62">
        <v>1.0</v>
      </c>
      <c r="L9" s="59">
        <v>1.0</v>
      </c>
      <c r="M9" s="60"/>
      <c r="N9" s="60"/>
      <c r="O9" s="60"/>
      <c r="P9" s="60"/>
      <c r="Q9" s="59"/>
      <c r="R9" s="60"/>
      <c r="S9" s="59">
        <v>1.0</v>
      </c>
      <c r="T9" s="59">
        <v>1.0</v>
      </c>
      <c r="U9" s="63">
        <v>1.0</v>
      </c>
      <c r="V9" s="64"/>
      <c r="W9" s="63">
        <v>1.0</v>
      </c>
      <c r="X9" s="64"/>
      <c r="Y9" s="63">
        <v>1.0</v>
      </c>
      <c r="Z9" s="64"/>
      <c r="AA9" s="64"/>
      <c r="AB9" s="21"/>
      <c r="AC9" s="65"/>
      <c r="AD9" s="23"/>
      <c r="AE9" s="63">
        <v>1.0</v>
      </c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6">
        <v>1.0</v>
      </c>
      <c r="AQ9" s="67"/>
      <c r="AR9" s="68"/>
      <c r="AS9" s="69"/>
      <c r="AT9" s="66">
        <v>1.0</v>
      </c>
      <c r="AU9" s="70"/>
      <c r="AV9" s="66">
        <v>1.0</v>
      </c>
      <c r="AW9" s="66">
        <v>1.0</v>
      </c>
      <c r="AX9" s="66"/>
      <c r="AY9" s="66"/>
      <c r="AZ9" s="66"/>
      <c r="BA9" s="66">
        <v>1.0</v>
      </c>
      <c r="BB9" s="66">
        <v>1.0</v>
      </c>
      <c r="BC9" s="66"/>
      <c r="BD9" s="71"/>
      <c r="BE9" s="26"/>
      <c r="BF9" s="72"/>
      <c r="BG9" s="72"/>
      <c r="BH9" s="72"/>
      <c r="BI9" s="72">
        <v>1.0</v>
      </c>
      <c r="BJ9" s="72">
        <v>1.0</v>
      </c>
      <c r="BK9" s="72"/>
      <c r="BL9" s="72"/>
      <c r="BM9" s="72">
        <v>1.0</v>
      </c>
      <c r="BN9" s="72">
        <v>1.0</v>
      </c>
      <c r="BO9" s="66">
        <v>1.0</v>
      </c>
      <c r="BP9" s="66"/>
      <c r="BQ9" s="66"/>
      <c r="BR9" s="66"/>
      <c r="BS9" s="26"/>
      <c r="BT9" s="66"/>
      <c r="BU9" s="66">
        <v>1.0</v>
      </c>
      <c r="BV9" s="66">
        <v>1.0</v>
      </c>
      <c r="BW9" s="66"/>
      <c r="BX9" s="66"/>
      <c r="BY9" s="73"/>
      <c r="BZ9" s="66">
        <v>1.0</v>
      </c>
      <c r="CA9" s="66">
        <v>1.0</v>
      </c>
      <c r="CB9" s="66">
        <v>1.0</v>
      </c>
      <c r="CC9" s="66">
        <v>1.0</v>
      </c>
      <c r="CD9" s="66"/>
      <c r="CE9" s="66"/>
      <c r="CF9" s="66"/>
      <c r="CG9" s="66"/>
      <c r="CH9" s="66"/>
      <c r="CI9" s="26"/>
      <c r="CJ9" s="66"/>
      <c r="CK9" s="66">
        <v>1.0</v>
      </c>
      <c r="CL9" s="66"/>
      <c r="CM9" s="66"/>
      <c r="CN9" s="66"/>
      <c r="CO9" s="66">
        <v>1.0</v>
      </c>
      <c r="CP9" s="66"/>
      <c r="CQ9" s="66"/>
      <c r="CR9" s="66">
        <v>1.0</v>
      </c>
      <c r="CS9" s="66"/>
      <c r="CT9" s="66">
        <v>1.0</v>
      </c>
      <c r="CU9" s="66">
        <v>1.0</v>
      </c>
      <c r="CV9" s="26"/>
      <c r="CW9" s="66">
        <v>1.0</v>
      </c>
      <c r="CX9" s="66"/>
      <c r="CY9" s="66"/>
      <c r="CZ9" s="66">
        <v>1.0</v>
      </c>
      <c r="DA9" s="66"/>
      <c r="DB9" s="66"/>
      <c r="DC9" s="66"/>
      <c r="DD9" s="66">
        <v>1.0</v>
      </c>
      <c r="DE9" s="26"/>
      <c r="DF9" s="66">
        <v>1.0</v>
      </c>
      <c r="DG9" s="66">
        <v>1.0</v>
      </c>
      <c r="DH9" s="66">
        <v>1.0</v>
      </c>
      <c r="DI9" s="66"/>
      <c r="DJ9" s="66"/>
      <c r="DK9" s="26"/>
      <c r="DL9" s="66"/>
      <c r="DM9" s="66">
        <v>1.0</v>
      </c>
      <c r="DN9" s="66">
        <v>1.0</v>
      </c>
      <c r="DO9" s="66">
        <v>1.0</v>
      </c>
      <c r="DP9" s="66"/>
      <c r="DQ9" s="12"/>
      <c r="DR9" s="66">
        <v>1.0</v>
      </c>
      <c r="DS9" s="66"/>
      <c r="DT9" s="66"/>
      <c r="DU9" s="66"/>
      <c r="DV9" s="66">
        <v>1.0</v>
      </c>
      <c r="DW9" s="66"/>
      <c r="DX9" s="26"/>
      <c r="DY9" s="74"/>
    </row>
    <row r="10" ht="15.75" customHeight="1">
      <c r="A10" s="75"/>
      <c r="B10" s="76">
        <v>1.0</v>
      </c>
      <c r="C10" s="77">
        <v>6.0</v>
      </c>
      <c r="D10" s="78" t="s">
        <v>106</v>
      </c>
      <c r="E10" s="59">
        <v>1.0</v>
      </c>
      <c r="F10" s="59">
        <v>1.0</v>
      </c>
      <c r="G10" s="59">
        <v>1.0</v>
      </c>
      <c r="H10" s="60"/>
      <c r="I10" s="61">
        <v>1.0</v>
      </c>
      <c r="J10" s="21"/>
      <c r="K10" s="62">
        <v>1.0</v>
      </c>
      <c r="L10" s="59">
        <v>1.0</v>
      </c>
      <c r="M10" s="60"/>
      <c r="N10" s="60"/>
      <c r="O10" s="60"/>
      <c r="P10" s="60"/>
      <c r="Q10" s="59"/>
      <c r="R10" s="60"/>
      <c r="S10" s="59">
        <v>1.0</v>
      </c>
      <c r="T10" s="59">
        <v>1.0</v>
      </c>
      <c r="U10" s="63">
        <v>1.0</v>
      </c>
      <c r="V10" s="64"/>
      <c r="W10" s="63">
        <v>1.0</v>
      </c>
      <c r="X10" s="64"/>
      <c r="Y10" s="63">
        <v>1.0</v>
      </c>
      <c r="Z10" s="64"/>
      <c r="AA10" s="64"/>
      <c r="AB10" s="21"/>
      <c r="AC10" s="65"/>
      <c r="AD10" s="23"/>
      <c r="AE10" s="63">
        <v>1.0</v>
      </c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6">
        <v>1.0</v>
      </c>
      <c r="AQ10" s="67"/>
      <c r="AR10" s="68"/>
      <c r="AS10" s="69"/>
      <c r="AT10" s="66">
        <v>1.0</v>
      </c>
      <c r="AU10" s="70"/>
      <c r="AV10" s="66">
        <v>1.0</v>
      </c>
      <c r="AW10" s="66">
        <v>1.0</v>
      </c>
      <c r="AX10" s="66"/>
      <c r="AY10" s="66"/>
      <c r="AZ10" s="66"/>
      <c r="BA10" s="66">
        <v>1.0</v>
      </c>
      <c r="BB10" s="66">
        <v>1.0</v>
      </c>
      <c r="BC10" s="66"/>
      <c r="BD10" s="71"/>
      <c r="BE10" s="26"/>
      <c r="BF10" s="72"/>
      <c r="BG10" s="72"/>
      <c r="BH10" s="72"/>
      <c r="BI10" s="72">
        <v>1.0</v>
      </c>
      <c r="BJ10" s="72">
        <v>1.0</v>
      </c>
      <c r="BK10" s="72"/>
      <c r="BL10" s="72"/>
      <c r="BM10" s="72">
        <v>1.0</v>
      </c>
      <c r="BN10" s="72">
        <v>1.0</v>
      </c>
      <c r="BO10" s="66">
        <v>1.0</v>
      </c>
      <c r="BP10" s="66"/>
      <c r="BQ10" s="66"/>
      <c r="BR10" s="66"/>
      <c r="BS10" s="26"/>
      <c r="BT10" s="66"/>
      <c r="BU10" s="66">
        <v>1.0</v>
      </c>
      <c r="BV10" s="66">
        <v>1.0</v>
      </c>
      <c r="BW10" s="66"/>
      <c r="BX10" s="66"/>
      <c r="BY10" s="73"/>
      <c r="BZ10" s="66">
        <v>1.0</v>
      </c>
      <c r="CA10" s="66">
        <v>1.0</v>
      </c>
      <c r="CB10" s="66">
        <v>1.0</v>
      </c>
      <c r="CC10" s="66">
        <v>1.0</v>
      </c>
      <c r="CD10" s="66"/>
      <c r="CE10" s="66"/>
      <c r="CF10" s="66"/>
      <c r="CG10" s="66"/>
      <c r="CH10" s="66"/>
      <c r="CI10" s="26"/>
      <c r="CJ10" s="66"/>
      <c r="CK10" s="66">
        <v>1.0</v>
      </c>
      <c r="CL10" s="66"/>
      <c r="CM10" s="66"/>
      <c r="CN10" s="66"/>
      <c r="CO10" s="66">
        <v>1.0</v>
      </c>
      <c r="CP10" s="66"/>
      <c r="CQ10" s="66"/>
      <c r="CR10" s="66">
        <v>1.0</v>
      </c>
      <c r="CS10" s="66"/>
      <c r="CT10" s="66">
        <v>1.0</v>
      </c>
      <c r="CU10" s="66">
        <v>1.0</v>
      </c>
      <c r="CV10" s="26"/>
      <c r="CW10" s="66">
        <v>1.0</v>
      </c>
      <c r="CX10" s="66"/>
      <c r="CY10" s="66"/>
      <c r="CZ10" s="66">
        <v>1.0</v>
      </c>
      <c r="DA10" s="66"/>
      <c r="DB10" s="66"/>
      <c r="DC10" s="66"/>
      <c r="DD10" s="66">
        <v>1.0</v>
      </c>
      <c r="DE10" s="26"/>
      <c r="DF10" s="66">
        <v>1.0</v>
      </c>
      <c r="DG10" s="66">
        <v>1.0</v>
      </c>
      <c r="DH10" s="66">
        <v>1.0</v>
      </c>
      <c r="DI10" s="66"/>
      <c r="DJ10" s="66"/>
      <c r="DK10" s="26"/>
      <c r="DL10" s="66"/>
      <c r="DM10" s="66">
        <v>1.0</v>
      </c>
      <c r="DN10" s="66">
        <v>1.0</v>
      </c>
      <c r="DO10" s="66">
        <v>1.0</v>
      </c>
      <c r="DP10" s="66"/>
      <c r="DQ10" s="7"/>
      <c r="DR10" s="66">
        <v>1.0</v>
      </c>
      <c r="DS10" s="66"/>
      <c r="DT10" s="66"/>
      <c r="DU10" s="66"/>
      <c r="DV10" s="66">
        <v>1.0</v>
      </c>
      <c r="DW10" s="66"/>
      <c r="DX10" s="26"/>
      <c r="DY10" s="74"/>
    </row>
    <row r="11" ht="27.0" customHeight="1">
      <c r="A11" s="75"/>
      <c r="B11" s="76">
        <v>1.0</v>
      </c>
      <c r="C11" s="77">
        <v>7.0</v>
      </c>
      <c r="D11" s="78" t="s">
        <v>107</v>
      </c>
      <c r="E11" s="59">
        <v>1.0</v>
      </c>
      <c r="F11" s="59">
        <v>1.0</v>
      </c>
      <c r="G11" s="59">
        <v>1.0</v>
      </c>
      <c r="H11" s="60"/>
      <c r="I11" s="79">
        <v>0.0</v>
      </c>
      <c r="J11" s="21"/>
      <c r="K11" s="62">
        <v>1.0</v>
      </c>
      <c r="L11" s="59">
        <v>1.0</v>
      </c>
      <c r="M11" s="60"/>
      <c r="N11" s="60"/>
      <c r="O11" s="60"/>
      <c r="P11" s="60"/>
      <c r="Q11" s="59"/>
      <c r="R11" s="60"/>
      <c r="S11" s="59">
        <v>1.0</v>
      </c>
      <c r="T11" s="59">
        <v>1.0</v>
      </c>
      <c r="U11" s="63">
        <v>1.0</v>
      </c>
      <c r="V11" s="64"/>
      <c r="W11" s="63">
        <v>1.0</v>
      </c>
      <c r="X11" s="64"/>
      <c r="Y11" s="63">
        <v>1.0</v>
      </c>
      <c r="Z11" s="64"/>
      <c r="AA11" s="64"/>
      <c r="AB11" s="21"/>
      <c r="AC11" s="65"/>
      <c r="AD11" s="23"/>
      <c r="AE11" s="80">
        <v>0.0</v>
      </c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>
        <v>0.0</v>
      </c>
      <c r="AQ11" s="67"/>
      <c r="AR11" s="68"/>
      <c r="AS11" s="69"/>
      <c r="AT11" s="66">
        <v>1.0</v>
      </c>
      <c r="AU11" s="70"/>
      <c r="AV11" s="66">
        <v>1.0</v>
      </c>
      <c r="AW11" s="66">
        <v>1.0</v>
      </c>
      <c r="AX11" s="66"/>
      <c r="AY11" s="66"/>
      <c r="AZ11" s="66"/>
      <c r="BA11" s="66">
        <v>1.0</v>
      </c>
      <c r="BB11" s="66">
        <v>1.0</v>
      </c>
      <c r="BC11" s="66"/>
      <c r="BD11" s="71"/>
      <c r="BE11" s="26"/>
      <c r="BF11" s="72"/>
      <c r="BG11" s="72"/>
      <c r="BH11" s="72"/>
      <c r="BI11" s="72">
        <v>1.0</v>
      </c>
      <c r="BJ11" s="72">
        <v>1.0</v>
      </c>
      <c r="BK11" s="72"/>
      <c r="BL11" s="72"/>
      <c r="BM11" s="72">
        <v>1.0</v>
      </c>
      <c r="BN11" s="72">
        <v>1.0</v>
      </c>
      <c r="BO11" s="66">
        <v>1.0</v>
      </c>
      <c r="BP11" s="66"/>
      <c r="BQ11" s="66"/>
      <c r="BR11" s="66"/>
      <c r="BS11" s="26"/>
      <c r="BT11" s="66"/>
      <c r="BU11" s="66">
        <v>1.0</v>
      </c>
      <c r="BV11" s="66">
        <v>1.0</v>
      </c>
      <c r="BW11" s="66"/>
      <c r="BX11" s="66"/>
      <c r="BY11" s="73"/>
      <c r="BZ11" s="66">
        <v>1.0</v>
      </c>
      <c r="CA11" s="66">
        <v>1.0</v>
      </c>
      <c r="CB11" s="66">
        <v>1.0</v>
      </c>
      <c r="CC11" s="66">
        <v>1.0</v>
      </c>
      <c r="CD11" s="66"/>
      <c r="CE11" s="66"/>
      <c r="CF11" s="66"/>
      <c r="CG11" s="66"/>
      <c r="CH11" s="66"/>
      <c r="CI11" s="26"/>
      <c r="CJ11" s="66"/>
      <c r="CK11" s="66">
        <v>1.0</v>
      </c>
      <c r="CL11" s="66"/>
      <c r="CM11" s="66"/>
      <c r="CN11" s="66"/>
      <c r="CO11" s="66">
        <v>1.0</v>
      </c>
      <c r="CP11" s="66"/>
      <c r="CQ11" s="66"/>
      <c r="CR11" s="66">
        <v>1.0</v>
      </c>
      <c r="CS11" s="66"/>
      <c r="CT11" s="66">
        <v>1.0</v>
      </c>
      <c r="CU11" s="66">
        <v>1.0</v>
      </c>
      <c r="CV11" s="26"/>
      <c r="CW11" s="66">
        <v>1.0</v>
      </c>
      <c r="CX11" s="66"/>
      <c r="CY11" s="66"/>
      <c r="CZ11" s="66">
        <v>1.0</v>
      </c>
      <c r="DA11" s="66"/>
      <c r="DB11" s="66"/>
      <c r="DC11" s="66"/>
      <c r="DD11" s="66">
        <v>1.0</v>
      </c>
      <c r="DE11" s="26"/>
      <c r="DF11" s="66">
        <v>1.0</v>
      </c>
      <c r="DG11" s="66">
        <v>1.0</v>
      </c>
      <c r="DH11" s="66">
        <v>1.0</v>
      </c>
      <c r="DI11" s="66"/>
      <c r="DJ11" s="66"/>
      <c r="DK11" s="26"/>
      <c r="DL11" s="66"/>
      <c r="DM11" s="66">
        <v>1.0</v>
      </c>
      <c r="DN11" s="66">
        <v>1.0</v>
      </c>
      <c r="DO11" s="66">
        <v>1.0</v>
      </c>
      <c r="DP11" s="66"/>
      <c r="DQ11" s="29"/>
      <c r="DR11" s="66">
        <v>1.0</v>
      </c>
      <c r="DS11" s="66"/>
      <c r="DT11" s="66"/>
      <c r="DU11" s="66"/>
      <c r="DV11" s="66">
        <v>1.0</v>
      </c>
      <c r="DW11" s="66"/>
      <c r="DX11" s="26"/>
      <c r="DY11" s="74"/>
    </row>
    <row r="12" ht="15.75" customHeight="1">
      <c r="A12" s="75"/>
      <c r="B12" s="76">
        <v>1.0</v>
      </c>
      <c r="C12" s="77">
        <v>8.0</v>
      </c>
      <c r="D12" s="78" t="s">
        <v>108</v>
      </c>
      <c r="E12" s="59">
        <v>1.0</v>
      </c>
      <c r="F12" s="59">
        <v>1.0</v>
      </c>
      <c r="G12" s="59">
        <v>1.0</v>
      </c>
      <c r="H12" s="60"/>
      <c r="I12" s="61">
        <v>1.0</v>
      </c>
      <c r="J12" s="21"/>
      <c r="K12" s="62">
        <v>1.0</v>
      </c>
      <c r="L12" s="59">
        <v>1.0</v>
      </c>
      <c r="M12" s="60"/>
      <c r="N12" s="60"/>
      <c r="O12" s="60"/>
      <c r="P12" s="60"/>
      <c r="Q12" s="59"/>
      <c r="R12" s="60"/>
      <c r="S12" s="59">
        <v>1.0</v>
      </c>
      <c r="T12" s="59">
        <v>1.0</v>
      </c>
      <c r="U12" s="63">
        <v>1.0</v>
      </c>
      <c r="V12" s="64"/>
      <c r="W12" s="63">
        <v>1.0</v>
      </c>
      <c r="X12" s="64"/>
      <c r="Y12" s="63">
        <v>1.0</v>
      </c>
      <c r="Z12" s="64"/>
      <c r="AA12" s="64"/>
      <c r="AB12" s="21"/>
      <c r="AC12" s="65"/>
      <c r="AD12" s="23"/>
      <c r="AE12" s="63">
        <v>1.0</v>
      </c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6">
        <v>1.0</v>
      </c>
      <c r="AQ12" s="67"/>
      <c r="AR12" s="68"/>
      <c r="AS12" s="69"/>
      <c r="AT12" s="66">
        <v>1.0</v>
      </c>
      <c r="AU12" s="70"/>
      <c r="AV12" s="66">
        <v>1.0</v>
      </c>
      <c r="AW12" s="66">
        <v>1.0</v>
      </c>
      <c r="AX12" s="66"/>
      <c r="AY12" s="66"/>
      <c r="AZ12" s="66"/>
      <c r="BA12" s="66">
        <v>1.0</v>
      </c>
      <c r="BB12" s="66">
        <v>1.0</v>
      </c>
      <c r="BC12" s="66"/>
      <c r="BD12" s="71"/>
      <c r="BE12" s="26"/>
      <c r="BF12" s="72"/>
      <c r="BG12" s="72"/>
      <c r="BH12" s="72"/>
      <c r="BI12" s="72">
        <v>1.0</v>
      </c>
      <c r="BJ12" s="72">
        <v>1.0</v>
      </c>
      <c r="BK12" s="72"/>
      <c r="BL12" s="72"/>
      <c r="BM12" s="72">
        <v>1.0</v>
      </c>
      <c r="BN12" s="72">
        <v>1.0</v>
      </c>
      <c r="BO12" s="66">
        <v>1.0</v>
      </c>
      <c r="BP12" s="66"/>
      <c r="BQ12" s="66"/>
      <c r="BR12" s="66"/>
      <c r="BS12" s="26"/>
      <c r="BT12" s="66"/>
      <c r="BU12" s="66">
        <v>1.0</v>
      </c>
      <c r="BV12" s="66">
        <v>1.0</v>
      </c>
      <c r="BW12" s="66"/>
      <c r="BX12" s="66"/>
      <c r="BY12" s="73"/>
      <c r="BZ12" s="66">
        <v>1.0</v>
      </c>
      <c r="CA12" s="66">
        <v>1.0</v>
      </c>
      <c r="CB12" s="66">
        <v>1.0</v>
      </c>
      <c r="CC12" s="66">
        <v>1.0</v>
      </c>
      <c r="CD12" s="66"/>
      <c r="CE12" s="66"/>
      <c r="CF12" s="66"/>
      <c r="CG12" s="66"/>
      <c r="CH12" s="66"/>
      <c r="CI12" s="26"/>
      <c r="CJ12" s="66"/>
      <c r="CK12" s="66">
        <v>1.0</v>
      </c>
      <c r="CL12" s="66"/>
      <c r="CM12" s="66"/>
      <c r="CN12" s="66"/>
      <c r="CO12" s="66">
        <v>1.0</v>
      </c>
      <c r="CP12" s="66"/>
      <c r="CQ12" s="66"/>
      <c r="CR12" s="66">
        <v>1.0</v>
      </c>
      <c r="CS12" s="66"/>
      <c r="CT12" s="66">
        <v>1.0</v>
      </c>
      <c r="CU12" s="66">
        <v>1.0</v>
      </c>
      <c r="CV12" s="26"/>
      <c r="CW12" s="66">
        <v>1.0</v>
      </c>
      <c r="CX12" s="66"/>
      <c r="CY12" s="66"/>
      <c r="CZ12" s="66">
        <v>1.0</v>
      </c>
      <c r="DA12" s="66"/>
      <c r="DB12" s="66"/>
      <c r="DC12" s="66"/>
      <c r="DD12" s="66">
        <v>1.0</v>
      </c>
      <c r="DE12" s="26"/>
      <c r="DF12" s="66">
        <v>1.0</v>
      </c>
      <c r="DG12" s="66">
        <v>1.0</v>
      </c>
      <c r="DH12" s="66">
        <v>1.0</v>
      </c>
      <c r="DI12" s="66"/>
      <c r="DJ12" s="66"/>
      <c r="DK12" s="26"/>
      <c r="DL12" s="66"/>
      <c r="DM12" s="66">
        <v>1.0</v>
      </c>
      <c r="DN12" s="66">
        <v>1.0</v>
      </c>
      <c r="DO12" s="66">
        <v>1.0</v>
      </c>
      <c r="DP12" s="66"/>
      <c r="DQ12" s="29"/>
      <c r="DR12" s="66">
        <v>1.0</v>
      </c>
      <c r="DS12" s="66"/>
      <c r="DT12" s="66"/>
      <c r="DU12" s="66"/>
      <c r="DV12" s="66">
        <v>1.0</v>
      </c>
      <c r="DW12" s="66"/>
      <c r="DX12" s="26"/>
      <c r="DY12" s="74"/>
    </row>
    <row r="13" ht="15.75" customHeight="1">
      <c r="A13" s="75"/>
      <c r="B13" s="76">
        <v>1.0</v>
      </c>
      <c r="C13" s="81">
        <v>9.0</v>
      </c>
      <c r="D13" s="82" t="s">
        <v>109</v>
      </c>
      <c r="E13" s="59">
        <v>0.0</v>
      </c>
      <c r="F13" s="59">
        <v>0.0</v>
      </c>
      <c r="G13" s="59">
        <v>0.0</v>
      </c>
      <c r="H13" s="60"/>
      <c r="I13" s="61">
        <v>0.0</v>
      </c>
      <c r="J13" s="83"/>
      <c r="K13" s="62">
        <v>0.0</v>
      </c>
      <c r="L13" s="59">
        <v>0.0</v>
      </c>
      <c r="M13" s="60"/>
      <c r="N13" s="60"/>
      <c r="O13" s="60"/>
      <c r="P13" s="60"/>
      <c r="Q13" s="59"/>
      <c r="R13" s="60"/>
      <c r="S13" s="59">
        <v>0.0</v>
      </c>
      <c r="T13" s="59">
        <v>0.0</v>
      </c>
      <c r="U13" s="63">
        <v>0.0</v>
      </c>
      <c r="V13" s="64"/>
      <c r="W13" s="63">
        <v>0.0</v>
      </c>
      <c r="X13" s="64"/>
      <c r="Y13" s="63">
        <v>0.0</v>
      </c>
      <c r="Z13" s="64"/>
      <c r="AA13" s="64"/>
      <c r="AB13" s="83"/>
      <c r="AC13" s="65"/>
      <c r="AD13" s="23"/>
      <c r="AE13" s="63">
        <v>0.0</v>
      </c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6">
        <v>0.0</v>
      </c>
      <c r="AQ13" s="67"/>
      <c r="AR13" s="68"/>
      <c r="AS13" s="69"/>
      <c r="AT13" s="66">
        <v>0.0</v>
      </c>
      <c r="AU13" s="70"/>
      <c r="AV13" s="66">
        <v>0.0</v>
      </c>
      <c r="AW13" s="66">
        <v>0.0</v>
      </c>
      <c r="AX13" s="70"/>
      <c r="AY13" s="66"/>
      <c r="AZ13" s="70"/>
      <c r="BA13" s="66">
        <v>0.0</v>
      </c>
      <c r="BB13" s="66">
        <v>0.0</v>
      </c>
      <c r="BC13" s="70"/>
      <c r="BD13" s="67"/>
      <c r="BE13" s="26"/>
      <c r="BF13" s="72"/>
      <c r="BG13" s="72"/>
      <c r="BH13" s="72"/>
      <c r="BI13" s="72">
        <v>0.0</v>
      </c>
      <c r="BJ13" s="72">
        <v>0.0</v>
      </c>
      <c r="BK13" s="72"/>
      <c r="BL13" s="72"/>
      <c r="BM13" s="72">
        <v>1.0</v>
      </c>
      <c r="BN13" s="72">
        <v>0.0</v>
      </c>
      <c r="BO13" s="66">
        <v>0.0</v>
      </c>
      <c r="BP13" s="66"/>
      <c r="BQ13" s="66"/>
      <c r="BR13" s="66"/>
      <c r="BS13" s="26"/>
      <c r="BT13" s="66"/>
      <c r="BU13" s="66">
        <v>0.0</v>
      </c>
      <c r="BV13" s="66">
        <v>0.0</v>
      </c>
      <c r="BW13" s="66"/>
      <c r="BX13" s="66"/>
      <c r="BY13" s="73"/>
      <c r="BZ13" s="66">
        <v>0.0</v>
      </c>
      <c r="CA13" s="66">
        <v>0.0</v>
      </c>
      <c r="CB13" s="66">
        <v>0.0</v>
      </c>
      <c r="CC13" s="66">
        <v>0.0</v>
      </c>
      <c r="CD13" s="66"/>
      <c r="CE13" s="66"/>
      <c r="CF13" s="66"/>
      <c r="CG13" s="66"/>
      <c r="CH13" s="66"/>
      <c r="CI13" s="26"/>
      <c r="CJ13" s="66"/>
      <c r="CK13" s="66">
        <v>0.0</v>
      </c>
      <c r="CL13" s="66"/>
      <c r="CM13" s="66"/>
      <c r="CN13" s="66"/>
      <c r="CO13" s="66">
        <v>0.0</v>
      </c>
      <c r="CP13" s="66"/>
      <c r="CQ13" s="66"/>
      <c r="CR13" s="66">
        <v>0.0</v>
      </c>
      <c r="CS13" s="66"/>
      <c r="CT13" s="66">
        <v>0.0</v>
      </c>
      <c r="CU13" s="66">
        <v>0.0</v>
      </c>
      <c r="CV13" s="26"/>
      <c r="CW13" s="66">
        <v>0.0</v>
      </c>
      <c r="CX13" s="66"/>
      <c r="CY13" s="66"/>
      <c r="CZ13" s="66">
        <v>0.0</v>
      </c>
      <c r="DA13" s="66"/>
      <c r="DB13" s="66"/>
      <c r="DC13" s="66"/>
      <c r="DD13" s="66">
        <v>0.0</v>
      </c>
      <c r="DE13" s="26"/>
      <c r="DF13" s="66">
        <v>0.0</v>
      </c>
      <c r="DG13" s="66">
        <v>0.0</v>
      </c>
      <c r="DH13" s="66">
        <v>1.0</v>
      </c>
      <c r="DI13" s="66"/>
      <c r="DJ13" s="66"/>
      <c r="DK13" s="26"/>
      <c r="DL13" s="66"/>
      <c r="DM13" s="66">
        <v>0.0</v>
      </c>
      <c r="DN13" s="66">
        <v>0.0</v>
      </c>
      <c r="DO13" s="66">
        <v>0.0</v>
      </c>
      <c r="DP13" s="66"/>
      <c r="DQ13" s="50"/>
      <c r="DR13" s="66">
        <v>0.0</v>
      </c>
      <c r="DS13" s="66"/>
      <c r="DT13" s="66"/>
      <c r="DU13" s="66"/>
      <c r="DV13" s="66">
        <v>1.0</v>
      </c>
      <c r="DW13" s="66"/>
      <c r="DX13" s="26"/>
      <c r="DY13" s="74"/>
    </row>
    <row r="14" ht="15.75" customHeight="1">
      <c r="A14" s="75"/>
      <c r="B14" s="76">
        <v>1.0</v>
      </c>
      <c r="C14" s="81">
        <v>10.0</v>
      </c>
      <c r="D14" s="78" t="s">
        <v>110</v>
      </c>
      <c r="E14" s="59">
        <v>0.0</v>
      </c>
      <c r="F14" s="59">
        <v>0.0</v>
      </c>
      <c r="G14" s="59">
        <v>0.0</v>
      </c>
      <c r="H14" s="60"/>
      <c r="I14" s="61">
        <v>0.0</v>
      </c>
      <c r="J14" s="83"/>
      <c r="K14" s="62">
        <v>0.0</v>
      </c>
      <c r="L14" s="59">
        <v>0.0</v>
      </c>
      <c r="M14" s="60"/>
      <c r="N14" s="60"/>
      <c r="O14" s="60"/>
      <c r="P14" s="60"/>
      <c r="Q14" s="59"/>
      <c r="R14" s="60"/>
      <c r="S14" s="59">
        <v>0.0</v>
      </c>
      <c r="T14" s="59">
        <v>0.0</v>
      </c>
      <c r="U14" s="63">
        <v>0.0</v>
      </c>
      <c r="V14" s="64"/>
      <c r="W14" s="63">
        <v>0.0</v>
      </c>
      <c r="X14" s="64"/>
      <c r="Y14" s="63">
        <v>0.0</v>
      </c>
      <c r="Z14" s="64"/>
      <c r="AA14" s="64"/>
      <c r="AB14" s="83"/>
      <c r="AC14" s="65"/>
      <c r="AD14" s="23"/>
      <c r="AE14" s="63">
        <v>0.0</v>
      </c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6">
        <v>0.0</v>
      </c>
      <c r="AQ14" s="67"/>
      <c r="AR14" s="68"/>
      <c r="AS14" s="69"/>
      <c r="AT14" s="66">
        <v>0.0</v>
      </c>
      <c r="AU14" s="70"/>
      <c r="AV14" s="66">
        <v>0.0</v>
      </c>
      <c r="AW14" s="66">
        <v>0.0</v>
      </c>
      <c r="AX14" s="70"/>
      <c r="AY14" s="66"/>
      <c r="AZ14" s="70"/>
      <c r="BA14" s="66">
        <v>0.0</v>
      </c>
      <c r="BB14" s="66">
        <v>0.0</v>
      </c>
      <c r="BC14" s="70"/>
      <c r="BD14" s="67"/>
      <c r="BE14" s="26"/>
      <c r="BF14" s="72"/>
      <c r="BG14" s="72"/>
      <c r="BH14" s="72"/>
      <c r="BI14" s="72">
        <v>0.0</v>
      </c>
      <c r="BJ14" s="72">
        <v>0.0</v>
      </c>
      <c r="BK14" s="72"/>
      <c r="BL14" s="72"/>
      <c r="BM14" s="72">
        <v>1.0</v>
      </c>
      <c r="BN14" s="72">
        <v>0.0</v>
      </c>
      <c r="BO14" s="66">
        <v>0.0</v>
      </c>
      <c r="BP14" s="66"/>
      <c r="BQ14" s="66"/>
      <c r="BR14" s="66"/>
      <c r="BS14" s="26"/>
      <c r="BT14" s="66"/>
      <c r="BU14" s="66">
        <v>0.0</v>
      </c>
      <c r="BV14" s="66">
        <v>0.0</v>
      </c>
      <c r="BW14" s="66"/>
      <c r="BX14" s="66"/>
      <c r="BY14" s="73"/>
      <c r="BZ14" s="66">
        <v>0.0</v>
      </c>
      <c r="CA14" s="66">
        <v>0.0</v>
      </c>
      <c r="CB14" s="66">
        <v>0.0</v>
      </c>
      <c r="CC14" s="66">
        <v>0.0</v>
      </c>
      <c r="CD14" s="66"/>
      <c r="CE14" s="66"/>
      <c r="CF14" s="66"/>
      <c r="CG14" s="66"/>
      <c r="CH14" s="66"/>
      <c r="CI14" s="26"/>
      <c r="CJ14" s="66"/>
      <c r="CK14" s="66">
        <v>0.0</v>
      </c>
      <c r="CL14" s="66"/>
      <c r="CM14" s="66"/>
      <c r="CN14" s="66"/>
      <c r="CO14" s="66">
        <v>0.0</v>
      </c>
      <c r="CP14" s="66"/>
      <c r="CQ14" s="66"/>
      <c r="CR14" s="66">
        <v>0.0</v>
      </c>
      <c r="CS14" s="66"/>
      <c r="CT14" s="66">
        <v>0.0</v>
      </c>
      <c r="CU14" s="66">
        <v>0.0</v>
      </c>
      <c r="CV14" s="26"/>
      <c r="CW14" s="66">
        <v>0.0</v>
      </c>
      <c r="CX14" s="66"/>
      <c r="CY14" s="66"/>
      <c r="CZ14" s="66">
        <v>0.0</v>
      </c>
      <c r="DA14" s="66"/>
      <c r="DB14" s="66"/>
      <c r="DC14" s="66"/>
      <c r="DD14" s="66">
        <v>0.0</v>
      </c>
      <c r="DE14" s="26"/>
      <c r="DF14" s="66">
        <v>0.0</v>
      </c>
      <c r="DG14" s="66">
        <v>0.0</v>
      </c>
      <c r="DH14" s="66">
        <v>1.0</v>
      </c>
      <c r="DI14" s="66"/>
      <c r="DJ14" s="66"/>
      <c r="DK14" s="26"/>
      <c r="DL14" s="66"/>
      <c r="DM14" s="66">
        <v>0.0</v>
      </c>
      <c r="DN14" s="66">
        <v>0.0</v>
      </c>
      <c r="DO14" s="66">
        <v>0.0</v>
      </c>
      <c r="DP14" s="66"/>
      <c r="DQ14" s="26"/>
      <c r="DR14" s="66">
        <v>0.0</v>
      </c>
      <c r="DS14" s="66"/>
      <c r="DT14" s="66"/>
      <c r="DU14" s="66"/>
      <c r="DV14" s="66">
        <v>1.0</v>
      </c>
      <c r="DW14" s="66"/>
      <c r="DX14" s="26"/>
      <c r="DY14" s="74"/>
    </row>
    <row r="15" ht="15.75" customHeight="1">
      <c r="A15" s="75"/>
      <c r="B15" s="76">
        <v>1.0</v>
      </c>
      <c r="C15" s="81">
        <v>11.0</v>
      </c>
      <c r="D15" s="78" t="s">
        <v>111</v>
      </c>
      <c r="E15" s="59">
        <v>0.0</v>
      </c>
      <c r="F15" s="59">
        <v>0.0</v>
      </c>
      <c r="G15" s="59">
        <v>0.0</v>
      </c>
      <c r="H15" s="60"/>
      <c r="I15" s="61">
        <v>0.0</v>
      </c>
      <c r="J15" s="83"/>
      <c r="K15" s="62">
        <v>0.0</v>
      </c>
      <c r="L15" s="59">
        <v>0.0</v>
      </c>
      <c r="M15" s="60"/>
      <c r="N15" s="60"/>
      <c r="O15" s="60"/>
      <c r="P15" s="60"/>
      <c r="Q15" s="59"/>
      <c r="R15" s="60"/>
      <c r="S15" s="59">
        <v>0.0</v>
      </c>
      <c r="T15" s="59">
        <v>0.0</v>
      </c>
      <c r="U15" s="63">
        <v>0.0</v>
      </c>
      <c r="V15" s="64"/>
      <c r="W15" s="63">
        <v>0.0</v>
      </c>
      <c r="X15" s="64"/>
      <c r="Y15" s="63">
        <v>0.0</v>
      </c>
      <c r="Z15" s="64"/>
      <c r="AA15" s="64"/>
      <c r="AB15" s="83"/>
      <c r="AC15" s="65"/>
      <c r="AD15" s="23"/>
      <c r="AE15" s="63">
        <v>0.0</v>
      </c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6">
        <v>0.0</v>
      </c>
      <c r="AQ15" s="67"/>
      <c r="AR15" s="68"/>
      <c r="AS15" s="69"/>
      <c r="AT15" s="66">
        <v>0.0</v>
      </c>
      <c r="AU15" s="70"/>
      <c r="AV15" s="66">
        <v>0.0</v>
      </c>
      <c r="AW15" s="66">
        <v>0.0</v>
      </c>
      <c r="AX15" s="70"/>
      <c r="AY15" s="66"/>
      <c r="AZ15" s="70"/>
      <c r="BA15" s="66">
        <v>0.0</v>
      </c>
      <c r="BB15" s="66">
        <v>0.0</v>
      </c>
      <c r="BC15" s="70"/>
      <c r="BD15" s="67"/>
      <c r="BE15" s="26"/>
      <c r="BF15" s="72"/>
      <c r="BG15" s="72"/>
      <c r="BH15" s="72"/>
      <c r="BI15" s="72">
        <v>0.0</v>
      </c>
      <c r="BJ15" s="72">
        <v>0.0</v>
      </c>
      <c r="BK15" s="72"/>
      <c r="BL15" s="72"/>
      <c r="BM15" s="72">
        <v>1.0</v>
      </c>
      <c r="BN15" s="72">
        <v>0.0</v>
      </c>
      <c r="BO15" s="66">
        <v>0.0</v>
      </c>
      <c r="BP15" s="66"/>
      <c r="BQ15" s="66"/>
      <c r="BR15" s="66"/>
      <c r="BS15" s="26"/>
      <c r="BT15" s="66"/>
      <c r="BU15" s="66">
        <v>0.0</v>
      </c>
      <c r="BV15" s="66">
        <v>0.0</v>
      </c>
      <c r="BW15" s="66"/>
      <c r="BX15" s="66"/>
      <c r="BY15" s="73"/>
      <c r="BZ15" s="66">
        <v>0.0</v>
      </c>
      <c r="CA15" s="66">
        <v>0.0</v>
      </c>
      <c r="CB15" s="66">
        <v>0.0</v>
      </c>
      <c r="CC15" s="66">
        <v>0.0</v>
      </c>
      <c r="CD15" s="66"/>
      <c r="CE15" s="66"/>
      <c r="CF15" s="66"/>
      <c r="CG15" s="66"/>
      <c r="CH15" s="66"/>
      <c r="CI15" s="26"/>
      <c r="CJ15" s="66"/>
      <c r="CK15" s="66">
        <v>0.0</v>
      </c>
      <c r="CL15" s="66"/>
      <c r="CM15" s="66"/>
      <c r="CN15" s="66"/>
      <c r="CO15" s="66">
        <v>0.0</v>
      </c>
      <c r="CP15" s="66"/>
      <c r="CQ15" s="66"/>
      <c r="CR15" s="66">
        <v>0.0</v>
      </c>
      <c r="CS15" s="66"/>
      <c r="CT15" s="66">
        <v>0.0</v>
      </c>
      <c r="CU15" s="66">
        <v>0.0</v>
      </c>
      <c r="CV15" s="26"/>
      <c r="CW15" s="66">
        <v>0.0</v>
      </c>
      <c r="CX15" s="66"/>
      <c r="CY15" s="66"/>
      <c r="CZ15" s="66">
        <v>0.0</v>
      </c>
      <c r="DA15" s="66"/>
      <c r="DB15" s="66"/>
      <c r="DC15" s="66"/>
      <c r="DD15" s="66">
        <v>0.0</v>
      </c>
      <c r="DE15" s="26"/>
      <c r="DF15" s="66">
        <v>0.0</v>
      </c>
      <c r="DG15" s="66">
        <v>0.0</v>
      </c>
      <c r="DH15" s="66">
        <v>1.0</v>
      </c>
      <c r="DI15" s="66"/>
      <c r="DJ15" s="66"/>
      <c r="DK15" s="26"/>
      <c r="DL15" s="66"/>
      <c r="DM15" s="66">
        <v>0.0</v>
      </c>
      <c r="DN15" s="66">
        <v>0.0</v>
      </c>
      <c r="DO15" s="66">
        <v>0.0</v>
      </c>
      <c r="DP15" s="66"/>
      <c r="DQ15" s="26"/>
      <c r="DR15" s="66">
        <v>0.0</v>
      </c>
      <c r="DS15" s="66"/>
      <c r="DT15" s="66"/>
      <c r="DU15" s="66"/>
      <c r="DV15" s="66">
        <v>1.0</v>
      </c>
      <c r="DW15" s="66"/>
      <c r="DX15" s="26"/>
      <c r="DY15" s="74"/>
    </row>
    <row r="16" ht="53.25" customHeight="1">
      <c r="A16" s="84"/>
      <c r="B16" s="85">
        <v>1.0</v>
      </c>
      <c r="C16" s="86">
        <v>12.0</v>
      </c>
      <c r="D16" s="87" t="s">
        <v>112</v>
      </c>
      <c r="E16" s="59">
        <v>9.0</v>
      </c>
      <c r="F16" s="59">
        <v>9.0</v>
      </c>
      <c r="G16" s="59">
        <v>9.0</v>
      </c>
      <c r="H16" s="60"/>
      <c r="I16" s="61">
        <v>9.0</v>
      </c>
      <c r="J16" s="83"/>
      <c r="K16" s="62">
        <v>9.0</v>
      </c>
      <c r="L16" s="59">
        <v>9.0</v>
      </c>
      <c r="M16" s="60"/>
      <c r="N16" s="60"/>
      <c r="O16" s="60"/>
      <c r="P16" s="60"/>
      <c r="Q16" s="59"/>
      <c r="R16" s="60"/>
      <c r="S16" s="59">
        <v>9.0</v>
      </c>
      <c r="T16" s="59">
        <v>9.0</v>
      </c>
      <c r="U16" s="63">
        <v>9.0</v>
      </c>
      <c r="V16" s="64"/>
      <c r="W16" s="63">
        <v>9.0</v>
      </c>
      <c r="X16" s="64"/>
      <c r="Y16" s="63">
        <v>9.0</v>
      </c>
      <c r="Z16" s="64"/>
      <c r="AA16" s="64"/>
      <c r="AB16" s="83"/>
      <c r="AC16" s="65"/>
      <c r="AD16" s="23"/>
      <c r="AE16" s="63">
        <v>9.0</v>
      </c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6">
        <v>9.0</v>
      </c>
      <c r="AQ16" s="67"/>
      <c r="AR16" s="68"/>
      <c r="AS16" s="69"/>
      <c r="AT16" s="66">
        <v>9.0</v>
      </c>
      <c r="AU16" s="70"/>
      <c r="AV16" s="66">
        <v>9.0</v>
      </c>
      <c r="AW16" s="66">
        <v>9.0</v>
      </c>
      <c r="AX16" s="70"/>
      <c r="AY16" s="66"/>
      <c r="AZ16" s="70"/>
      <c r="BA16" s="66">
        <v>9.0</v>
      </c>
      <c r="BB16" s="66">
        <v>9.0</v>
      </c>
      <c r="BC16" s="66"/>
      <c r="BD16" s="67"/>
      <c r="BE16" s="26"/>
      <c r="BF16" s="72"/>
      <c r="BG16" s="72"/>
      <c r="BH16" s="72"/>
      <c r="BI16" s="72">
        <v>9.0</v>
      </c>
      <c r="BJ16" s="72">
        <v>9.0</v>
      </c>
      <c r="BK16" s="72"/>
      <c r="BL16" s="72"/>
      <c r="BM16" s="72">
        <v>1.0</v>
      </c>
      <c r="BN16" s="72">
        <v>9.0</v>
      </c>
      <c r="BO16" s="66">
        <v>9.0</v>
      </c>
      <c r="BP16" s="66"/>
      <c r="BQ16" s="66"/>
      <c r="BR16" s="66"/>
      <c r="BS16" s="26"/>
      <c r="BT16" s="66"/>
      <c r="BU16" s="66">
        <v>9.0</v>
      </c>
      <c r="BV16" s="66">
        <v>9.0</v>
      </c>
      <c r="BW16" s="66"/>
      <c r="BX16" s="66"/>
      <c r="BY16" s="73"/>
      <c r="BZ16" s="66">
        <v>9.0</v>
      </c>
      <c r="CA16" s="66">
        <v>9.0</v>
      </c>
      <c r="CB16" s="66">
        <v>9.0</v>
      </c>
      <c r="CC16" s="66">
        <v>9.0</v>
      </c>
      <c r="CD16" s="66"/>
      <c r="CE16" s="66"/>
      <c r="CF16" s="66"/>
      <c r="CG16" s="66"/>
      <c r="CH16" s="66"/>
      <c r="CI16" s="26"/>
      <c r="CJ16" s="66"/>
      <c r="CK16" s="66">
        <v>9.0</v>
      </c>
      <c r="CL16" s="66"/>
      <c r="CM16" s="66"/>
      <c r="CN16" s="66"/>
      <c r="CO16" s="66">
        <v>9.0</v>
      </c>
      <c r="CP16" s="66"/>
      <c r="CQ16" s="66"/>
      <c r="CR16" s="66">
        <v>9.0</v>
      </c>
      <c r="CS16" s="66"/>
      <c r="CT16" s="66">
        <v>9.0</v>
      </c>
      <c r="CU16" s="66">
        <v>9.0</v>
      </c>
      <c r="CV16" s="26"/>
      <c r="CW16" s="66">
        <v>9.0</v>
      </c>
      <c r="CX16" s="66"/>
      <c r="CY16" s="66"/>
      <c r="CZ16" s="66">
        <v>9.0</v>
      </c>
      <c r="DA16" s="66"/>
      <c r="DB16" s="66"/>
      <c r="DC16" s="66"/>
      <c r="DD16" s="66">
        <v>9.0</v>
      </c>
      <c r="DE16" s="26"/>
      <c r="DF16" s="66">
        <v>9.0</v>
      </c>
      <c r="DG16" s="66">
        <v>9.0</v>
      </c>
      <c r="DH16" s="66">
        <v>1.0</v>
      </c>
      <c r="DI16" s="66"/>
      <c r="DJ16" s="66"/>
      <c r="DK16" s="26"/>
      <c r="DL16" s="66"/>
      <c r="DM16" s="66">
        <v>9.0</v>
      </c>
      <c r="DN16" s="66">
        <v>9.0</v>
      </c>
      <c r="DO16" s="66">
        <v>9.0</v>
      </c>
      <c r="DP16" s="66"/>
      <c r="DQ16" s="26"/>
      <c r="DR16" s="66">
        <v>9.0</v>
      </c>
      <c r="DS16" s="66"/>
      <c r="DT16" s="66"/>
      <c r="DU16" s="66"/>
      <c r="DV16" s="66">
        <v>1.0</v>
      </c>
      <c r="DW16" s="66"/>
      <c r="DX16" s="26"/>
      <c r="DY16" s="74"/>
    </row>
    <row r="17">
      <c r="A17" s="55" t="s">
        <v>113</v>
      </c>
      <c r="B17" s="56">
        <v>1.0</v>
      </c>
      <c r="C17" s="88">
        <v>13.0</v>
      </c>
      <c r="D17" s="58" t="s">
        <v>114</v>
      </c>
      <c r="E17" s="59">
        <v>0.0</v>
      </c>
      <c r="F17" s="59">
        <v>0.0</v>
      </c>
      <c r="G17" s="59">
        <v>0.0</v>
      </c>
      <c r="H17" s="59"/>
      <c r="I17" s="61">
        <v>0.0</v>
      </c>
      <c r="J17" s="21"/>
      <c r="K17" s="62">
        <v>0.0</v>
      </c>
      <c r="L17" s="59">
        <v>0.0</v>
      </c>
      <c r="M17" s="59">
        <v>1.0</v>
      </c>
      <c r="N17" s="59">
        <v>1.0</v>
      </c>
      <c r="O17" s="59"/>
      <c r="P17" s="60"/>
      <c r="Q17" s="59">
        <v>1.0</v>
      </c>
      <c r="R17" s="59">
        <v>1.0</v>
      </c>
      <c r="S17" s="59">
        <v>0.0</v>
      </c>
      <c r="T17" s="59">
        <v>0.0</v>
      </c>
      <c r="U17" s="63">
        <v>0.0</v>
      </c>
      <c r="V17" s="64"/>
      <c r="W17" s="63">
        <v>0.0</v>
      </c>
      <c r="X17" s="63">
        <v>1.0</v>
      </c>
      <c r="Y17" s="63">
        <v>0.0</v>
      </c>
      <c r="Z17" s="63">
        <v>1.0</v>
      </c>
      <c r="AA17" s="64"/>
      <c r="AB17" s="21"/>
      <c r="AC17" s="65"/>
      <c r="AD17" s="23"/>
      <c r="AE17" s="63">
        <v>0.0</v>
      </c>
      <c r="AF17" s="64"/>
      <c r="AG17" s="63">
        <v>1.0</v>
      </c>
      <c r="AH17" s="63">
        <v>1.0</v>
      </c>
      <c r="AI17" s="63"/>
      <c r="AJ17" s="63">
        <v>1.0</v>
      </c>
      <c r="AK17" s="63">
        <v>1.0</v>
      </c>
      <c r="AL17" s="64"/>
      <c r="AM17" s="63">
        <v>1.0</v>
      </c>
      <c r="AN17" s="63">
        <v>1.0</v>
      </c>
      <c r="AO17" s="63">
        <v>1.0</v>
      </c>
      <c r="AP17" s="66">
        <v>0.0</v>
      </c>
      <c r="AQ17" s="71">
        <v>1.0</v>
      </c>
      <c r="AR17" s="26"/>
      <c r="AS17" s="69">
        <v>1.0</v>
      </c>
      <c r="AT17" s="66">
        <v>0.0</v>
      </c>
      <c r="AU17" s="66"/>
      <c r="AV17" s="66">
        <v>0.0</v>
      </c>
      <c r="AW17" s="66">
        <v>0.0</v>
      </c>
      <c r="AX17" s="66">
        <v>1.0</v>
      </c>
      <c r="AY17" s="66"/>
      <c r="AZ17" s="66"/>
      <c r="BA17" s="66">
        <v>0.0</v>
      </c>
      <c r="BB17" s="66">
        <v>0.0</v>
      </c>
      <c r="BC17" s="66"/>
      <c r="BD17" s="71">
        <v>1.0</v>
      </c>
      <c r="BE17" s="26"/>
      <c r="BF17" s="72"/>
      <c r="BG17" s="72"/>
      <c r="BH17" s="72">
        <v>1.0</v>
      </c>
      <c r="BI17" s="72">
        <v>0.0</v>
      </c>
      <c r="BJ17" s="72">
        <v>0.0</v>
      </c>
      <c r="BK17" s="72"/>
      <c r="BL17" s="72">
        <v>1.0</v>
      </c>
      <c r="BM17" s="72"/>
      <c r="BN17" s="72">
        <v>0.0</v>
      </c>
      <c r="BO17" s="66">
        <v>0.0</v>
      </c>
      <c r="BP17" s="66">
        <v>1.0</v>
      </c>
      <c r="BQ17" s="66">
        <v>1.0</v>
      </c>
      <c r="BR17" s="66"/>
      <c r="BS17" s="26"/>
      <c r="BT17" s="66"/>
      <c r="BU17" s="66">
        <v>0.0</v>
      </c>
      <c r="BV17" s="66">
        <v>0.0</v>
      </c>
      <c r="BW17" s="66">
        <v>1.0</v>
      </c>
      <c r="BX17" s="66">
        <v>1.0</v>
      </c>
      <c r="BY17" s="73"/>
      <c r="BZ17" s="66">
        <v>0.0</v>
      </c>
      <c r="CA17" s="66">
        <v>0.0</v>
      </c>
      <c r="CB17" s="66">
        <v>0.0</v>
      </c>
      <c r="CC17" s="66">
        <v>0.0</v>
      </c>
      <c r="CD17" s="66"/>
      <c r="CE17" s="66"/>
      <c r="CF17" s="66">
        <v>1.0</v>
      </c>
      <c r="CG17" s="66">
        <v>1.0</v>
      </c>
      <c r="CH17" s="66"/>
      <c r="CI17" s="26"/>
      <c r="CJ17" s="66">
        <v>1.0</v>
      </c>
      <c r="CK17" s="66">
        <v>0.0</v>
      </c>
      <c r="CL17" s="66">
        <v>1.0</v>
      </c>
      <c r="CM17" s="66">
        <v>1.0</v>
      </c>
      <c r="CN17" s="66">
        <v>1.0</v>
      </c>
      <c r="CO17" s="66">
        <v>0.0</v>
      </c>
      <c r="CP17" s="66"/>
      <c r="CQ17" s="66"/>
      <c r="CR17" s="66">
        <v>0.0</v>
      </c>
      <c r="CS17" s="66">
        <v>1.0</v>
      </c>
      <c r="CT17" s="66">
        <v>0.0</v>
      </c>
      <c r="CU17" s="66">
        <v>0.0</v>
      </c>
      <c r="CV17" s="26"/>
      <c r="CW17" s="66">
        <v>0.0</v>
      </c>
      <c r="CX17" s="66">
        <v>1.0</v>
      </c>
      <c r="CY17" s="66">
        <v>1.0</v>
      </c>
      <c r="CZ17" s="66">
        <v>0.0</v>
      </c>
      <c r="DA17" s="66">
        <v>1.0</v>
      </c>
      <c r="DB17" s="66">
        <v>1.0</v>
      </c>
      <c r="DC17" s="66">
        <v>1.0</v>
      </c>
      <c r="DD17" s="66">
        <v>0.0</v>
      </c>
      <c r="DE17" s="26"/>
      <c r="DF17" s="66">
        <v>0.0</v>
      </c>
      <c r="DG17" s="66">
        <v>0.0</v>
      </c>
      <c r="DH17" s="66"/>
      <c r="DI17" s="66">
        <v>1.0</v>
      </c>
      <c r="DJ17" s="66">
        <v>1.0</v>
      </c>
      <c r="DK17" s="26"/>
      <c r="DL17" s="66">
        <v>1.0</v>
      </c>
      <c r="DM17" s="66">
        <v>0.0</v>
      </c>
      <c r="DN17" s="66">
        <v>0.0</v>
      </c>
      <c r="DO17" s="66">
        <v>0.0</v>
      </c>
      <c r="DP17" s="66"/>
      <c r="DQ17" s="26"/>
      <c r="DR17" s="66">
        <v>0.0</v>
      </c>
      <c r="DS17" s="66"/>
      <c r="DT17" s="66">
        <v>1.0</v>
      </c>
      <c r="DU17" s="66">
        <v>1.0</v>
      </c>
      <c r="DV17" s="66"/>
      <c r="DW17" s="66">
        <v>1.0</v>
      </c>
      <c r="DX17" s="26"/>
      <c r="DY17" s="74"/>
    </row>
    <row r="18">
      <c r="A18" s="75"/>
      <c r="B18" s="76">
        <v>1.0</v>
      </c>
      <c r="C18" s="89">
        <v>14.0</v>
      </c>
      <c r="D18" s="78" t="s">
        <v>115</v>
      </c>
      <c r="E18" s="59">
        <v>0.0</v>
      </c>
      <c r="F18" s="59">
        <v>0.0</v>
      </c>
      <c r="G18" s="59">
        <v>0.0</v>
      </c>
      <c r="H18" s="59"/>
      <c r="I18" s="61">
        <v>0.0</v>
      </c>
      <c r="J18" s="21"/>
      <c r="K18" s="62">
        <v>0.0</v>
      </c>
      <c r="L18" s="59">
        <v>0.0</v>
      </c>
      <c r="M18" s="59">
        <v>1.0</v>
      </c>
      <c r="N18" s="59">
        <v>1.0</v>
      </c>
      <c r="O18" s="59"/>
      <c r="P18" s="60"/>
      <c r="Q18" s="59">
        <v>1.0</v>
      </c>
      <c r="R18" s="59">
        <v>1.0</v>
      </c>
      <c r="S18" s="59">
        <v>0.0</v>
      </c>
      <c r="T18" s="59">
        <v>0.0</v>
      </c>
      <c r="U18" s="63">
        <v>0.0</v>
      </c>
      <c r="V18" s="64"/>
      <c r="W18" s="63">
        <v>0.0</v>
      </c>
      <c r="X18" s="63">
        <v>1.0</v>
      </c>
      <c r="Y18" s="63">
        <v>0.0</v>
      </c>
      <c r="Z18" s="63">
        <v>1.0</v>
      </c>
      <c r="AA18" s="64"/>
      <c r="AB18" s="21"/>
      <c r="AC18" s="65"/>
      <c r="AD18" s="23"/>
      <c r="AE18" s="63">
        <v>0.0</v>
      </c>
      <c r="AF18" s="64"/>
      <c r="AG18" s="63">
        <v>1.0</v>
      </c>
      <c r="AH18" s="63">
        <v>1.0</v>
      </c>
      <c r="AI18" s="63"/>
      <c r="AJ18" s="63">
        <v>1.0</v>
      </c>
      <c r="AK18" s="63">
        <v>1.0</v>
      </c>
      <c r="AL18" s="64"/>
      <c r="AM18" s="63">
        <v>1.0</v>
      </c>
      <c r="AN18" s="63">
        <v>1.0</v>
      </c>
      <c r="AO18" s="63">
        <v>1.0</v>
      </c>
      <c r="AP18" s="66">
        <v>0.0</v>
      </c>
      <c r="AQ18" s="71">
        <v>1.0</v>
      </c>
      <c r="AR18" s="26"/>
      <c r="AS18" s="69">
        <v>1.0</v>
      </c>
      <c r="AT18" s="66">
        <v>0.0</v>
      </c>
      <c r="AU18" s="66"/>
      <c r="AV18" s="66">
        <v>0.0</v>
      </c>
      <c r="AW18" s="66">
        <v>0.0</v>
      </c>
      <c r="AX18" s="66">
        <v>1.0</v>
      </c>
      <c r="AY18" s="66"/>
      <c r="AZ18" s="66"/>
      <c r="BA18" s="66">
        <v>0.0</v>
      </c>
      <c r="BB18" s="66">
        <v>0.0</v>
      </c>
      <c r="BC18" s="66"/>
      <c r="BD18" s="71">
        <v>1.0</v>
      </c>
      <c r="BE18" s="26"/>
      <c r="BF18" s="72"/>
      <c r="BG18" s="72"/>
      <c r="BH18" s="72">
        <v>1.0</v>
      </c>
      <c r="BI18" s="72">
        <v>0.0</v>
      </c>
      <c r="BJ18" s="72">
        <v>0.0</v>
      </c>
      <c r="BK18" s="72"/>
      <c r="BL18" s="72">
        <v>1.0</v>
      </c>
      <c r="BM18" s="72"/>
      <c r="BN18" s="72">
        <v>0.0</v>
      </c>
      <c r="BO18" s="66">
        <v>0.0</v>
      </c>
      <c r="BP18" s="66">
        <v>1.0</v>
      </c>
      <c r="BQ18" s="66">
        <v>1.0</v>
      </c>
      <c r="BR18" s="66"/>
      <c r="BS18" s="26"/>
      <c r="BT18" s="66"/>
      <c r="BU18" s="66">
        <v>0.0</v>
      </c>
      <c r="BV18" s="66">
        <v>0.0</v>
      </c>
      <c r="BW18" s="66">
        <v>1.0</v>
      </c>
      <c r="BX18" s="66">
        <v>1.0</v>
      </c>
      <c r="BY18" s="73"/>
      <c r="BZ18" s="66">
        <v>0.0</v>
      </c>
      <c r="CA18" s="66">
        <v>0.0</v>
      </c>
      <c r="CB18" s="66">
        <v>0.0</v>
      </c>
      <c r="CC18" s="66">
        <v>0.0</v>
      </c>
      <c r="CD18" s="66"/>
      <c r="CE18" s="66"/>
      <c r="CF18" s="66">
        <v>1.0</v>
      </c>
      <c r="CG18" s="66">
        <v>1.0</v>
      </c>
      <c r="CH18" s="66"/>
      <c r="CI18" s="26"/>
      <c r="CJ18" s="66">
        <v>1.0</v>
      </c>
      <c r="CK18" s="66">
        <v>0.0</v>
      </c>
      <c r="CL18" s="66">
        <v>1.0</v>
      </c>
      <c r="CM18" s="66">
        <v>1.0</v>
      </c>
      <c r="CN18" s="66">
        <v>1.0</v>
      </c>
      <c r="CO18" s="66">
        <v>0.0</v>
      </c>
      <c r="CP18" s="66"/>
      <c r="CQ18" s="66"/>
      <c r="CR18" s="66">
        <v>0.0</v>
      </c>
      <c r="CS18" s="66">
        <v>1.0</v>
      </c>
      <c r="CT18" s="66">
        <v>0.0</v>
      </c>
      <c r="CU18" s="66">
        <v>0.0</v>
      </c>
      <c r="CV18" s="26"/>
      <c r="CW18" s="66">
        <v>0.0</v>
      </c>
      <c r="CX18" s="66">
        <v>1.0</v>
      </c>
      <c r="CY18" s="66">
        <v>1.0</v>
      </c>
      <c r="CZ18" s="66">
        <v>0.0</v>
      </c>
      <c r="DA18" s="66">
        <v>1.0</v>
      </c>
      <c r="DB18" s="66">
        <v>1.0</v>
      </c>
      <c r="DC18" s="66">
        <v>1.0</v>
      </c>
      <c r="DD18" s="66">
        <v>0.0</v>
      </c>
      <c r="DE18" s="26"/>
      <c r="DF18" s="66">
        <v>0.0</v>
      </c>
      <c r="DG18" s="66">
        <v>0.0</v>
      </c>
      <c r="DH18" s="66"/>
      <c r="DI18" s="66">
        <v>1.0</v>
      </c>
      <c r="DJ18" s="66">
        <v>1.0</v>
      </c>
      <c r="DK18" s="26"/>
      <c r="DL18" s="66">
        <v>1.0</v>
      </c>
      <c r="DM18" s="66">
        <v>0.0</v>
      </c>
      <c r="DN18" s="66">
        <v>0.0</v>
      </c>
      <c r="DO18" s="66">
        <v>0.0</v>
      </c>
      <c r="DP18" s="66"/>
      <c r="DQ18" s="26"/>
      <c r="DR18" s="66">
        <v>0.0</v>
      </c>
      <c r="DS18" s="66"/>
      <c r="DT18" s="66">
        <v>1.0</v>
      </c>
      <c r="DU18" s="66">
        <v>1.0</v>
      </c>
      <c r="DV18" s="66"/>
      <c r="DW18" s="66">
        <v>1.0</v>
      </c>
      <c r="DX18" s="26"/>
      <c r="DY18" s="74"/>
    </row>
    <row r="19">
      <c r="A19" s="75"/>
      <c r="B19" s="76">
        <v>1.0</v>
      </c>
      <c r="C19" s="89">
        <v>15.0</v>
      </c>
      <c r="D19" s="78" t="s">
        <v>116</v>
      </c>
      <c r="E19" s="59">
        <v>0.0</v>
      </c>
      <c r="F19" s="59">
        <v>0.0</v>
      </c>
      <c r="G19" s="59">
        <v>0.0</v>
      </c>
      <c r="H19" s="59"/>
      <c r="I19" s="61">
        <v>0.0</v>
      </c>
      <c r="J19" s="21"/>
      <c r="K19" s="62">
        <v>0.0</v>
      </c>
      <c r="L19" s="59">
        <v>0.0</v>
      </c>
      <c r="M19" s="59">
        <v>1.0</v>
      </c>
      <c r="N19" s="59">
        <v>1.0</v>
      </c>
      <c r="O19" s="59"/>
      <c r="P19" s="60"/>
      <c r="Q19" s="59">
        <v>1.0</v>
      </c>
      <c r="R19" s="59">
        <v>1.0</v>
      </c>
      <c r="S19" s="59">
        <v>0.0</v>
      </c>
      <c r="T19" s="59">
        <v>0.0</v>
      </c>
      <c r="U19" s="63">
        <v>0.0</v>
      </c>
      <c r="V19" s="64"/>
      <c r="W19" s="63">
        <v>0.0</v>
      </c>
      <c r="X19" s="63">
        <v>1.0</v>
      </c>
      <c r="Y19" s="63">
        <v>0.0</v>
      </c>
      <c r="Z19" s="63">
        <v>1.0</v>
      </c>
      <c r="AA19" s="64"/>
      <c r="AB19" s="21"/>
      <c r="AC19" s="65"/>
      <c r="AD19" s="23"/>
      <c r="AE19" s="63">
        <v>0.0</v>
      </c>
      <c r="AF19" s="64"/>
      <c r="AG19" s="63">
        <v>1.0</v>
      </c>
      <c r="AH19" s="63">
        <v>1.0</v>
      </c>
      <c r="AI19" s="63"/>
      <c r="AJ19" s="63">
        <v>1.0</v>
      </c>
      <c r="AK19" s="63">
        <v>1.0</v>
      </c>
      <c r="AL19" s="64"/>
      <c r="AM19" s="63">
        <v>1.0</v>
      </c>
      <c r="AN19" s="63">
        <v>1.0</v>
      </c>
      <c r="AO19" s="63">
        <v>1.0</v>
      </c>
      <c r="AP19" s="66">
        <v>0.0</v>
      </c>
      <c r="AQ19" s="71">
        <v>1.0</v>
      </c>
      <c r="AR19" s="26"/>
      <c r="AS19" s="69">
        <v>1.0</v>
      </c>
      <c r="AT19" s="66">
        <v>0.0</v>
      </c>
      <c r="AU19" s="66"/>
      <c r="AV19" s="66">
        <v>0.0</v>
      </c>
      <c r="AW19" s="66">
        <v>0.0</v>
      </c>
      <c r="AX19" s="66">
        <v>1.0</v>
      </c>
      <c r="AY19" s="66"/>
      <c r="AZ19" s="66"/>
      <c r="BA19" s="66">
        <v>0.0</v>
      </c>
      <c r="BB19" s="66">
        <v>0.0</v>
      </c>
      <c r="BC19" s="66"/>
      <c r="BD19" s="71">
        <v>1.0</v>
      </c>
      <c r="BE19" s="26"/>
      <c r="BF19" s="72"/>
      <c r="BG19" s="72"/>
      <c r="BH19" s="72">
        <v>1.0</v>
      </c>
      <c r="BI19" s="72">
        <v>0.0</v>
      </c>
      <c r="BJ19" s="72">
        <v>0.0</v>
      </c>
      <c r="BK19" s="72"/>
      <c r="BL19" s="72">
        <v>1.0</v>
      </c>
      <c r="BM19" s="72"/>
      <c r="BN19" s="72">
        <v>0.0</v>
      </c>
      <c r="BO19" s="66">
        <v>0.0</v>
      </c>
      <c r="BP19" s="66">
        <v>1.0</v>
      </c>
      <c r="BQ19" s="66">
        <v>1.0</v>
      </c>
      <c r="BR19" s="66"/>
      <c r="BS19" s="26"/>
      <c r="BT19" s="66"/>
      <c r="BU19" s="66">
        <v>0.0</v>
      </c>
      <c r="BV19" s="66">
        <v>0.0</v>
      </c>
      <c r="BW19" s="66">
        <v>1.0</v>
      </c>
      <c r="BX19" s="66">
        <v>1.0</v>
      </c>
      <c r="BY19" s="73"/>
      <c r="BZ19" s="66">
        <v>0.0</v>
      </c>
      <c r="CA19" s="66">
        <v>0.0</v>
      </c>
      <c r="CB19" s="66">
        <v>0.0</v>
      </c>
      <c r="CC19" s="66">
        <v>0.0</v>
      </c>
      <c r="CD19" s="66"/>
      <c r="CE19" s="66"/>
      <c r="CF19" s="66">
        <v>1.0</v>
      </c>
      <c r="CG19" s="66">
        <v>1.0</v>
      </c>
      <c r="CH19" s="66"/>
      <c r="CI19" s="26"/>
      <c r="CJ19" s="66">
        <v>1.0</v>
      </c>
      <c r="CK19" s="66">
        <v>0.0</v>
      </c>
      <c r="CL19" s="66">
        <v>1.0</v>
      </c>
      <c r="CM19" s="66">
        <v>1.0</v>
      </c>
      <c r="CN19" s="66">
        <v>1.0</v>
      </c>
      <c r="CO19" s="66">
        <v>0.0</v>
      </c>
      <c r="CP19" s="66"/>
      <c r="CQ19" s="66"/>
      <c r="CR19" s="66">
        <v>0.0</v>
      </c>
      <c r="CS19" s="66">
        <v>1.0</v>
      </c>
      <c r="CT19" s="66">
        <v>0.0</v>
      </c>
      <c r="CU19" s="66">
        <v>0.0</v>
      </c>
      <c r="CV19" s="26"/>
      <c r="CW19" s="66">
        <v>0.0</v>
      </c>
      <c r="CX19" s="66">
        <v>1.0</v>
      </c>
      <c r="CY19" s="66">
        <v>1.0</v>
      </c>
      <c r="CZ19" s="66">
        <v>0.0</v>
      </c>
      <c r="DA19" s="66">
        <v>1.0</v>
      </c>
      <c r="DB19" s="66">
        <v>1.0</v>
      </c>
      <c r="DC19" s="66">
        <v>1.0</v>
      </c>
      <c r="DD19" s="66">
        <v>0.0</v>
      </c>
      <c r="DE19" s="26"/>
      <c r="DF19" s="66">
        <v>0.0</v>
      </c>
      <c r="DG19" s="66">
        <v>0.0</v>
      </c>
      <c r="DH19" s="66"/>
      <c r="DI19" s="66">
        <v>1.0</v>
      </c>
      <c r="DJ19" s="66">
        <v>1.0</v>
      </c>
      <c r="DK19" s="26"/>
      <c r="DL19" s="66">
        <v>1.0</v>
      </c>
      <c r="DM19" s="66">
        <v>0.0</v>
      </c>
      <c r="DN19" s="66">
        <v>0.0</v>
      </c>
      <c r="DO19" s="66">
        <v>0.0</v>
      </c>
      <c r="DP19" s="66"/>
      <c r="DQ19" s="26"/>
      <c r="DR19" s="66">
        <v>0.0</v>
      </c>
      <c r="DS19" s="66"/>
      <c r="DT19" s="66">
        <v>1.0</v>
      </c>
      <c r="DU19" s="66">
        <v>1.0</v>
      </c>
      <c r="DV19" s="66"/>
      <c r="DW19" s="66">
        <v>1.0</v>
      </c>
      <c r="DX19" s="26"/>
      <c r="DY19" s="74"/>
    </row>
    <row r="20" ht="15.75" customHeight="1">
      <c r="A20" s="75"/>
      <c r="B20" s="76">
        <v>1.0</v>
      </c>
      <c r="C20" s="89">
        <v>16.0</v>
      </c>
      <c r="D20" s="78" t="s">
        <v>117</v>
      </c>
      <c r="E20" s="59">
        <v>0.0</v>
      </c>
      <c r="F20" s="59">
        <v>0.0</v>
      </c>
      <c r="G20" s="59">
        <v>0.0</v>
      </c>
      <c r="H20" s="59"/>
      <c r="I20" s="61">
        <v>0.0</v>
      </c>
      <c r="J20" s="21"/>
      <c r="K20" s="62">
        <v>0.0</v>
      </c>
      <c r="L20" s="59">
        <v>0.0</v>
      </c>
      <c r="M20" s="59">
        <v>1.0</v>
      </c>
      <c r="N20" s="59">
        <v>1.0</v>
      </c>
      <c r="O20" s="59"/>
      <c r="P20" s="60"/>
      <c r="Q20" s="59">
        <v>1.0</v>
      </c>
      <c r="R20" s="59">
        <v>1.0</v>
      </c>
      <c r="S20" s="59">
        <v>0.0</v>
      </c>
      <c r="T20" s="59">
        <v>0.0</v>
      </c>
      <c r="U20" s="63">
        <v>0.0</v>
      </c>
      <c r="V20" s="64"/>
      <c r="W20" s="63">
        <v>0.0</v>
      </c>
      <c r="X20" s="63">
        <v>1.0</v>
      </c>
      <c r="Y20" s="63">
        <v>0.0</v>
      </c>
      <c r="Z20" s="63">
        <v>1.0</v>
      </c>
      <c r="AA20" s="64"/>
      <c r="AB20" s="21"/>
      <c r="AC20" s="65"/>
      <c r="AD20" s="23"/>
      <c r="AE20" s="63">
        <v>0.0</v>
      </c>
      <c r="AF20" s="64"/>
      <c r="AG20" s="63">
        <v>1.0</v>
      </c>
      <c r="AH20" s="63">
        <v>1.0</v>
      </c>
      <c r="AI20" s="63"/>
      <c r="AJ20" s="63">
        <v>1.0</v>
      </c>
      <c r="AK20" s="63">
        <v>1.0</v>
      </c>
      <c r="AL20" s="64"/>
      <c r="AM20" s="63">
        <v>1.0</v>
      </c>
      <c r="AN20" s="63">
        <v>1.0</v>
      </c>
      <c r="AO20" s="63">
        <v>1.0</v>
      </c>
      <c r="AP20" s="66">
        <v>0.0</v>
      </c>
      <c r="AQ20" s="71">
        <v>1.0</v>
      </c>
      <c r="AR20" s="26"/>
      <c r="AS20" s="69">
        <v>1.0</v>
      </c>
      <c r="AT20" s="66">
        <v>0.0</v>
      </c>
      <c r="AU20" s="66"/>
      <c r="AV20" s="66">
        <v>0.0</v>
      </c>
      <c r="AW20" s="66">
        <v>0.0</v>
      </c>
      <c r="AX20" s="66">
        <v>1.0</v>
      </c>
      <c r="AY20" s="66"/>
      <c r="AZ20" s="66"/>
      <c r="BA20" s="66">
        <v>0.0</v>
      </c>
      <c r="BB20" s="66">
        <v>0.0</v>
      </c>
      <c r="BC20" s="66"/>
      <c r="BD20" s="71">
        <v>1.0</v>
      </c>
      <c r="BE20" s="26"/>
      <c r="BF20" s="72"/>
      <c r="BG20" s="72"/>
      <c r="BH20" s="72">
        <v>1.0</v>
      </c>
      <c r="BI20" s="72">
        <v>0.0</v>
      </c>
      <c r="BJ20" s="72">
        <v>0.0</v>
      </c>
      <c r="BK20" s="72"/>
      <c r="BL20" s="72">
        <v>1.0</v>
      </c>
      <c r="BM20" s="72"/>
      <c r="BN20" s="72">
        <v>0.0</v>
      </c>
      <c r="BO20" s="66">
        <v>0.0</v>
      </c>
      <c r="BP20" s="66">
        <v>1.0</v>
      </c>
      <c r="BQ20" s="66">
        <v>1.0</v>
      </c>
      <c r="BR20" s="66"/>
      <c r="BS20" s="26"/>
      <c r="BT20" s="66"/>
      <c r="BU20" s="66">
        <v>0.0</v>
      </c>
      <c r="BV20" s="66">
        <v>0.0</v>
      </c>
      <c r="BW20" s="66">
        <v>1.0</v>
      </c>
      <c r="BX20" s="66">
        <v>1.0</v>
      </c>
      <c r="BY20" s="73"/>
      <c r="BZ20" s="66">
        <v>0.0</v>
      </c>
      <c r="CA20" s="66">
        <v>0.0</v>
      </c>
      <c r="CB20" s="66">
        <v>0.0</v>
      </c>
      <c r="CC20" s="66">
        <v>0.0</v>
      </c>
      <c r="CD20" s="66"/>
      <c r="CE20" s="66"/>
      <c r="CF20" s="66">
        <v>1.0</v>
      </c>
      <c r="CG20" s="66">
        <v>1.0</v>
      </c>
      <c r="CH20" s="66"/>
      <c r="CI20" s="26"/>
      <c r="CJ20" s="66">
        <v>1.0</v>
      </c>
      <c r="CK20" s="66">
        <v>0.0</v>
      </c>
      <c r="CL20" s="66">
        <v>1.0</v>
      </c>
      <c r="CM20" s="66">
        <v>1.0</v>
      </c>
      <c r="CN20" s="66">
        <v>1.0</v>
      </c>
      <c r="CO20" s="66">
        <v>0.0</v>
      </c>
      <c r="CP20" s="66"/>
      <c r="CQ20" s="66"/>
      <c r="CR20" s="66">
        <v>0.0</v>
      </c>
      <c r="CS20" s="66">
        <v>1.0</v>
      </c>
      <c r="CT20" s="66">
        <v>0.0</v>
      </c>
      <c r="CU20" s="66">
        <v>0.0</v>
      </c>
      <c r="CV20" s="26"/>
      <c r="CW20" s="66">
        <v>0.0</v>
      </c>
      <c r="CX20" s="66">
        <v>1.0</v>
      </c>
      <c r="CY20" s="66">
        <v>1.0</v>
      </c>
      <c r="CZ20" s="66">
        <v>0.0</v>
      </c>
      <c r="DA20" s="66">
        <v>1.0</v>
      </c>
      <c r="DB20" s="66">
        <v>1.0</v>
      </c>
      <c r="DC20" s="66">
        <v>1.0</v>
      </c>
      <c r="DD20" s="66">
        <v>0.0</v>
      </c>
      <c r="DE20" s="26"/>
      <c r="DF20" s="66">
        <v>0.0</v>
      </c>
      <c r="DG20" s="66">
        <v>0.0</v>
      </c>
      <c r="DH20" s="66"/>
      <c r="DI20" s="66">
        <v>1.0</v>
      </c>
      <c r="DJ20" s="66">
        <v>1.0</v>
      </c>
      <c r="DK20" s="26"/>
      <c r="DL20" s="66">
        <v>1.0</v>
      </c>
      <c r="DM20" s="66">
        <v>0.0</v>
      </c>
      <c r="DN20" s="66">
        <v>0.0</v>
      </c>
      <c r="DO20" s="66">
        <v>0.0</v>
      </c>
      <c r="DP20" s="66"/>
      <c r="DQ20" s="26"/>
      <c r="DR20" s="66">
        <v>0.0</v>
      </c>
      <c r="DS20" s="66"/>
      <c r="DT20" s="66">
        <v>1.0</v>
      </c>
      <c r="DU20" s="66">
        <v>1.0</v>
      </c>
      <c r="DV20" s="66"/>
      <c r="DW20" s="66">
        <v>1.0</v>
      </c>
      <c r="DX20" s="26"/>
      <c r="DY20" s="74"/>
    </row>
    <row r="21" ht="15.75" customHeight="1">
      <c r="A21" s="75"/>
      <c r="B21" s="76">
        <v>1.0</v>
      </c>
      <c r="C21" s="89">
        <v>17.0</v>
      </c>
      <c r="D21" s="78" t="s">
        <v>118</v>
      </c>
      <c r="E21" s="59">
        <v>0.0</v>
      </c>
      <c r="F21" s="59">
        <v>0.0</v>
      </c>
      <c r="G21" s="59">
        <v>0.0</v>
      </c>
      <c r="H21" s="59"/>
      <c r="I21" s="61">
        <v>0.0</v>
      </c>
      <c r="J21" s="21"/>
      <c r="K21" s="62">
        <v>0.0</v>
      </c>
      <c r="L21" s="59">
        <v>0.0</v>
      </c>
      <c r="M21" s="59">
        <v>1.0</v>
      </c>
      <c r="N21" s="59">
        <v>1.0</v>
      </c>
      <c r="O21" s="59"/>
      <c r="P21" s="60"/>
      <c r="Q21" s="59">
        <v>1.0</v>
      </c>
      <c r="R21" s="59">
        <v>1.0</v>
      </c>
      <c r="S21" s="59">
        <v>0.0</v>
      </c>
      <c r="T21" s="59">
        <v>0.0</v>
      </c>
      <c r="U21" s="63">
        <v>0.0</v>
      </c>
      <c r="V21" s="64"/>
      <c r="W21" s="63">
        <v>0.0</v>
      </c>
      <c r="X21" s="63">
        <v>1.0</v>
      </c>
      <c r="Y21" s="63">
        <v>0.0</v>
      </c>
      <c r="Z21" s="63">
        <v>1.0</v>
      </c>
      <c r="AA21" s="64"/>
      <c r="AB21" s="21"/>
      <c r="AC21" s="65"/>
      <c r="AD21" s="23"/>
      <c r="AE21" s="63">
        <v>0.0</v>
      </c>
      <c r="AF21" s="64"/>
      <c r="AG21" s="63">
        <v>1.0</v>
      </c>
      <c r="AH21" s="63">
        <v>1.0</v>
      </c>
      <c r="AI21" s="63"/>
      <c r="AJ21" s="63">
        <v>1.0</v>
      </c>
      <c r="AK21" s="63">
        <v>1.0</v>
      </c>
      <c r="AL21" s="64"/>
      <c r="AM21" s="63">
        <v>1.0</v>
      </c>
      <c r="AN21" s="63">
        <v>1.0</v>
      </c>
      <c r="AO21" s="63">
        <v>1.0</v>
      </c>
      <c r="AP21" s="66">
        <v>0.0</v>
      </c>
      <c r="AQ21" s="71">
        <v>1.0</v>
      </c>
      <c r="AR21" s="26"/>
      <c r="AS21" s="69">
        <v>1.0</v>
      </c>
      <c r="AT21" s="66">
        <v>0.0</v>
      </c>
      <c r="AU21" s="66"/>
      <c r="AV21" s="66">
        <v>0.0</v>
      </c>
      <c r="AW21" s="66">
        <v>0.0</v>
      </c>
      <c r="AX21" s="66">
        <v>1.0</v>
      </c>
      <c r="AY21" s="66"/>
      <c r="AZ21" s="66"/>
      <c r="BA21" s="66">
        <v>0.0</v>
      </c>
      <c r="BB21" s="66">
        <v>0.0</v>
      </c>
      <c r="BC21" s="66"/>
      <c r="BD21" s="71">
        <v>1.0</v>
      </c>
      <c r="BE21" s="26"/>
      <c r="BF21" s="72"/>
      <c r="BG21" s="72"/>
      <c r="BH21" s="72">
        <v>1.0</v>
      </c>
      <c r="BI21" s="72">
        <v>0.0</v>
      </c>
      <c r="BJ21" s="72">
        <v>0.0</v>
      </c>
      <c r="BK21" s="72"/>
      <c r="BL21" s="72">
        <v>1.0</v>
      </c>
      <c r="BM21" s="72"/>
      <c r="BN21" s="72">
        <v>0.0</v>
      </c>
      <c r="BO21" s="66">
        <v>0.0</v>
      </c>
      <c r="BP21" s="66">
        <v>1.0</v>
      </c>
      <c r="BQ21" s="66">
        <v>1.0</v>
      </c>
      <c r="BR21" s="66"/>
      <c r="BS21" s="26"/>
      <c r="BT21" s="66"/>
      <c r="BU21" s="66">
        <v>0.0</v>
      </c>
      <c r="BV21" s="66">
        <v>0.0</v>
      </c>
      <c r="BW21" s="66">
        <v>1.0</v>
      </c>
      <c r="BX21" s="66">
        <v>1.0</v>
      </c>
      <c r="BY21" s="73"/>
      <c r="BZ21" s="66">
        <v>0.0</v>
      </c>
      <c r="CA21" s="66">
        <v>0.0</v>
      </c>
      <c r="CB21" s="66">
        <v>0.0</v>
      </c>
      <c r="CC21" s="66">
        <v>0.0</v>
      </c>
      <c r="CD21" s="66"/>
      <c r="CE21" s="66"/>
      <c r="CF21" s="66">
        <v>1.0</v>
      </c>
      <c r="CG21" s="66">
        <v>1.0</v>
      </c>
      <c r="CH21" s="66"/>
      <c r="CI21" s="26"/>
      <c r="CJ21" s="66">
        <v>1.0</v>
      </c>
      <c r="CK21" s="66">
        <v>0.0</v>
      </c>
      <c r="CL21" s="66">
        <v>1.0</v>
      </c>
      <c r="CM21" s="66">
        <v>1.0</v>
      </c>
      <c r="CN21" s="66">
        <v>1.0</v>
      </c>
      <c r="CO21" s="66">
        <v>0.0</v>
      </c>
      <c r="CP21" s="66"/>
      <c r="CQ21" s="66"/>
      <c r="CR21" s="66">
        <v>0.0</v>
      </c>
      <c r="CS21" s="66">
        <v>1.0</v>
      </c>
      <c r="CT21" s="66">
        <v>0.0</v>
      </c>
      <c r="CU21" s="66">
        <v>0.0</v>
      </c>
      <c r="CV21" s="26"/>
      <c r="CW21" s="66">
        <v>0.0</v>
      </c>
      <c r="CX21" s="66">
        <v>1.0</v>
      </c>
      <c r="CY21" s="66">
        <v>1.0</v>
      </c>
      <c r="CZ21" s="66">
        <v>0.0</v>
      </c>
      <c r="DA21" s="66">
        <v>1.0</v>
      </c>
      <c r="DB21" s="66">
        <v>1.0</v>
      </c>
      <c r="DC21" s="66">
        <v>1.0</v>
      </c>
      <c r="DD21" s="66">
        <v>0.0</v>
      </c>
      <c r="DE21" s="26"/>
      <c r="DF21" s="66">
        <v>0.0</v>
      </c>
      <c r="DG21" s="66">
        <v>0.0</v>
      </c>
      <c r="DH21" s="66"/>
      <c r="DI21" s="66">
        <v>1.0</v>
      </c>
      <c r="DJ21" s="66">
        <v>1.0</v>
      </c>
      <c r="DK21" s="26"/>
      <c r="DL21" s="66">
        <v>1.0</v>
      </c>
      <c r="DM21" s="66">
        <v>0.0</v>
      </c>
      <c r="DN21" s="66">
        <v>0.0</v>
      </c>
      <c r="DO21" s="66">
        <v>0.0</v>
      </c>
      <c r="DP21" s="66"/>
      <c r="DQ21" s="26"/>
      <c r="DR21" s="66">
        <v>0.0</v>
      </c>
      <c r="DS21" s="66"/>
      <c r="DT21" s="66">
        <v>1.0</v>
      </c>
      <c r="DU21" s="66">
        <v>1.0</v>
      </c>
      <c r="DV21" s="66"/>
      <c r="DW21" s="66">
        <v>1.0</v>
      </c>
      <c r="DX21" s="26"/>
      <c r="DY21" s="74"/>
    </row>
    <row r="22" ht="33.75" customHeight="1">
      <c r="A22" s="75"/>
      <c r="B22" s="90">
        <v>3.0</v>
      </c>
      <c r="C22" s="91">
        <v>18.0</v>
      </c>
      <c r="D22" s="92" t="s">
        <v>119</v>
      </c>
      <c r="E22" s="59">
        <v>3.0</v>
      </c>
      <c r="F22" s="59">
        <v>3.0</v>
      </c>
      <c r="G22" s="59">
        <v>3.0</v>
      </c>
      <c r="H22" s="60"/>
      <c r="I22" s="61">
        <v>3.0</v>
      </c>
      <c r="J22" s="21"/>
      <c r="K22" s="62">
        <v>3.0</v>
      </c>
      <c r="L22" s="59">
        <v>3.0</v>
      </c>
      <c r="M22" s="59">
        <v>3.0</v>
      </c>
      <c r="N22" s="59">
        <v>3.0</v>
      </c>
      <c r="O22" s="60"/>
      <c r="P22" s="60"/>
      <c r="Q22" s="59">
        <v>3.0</v>
      </c>
      <c r="R22" s="59">
        <v>3.0</v>
      </c>
      <c r="S22" s="59">
        <v>3.0</v>
      </c>
      <c r="T22" s="59">
        <v>3.0</v>
      </c>
      <c r="U22" s="63">
        <v>3.0</v>
      </c>
      <c r="V22" s="64"/>
      <c r="W22" s="63">
        <v>3.0</v>
      </c>
      <c r="X22" s="63">
        <v>3.0</v>
      </c>
      <c r="Y22" s="63">
        <v>3.0</v>
      </c>
      <c r="Z22" s="63">
        <v>3.0</v>
      </c>
      <c r="AA22" s="64"/>
      <c r="AB22" s="21"/>
      <c r="AC22" s="65"/>
      <c r="AD22" s="23"/>
      <c r="AE22" s="63">
        <v>3.0</v>
      </c>
      <c r="AF22" s="64"/>
      <c r="AG22" s="63">
        <v>3.0</v>
      </c>
      <c r="AH22" s="63">
        <v>3.0</v>
      </c>
      <c r="AI22" s="64"/>
      <c r="AJ22" s="63">
        <v>3.0</v>
      </c>
      <c r="AK22" s="63">
        <v>3.0</v>
      </c>
      <c r="AL22" s="64"/>
      <c r="AM22" s="63">
        <v>3.0</v>
      </c>
      <c r="AN22" s="63">
        <v>3.0</v>
      </c>
      <c r="AO22" s="63">
        <v>3.0</v>
      </c>
      <c r="AP22" s="66">
        <v>3.0</v>
      </c>
      <c r="AQ22" s="71">
        <v>3.0</v>
      </c>
      <c r="AR22" s="26"/>
      <c r="AS22" s="69">
        <v>3.0</v>
      </c>
      <c r="AT22" s="66">
        <v>3.0</v>
      </c>
      <c r="AU22" s="66"/>
      <c r="AV22" s="66">
        <v>3.0</v>
      </c>
      <c r="AW22" s="66">
        <v>3.0</v>
      </c>
      <c r="AX22" s="66">
        <v>3.0</v>
      </c>
      <c r="AY22" s="66"/>
      <c r="AZ22" s="66"/>
      <c r="BA22" s="66">
        <v>3.0</v>
      </c>
      <c r="BB22" s="66">
        <v>3.0</v>
      </c>
      <c r="BC22" s="66"/>
      <c r="BD22" s="71">
        <v>3.0</v>
      </c>
      <c r="BE22" s="26"/>
      <c r="BF22" s="72"/>
      <c r="BG22" s="72"/>
      <c r="BH22" s="72">
        <v>3.0</v>
      </c>
      <c r="BI22" s="72">
        <v>3.0</v>
      </c>
      <c r="BJ22" s="72">
        <v>3.0</v>
      </c>
      <c r="BK22" s="72"/>
      <c r="BL22" s="72">
        <v>3.0</v>
      </c>
      <c r="BM22" s="72"/>
      <c r="BN22" s="72">
        <v>3.0</v>
      </c>
      <c r="BO22" s="66">
        <v>3.0</v>
      </c>
      <c r="BP22" s="66">
        <v>3.0</v>
      </c>
      <c r="BQ22" s="66">
        <v>3.0</v>
      </c>
      <c r="BR22" s="66"/>
      <c r="BS22" s="26"/>
      <c r="BT22" s="66"/>
      <c r="BU22" s="66">
        <v>3.0</v>
      </c>
      <c r="BV22" s="66">
        <v>3.0</v>
      </c>
      <c r="BW22" s="66">
        <v>2.0</v>
      </c>
      <c r="BX22" s="66">
        <v>2.0</v>
      </c>
      <c r="BY22" s="73"/>
      <c r="BZ22" s="66">
        <v>2.0</v>
      </c>
      <c r="CA22" s="66">
        <v>3.0</v>
      </c>
      <c r="CB22" s="66">
        <v>2.0</v>
      </c>
      <c r="CC22" s="66">
        <v>3.0</v>
      </c>
      <c r="CD22" s="66"/>
      <c r="CE22" s="66"/>
      <c r="CF22" s="66">
        <v>2.0</v>
      </c>
      <c r="CG22" s="66">
        <v>3.0</v>
      </c>
      <c r="CH22" s="66"/>
      <c r="CI22" s="26"/>
      <c r="CJ22" s="66">
        <v>1.0</v>
      </c>
      <c r="CK22" s="66">
        <v>2.0</v>
      </c>
      <c r="CL22" s="66">
        <v>2.0</v>
      </c>
      <c r="CM22" s="66">
        <v>2.0</v>
      </c>
      <c r="CN22" s="66">
        <v>2.0</v>
      </c>
      <c r="CO22" s="66">
        <v>1.0</v>
      </c>
      <c r="CP22" s="66"/>
      <c r="CQ22" s="66"/>
      <c r="CR22" s="66">
        <v>2.0</v>
      </c>
      <c r="CS22" s="66">
        <v>2.0</v>
      </c>
      <c r="CT22" s="66">
        <v>2.0</v>
      </c>
      <c r="CU22" s="66">
        <v>1.0</v>
      </c>
      <c r="CV22" s="26"/>
      <c r="CW22" s="66">
        <v>2.0</v>
      </c>
      <c r="CX22" s="80">
        <v>0.0</v>
      </c>
      <c r="CY22" s="66">
        <v>1.0</v>
      </c>
      <c r="CZ22" s="66">
        <v>2.0</v>
      </c>
      <c r="DA22" s="66">
        <v>1.0</v>
      </c>
      <c r="DB22" s="66">
        <v>2.0</v>
      </c>
      <c r="DC22" s="66">
        <v>2.0</v>
      </c>
      <c r="DD22" s="66">
        <v>2.0</v>
      </c>
      <c r="DE22" s="26"/>
      <c r="DF22" s="66">
        <v>2.0</v>
      </c>
      <c r="DG22" s="66">
        <v>2.0</v>
      </c>
      <c r="DH22" s="66"/>
      <c r="DI22" s="66">
        <v>2.0</v>
      </c>
      <c r="DJ22" s="66">
        <v>2.0</v>
      </c>
      <c r="DK22" s="26"/>
      <c r="DL22" s="66">
        <v>1.0</v>
      </c>
      <c r="DM22" s="66">
        <v>1.0</v>
      </c>
      <c r="DN22" s="66">
        <v>1.0</v>
      </c>
      <c r="DO22" s="66">
        <v>1.0</v>
      </c>
      <c r="DP22" s="66"/>
      <c r="DQ22" s="26"/>
      <c r="DR22" s="66">
        <v>1.0</v>
      </c>
      <c r="DS22" s="66"/>
      <c r="DT22" s="66">
        <v>2.0</v>
      </c>
      <c r="DU22" s="66">
        <v>1.0</v>
      </c>
      <c r="DV22" s="66"/>
      <c r="DW22" s="66">
        <v>1.0</v>
      </c>
      <c r="DX22" s="26"/>
      <c r="DY22" s="74"/>
    </row>
    <row r="23" ht="15.75" customHeight="1">
      <c r="A23" s="75"/>
      <c r="B23" s="76">
        <v>1.0</v>
      </c>
      <c r="C23" s="91">
        <v>19.0</v>
      </c>
      <c r="D23" s="92" t="s">
        <v>120</v>
      </c>
      <c r="E23" s="93">
        <v>0.0</v>
      </c>
      <c r="F23" s="93">
        <v>0.0</v>
      </c>
      <c r="G23" s="93">
        <v>0.0</v>
      </c>
      <c r="H23" s="60"/>
      <c r="I23" s="79">
        <v>0.0</v>
      </c>
      <c r="J23" s="21"/>
      <c r="K23" s="62">
        <v>1.0</v>
      </c>
      <c r="L23" s="59">
        <v>1.0</v>
      </c>
      <c r="M23" s="59">
        <v>1.0</v>
      </c>
      <c r="N23" s="59">
        <v>1.0</v>
      </c>
      <c r="O23" s="60"/>
      <c r="P23" s="60"/>
      <c r="Q23" s="59">
        <v>1.0</v>
      </c>
      <c r="R23" s="59">
        <v>1.0</v>
      </c>
      <c r="S23" s="59">
        <v>1.0</v>
      </c>
      <c r="T23" s="59">
        <v>1.0</v>
      </c>
      <c r="U23" s="63">
        <v>1.0</v>
      </c>
      <c r="V23" s="64"/>
      <c r="W23" s="63">
        <v>1.0</v>
      </c>
      <c r="X23" s="63">
        <v>1.0</v>
      </c>
      <c r="Y23" s="63">
        <v>1.0</v>
      </c>
      <c r="Z23" s="63">
        <v>1.0</v>
      </c>
      <c r="AA23" s="64"/>
      <c r="AB23" s="21"/>
      <c r="AC23" s="65"/>
      <c r="AD23" s="23"/>
      <c r="AE23" s="80">
        <v>0.0</v>
      </c>
      <c r="AF23" s="64"/>
      <c r="AG23" s="80">
        <v>0.0</v>
      </c>
      <c r="AH23" s="80">
        <v>0.0</v>
      </c>
      <c r="AI23" s="64"/>
      <c r="AJ23" s="63">
        <v>1.0</v>
      </c>
      <c r="AK23" s="80">
        <v>0.0</v>
      </c>
      <c r="AL23" s="64"/>
      <c r="AM23" s="63">
        <v>1.0</v>
      </c>
      <c r="AN23" s="63">
        <v>1.0</v>
      </c>
      <c r="AO23" s="63">
        <v>1.0</v>
      </c>
      <c r="AP23" s="66">
        <v>1.0</v>
      </c>
      <c r="AQ23" s="71">
        <v>1.0</v>
      </c>
      <c r="AR23" s="26"/>
      <c r="AS23" s="69">
        <v>1.0</v>
      </c>
      <c r="AT23" s="66">
        <v>1.0</v>
      </c>
      <c r="AU23" s="66"/>
      <c r="AV23" s="66">
        <v>1.0</v>
      </c>
      <c r="AW23" s="80">
        <v>0.0</v>
      </c>
      <c r="AX23" s="66">
        <v>1.0</v>
      </c>
      <c r="AY23" s="66"/>
      <c r="AZ23" s="66"/>
      <c r="BA23" s="80">
        <v>0.0</v>
      </c>
      <c r="BB23" s="80">
        <v>0.0</v>
      </c>
      <c r="BC23" s="66"/>
      <c r="BD23" s="94">
        <v>0.0</v>
      </c>
      <c r="BE23" s="26"/>
      <c r="BF23" s="72"/>
      <c r="BG23" s="72"/>
      <c r="BH23" s="72">
        <v>0.0</v>
      </c>
      <c r="BI23" s="72">
        <v>0.0</v>
      </c>
      <c r="BJ23" s="72">
        <v>1.0</v>
      </c>
      <c r="BK23" s="72"/>
      <c r="BL23" s="72">
        <v>1.0</v>
      </c>
      <c r="BM23" s="72"/>
      <c r="BN23" s="72">
        <v>1.0</v>
      </c>
      <c r="BO23" s="66">
        <v>1.0</v>
      </c>
      <c r="BP23" s="66">
        <v>1.0</v>
      </c>
      <c r="BQ23" s="66">
        <v>1.0</v>
      </c>
      <c r="BR23" s="66"/>
      <c r="BS23" s="26"/>
      <c r="BT23" s="66"/>
      <c r="BU23" s="66">
        <v>1.0</v>
      </c>
      <c r="BV23" s="66">
        <v>1.0</v>
      </c>
      <c r="BW23" s="66">
        <v>1.0</v>
      </c>
      <c r="BX23" s="66">
        <v>1.0</v>
      </c>
      <c r="BY23" s="73"/>
      <c r="BZ23" s="80">
        <v>0.0</v>
      </c>
      <c r="CA23" s="80">
        <v>0.0</v>
      </c>
      <c r="CB23" s="80">
        <v>0.0</v>
      </c>
      <c r="CC23" s="80">
        <v>0.0</v>
      </c>
      <c r="CD23" s="66"/>
      <c r="CE23" s="66"/>
      <c r="CF23" s="80">
        <v>0.0</v>
      </c>
      <c r="CG23" s="66">
        <v>1.0</v>
      </c>
      <c r="CH23" s="66"/>
      <c r="CI23" s="26"/>
      <c r="CJ23" s="66">
        <v>1.0</v>
      </c>
      <c r="CK23" s="80">
        <v>0.0</v>
      </c>
      <c r="CL23" s="80">
        <v>0.0</v>
      </c>
      <c r="CM23" s="80">
        <v>0.0</v>
      </c>
      <c r="CN23" s="66">
        <v>1.0</v>
      </c>
      <c r="CO23" s="80">
        <v>0.0</v>
      </c>
      <c r="CP23" s="66"/>
      <c r="CQ23" s="66"/>
      <c r="CR23" s="80">
        <v>0.0</v>
      </c>
      <c r="CS23" s="80">
        <v>0.0</v>
      </c>
      <c r="CT23" s="66">
        <v>1.0</v>
      </c>
      <c r="CU23" s="66">
        <v>1.0</v>
      </c>
      <c r="CV23" s="26"/>
      <c r="CW23" s="80">
        <v>0.0</v>
      </c>
      <c r="CX23" s="80">
        <v>0.0</v>
      </c>
      <c r="CY23" s="80">
        <v>0.0</v>
      </c>
      <c r="CZ23" s="80">
        <v>0.0</v>
      </c>
      <c r="DA23" s="80">
        <v>0.0</v>
      </c>
      <c r="DB23" s="80">
        <v>0.0</v>
      </c>
      <c r="DC23" s="80">
        <v>0.0</v>
      </c>
      <c r="DD23" s="80">
        <v>0.0</v>
      </c>
      <c r="DE23" s="26"/>
      <c r="DF23" s="66">
        <v>3.0</v>
      </c>
      <c r="DG23" s="66">
        <v>1.0</v>
      </c>
      <c r="DH23" s="66"/>
      <c r="DI23" s="66">
        <v>1.0</v>
      </c>
      <c r="DJ23" s="66">
        <v>1.0</v>
      </c>
      <c r="DK23" s="26"/>
      <c r="DL23" s="66">
        <v>1.0</v>
      </c>
      <c r="DM23" s="66">
        <v>1.0</v>
      </c>
      <c r="DN23" s="66">
        <v>1.0</v>
      </c>
      <c r="DO23" s="66">
        <v>1.0</v>
      </c>
      <c r="DP23" s="66"/>
      <c r="DQ23" s="26"/>
      <c r="DR23" s="66">
        <v>1.0</v>
      </c>
      <c r="DS23" s="66"/>
      <c r="DT23" s="66">
        <v>1.0</v>
      </c>
      <c r="DU23" s="66">
        <v>1.0</v>
      </c>
      <c r="DV23" s="66"/>
      <c r="DW23" s="66">
        <v>1.0</v>
      </c>
      <c r="DX23" s="26"/>
      <c r="DY23" s="74"/>
    </row>
    <row r="24" ht="15.75" customHeight="1">
      <c r="A24" s="75"/>
      <c r="B24" s="90">
        <v>3.0</v>
      </c>
      <c r="C24" s="91">
        <v>20.0</v>
      </c>
      <c r="D24" s="92" t="s">
        <v>121</v>
      </c>
      <c r="E24" s="93">
        <v>0.0</v>
      </c>
      <c r="F24" s="93">
        <v>0.0</v>
      </c>
      <c r="G24" s="93">
        <v>0.0</v>
      </c>
      <c r="H24" s="60"/>
      <c r="I24" s="79">
        <v>0.0</v>
      </c>
      <c r="J24" s="21"/>
      <c r="K24" s="62">
        <v>3.0</v>
      </c>
      <c r="L24" s="59">
        <v>3.0</v>
      </c>
      <c r="M24" s="59">
        <v>3.0</v>
      </c>
      <c r="N24" s="59">
        <v>3.0</v>
      </c>
      <c r="O24" s="60"/>
      <c r="P24" s="60"/>
      <c r="Q24" s="59">
        <v>3.0</v>
      </c>
      <c r="R24" s="59">
        <v>3.0</v>
      </c>
      <c r="S24" s="59">
        <v>3.0</v>
      </c>
      <c r="T24" s="59">
        <v>3.0</v>
      </c>
      <c r="U24" s="80">
        <v>0.0</v>
      </c>
      <c r="V24" s="64"/>
      <c r="W24" s="80">
        <v>0.0</v>
      </c>
      <c r="X24" s="63">
        <v>3.0</v>
      </c>
      <c r="Y24" s="63">
        <v>3.0</v>
      </c>
      <c r="Z24" s="63">
        <v>3.0</v>
      </c>
      <c r="AA24" s="64"/>
      <c r="AB24" s="21"/>
      <c r="AC24" s="65"/>
      <c r="AD24" s="23"/>
      <c r="AE24" s="80">
        <v>0.0</v>
      </c>
      <c r="AF24" s="64"/>
      <c r="AG24" s="80">
        <v>0.0</v>
      </c>
      <c r="AH24" s="80">
        <v>0.0</v>
      </c>
      <c r="AI24" s="64"/>
      <c r="AJ24" s="80">
        <v>0.0</v>
      </c>
      <c r="AK24" s="80">
        <v>0.0</v>
      </c>
      <c r="AL24" s="64"/>
      <c r="AM24" s="80">
        <v>0.0</v>
      </c>
      <c r="AN24" s="80">
        <v>0.0</v>
      </c>
      <c r="AO24" s="80">
        <v>0.0</v>
      </c>
      <c r="AP24" s="80">
        <v>0.0</v>
      </c>
      <c r="AQ24" s="94">
        <v>0.0</v>
      </c>
      <c r="AR24" s="26"/>
      <c r="AS24" s="95">
        <v>0.0</v>
      </c>
      <c r="AT24" s="80">
        <v>0.0</v>
      </c>
      <c r="AU24" s="66"/>
      <c r="AV24" s="80">
        <v>0.0</v>
      </c>
      <c r="AW24" s="80">
        <v>0.0</v>
      </c>
      <c r="AX24" s="80">
        <v>0.0</v>
      </c>
      <c r="AY24" s="66"/>
      <c r="AZ24" s="66"/>
      <c r="BA24" s="80">
        <v>0.0</v>
      </c>
      <c r="BB24" s="80">
        <v>0.0</v>
      </c>
      <c r="BC24" s="66"/>
      <c r="BD24" s="71">
        <v>3.0</v>
      </c>
      <c r="BE24" s="26"/>
      <c r="BF24" s="72"/>
      <c r="BG24" s="72"/>
      <c r="BH24" s="72">
        <v>3.0</v>
      </c>
      <c r="BI24" s="72">
        <v>3.0</v>
      </c>
      <c r="BJ24" s="80">
        <v>0.0</v>
      </c>
      <c r="BK24" s="72"/>
      <c r="BL24" s="72">
        <v>1.0</v>
      </c>
      <c r="BM24" s="72"/>
      <c r="BN24" s="80">
        <v>0.0</v>
      </c>
      <c r="BO24" s="66">
        <v>1.0</v>
      </c>
      <c r="BP24" s="66">
        <v>3.0</v>
      </c>
      <c r="BQ24" s="66">
        <v>1.0</v>
      </c>
      <c r="BR24" s="66"/>
      <c r="BS24" s="26"/>
      <c r="BT24" s="66"/>
      <c r="BU24" s="66">
        <v>3.0</v>
      </c>
      <c r="BV24" s="66">
        <v>1.0</v>
      </c>
      <c r="BW24" s="66">
        <v>1.0</v>
      </c>
      <c r="BX24" s="66">
        <v>3.0</v>
      </c>
      <c r="BY24" s="73"/>
      <c r="BZ24" s="66">
        <v>1.0</v>
      </c>
      <c r="CA24" s="66">
        <v>1.0</v>
      </c>
      <c r="CB24" s="66">
        <v>1.0</v>
      </c>
      <c r="CC24" s="66">
        <v>1.0</v>
      </c>
      <c r="CD24" s="66"/>
      <c r="CE24" s="66"/>
      <c r="CF24" s="66">
        <v>1.0</v>
      </c>
      <c r="CG24" s="80">
        <v>0.0</v>
      </c>
      <c r="CH24" s="66"/>
      <c r="CI24" s="26"/>
      <c r="CJ24" s="66">
        <v>3.0</v>
      </c>
      <c r="CK24" s="80">
        <v>0.0</v>
      </c>
      <c r="CL24" s="80">
        <v>0.0</v>
      </c>
      <c r="CM24" s="80">
        <v>0.0</v>
      </c>
      <c r="CN24" s="66">
        <v>3.0</v>
      </c>
      <c r="CO24" s="80">
        <v>0.0</v>
      </c>
      <c r="CP24" s="66"/>
      <c r="CQ24" s="66"/>
      <c r="CR24" s="66">
        <v>1.0</v>
      </c>
      <c r="CS24" s="80">
        <v>0.0</v>
      </c>
      <c r="CT24" s="66">
        <v>1.0</v>
      </c>
      <c r="CU24" s="66">
        <v>1.0</v>
      </c>
      <c r="CV24" s="26"/>
      <c r="CW24" s="80">
        <v>0.0</v>
      </c>
      <c r="CX24" s="80">
        <v>0.0</v>
      </c>
      <c r="CY24" s="80">
        <v>0.0</v>
      </c>
      <c r="CZ24" s="80">
        <v>0.0</v>
      </c>
      <c r="DA24" s="80">
        <v>0.0</v>
      </c>
      <c r="DB24" s="80">
        <v>0.0</v>
      </c>
      <c r="DC24" s="80">
        <v>0.0</v>
      </c>
      <c r="DD24" s="80">
        <v>0.0</v>
      </c>
      <c r="DE24" s="26"/>
      <c r="DF24" s="66">
        <v>2.0</v>
      </c>
      <c r="DG24" s="66">
        <v>1.0</v>
      </c>
      <c r="DH24" s="66"/>
      <c r="DI24" s="66">
        <v>2.0</v>
      </c>
      <c r="DJ24" s="66">
        <v>1.0</v>
      </c>
      <c r="DK24" s="26"/>
      <c r="DL24" s="66">
        <v>1.0</v>
      </c>
      <c r="DM24" s="66">
        <v>1.0</v>
      </c>
      <c r="DN24" s="66">
        <v>1.0</v>
      </c>
      <c r="DO24" s="66">
        <v>1.0</v>
      </c>
      <c r="DP24" s="66"/>
      <c r="DQ24" s="26"/>
      <c r="DR24" s="80">
        <v>0.0</v>
      </c>
      <c r="DS24" s="66"/>
      <c r="DT24" s="66">
        <v>1.0</v>
      </c>
      <c r="DU24" s="80">
        <v>0.0</v>
      </c>
      <c r="DV24" s="66"/>
      <c r="DW24" s="66">
        <v>1.0</v>
      </c>
      <c r="DX24" s="26"/>
      <c r="DY24" s="74"/>
    </row>
    <row r="25" ht="15.75" customHeight="1">
      <c r="A25" s="75"/>
      <c r="B25" s="76">
        <v>1.0</v>
      </c>
      <c r="C25" s="91">
        <v>21.0</v>
      </c>
      <c r="D25" s="96" t="s">
        <v>122</v>
      </c>
      <c r="E25" s="93">
        <v>0.0</v>
      </c>
      <c r="F25" s="93">
        <v>0.0</v>
      </c>
      <c r="G25" s="93">
        <v>0.0</v>
      </c>
      <c r="H25" s="60"/>
      <c r="I25" s="79">
        <v>0.0</v>
      </c>
      <c r="J25" s="21"/>
      <c r="K25" s="62">
        <v>1.0</v>
      </c>
      <c r="L25" s="59">
        <v>1.0</v>
      </c>
      <c r="M25" s="59">
        <v>1.0</v>
      </c>
      <c r="N25" s="59">
        <v>1.0</v>
      </c>
      <c r="O25" s="60"/>
      <c r="P25" s="60"/>
      <c r="Q25" s="59">
        <v>1.0</v>
      </c>
      <c r="R25" s="59">
        <v>1.0</v>
      </c>
      <c r="S25" s="59">
        <v>1.0</v>
      </c>
      <c r="T25" s="59">
        <v>1.0</v>
      </c>
      <c r="U25" s="63">
        <v>1.0</v>
      </c>
      <c r="V25" s="64"/>
      <c r="W25" s="80">
        <v>0.0</v>
      </c>
      <c r="X25" s="63">
        <v>1.0</v>
      </c>
      <c r="Y25" s="63">
        <v>1.0</v>
      </c>
      <c r="Z25" s="63">
        <v>1.0</v>
      </c>
      <c r="AA25" s="64"/>
      <c r="AB25" s="21"/>
      <c r="AC25" s="65"/>
      <c r="AD25" s="23"/>
      <c r="AE25" s="80">
        <v>0.0</v>
      </c>
      <c r="AF25" s="64"/>
      <c r="AG25" s="80">
        <v>0.0</v>
      </c>
      <c r="AH25" s="63">
        <v>1.0</v>
      </c>
      <c r="AI25" s="64"/>
      <c r="AJ25" s="63">
        <v>1.0</v>
      </c>
      <c r="AK25" s="80">
        <v>0.0</v>
      </c>
      <c r="AL25" s="64"/>
      <c r="AM25" s="63">
        <v>1.0</v>
      </c>
      <c r="AN25" s="63">
        <v>1.0</v>
      </c>
      <c r="AO25" s="80">
        <v>0.0</v>
      </c>
      <c r="AP25" s="66">
        <v>1.0</v>
      </c>
      <c r="AQ25" s="94">
        <v>0.0</v>
      </c>
      <c r="AR25" s="26"/>
      <c r="AS25" s="69">
        <v>1.0</v>
      </c>
      <c r="AT25" s="66">
        <v>1.0</v>
      </c>
      <c r="AU25" s="66"/>
      <c r="AV25" s="66">
        <v>1.0</v>
      </c>
      <c r="AW25" s="66">
        <v>1.0</v>
      </c>
      <c r="AX25" s="66">
        <v>1.0</v>
      </c>
      <c r="AY25" s="66"/>
      <c r="AZ25" s="66"/>
      <c r="BA25" s="66">
        <v>1.0</v>
      </c>
      <c r="BB25" s="66">
        <v>1.0</v>
      </c>
      <c r="BC25" s="66"/>
      <c r="BD25" s="71">
        <v>1.0</v>
      </c>
      <c r="BE25" s="26"/>
      <c r="BF25" s="72"/>
      <c r="BG25" s="72"/>
      <c r="BH25" s="72">
        <v>1.0</v>
      </c>
      <c r="BI25" s="72">
        <v>1.0</v>
      </c>
      <c r="BJ25" s="72">
        <v>1.0</v>
      </c>
      <c r="BK25" s="72"/>
      <c r="BL25" s="72">
        <v>2.0</v>
      </c>
      <c r="BM25" s="72"/>
      <c r="BN25" s="72">
        <v>1.0</v>
      </c>
      <c r="BO25" s="66">
        <v>1.0</v>
      </c>
      <c r="BP25" s="66">
        <v>1.0</v>
      </c>
      <c r="BQ25" s="66">
        <v>1.0</v>
      </c>
      <c r="BR25" s="66"/>
      <c r="BS25" s="26"/>
      <c r="BT25" s="66"/>
      <c r="BU25" s="66">
        <v>1.0</v>
      </c>
      <c r="BV25" s="66">
        <v>1.0</v>
      </c>
      <c r="BW25" s="66">
        <v>1.0</v>
      </c>
      <c r="BX25" s="66">
        <v>1.0</v>
      </c>
      <c r="BY25" s="73"/>
      <c r="BZ25" s="66">
        <v>1.0</v>
      </c>
      <c r="CA25" s="66">
        <v>1.0</v>
      </c>
      <c r="CB25" s="66">
        <v>1.0</v>
      </c>
      <c r="CC25" s="66">
        <v>1.0</v>
      </c>
      <c r="CD25" s="66"/>
      <c r="CE25" s="66"/>
      <c r="CF25" s="66">
        <v>1.0</v>
      </c>
      <c r="CG25" s="66">
        <v>1.0</v>
      </c>
      <c r="CH25" s="66"/>
      <c r="CI25" s="26"/>
      <c r="CJ25" s="66">
        <v>1.0</v>
      </c>
      <c r="CK25" s="66">
        <v>1.0</v>
      </c>
      <c r="CL25" s="66">
        <v>1.0</v>
      </c>
      <c r="CM25" s="66">
        <v>1.0</v>
      </c>
      <c r="CN25" s="66">
        <v>1.0</v>
      </c>
      <c r="CO25" s="80">
        <v>0.0</v>
      </c>
      <c r="CP25" s="66"/>
      <c r="CQ25" s="66"/>
      <c r="CR25" s="66">
        <v>1.0</v>
      </c>
      <c r="CS25" s="66">
        <v>1.0</v>
      </c>
      <c r="CT25" s="66">
        <v>1.0</v>
      </c>
      <c r="CU25" s="66">
        <v>1.0</v>
      </c>
      <c r="CV25" s="26"/>
      <c r="CW25" s="66">
        <v>1.0</v>
      </c>
      <c r="CX25" s="66">
        <v>1.0</v>
      </c>
      <c r="CY25" s="66">
        <v>1.0</v>
      </c>
      <c r="CZ25" s="66">
        <v>1.0</v>
      </c>
      <c r="DA25" s="66">
        <v>1.0</v>
      </c>
      <c r="DB25" s="66">
        <v>1.0</v>
      </c>
      <c r="DC25" s="66">
        <v>1.0</v>
      </c>
      <c r="DD25" s="66">
        <v>1.0</v>
      </c>
      <c r="DE25" s="26"/>
      <c r="DF25" s="66">
        <v>1.0</v>
      </c>
      <c r="DG25" s="66">
        <v>1.0</v>
      </c>
      <c r="DH25" s="66"/>
      <c r="DI25" s="66">
        <v>1.0</v>
      </c>
      <c r="DJ25" s="66">
        <v>1.0</v>
      </c>
      <c r="DK25" s="26"/>
      <c r="DL25" s="66">
        <v>1.0</v>
      </c>
      <c r="DM25" s="66">
        <v>1.0</v>
      </c>
      <c r="DN25" s="66">
        <v>1.0</v>
      </c>
      <c r="DO25" s="66">
        <v>1.0</v>
      </c>
      <c r="DP25" s="66"/>
      <c r="DQ25" s="26"/>
      <c r="DR25" s="66">
        <v>1.0</v>
      </c>
      <c r="DS25" s="66"/>
      <c r="DT25" s="66">
        <v>1.0</v>
      </c>
      <c r="DU25" s="66">
        <v>1.0</v>
      </c>
      <c r="DV25" s="66"/>
      <c r="DW25" s="66">
        <v>1.0</v>
      </c>
      <c r="DX25" s="26"/>
      <c r="DY25" s="74"/>
    </row>
    <row r="26" ht="15.75" customHeight="1">
      <c r="A26" s="75"/>
      <c r="B26" s="76">
        <v>1.0</v>
      </c>
      <c r="C26" s="91">
        <v>22.0</v>
      </c>
      <c r="D26" s="78" t="s">
        <v>123</v>
      </c>
      <c r="E26" s="59">
        <v>1.0</v>
      </c>
      <c r="F26" s="59">
        <v>1.0</v>
      </c>
      <c r="G26" s="59">
        <v>1.0</v>
      </c>
      <c r="H26" s="60"/>
      <c r="I26" s="61">
        <v>1.0</v>
      </c>
      <c r="J26" s="83"/>
      <c r="K26" s="62">
        <v>1.0</v>
      </c>
      <c r="L26" s="59">
        <v>1.0</v>
      </c>
      <c r="M26" s="59">
        <v>1.0</v>
      </c>
      <c r="N26" s="59">
        <v>1.0</v>
      </c>
      <c r="O26" s="60"/>
      <c r="P26" s="60"/>
      <c r="Q26" s="59">
        <v>1.0</v>
      </c>
      <c r="R26" s="59">
        <v>1.0</v>
      </c>
      <c r="S26" s="59">
        <v>1.0</v>
      </c>
      <c r="T26" s="59">
        <v>1.0</v>
      </c>
      <c r="U26" s="63">
        <v>1.0</v>
      </c>
      <c r="V26" s="64"/>
      <c r="W26" s="63">
        <v>1.0</v>
      </c>
      <c r="X26" s="63">
        <v>1.0</v>
      </c>
      <c r="Y26" s="63">
        <v>1.0</v>
      </c>
      <c r="Z26" s="63">
        <v>1.0</v>
      </c>
      <c r="AA26" s="64"/>
      <c r="AB26" s="83"/>
      <c r="AC26" s="65"/>
      <c r="AD26" s="23"/>
      <c r="AE26" s="63">
        <v>1.0</v>
      </c>
      <c r="AF26" s="64"/>
      <c r="AG26" s="63">
        <v>1.0</v>
      </c>
      <c r="AH26" s="63">
        <v>1.0</v>
      </c>
      <c r="AI26" s="64"/>
      <c r="AJ26" s="63">
        <v>1.0</v>
      </c>
      <c r="AK26" s="63">
        <v>1.0</v>
      </c>
      <c r="AL26" s="64"/>
      <c r="AM26" s="63">
        <v>1.0</v>
      </c>
      <c r="AN26" s="63">
        <v>1.0</v>
      </c>
      <c r="AO26" s="63">
        <v>1.0</v>
      </c>
      <c r="AP26" s="66">
        <v>1.0</v>
      </c>
      <c r="AQ26" s="71">
        <v>1.0</v>
      </c>
      <c r="AR26" s="26"/>
      <c r="AS26" s="69">
        <v>1.0</v>
      </c>
      <c r="AT26" s="66">
        <v>1.0</v>
      </c>
      <c r="AU26" s="66"/>
      <c r="AV26" s="66">
        <v>1.0</v>
      </c>
      <c r="AW26" s="66">
        <v>1.0</v>
      </c>
      <c r="AX26" s="66">
        <v>1.0</v>
      </c>
      <c r="AY26" s="66"/>
      <c r="AZ26" s="66"/>
      <c r="BA26" s="66">
        <v>1.0</v>
      </c>
      <c r="BB26" s="66">
        <v>1.0</v>
      </c>
      <c r="BC26" s="66"/>
      <c r="BD26" s="71">
        <v>1.0</v>
      </c>
      <c r="BE26" s="26"/>
      <c r="BF26" s="72"/>
      <c r="BG26" s="72"/>
      <c r="BH26" s="72">
        <v>1.0</v>
      </c>
      <c r="BI26" s="72">
        <v>1.0</v>
      </c>
      <c r="BJ26" s="72">
        <v>1.0</v>
      </c>
      <c r="BK26" s="72"/>
      <c r="BL26" s="72">
        <v>1.0</v>
      </c>
      <c r="BM26" s="72"/>
      <c r="BN26" s="72">
        <v>1.0</v>
      </c>
      <c r="BO26" s="66">
        <v>1.0</v>
      </c>
      <c r="BP26" s="66">
        <v>1.0</v>
      </c>
      <c r="BQ26" s="66">
        <v>1.0</v>
      </c>
      <c r="BR26" s="66"/>
      <c r="BS26" s="26"/>
      <c r="BT26" s="66"/>
      <c r="BU26" s="66">
        <v>1.0</v>
      </c>
      <c r="BV26" s="66">
        <v>1.0</v>
      </c>
      <c r="BW26" s="66">
        <v>1.0</v>
      </c>
      <c r="BX26" s="66">
        <v>1.0</v>
      </c>
      <c r="BY26" s="73"/>
      <c r="BZ26" s="66">
        <v>1.0</v>
      </c>
      <c r="CA26" s="66">
        <v>1.0</v>
      </c>
      <c r="CB26" s="66">
        <v>1.0</v>
      </c>
      <c r="CC26" s="66">
        <v>1.0</v>
      </c>
      <c r="CD26" s="66"/>
      <c r="CE26" s="66"/>
      <c r="CF26" s="66">
        <v>1.0</v>
      </c>
      <c r="CG26" s="66">
        <v>1.0</v>
      </c>
      <c r="CH26" s="66"/>
      <c r="CI26" s="26"/>
      <c r="CJ26" s="66">
        <v>1.0</v>
      </c>
      <c r="CK26" s="66">
        <v>1.0</v>
      </c>
      <c r="CL26" s="66">
        <v>1.0</v>
      </c>
      <c r="CM26" s="66">
        <v>1.0</v>
      </c>
      <c r="CN26" s="66">
        <v>1.0</v>
      </c>
      <c r="CO26" s="66">
        <v>1.0</v>
      </c>
      <c r="CP26" s="66"/>
      <c r="CQ26" s="66"/>
      <c r="CR26" s="66">
        <v>1.0</v>
      </c>
      <c r="CS26" s="66">
        <v>1.0</v>
      </c>
      <c r="CT26" s="66">
        <v>1.0</v>
      </c>
      <c r="CU26" s="66">
        <v>1.0</v>
      </c>
      <c r="CV26" s="26"/>
      <c r="CW26" s="66">
        <v>1.0</v>
      </c>
      <c r="CX26" s="80">
        <v>0.0</v>
      </c>
      <c r="CY26" s="80">
        <v>0.0</v>
      </c>
      <c r="CZ26" s="80">
        <v>0.0</v>
      </c>
      <c r="DA26" s="66">
        <v>1.0</v>
      </c>
      <c r="DB26" s="80">
        <v>0.0</v>
      </c>
      <c r="DC26" s="80">
        <v>0.0</v>
      </c>
      <c r="DD26" s="66">
        <v>1.0</v>
      </c>
      <c r="DE26" s="26"/>
      <c r="DF26" s="80">
        <v>0.0</v>
      </c>
      <c r="DG26" s="66">
        <v>1.0</v>
      </c>
      <c r="DH26" s="66"/>
      <c r="DI26" s="66">
        <v>1.0</v>
      </c>
      <c r="DJ26" s="66">
        <v>1.0</v>
      </c>
      <c r="DK26" s="26"/>
      <c r="DL26" s="66">
        <v>1.0</v>
      </c>
      <c r="DM26" s="66">
        <v>1.0</v>
      </c>
      <c r="DN26" s="66">
        <v>1.0</v>
      </c>
      <c r="DO26" s="66">
        <v>1.0</v>
      </c>
      <c r="DP26" s="66"/>
      <c r="DQ26" s="26"/>
      <c r="DR26" s="66">
        <v>1.0</v>
      </c>
      <c r="DS26" s="66"/>
      <c r="DT26" s="66">
        <v>1.0</v>
      </c>
      <c r="DU26" s="66">
        <v>1.0</v>
      </c>
      <c r="DV26" s="66"/>
      <c r="DW26" s="66">
        <v>1.0</v>
      </c>
      <c r="DX26" s="26"/>
      <c r="DY26" s="74"/>
    </row>
    <row r="27" ht="35.25" customHeight="1">
      <c r="A27" s="75"/>
      <c r="B27" s="90">
        <v>0.0</v>
      </c>
      <c r="C27" s="91">
        <v>23.0</v>
      </c>
      <c r="D27" s="97" t="s">
        <v>124</v>
      </c>
      <c r="E27" s="59" t="s">
        <v>125</v>
      </c>
      <c r="F27" s="59" t="s">
        <v>126</v>
      </c>
      <c r="G27" s="59" t="s">
        <v>125</v>
      </c>
      <c r="H27" s="60"/>
      <c r="I27" s="61" t="s">
        <v>125</v>
      </c>
      <c r="J27" s="83"/>
      <c r="K27" s="62" t="s">
        <v>125</v>
      </c>
      <c r="L27" s="59" t="s">
        <v>126</v>
      </c>
      <c r="M27" s="59" t="s">
        <v>126</v>
      </c>
      <c r="N27" s="59" t="s">
        <v>125</v>
      </c>
      <c r="O27" s="60"/>
      <c r="P27" s="60"/>
      <c r="Q27" s="59" t="s">
        <v>125</v>
      </c>
      <c r="R27" s="59" t="s">
        <v>126</v>
      </c>
      <c r="S27" s="59" t="s">
        <v>125</v>
      </c>
      <c r="T27" s="59" t="s">
        <v>125</v>
      </c>
      <c r="U27" s="63" t="s">
        <v>125</v>
      </c>
      <c r="V27" s="64"/>
      <c r="W27" s="63" t="s">
        <v>125</v>
      </c>
      <c r="X27" s="63" t="s">
        <v>125</v>
      </c>
      <c r="Y27" s="63" t="s">
        <v>126</v>
      </c>
      <c r="Z27" s="63" t="s">
        <v>125</v>
      </c>
      <c r="AA27" s="64"/>
      <c r="AB27" s="83"/>
      <c r="AC27" s="65"/>
      <c r="AD27" s="23"/>
      <c r="AE27" s="63" t="s">
        <v>126</v>
      </c>
      <c r="AF27" s="64"/>
      <c r="AG27" s="63" t="s">
        <v>126</v>
      </c>
      <c r="AH27" s="63" t="s">
        <v>126</v>
      </c>
      <c r="AI27" s="64"/>
      <c r="AJ27" s="63" t="s">
        <v>125</v>
      </c>
      <c r="AK27" s="63" t="s">
        <v>126</v>
      </c>
      <c r="AL27" s="64"/>
      <c r="AM27" s="63" t="s">
        <v>126</v>
      </c>
      <c r="AN27" s="63"/>
      <c r="AO27" s="63" t="s">
        <v>126</v>
      </c>
      <c r="AP27" s="66" t="s">
        <v>126</v>
      </c>
      <c r="AQ27" s="71" t="s">
        <v>126</v>
      </c>
      <c r="AR27" s="26"/>
      <c r="AS27" s="69" t="s">
        <v>126</v>
      </c>
      <c r="AT27" s="66" t="s">
        <v>126</v>
      </c>
      <c r="AU27" s="66"/>
      <c r="AV27" s="66" t="s">
        <v>126</v>
      </c>
      <c r="AW27" s="66" t="s">
        <v>125</v>
      </c>
      <c r="AX27" s="66" t="s">
        <v>125</v>
      </c>
      <c r="AY27" s="66"/>
      <c r="AZ27" s="66"/>
      <c r="BA27" s="66" t="s">
        <v>125</v>
      </c>
      <c r="BB27" s="66" t="s">
        <v>125</v>
      </c>
      <c r="BC27" s="66"/>
      <c r="BD27" s="71" t="s">
        <v>125</v>
      </c>
      <c r="BE27" s="26"/>
      <c r="BF27" s="72"/>
      <c r="BG27" s="72"/>
      <c r="BH27" s="72" t="s">
        <v>126</v>
      </c>
      <c r="BI27" s="72" t="s">
        <v>125</v>
      </c>
      <c r="BJ27" s="72" t="s">
        <v>125</v>
      </c>
      <c r="BK27" s="72"/>
      <c r="BL27" s="72" t="s">
        <v>125</v>
      </c>
      <c r="BM27" s="72"/>
      <c r="BN27" s="72" t="s">
        <v>125</v>
      </c>
      <c r="BO27" s="66" t="s">
        <v>125</v>
      </c>
      <c r="BP27" s="66" t="s">
        <v>125</v>
      </c>
      <c r="BQ27" s="66" t="s">
        <v>125</v>
      </c>
      <c r="BR27" s="66"/>
      <c r="BS27" s="26"/>
      <c r="BT27" s="66"/>
      <c r="BU27" s="66" t="s">
        <v>126</v>
      </c>
      <c r="BV27" s="66" t="s">
        <v>125</v>
      </c>
      <c r="BW27" s="66" t="s">
        <v>125</v>
      </c>
      <c r="BX27" s="66" t="s">
        <v>125</v>
      </c>
      <c r="BY27" s="73"/>
      <c r="BZ27" s="66" t="s">
        <v>125</v>
      </c>
      <c r="CA27" s="66" t="s">
        <v>126</v>
      </c>
      <c r="CB27" s="66" t="s">
        <v>125</v>
      </c>
      <c r="CC27" s="66" t="s">
        <v>125</v>
      </c>
      <c r="CD27" s="66"/>
      <c r="CE27" s="66"/>
      <c r="CF27" s="66" t="s">
        <v>125</v>
      </c>
      <c r="CG27" s="66" t="s">
        <v>126</v>
      </c>
      <c r="CH27" s="66"/>
      <c r="CI27" s="26"/>
      <c r="CJ27" s="66" t="s">
        <v>125</v>
      </c>
      <c r="CK27" s="66" t="s">
        <v>126</v>
      </c>
      <c r="CL27" s="66" t="s">
        <v>125</v>
      </c>
      <c r="CM27" s="66" t="s">
        <v>126</v>
      </c>
      <c r="CN27" s="66" t="s">
        <v>125</v>
      </c>
      <c r="CO27" s="66" t="s">
        <v>125</v>
      </c>
      <c r="CP27" s="66"/>
      <c r="CQ27" s="66"/>
      <c r="CR27" s="66" t="s">
        <v>125</v>
      </c>
      <c r="CS27" s="66" t="s">
        <v>125</v>
      </c>
      <c r="CT27" s="66" t="s">
        <v>125</v>
      </c>
      <c r="CU27" s="66" t="s">
        <v>125</v>
      </c>
      <c r="CV27" s="26"/>
      <c r="CW27" s="66" t="s">
        <v>125</v>
      </c>
      <c r="CX27" s="66" t="s">
        <v>125</v>
      </c>
      <c r="CY27" s="66" t="s">
        <v>125</v>
      </c>
      <c r="CZ27" s="66" t="s">
        <v>125</v>
      </c>
      <c r="DA27" s="66" t="s">
        <v>126</v>
      </c>
      <c r="DB27" s="66" t="s">
        <v>126</v>
      </c>
      <c r="DC27" s="66" t="s">
        <v>125</v>
      </c>
      <c r="DD27" s="66" t="s">
        <v>126</v>
      </c>
      <c r="DE27" s="26"/>
      <c r="DF27" s="66" t="s">
        <v>125</v>
      </c>
      <c r="DG27" s="66" t="s">
        <v>126</v>
      </c>
      <c r="DH27" s="66"/>
      <c r="DI27" s="66" t="s">
        <v>125</v>
      </c>
      <c r="DJ27" s="66" t="s">
        <v>125</v>
      </c>
      <c r="DK27" s="26"/>
      <c r="DL27" s="66" t="s">
        <v>125</v>
      </c>
      <c r="DM27" s="66" t="s">
        <v>125</v>
      </c>
      <c r="DN27" s="66" t="s">
        <v>125</v>
      </c>
      <c r="DO27" s="66" t="s">
        <v>125</v>
      </c>
      <c r="DP27" s="66"/>
      <c r="DQ27" s="26"/>
      <c r="DR27" s="66" t="s">
        <v>125</v>
      </c>
      <c r="DS27" s="66"/>
      <c r="DT27" s="66" t="s">
        <v>125</v>
      </c>
      <c r="DU27" s="66" t="s">
        <v>125</v>
      </c>
      <c r="DV27" s="66"/>
      <c r="DW27" s="66" t="s">
        <v>125</v>
      </c>
      <c r="DX27" s="26"/>
      <c r="DY27" s="74"/>
    </row>
    <row r="28" ht="33.75" customHeight="1">
      <c r="A28" s="75"/>
      <c r="B28" s="76">
        <v>1.0</v>
      </c>
      <c r="C28" s="91">
        <v>24.0</v>
      </c>
      <c r="D28" s="96" t="s">
        <v>127</v>
      </c>
      <c r="E28" s="60"/>
      <c r="F28" s="93">
        <v>0.0</v>
      </c>
      <c r="G28" s="60"/>
      <c r="H28" s="60"/>
      <c r="I28" s="98"/>
      <c r="J28" s="83"/>
      <c r="K28" s="99"/>
      <c r="L28" s="59">
        <v>1.0</v>
      </c>
      <c r="M28" s="60"/>
      <c r="N28" s="60"/>
      <c r="O28" s="60"/>
      <c r="P28" s="60"/>
      <c r="Q28" s="60"/>
      <c r="R28" s="59">
        <v>1.0</v>
      </c>
      <c r="S28" s="60"/>
      <c r="T28" s="60"/>
      <c r="U28" s="64"/>
      <c r="V28" s="64"/>
      <c r="W28" s="64"/>
      <c r="X28" s="64"/>
      <c r="Y28" s="80">
        <v>0.0</v>
      </c>
      <c r="Z28" s="64"/>
      <c r="AA28" s="64"/>
      <c r="AB28" s="83"/>
      <c r="AC28" s="65"/>
      <c r="AD28" s="23"/>
      <c r="AE28" s="63">
        <v>1.0</v>
      </c>
      <c r="AF28" s="64"/>
      <c r="AG28" s="80">
        <v>0.0</v>
      </c>
      <c r="AH28" s="63">
        <v>1.0</v>
      </c>
      <c r="AI28" s="64"/>
      <c r="AJ28" s="64"/>
      <c r="AK28" s="63">
        <v>1.0</v>
      </c>
      <c r="AL28" s="64"/>
      <c r="AM28" s="63">
        <v>1.0</v>
      </c>
      <c r="AN28" s="64"/>
      <c r="AO28" s="80">
        <v>0.0</v>
      </c>
      <c r="AP28" s="80">
        <v>0.0</v>
      </c>
      <c r="AQ28" s="94">
        <v>0.0</v>
      </c>
      <c r="AR28" s="26"/>
      <c r="AS28" s="69">
        <v>1.0</v>
      </c>
      <c r="AT28" s="80">
        <v>0.0</v>
      </c>
      <c r="AU28" s="66"/>
      <c r="AV28" s="80">
        <v>0.0</v>
      </c>
      <c r="AW28" s="66"/>
      <c r="AX28" s="66"/>
      <c r="AY28" s="66"/>
      <c r="AZ28" s="66"/>
      <c r="BA28" s="66"/>
      <c r="BB28" s="66"/>
      <c r="BC28" s="66"/>
      <c r="BD28" s="71"/>
      <c r="BE28" s="26"/>
      <c r="BF28" s="72"/>
      <c r="BG28" s="72"/>
      <c r="BH28" s="80">
        <v>0.0</v>
      </c>
      <c r="BI28" s="72"/>
      <c r="BJ28" s="72"/>
      <c r="BK28" s="72"/>
      <c r="BL28" s="72"/>
      <c r="BM28" s="72"/>
      <c r="BN28" s="72"/>
      <c r="BO28" s="66"/>
      <c r="BP28" s="66"/>
      <c r="BQ28" s="66"/>
      <c r="BR28" s="66"/>
      <c r="BS28" s="26"/>
      <c r="BT28" s="66"/>
      <c r="BU28" s="66">
        <v>1.0</v>
      </c>
      <c r="BV28" s="66"/>
      <c r="BW28" s="66"/>
      <c r="BX28" s="66"/>
      <c r="BY28" s="73"/>
      <c r="BZ28" s="66"/>
      <c r="CA28" s="80">
        <v>0.0</v>
      </c>
      <c r="CB28" s="66"/>
      <c r="CC28" s="66"/>
      <c r="CD28" s="66"/>
      <c r="CE28" s="66"/>
      <c r="CF28" s="66"/>
      <c r="CG28" s="80">
        <v>0.0</v>
      </c>
      <c r="CH28" s="66"/>
      <c r="CI28" s="26"/>
      <c r="CJ28" s="66"/>
      <c r="CK28" s="66">
        <v>1.0</v>
      </c>
      <c r="CL28" s="66"/>
      <c r="CM28" s="80">
        <v>0.0</v>
      </c>
      <c r="CN28" s="66"/>
      <c r="CO28" s="66"/>
      <c r="CP28" s="66"/>
      <c r="CQ28" s="66"/>
      <c r="CR28" s="66"/>
      <c r="CS28" s="66"/>
      <c r="CT28" s="66"/>
      <c r="CU28" s="66"/>
      <c r="CV28" s="26"/>
      <c r="CW28" s="66"/>
      <c r="CX28" s="66"/>
      <c r="CY28" s="66"/>
      <c r="CZ28" s="66"/>
      <c r="DA28" s="66">
        <v>1.0</v>
      </c>
      <c r="DB28" s="80">
        <v>0.0</v>
      </c>
      <c r="DC28" s="66"/>
      <c r="DD28" s="66">
        <v>1.0</v>
      </c>
      <c r="DE28" s="26"/>
      <c r="DF28" s="66"/>
      <c r="DG28" s="66">
        <v>1.0</v>
      </c>
      <c r="DH28" s="66"/>
      <c r="DI28" s="66"/>
      <c r="DJ28" s="66"/>
      <c r="DK28" s="26"/>
      <c r="DL28" s="66"/>
      <c r="DM28" s="66"/>
      <c r="DN28" s="66"/>
      <c r="DO28" s="66"/>
      <c r="DP28" s="66"/>
      <c r="DQ28" s="26"/>
      <c r="DR28" s="66"/>
      <c r="DS28" s="66"/>
      <c r="DT28" s="66"/>
      <c r="DU28" s="66"/>
      <c r="DV28" s="66"/>
      <c r="DW28" s="66"/>
      <c r="DX28" s="26"/>
      <c r="DY28" s="74"/>
    </row>
    <row r="29" ht="16.5" customHeight="1">
      <c r="A29" s="75"/>
      <c r="B29" s="76">
        <v>1.0</v>
      </c>
      <c r="C29" s="91">
        <v>25.0</v>
      </c>
      <c r="D29" s="100" t="s">
        <v>128</v>
      </c>
      <c r="E29" s="59"/>
      <c r="F29" s="59">
        <v>1.0</v>
      </c>
      <c r="G29" s="60"/>
      <c r="H29" s="60"/>
      <c r="I29" s="98"/>
      <c r="J29" s="83"/>
      <c r="K29" s="101"/>
      <c r="L29" s="59">
        <v>1.0</v>
      </c>
      <c r="M29" s="60"/>
      <c r="N29" s="60"/>
      <c r="O29" s="60"/>
      <c r="P29" s="60"/>
      <c r="Q29" s="60"/>
      <c r="R29" s="59">
        <v>1.0</v>
      </c>
      <c r="S29" s="60"/>
      <c r="T29" s="60"/>
      <c r="U29" s="64"/>
      <c r="V29" s="64"/>
      <c r="W29" s="64"/>
      <c r="X29" s="64"/>
      <c r="Y29" s="80">
        <v>0.0</v>
      </c>
      <c r="Z29" s="64"/>
      <c r="AA29" s="64"/>
      <c r="AB29" s="83"/>
      <c r="AC29" s="65"/>
      <c r="AD29" s="23"/>
      <c r="AE29" s="63">
        <v>1.0</v>
      </c>
      <c r="AF29" s="64"/>
      <c r="AG29" s="63">
        <v>1.0</v>
      </c>
      <c r="AH29" s="63">
        <v>1.0</v>
      </c>
      <c r="AI29" s="64"/>
      <c r="AJ29" s="64"/>
      <c r="AK29" s="63">
        <v>1.0</v>
      </c>
      <c r="AL29" s="64"/>
      <c r="AM29" s="80">
        <v>0.0</v>
      </c>
      <c r="AN29" s="64"/>
      <c r="AO29" s="80">
        <v>0.0</v>
      </c>
      <c r="AP29" s="80">
        <v>0.0</v>
      </c>
      <c r="AQ29" s="94">
        <v>0.0</v>
      </c>
      <c r="AR29" s="26"/>
      <c r="AS29" s="69">
        <v>1.0</v>
      </c>
      <c r="AT29" s="80">
        <v>0.0</v>
      </c>
      <c r="AU29" s="66"/>
      <c r="AV29" s="80">
        <v>0.0</v>
      </c>
      <c r="AW29" s="66"/>
      <c r="AX29" s="66"/>
      <c r="AY29" s="66"/>
      <c r="AZ29" s="66"/>
      <c r="BA29" s="66"/>
      <c r="BB29" s="66"/>
      <c r="BC29" s="66"/>
      <c r="BD29" s="71"/>
      <c r="BE29" s="26"/>
      <c r="BF29" s="72"/>
      <c r="BG29" s="72"/>
      <c r="BH29" s="80">
        <v>0.0</v>
      </c>
      <c r="BI29" s="72"/>
      <c r="BJ29" s="72"/>
      <c r="BK29" s="72"/>
      <c r="BL29" s="72"/>
      <c r="BM29" s="72"/>
      <c r="BN29" s="72"/>
      <c r="BO29" s="66"/>
      <c r="BP29" s="66"/>
      <c r="BQ29" s="66"/>
      <c r="BR29" s="66"/>
      <c r="BS29" s="26"/>
      <c r="BT29" s="66"/>
      <c r="BU29" s="80">
        <v>0.0</v>
      </c>
      <c r="BV29" s="66"/>
      <c r="BW29" s="66"/>
      <c r="BX29" s="66"/>
      <c r="BY29" s="73"/>
      <c r="BZ29" s="66"/>
      <c r="CA29" s="80">
        <v>0.0</v>
      </c>
      <c r="CB29" s="66"/>
      <c r="CC29" s="66"/>
      <c r="CD29" s="66"/>
      <c r="CE29" s="66"/>
      <c r="CF29" s="66"/>
      <c r="CG29" s="80">
        <v>0.0</v>
      </c>
      <c r="CH29" s="66"/>
      <c r="CI29" s="26"/>
      <c r="CJ29" s="66"/>
      <c r="CK29" s="66">
        <v>1.0</v>
      </c>
      <c r="CL29" s="66"/>
      <c r="CM29" s="80">
        <v>0.0</v>
      </c>
      <c r="CN29" s="66"/>
      <c r="CO29" s="66"/>
      <c r="CP29" s="66"/>
      <c r="CQ29" s="66"/>
      <c r="CR29" s="66"/>
      <c r="CS29" s="66"/>
      <c r="CT29" s="66"/>
      <c r="CU29" s="66"/>
      <c r="CV29" s="26"/>
      <c r="CW29" s="66"/>
      <c r="CX29" s="66"/>
      <c r="CY29" s="66"/>
      <c r="CZ29" s="66"/>
      <c r="DA29" s="66">
        <v>1.0</v>
      </c>
      <c r="DB29" s="80">
        <v>0.0</v>
      </c>
      <c r="DC29" s="66"/>
      <c r="DD29" s="66">
        <v>1.0</v>
      </c>
      <c r="DE29" s="26"/>
      <c r="DF29" s="66"/>
      <c r="DG29" s="80">
        <v>0.0</v>
      </c>
      <c r="DH29" s="66"/>
      <c r="DI29" s="66"/>
      <c r="DJ29" s="66"/>
      <c r="DK29" s="26"/>
      <c r="DL29" s="66"/>
      <c r="DM29" s="66"/>
      <c r="DN29" s="66"/>
      <c r="DO29" s="66"/>
      <c r="DP29" s="66"/>
      <c r="DQ29" s="26"/>
      <c r="DR29" s="66"/>
      <c r="DS29" s="66"/>
      <c r="DT29" s="66"/>
      <c r="DU29" s="66"/>
      <c r="DV29" s="66"/>
      <c r="DW29" s="66"/>
      <c r="DX29" s="26"/>
      <c r="DY29" s="74"/>
    </row>
    <row r="30" ht="16.5" customHeight="1">
      <c r="A30" s="75"/>
      <c r="B30" s="76">
        <v>1.0</v>
      </c>
      <c r="C30" s="91">
        <v>26.0</v>
      </c>
      <c r="D30" s="100" t="s">
        <v>129</v>
      </c>
      <c r="E30" s="60"/>
      <c r="F30" s="93">
        <v>0.0</v>
      </c>
      <c r="G30" s="60"/>
      <c r="H30" s="60"/>
      <c r="I30" s="98"/>
      <c r="J30" s="83"/>
      <c r="K30" s="101"/>
      <c r="L30" s="93">
        <v>0.0</v>
      </c>
      <c r="M30" s="60"/>
      <c r="N30" s="60"/>
      <c r="O30" s="60"/>
      <c r="P30" s="60"/>
      <c r="Q30" s="60"/>
      <c r="R30" s="59">
        <v>1.0</v>
      </c>
      <c r="S30" s="60"/>
      <c r="T30" s="60"/>
      <c r="U30" s="64"/>
      <c r="V30" s="64"/>
      <c r="W30" s="64"/>
      <c r="X30" s="64"/>
      <c r="Y30" s="80">
        <v>0.0</v>
      </c>
      <c r="Z30" s="64"/>
      <c r="AA30" s="64"/>
      <c r="AB30" s="83"/>
      <c r="AC30" s="65"/>
      <c r="AD30" s="23"/>
      <c r="AE30" s="80">
        <v>0.0</v>
      </c>
      <c r="AF30" s="64"/>
      <c r="AG30" s="80">
        <v>0.0</v>
      </c>
      <c r="AH30" s="80">
        <v>0.0</v>
      </c>
      <c r="AI30" s="64"/>
      <c r="AJ30" s="64"/>
      <c r="AK30" s="80">
        <v>0.0</v>
      </c>
      <c r="AL30" s="64"/>
      <c r="AM30" s="80">
        <v>0.0</v>
      </c>
      <c r="AN30" s="64"/>
      <c r="AO30" s="80">
        <v>0.0</v>
      </c>
      <c r="AP30" s="80">
        <v>0.0</v>
      </c>
      <c r="AQ30" s="94">
        <v>0.0</v>
      </c>
      <c r="AR30" s="26"/>
      <c r="AS30" s="69">
        <v>1.0</v>
      </c>
      <c r="AT30" s="80">
        <v>0.0</v>
      </c>
      <c r="AU30" s="66"/>
      <c r="AV30" s="66">
        <v>1.0</v>
      </c>
      <c r="AW30" s="66"/>
      <c r="AX30" s="66"/>
      <c r="AY30" s="66"/>
      <c r="AZ30" s="66"/>
      <c r="BA30" s="66"/>
      <c r="BB30" s="66"/>
      <c r="BC30" s="66"/>
      <c r="BD30" s="71"/>
      <c r="BE30" s="26"/>
      <c r="BF30" s="72"/>
      <c r="BG30" s="72"/>
      <c r="BH30" s="80">
        <v>0.0</v>
      </c>
      <c r="BI30" s="72"/>
      <c r="BJ30" s="72"/>
      <c r="BK30" s="72"/>
      <c r="BL30" s="72"/>
      <c r="BM30" s="72"/>
      <c r="BN30" s="72"/>
      <c r="BO30" s="66"/>
      <c r="BP30" s="66"/>
      <c r="BQ30" s="66"/>
      <c r="BR30" s="66"/>
      <c r="BS30" s="26"/>
      <c r="BT30" s="66"/>
      <c r="BU30" s="80">
        <v>0.0</v>
      </c>
      <c r="BV30" s="66"/>
      <c r="BW30" s="66"/>
      <c r="BX30" s="66"/>
      <c r="BY30" s="73"/>
      <c r="BZ30" s="66"/>
      <c r="CA30" s="80">
        <v>0.0</v>
      </c>
      <c r="CB30" s="66"/>
      <c r="CC30" s="66"/>
      <c r="CD30" s="66"/>
      <c r="CE30" s="66"/>
      <c r="CF30" s="66"/>
      <c r="CG30" s="66">
        <v>1.0</v>
      </c>
      <c r="CH30" s="66"/>
      <c r="CI30" s="26"/>
      <c r="CJ30" s="66"/>
      <c r="CK30" s="93">
        <v>0.0</v>
      </c>
      <c r="CL30" s="66"/>
      <c r="CM30" s="80">
        <v>0.0</v>
      </c>
      <c r="CN30" s="66"/>
      <c r="CO30" s="66"/>
      <c r="CP30" s="66"/>
      <c r="CQ30" s="66"/>
      <c r="CR30" s="66"/>
      <c r="CS30" s="66"/>
      <c r="CT30" s="66"/>
      <c r="CU30" s="66"/>
      <c r="CV30" s="26"/>
      <c r="CW30" s="66"/>
      <c r="CX30" s="66"/>
      <c r="CY30" s="66"/>
      <c r="CZ30" s="66"/>
      <c r="DA30" s="80">
        <v>0.0</v>
      </c>
      <c r="DB30" s="80">
        <v>0.0</v>
      </c>
      <c r="DC30" s="66"/>
      <c r="DD30" s="80">
        <v>0.0</v>
      </c>
      <c r="DE30" s="26"/>
      <c r="DF30" s="66"/>
      <c r="DG30" s="80">
        <v>0.0</v>
      </c>
      <c r="DH30" s="66"/>
      <c r="DI30" s="66"/>
      <c r="DJ30" s="66"/>
      <c r="DK30" s="26"/>
      <c r="DL30" s="66"/>
      <c r="DM30" s="66"/>
      <c r="DN30" s="66"/>
      <c r="DO30" s="66"/>
      <c r="DP30" s="66"/>
      <c r="DQ30" s="26"/>
      <c r="DR30" s="66"/>
      <c r="DS30" s="66"/>
      <c r="DT30" s="66"/>
      <c r="DU30" s="66"/>
      <c r="DV30" s="66"/>
      <c r="DW30" s="66"/>
      <c r="DX30" s="26"/>
      <c r="DY30" s="74"/>
    </row>
    <row r="31" ht="16.5" customHeight="1">
      <c r="A31" s="75"/>
      <c r="B31" s="76">
        <v>1.0</v>
      </c>
      <c r="C31" s="91">
        <v>27.0</v>
      </c>
      <c r="D31" s="100" t="s">
        <v>130</v>
      </c>
      <c r="E31" s="60"/>
      <c r="F31" s="93">
        <v>0.0</v>
      </c>
      <c r="G31" s="60"/>
      <c r="H31" s="60"/>
      <c r="I31" s="98"/>
      <c r="J31" s="83"/>
      <c r="K31" s="101"/>
      <c r="L31" s="93">
        <v>0.0</v>
      </c>
      <c r="M31" s="60"/>
      <c r="N31" s="60"/>
      <c r="O31" s="60"/>
      <c r="P31" s="60"/>
      <c r="Q31" s="60"/>
      <c r="R31" s="93">
        <v>0.0</v>
      </c>
      <c r="S31" s="60"/>
      <c r="T31" s="60"/>
      <c r="U31" s="64"/>
      <c r="V31" s="64"/>
      <c r="W31" s="64"/>
      <c r="X31" s="64"/>
      <c r="Y31" s="80">
        <v>0.0</v>
      </c>
      <c r="Z31" s="64"/>
      <c r="AA31" s="64"/>
      <c r="AB31" s="83"/>
      <c r="AC31" s="65"/>
      <c r="AD31" s="23"/>
      <c r="AE31" s="80">
        <v>0.0</v>
      </c>
      <c r="AF31" s="64"/>
      <c r="AG31" s="80">
        <v>0.0</v>
      </c>
      <c r="AH31" s="80">
        <v>0.0</v>
      </c>
      <c r="AI31" s="64"/>
      <c r="AJ31" s="64"/>
      <c r="AK31" s="80">
        <v>0.0</v>
      </c>
      <c r="AL31" s="64"/>
      <c r="AM31" s="80">
        <v>0.0</v>
      </c>
      <c r="AN31" s="64"/>
      <c r="AO31" s="80">
        <v>0.0</v>
      </c>
      <c r="AP31" s="80">
        <v>0.0</v>
      </c>
      <c r="AQ31" s="94">
        <v>0.0</v>
      </c>
      <c r="AR31" s="26"/>
      <c r="AS31" s="69">
        <v>1.0</v>
      </c>
      <c r="AT31" s="80">
        <v>0.0</v>
      </c>
      <c r="AU31" s="66"/>
      <c r="AV31" s="80">
        <v>0.0</v>
      </c>
      <c r="AW31" s="66"/>
      <c r="AX31" s="66"/>
      <c r="AY31" s="66"/>
      <c r="AZ31" s="66"/>
      <c r="BA31" s="66"/>
      <c r="BB31" s="66"/>
      <c r="BC31" s="66"/>
      <c r="BD31" s="71"/>
      <c r="BE31" s="26"/>
      <c r="BF31" s="72"/>
      <c r="BG31" s="72"/>
      <c r="BH31" s="80">
        <v>0.0</v>
      </c>
      <c r="BI31" s="72"/>
      <c r="BJ31" s="72"/>
      <c r="BK31" s="72"/>
      <c r="BL31" s="72"/>
      <c r="BM31" s="72"/>
      <c r="BN31" s="72"/>
      <c r="BO31" s="66"/>
      <c r="BP31" s="66"/>
      <c r="BQ31" s="66"/>
      <c r="BR31" s="66"/>
      <c r="BS31" s="26"/>
      <c r="BT31" s="66"/>
      <c r="BU31" s="80">
        <v>0.0</v>
      </c>
      <c r="BV31" s="66"/>
      <c r="BW31" s="66"/>
      <c r="BX31" s="66"/>
      <c r="BY31" s="73"/>
      <c r="BZ31" s="66"/>
      <c r="CA31" s="80">
        <v>0.0</v>
      </c>
      <c r="CB31" s="66"/>
      <c r="CC31" s="66"/>
      <c r="CD31" s="66"/>
      <c r="CE31" s="66"/>
      <c r="CF31" s="66"/>
      <c r="CG31" s="80">
        <v>0.0</v>
      </c>
      <c r="CH31" s="66"/>
      <c r="CI31" s="26"/>
      <c r="CJ31" s="66"/>
      <c r="CK31" s="93">
        <v>0.0</v>
      </c>
      <c r="CL31" s="66"/>
      <c r="CM31" s="80">
        <v>0.0</v>
      </c>
      <c r="CN31" s="66"/>
      <c r="CO31" s="66"/>
      <c r="CP31" s="66"/>
      <c r="CQ31" s="66"/>
      <c r="CR31" s="66"/>
      <c r="CS31" s="66"/>
      <c r="CT31" s="66"/>
      <c r="CU31" s="66"/>
      <c r="CV31" s="26"/>
      <c r="CW31" s="66"/>
      <c r="CX31" s="66"/>
      <c r="CY31" s="66"/>
      <c r="CZ31" s="66"/>
      <c r="DA31" s="80">
        <v>0.0</v>
      </c>
      <c r="DB31" s="66">
        <v>1.0</v>
      </c>
      <c r="DC31" s="66"/>
      <c r="DD31" s="80">
        <v>0.0</v>
      </c>
      <c r="DE31" s="26"/>
      <c r="DF31" s="66"/>
      <c r="DG31" s="80">
        <v>0.0</v>
      </c>
      <c r="DH31" s="66"/>
      <c r="DI31" s="66"/>
      <c r="DJ31" s="66"/>
      <c r="DK31" s="26"/>
      <c r="DL31" s="66"/>
      <c r="DM31" s="66"/>
      <c r="DN31" s="66"/>
      <c r="DO31" s="66"/>
      <c r="DP31" s="66"/>
      <c r="DQ31" s="26"/>
      <c r="DR31" s="66"/>
      <c r="DS31" s="66"/>
      <c r="DT31" s="66"/>
      <c r="DU31" s="66"/>
      <c r="DV31" s="66"/>
      <c r="DW31" s="66"/>
      <c r="DX31" s="26"/>
      <c r="DY31" s="74"/>
    </row>
    <row r="32" ht="34.5" customHeight="1">
      <c r="A32" s="75"/>
      <c r="B32" s="76">
        <v>1.0</v>
      </c>
      <c r="C32" s="91">
        <v>28.0</v>
      </c>
      <c r="D32" s="100" t="s">
        <v>131</v>
      </c>
      <c r="E32" s="60"/>
      <c r="F32" s="93">
        <v>0.0</v>
      </c>
      <c r="G32" s="60"/>
      <c r="H32" s="60"/>
      <c r="I32" s="98"/>
      <c r="J32" s="83"/>
      <c r="K32" s="101"/>
      <c r="L32" s="93">
        <v>0.0</v>
      </c>
      <c r="M32" s="60"/>
      <c r="N32" s="60"/>
      <c r="O32" s="60"/>
      <c r="P32" s="60"/>
      <c r="Q32" s="59"/>
      <c r="R32" s="93">
        <v>0.0</v>
      </c>
      <c r="S32" s="60"/>
      <c r="T32" s="60"/>
      <c r="U32" s="64"/>
      <c r="V32" s="64"/>
      <c r="W32" s="64"/>
      <c r="X32" s="64"/>
      <c r="Y32" s="80">
        <v>0.0</v>
      </c>
      <c r="Z32" s="64"/>
      <c r="AA32" s="64"/>
      <c r="AB32" s="83"/>
      <c r="AC32" s="65"/>
      <c r="AD32" s="23"/>
      <c r="AE32" s="63">
        <v>1.0</v>
      </c>
      <c r="AF32" s="64"/>
      <c r="AG32" s="63">
        <v>1.0</v>
      </c>
      <c r="AH32" s="80">
        <v>0.0</v>
      </c>
      <c r="AI32" s="64"/>
      <c r="AJ32" s="64"/>
      <c r="AK32" s="80">
        <v>0.0</v>
      </c>
      <c r="AL32" s="64"/>
      <c r="AM32" s="80">
        <v>0.0</v>
      </c>
      <c r="AN32" s="64"/>
      <c r="AO32" s="80">
        <v>0.0</v>
      </c>
      <c r="AP32" s="80">
        <v>0.0</v>
      </c>
      <c r="AQ32" s="94">
        <v>0.0</v>
      </c>
      <c r="AR32" s="26"/>
      <c r="AS32" s="69">
        <v>1.0</v>
      </c>
      <c r="AT32" s="80">
        <v>0.0</v>
      </c>
      <c r="AU32" s="66"/>
      <c r="AV32" s="80">
        <v>0.0</v>
      </c>
      <c r="AW32" s="66"/>
      <c r="AX32" s="66"/>
      <c r="AY32" s="66"/>
      <c r="AZ32" s="66"/>
      <c r="BA32" s="66"/>
      <c r="BB32" s="66"/>
      <c r="BC32" s="66"/>
      <c r="BD32" s="71"/>
      <c r="BE32" s="26"/>
      <c r="BF32" s="72"/>
      <c r="BG32" s="72"/>
      <c r="BH32" s="80">
        <v>0.0</v>
      </c>
      <c r="BI32" s="72"/>
      <c r="BJ32" s="72"/>
      <c r="BK32" s="72"/>
      <c r="BL32" s="72"/>
      <c r="BM32" s="72"/>
      <c r="BN32" s="72"/>
      <c r="BO32" s="66"/>
      <c r="BP32" s="66"/>
      <c r="BQ32" s="66"/>
      <c r="BR32" s="66"/>
      <c r="BS32" s="26"/>
      <c r="BT32" s="66"/>
      <c r="BU32" s="80">
        <v>0.0</v>
      </c>
      <c r="BV32" s="66"/>
      <c r="BW32" s="66"/>
      <c r="BX32" s="66"/>
      <c r="BY32" s="73"/>
      <c r="BZ32" s="66"/>
      <c r="CA32" s="80">
        <v>0.0</v>
      </c>
      <c r="CB32" s="66"/>
      <c r="CC32" s="66"/>
      <c r="CD32" s="66"/>
      <c r="CE32" s="66"/>
      <c r="CF32" s="66"/>
      <c r="CG32" s="80">
        <v>0.0</v>
      </c>
      <c r="CH32" s="66"/>
      <c r="CI32" s="26"/>
      <c r="CJ32" s="66"/>
      <c r="CK32" s="59">
        <v>1.0</v>
      </c>
      <c r="CL32" s="66"/>
      <c r="CM32" s="66">
        <v>1.0</v>
      </c>
      <c r="CN32" s="66"/>
      <c r="CO32" s="66"/>
      <c r="CP32" s="66"/>
      <c r="CQ32" s="66"/>
      <c r="CR32" s="66"/>
      <c r="CS32" s="66"/>
      <c r="CT32" s="66"/>
      <c r="CU32" s="66"/>
      <c r="CV32" s="26"/>
      <c r="CW32" s="66"/>
      <c r="CX32" s="66"/>
      <c r="CY32" s="66"/>
      <c r="CZ32" s="66"/>
      <c r="DA32" s="80">
        <v>0.0</v>
      </c>
      <c r="DB32" s="66">
        <v>1.0</v>
      </c>
      <c r="DC32" s="66"/>
      <c r="DD32" s="80">
        <v>0.0</v>
      </c>
      <c r="DE32" s="26"/>
      <c r="DF32" s="66"/>
      <c r="DG32" s="80">
        <v>0.0</v>
      </c>
      <c r="DH32" s="66"/>
      <c r="DI32" s="66"/>
      <c r="DJ32" s="66"/>
      <c r="DK32" s="26"/>
      <c r="DL32" s="66"/>
      <c r="DM32" s="66"/>
      <c r="DN32" s="66"/>
      <c r="DO32" s="66"/>
      <c r="DP32" s="66"/>
      <c r="DQ32" s="26"/>
      <c r="DR32" s="66"/>
      <c r="DS32" s="66"/>
      <c r="DT32" s="66"/>
      <c r="DU32" s="66"/>
      <c r="DV32" s="66"/>
      <c r="DW32" s="66"/>
      <c r="DX32" s="26"/>
      <c r="DY32" s="74"/>
    </row>
    <row r="33" ht="18.0" customHeight="1">
      <c r="A33" s="75"/>
      <c r="B33" s="76">
        <v>1.0</v>
      </c>
      <c r="C33" s="91">
        <v>29.0</v>
      </c>
      <c r="D33" s="100" t="s">
        <v>132</v>
      </c>
      <c r="E33" s="60"/>
      <c r="F33" s="93">
        <v>0.0</v>
      </c>
      <c r="G33" s="60"/>
      <c r="H33" s="60"/>
      <c r="I33" s="98"/>
      <c r="J33" s="83"/>
      <c r="K33" s="101"/>
      <c r="L33" s="93">
        <v>0.0</v>
      </c>
      <c r="M33" s="60"/>
      <c r="N33" s="60"/>
      <c r="O33" s="60"/>
      <c r="P33" s="60"/>
      <c r="Q33" s="59"/>
      <c r="R33" s="93">
        <v>0.0</v>
      </c>
      <c r="S33" s="60"/>
      <c r="T33" s="60"/>
      <c r="U33" s="64"/>
      <c r="V33" s="64"/>
      <c r="W33" s="64"/>
      <c r="X33" s="64"/>
      <c r="Y33" s="80">
        <v>0.0</v>
      </c>
      <c r="Z33" s="64"/>
      <c r="AA33" s="64"/>
      <c r="AB33" s="83"/>
      <c r="AC33" s="65"/>
      <c r="AD33" s="23"/>
      <c r="AE33" s="63">
        <v>1.0</v>
      </c>
      <c r="AF33" s="64"/>
      <c r="AG33" s="63">
        <v>1.0</v>
      </c>
      <c r="AH33" s="80">
        <v>0.0</v>
      </c>
      <c r="AI33" s="64"/>
      <c r="AJ33" s="64"/>
      <c r="AK33" s="80">
        <v>0.0</v>
      </c>
      <c r="AL33" s="64"/>
      <c r="AM33" s="80">
        <v>0.0</v>
      </c>
      <c r="AN33" s="64"/>
      <c r="AO33" s="80">
        <v>0.0</v>
      </c>
      <c r="AP33" s="80">
        <v>0.0</v>
      </c>
      <c r="AQ33" s="94">
        <v>0.0</v>
      </c>
      <c r="AR33" s="26"/>
      <c r="AS33" s="95">
        <v>0.0</v>
      </c>
      <c r="AT33" s="80">
        <v>0.0</v>
      </c>
      <c r="AU33" s="66"/>
      <c r="AV33" s="80">
        <v>0.0</v>
      </c>
      <c r="AW33" s="66"/>
      <c r="AX33" s="66"/>
      <c r="AY33" s="66"/>
      <c r="AZ33" s="66"/>
      <c r="BA33" s="66"/>
      <c r="BB33" s="66"/>
      <c r="BC33" s="66"/>
      <c r="BD33" s="71"/>
      <c r="BE33" s="26"/>
      <c r="BF33" s="72"/>
      <c r="BG33" s="72"/>
      <c r="BH33" s="80">
        <v>0.0</v>
      </c>
      <c r="BI33" s="72"/>
      <c r="BJ33" s="72"/>
      <c r="BK33" s="72"/>
      <c r="BL33" s="72"/>
      <c r="BM33" s="72"/>
      <c r="BN33" s="72"/>
      <c r="BO33" s="66"/>
      <c r="BP33" s="66"/>
      <c r="BQ33" s="66"/>
      <c r="BR33" s="66"/>
      <c r="BS33" s="26"/>
      <c r="BT33" s="66"/>
      <c r="BU33" s="80">
        <v>0.0</v>
      </c>
      <c r="BV33" s="66"/>
      <c r="BW33" s="66"/>
      <c r="BX33" s="66"/>
      <c r="BY33" s="73"/>
      <c r="BZ33" s="66"/>
      <c r="CA33" s="80">
        <v>0.0</v>
      </c>
      <c r="CB33" s="66"/>
      <c r="CC33" s="66"/>
      <c r="CD33" s="66"/>
      <c r="CE33" s="66"/>
      <c r="CF33" s="66"/>
      <c r="CG33" s="80">
        <v>0.0</v>
      </c>
      <c r="CH33" s="66"/>
      <c r="CI33" s="26"/>
      <c r="CJ33" s="66"/>
      <c r="CK33" s="93">
        <v>0.0</v>
      </c>
      <c r="CL33" s="66"/>
      <c r="CM33" s="80">
        <v>0.0</v>
      </c>
      <c r="CN33" s="66"/>
      <c r="CO33" s="66"/>
      <c r="CP33" s="66"/>
      <c r="CQ33" s="66"/>
      <c r="CR33" s="66"/>
      <c r="CS33" s="66"/>
      <c r="CT33" s="66"/>
      <c r="CU33" s="66"/>
      <c r="CV33" s="26"/>
      <c r="CW33" s="66"/>
      <c r="CX33" s="66"/>
      <c r="CY33" s="66"/>
      <c r="CZ33" s="66"/>
      <c r="DA33" s="80">
        <v>0.0</v>
      </c>
      <c r="DB33" s="80">
        <v>0.0</v>
      </c>
      <c r="DC33" s="66"/>
      <c r="DD33" s="80">
        <v>0.0</v>
      </c>
      <c r="DE33" s="26"/>
      <c r="DF33" s="66"/>
      <c r="DG33" s="80">
        <v>0.0</v>
      </c>
      <c r="DH33" s="66"/>
      <c r="DI33" s="66"/>
      <c r="DJ33" s="66"/>
      <c r="DK33" s="26"/>
      <c r="DL33" s="66"/>
      <c r="DM33" s="66"/>
      <c r="DN33" s="66"/>
      <c r="DO33" s="66"/>
      <c r="DP33" s="66"/>
      <c r="DQ33" s="26"/>
      <c r="DR33" s="66"/>
      <c r="DS33" s="66"/>
      <c r="DT33" s="66"/>
      <c r="DU33" s="66"/>
      <c r="DV33" s="66"/>
      <c r="DW33" s="66"/>
      <c r="DX33" s="26"/>
      <c r="DY33" s="74"/>
    </row>
    <row r="34" ht="18.0" customHeight="1">
      <c r="A34" s="75"/>
      <c r="B34" s="76">
        <v>1.0</v>
      </c>
      <c r="C34" s="91">
        <v>30.0</v>
      </c>
      <c r="D34" s="100" t="s">
        <v>133</v>
      </c>
      <c r="E34" s="60"/>
      <c r="F34" s="93">
        <v>0.0</v>
      </c>
      <c r="G34" s="60"/>
      <c r="H34" s="60"/>
      <c r="I34" s="98"/>
      <c r="J34" s="83"/>
      <c r="K34" s="101"/>
      <c r="L34" s="93">
        <v>0.0</v>
      </c>
      <c r="M34" s="60"/>
      <c r="N34" s="60"/>
      <c r="O34" s="60"/>
      <c r="P34" s="60"/>
      <c r="Q34" s="60"/>
      <c r="R34" s="93">
        <v>0.0</v>
      </c>
      <c r="S34" s="60"/>
      <c r="T34" s="60"/>
      <c r="U34" s="64"/>
      <c r="V34" s="64"/>
      <c r="W34" s="64"/>
      <c r="X34" s="64"/>
      <c r="Y34" s="80">
        <v>0.0</v>
      </c>
      <c r="Z34" s="64"/>
      <c r="AA34" s="64"/>
      <c r="AB34" s="83"/>
      <c r="AC34" s="65"/>
      <c r="AD34" s="23"/>
      <c r="AE34" s="80">
        <v>0.0</v>
      </c>
      <c r="AF34" s="64"/>
      <c r="AG34" s="80">
        <v>0.0</v>
      </c>
      <c r="AH34" s="80">
        <v>0.0</v>
      </c>
      <c r="AI34" s="64"/>
      <c r="AJ34" s="64"/>
      <c r="AK34" s="80">
        <v>0.0</v>
      </c>
      <c r="AL34" s="64"/>
      <c r="AM34" s="80">
        <v>0.0</v>
      </c>
      <c r="AN34" s="64"/>
      <c r="AO34" s="80">
        <v>0.0</v>
      </c>
      <c r="AP34" s="80">
        <v>0.0</v>
      </c>
      <c r="AQ34" s="94">
        <v>0.0</v>
      </c>
      <c r="AR34" s="26"/>
      <c r="AS34" s="95">
        <v>0.0</v>
      </c>
      <c r="AT34" s="80">
        <v>0.0</v>
      </c>
      <c r="AU34" s="66"/>
      <c r="AV34" s="80">
        <v>0.0</v>
      </c>
      <c r="AW34" s="66"/>
      <c r="AX34" s="66"/>
      <c r="AY34" s="66"/>
      <c r="AZ34" s="66"/>
      <c r="BA34" s="66"/>
      <c r="BB34" s="66"/>
      <c r="BC34" s="66"/>
      <c r="BD34" s="71"/>
      <c r="BE34" s="26"/>
      <c r="BF34" s="72"/>
      <c r="BG34" s="72"/>
      <c r="BH34" s="80">
        <v>0.0</v>
      </c>
      <c r="BI34" s="72"/>
      <c r="BJ34" s="72"/>
      <c r="BK34" s="72"/>
      <c r="BL34" s="72"/>
      <c r="BM34" s="72"/>
      <c r="BN34" s="72"/>
      <c r="BO34" s="66"/>
      <c r="BP34" s="66"/>
      <c r="BQ34" s="66"/>
      <c r="BR34" s="66"/>
      <c r="BS34" s="26"/>
      <c r="BT34" s="66"/>
      <c r="BU34" s="80">
        <v>0.0</v>
      </c>
      <c r="BV34" s="66"/>
      <c r="BW34" s="66"/>
      <c r="BX34" s="66"/>
      <c r="BY34" s="73"/>
      <c r="BZ34" s="66"/>
      <c r="CA34" s="66">
        <v>1.0</v>
      </c>
      <c r="CB34" s="66"/>
      <c r="CC34" s="66"/>
      <c r="CD34" s="66"/>
      <c r="CE34" s="66"/>
      <c r="CF34" s="66"/>
      <c r="CG34" s="80">
        <v>0.0</v>
      </c>
      <c r="CH34" s="66"/>
      <c r="CI34" s="26"/>
      <c r="CJ34" s="66"/>
      <c r="CK34" s="93">
        <v>0.0</v>
      </c>
      <c r="CL34" s="66"/>
      <c r="CM34" s="80">
        <v>0.0</v>
      </c>
      <c r="CN34" s="66"/>
      <c r="CO34" s="66"/>
      <c r="CP34" s="66"/>
      <c r="CQ34" s="66"/>
      <c r="CR34" s="66"/>
      <c r="CS34" s="66"/>
      <c r="CT34" s="66"/>
      <c r="CU34" s="66"/>
      <c r="CV34" s="26"/>
      <c r="CW34" s="66"/>
      <c r="CX34" s="66"/>
      <c r="CY34" s="66"/>
      <c r="CZ34" s="66"/>
      <c r="DA34" s="80">
        <v>0.0</v>
      </c>
      <c r="DB34" s="80">
        <v>0.0</v>
      </c>
      <c r="DC34" s="66"/>
      <c r="DD34" s="80">
        <v>0.0</v>
      </c>
      <c r="DE34" s="26"/>
      <c r="DF34" s="66"/>
      <c r="DG34" s="80">
        <v>0.0</v>
      </c>
      <c r="DH34" s="66"/>
      <c r="DI34" s="66"/>
      <c r="DJ34" s="66"/>
      <c r="DK34" s="26"/>
      <c r="DL34" s="66"/>
      <c r="DM34" s="66"/>
      <c r="DN34" s="66"/>
      <c r="DO34" s="66"/>
      <c r="DP34" s="66"/>
      <c r="DQ34" s="26"/>
      <c r="DR34" s="66"/>
      <c r="DS34" s="66"/>
      <c r="DT34" s="66"/>
      <c r="DU34" s="66"/>
      <c r="DV34" s="66"/>
      <c r="DW34" s="66"/>
      <c r="DX34" s="26"/>
      <c r="DY34" s="74"/>
    </row>
    <row r="35" ht="18.0" customHeight="1">
      <c r="A35" s="75"/>
      <c r="B35" s="76">
        <v>1.0</v>
      </c>
      <c r="C35" s="91">
        <v>31.0</v>
      </c>
      <c r="D35" s="100" t="s">
        <v>134</v>
      </c>
      <c r="E35" s="60"/>
      <c r="F35" s="93">
        <v>0.0</v>
      </c>
      <c r="G35" s="60"/>
      <c r="H35" s="60"/>
      <c r="I35" s="98"/>
      <c r="J35" s="83"/>
      <c r="K35" s="101"/>
      <c r="L35" s="93">
        <v>0.0</v>
      </c>
      <c r="M35" s="60"/>
      <c r="N35" s="60"/>
      <c r="O35" s="60"/>
      <c r="P35" s="60"/>
      <c r="Q35" s="60"/>
      <c r="R35" s="59">
        <v>1.0</v>
      </c>
      <c r="S35" s="60"/>
      <c r="T35" s="60"/>
      <c r="U35" s="64"/>
      <c r="V35" s="64"/>
      <c r="W35" s="64"/>
      <c r="X35" s="64"/>
      <c r="Y35" s="63">
        <v>1.0</v>
      </c>
      <c r="Z35" s="64"/>
      <c r="AA35" s="64"/>
      <c r="AB35" s="83"/>
      <c r="AC35" s="65"/>
      <c r="AD35" s="23"/>
      <c r="AE35" s="63">
        <v>1.0</v>
      </c>
      <c r="AF35" s="64"/>
      <c r="AG35" s="80">
        <v>0.0</v>
      </c>
      <c r="AH35" s="80">
        <v>0.0</v>
      </c>
      <c r="AI35" s="64"/>
      <c r="AJ35" s="64"/>
      <c r="AK35" s="80">
        <v>0.0</v>
      </c>
      <c r="AL35" s="64"/>
      <c r="AM35" s="80">
        <v>0.0</v>
      </c>
      <c r="AN35" s="64"/>
      <c r="AO35" s="80">
        <v>0.0</v>
      </c>
      <c r="AP35" s="80">
        <v>0.0</v>
      </c>
      <c r="AQ35" s="94">
        <v>0.0</v>
      </c>
      <c r="AR35" s="26"/>
      <c r="AS35" s="69">
        <v>1.0</v>
      </c>
      <c r="AT35" s="80">
        <v>0.0</v>
      </c>
      <c r="AU35" s="66"/>
      <c r="AV35" s="80">
        <v>0.0</v>
      </c>
      <c r="AW35" s="66"/>
      <c r="AX35" s="66"/>
      <c r="AY35" s="66"/>
      <c r="AZ35" s="66"/>
      <c r="BA35" s="66"/>
      <c r="BB35" s="66"/>
      <c r="BC35" s="66"/>
      <c r="BD35" s="71"/>
      <c r="BE35" s="26"/>
      <c r="BF35" s="72"/>
      <c r="BG35" s="72"/>
      <c r="BH35" s="80">
        <v>0.0</v>
      </c>
      <c r="BI35" s="72"/>
      <c r="BJ35" s="72"/>
      <c r="BK35" s="72"/>
      <c r="BL35" s="72"/>
      <c r="BM35" s="72"/>
      <c r="BN35" s="72"/>
      <c r="BO35" s="66"/>
      <c r="BP35" s="66"/>
      <c r="BQ35" s="66"/>
      <c r="BR35" s="66"/>
      <c r="BS35" s="26"/>
      <c r="BT35" s="66"/>
      <c r="BU35" s="80">
        <v>0.0</v>
      </c>
      <c r="BV35" s="66"/>
      <c r="BW35" s="66"/>
      <c r="BX35" s="66"/>
      <c r="BY35" s="73"/>
      <c r="BZ35" s="66"/>
      <c r="CA35" s="66">
        <v>1.0</v>
      </c>
      <c r="CB35" s="66"/>
      <c r="CC35" s="66"/>
      <c r="CD35" s="66"/>
      <c r="CE35" s="66"/>
      <c r="CF35" s="66"/>
      <c r="CG35" s="80">
        <v>0.0</v>
      </c>
      <c r="CH35" s="66"/>
      <c r="CI35" s="26"/>
      <c r="CJ35" s="66"/>
      <c r="CK35" s="93">
        <v>0.0</v>
      </c>
      <c r="CL35" s="66"/>
      <c r="CM35" s="66">
        <v>1.0</v>
      </c>
      <c r="CN35" s="66"/>
      <c r="CO35" s="66"/>
      <c r="CP35" s="66"/>
      <c r="CQ35" s="66"/>
      <c r="CR35" s="66"/>
      <c r="CS35" s="66"/>
      <c r="CT35" s="66"/>
      <c r="CU35" s="66"/>
      <c r="CV35" s="26"/>
      <c r="CW35" s="66"/>
      <c r="CX35" s="66"/>
      <c r="CY35" s="66"/>
      <c r="CZ35" s="66"/>
      <c r="DA35" s="80">
        <v>0.0</v>
      </c>
      <c r="DB35" s="80">
        <v>0.0</v>
      </c>
      <c r="DC35" s="66"/>
      <c r="DD35" s="80">
        <v>0.0</v>
      </c>
      <c r="DE35" s="26"/>
      <c r="DF35" s="66"/>
      <c r="DG35" s="80">
        <v>0.0</v>
      </c>
      <c r="DH35" s="66"/>
      <c r="DI35" s="66"/>
      <c r="DJ35" s="66"/>
      <c r="DK35" s="26"/>
      <c r="DL35" s="66"/>
      <c r="DM35" s="66"/>
      <c r="DN35" s="66"/>
      <c r="DO35" s="66"/>
      <c r="DP35" s="66"/>
      <c r="DQ35" s="26"/>
      <c r="DR35" s="66"/>
      <c r="DS35" s="66"/>
      <c r="DT35" s="66"/>
      <c r="DU35" s="66"/>
      <c r="DV35" s="66"/>
      <c r="DW35" s="66"/>
      <c r="DX35" s="26"/>
      <c r="DY35" s="74"/>
    </row>
    <row r="36" ht="18.0" customHeight="1">
      <c r="A36" s="75"/>
      <c r="B36" s="76">
        <v>1.0</v>
      </c>
      <c r="C36" s="91">
        <v>32.0</v>
      </c>
      <c r="D36" s="100" t="s">
        <v>135</v>
      </c>
      <c r="E36" s="60"/>
      <c r="F36" s="93">
        <v>0.0</v>
      </c>
      <c r="G36" s="60"/>
      <c r="H36" s="60"/>
      <c r="I36" s="98"/>
      <c r="J36" s="83"/>
      <c r="K36" s="101"/>
      <c r="L36" s="59">
        <v>1.0</v>
      </c>
      <c r="M36" s="60"/>
      <c r="N36" s="60"/>
      <c r="O36" s="60"/>
      <c r="P36" s="60"/>
      <c r="Q36" s="60"/>
      <c r="R36" s="93">
        <v>0.0</v>
      </c>
      <c r="S36" s="60"/>
      <c r="T36" s="60"/>
      <c r="U36" s="64"/>
      <c r="V36" s="64"/>
      <c r="W36" s="64"/>
      <c r="X36" s="64"/>
      <c r="Y36" s="80">
        <v>0.0</v>
      </c>
      <c r="Z36" s="64"/>
      <c r="AA36" s="64"/>
      <c r="AB36" s="83"/>
      <c r="AC36" s="65"/>
      <c r="AD36" s="23"/>
      <c r="AE36" s="63">
        <v>1.0</v>
      </c>
      <c r="AF36" s="64"/>
      <c r="AG36" s="63">
        <v>1.0</v>
      </c>
      <c r="AH36" s="80">
        <v>0.0</v>
      </c>
      <c r="AI36" s="64"/>
      <c r="AJ36" s="64"/>
      <c r="AK36" s="80">
        <v>0.0</v>
      </c>
      <c r="AL36" s="64"/>
      <c r="AM36" s="80">
        <v>0.0</v>
      </c>
      <c r="AN36" s="64"/>
      <c r="AO36" s="63">
        <v>1.0</v>
      </c>
      <c r="AP36" s="80">
        <v>0.0</v>
      </c>
      <c r="AQ36" s="94">
        <v>0.0</v>
      </c>
      <c r="AR36" s="26"/>
      <c r="AS36" s="95">
        <v>0.0</v>
      </c>
      <c r="AT36" s="80">
        <v>0.0</v>
      </c>
      <c r="AU36" s="66"/>
      <c r="AV36" s="80">
        <v>0.0</v>
      </c>
      <c r="AW36" s="66"/>
      <c r="AX36" s="66"/>
      <c r="AY36" s="66"/>
      <c r="AZ36" s="66"/>
      <c r="BA36" s="66"/>
      <c r="BB36" s="66"/>
      <c r="BC36" s="66"/>
      <c r="BD36" s="71"/>
      <c r="BE36" s="26"/>
      <c r="BF36" s="72"/>
      <c r="BG36" s="72"/>
      <c r="BH36" s="80">
        <v>0.0</v>
      </c>
      <c r="BI36" s="72"/>
      <c r="BJ36" s="72"/>
      <c r="BK36" s="72"/>
      <c r="BL36" s="72"/>
      <c r="BM36" s="72"/>
      <c r="BN36" s="72"/>
      <c r="BO36" s="66"/>
      <c r="BP36" s="66"/>
      <c r="BQ36" s="66"/>
      <c r="BR36" s="66"/>
      <c r="BS36" s="26"/>
      <c r="BT36" s="66"/>
      <c r="BU36" s="80">
        <v>0.0</v>
      </c>
      <c r="BV36" s="66"/>
      <c r="BW36" s="66"/>
      <c r="BX36" s="66"/>
      <c r="BY36" s="73"/>
      <c r="BZ36" s="66"/>
      <c r="CA36" s="80">
        <v>0.0</v>
      </c>
      <c r="CB36" s="66"/>
      <c r="CC36" s="66"/>
      <c r="CD36" s="66"/>
      <c r="CE36" s="66"/>
      <c r="CF36" s="66"/>
      <c r="CG36" s="80">
        <v>0.0</v>
      </c>
      <c r="CH36" s="66"/>
      <c r="CI36" s="26"/>
      <c r="CJ36" s="66"/>
      <c r="CK36" s="93">
        <v>0.0</v>
      </c>
      <c r="CL36" s="66"/>
      <c r="CM36" s="80">
        <v>0.0</v>
      </c>
      <c r="CN36" s="66"/>
      <c r="CO36" s="66"/>
      <c r="CP36" s="66"/>
      <c r="CQ36" s="66"/>
      <c r="CR36" s="66"/>
      <c r="CS36" s="66"/>
      <c r="CT36" s="66"/>
      <c r="CU36" s="66"/>
      <c r="CV36" s="26"/>
      <c r="CW36" s="66"/>
      <c r="CX36" s="66"/>
      <c r="CY36" s="66"/>
      <c r="CZ36" s="66"/>
      <c r="DA36" s="80">
        <v>0.0</v>
      </c>
      <c r="DB36" s="80">
        <v>0.0</v>
      </c>
      <c r="DC36" s="66"/>
      <c r="DD36" s="80">
        <v>0.0</v>
      </c>
      <c r="DE36" s="26"/>
      <c r="DF36" s="66"/>
      <c r="DG36" s="80">
        <v>0.0</v>
      </c>
      <c r="DH36" s="66"/>
      <c r="DI36" s="66"/>
      <c r="DJ36" s="66"/>
      <c r="DK36" s="26"/>
      <c r="DL36" s="66"/>
      <c r="DM36" s="66"/>
      <c r="DN36" s="66"/>
      <c r="DO36" s="66"/>
      <c r="DP36" s="66"/>
      <c r="DQ36" s="26"/>
      <c r="DR36" s="66"/>
      <c r="DS36" s="66"/>
      <c r="DT36" s="66"/>
      <c r="DU36" s="66"/>
      <c r="DV36" s="66"/>
      <c r="DW36" s="66"/>
      <c r="DX36" s="26"/>
      <c r="DY36" s="74"/>
    </row>
    <row r="37" ht="18.0" customHeight="1">
      <c r="A37" s="75"/>
      <c r="B37" s="76">
        <v>1.0</v>
      </c>
      <c r="C37" s="91">
        <v>33.0</v>
      </c>
      <c r="D37" s="100" t="s">
        <v>136</v>
      </c>
      <c r="E37" s="60"/>
      <c r="F37" s="93">
        <v>0.0</v>
      </c>
      <c r="G37" s="60"/>
      <c r="H37" s="60"/>
      <c r="I37" s="98"/>
      <c r="J37" s="83"/>
      <c r="K37" s="101"/>
      <c r="L37" s="93">
        <v>0.0</v>
      </c>
      <c r="M37" s="60"/>
      <c r="N37" s="60"/>
      <c r="O37" s="60"/>
      <c r="P37" s="60"/>
      <c r="Q37" s="60"/>
      <c r="R37" s="93">
        <v>0.0</v>
      </c>
      <c r="S37" s="60"/>
      <c r="T37" s="60"/>
      <c r="U37" s="64"/>
      <c r="V37" s="64"/>
      <c r="W37" s="64"/>
      <c r="X37" s="64"/>
      <c r="Y37" s="80">
        <v>0.0</v>
      </c>
      <c r="Z37" s="64"/>
      <c r="AA37" s="64"/>
      <c r="AB37" s="83"/>
      <c r="AC37" s="65"/>
      <c r="AD37" s="23"/>
      <c r="AE37" s="80">
        <v>0.0</v>
      </c>
      <c r="AF37" s="64"/>
      <c r="AG37" s="80">
        <v>0.0</v>
      </c>
      <c r="AH37" s="80">
        <v>0.0</v>
      </c>
      <c r="AI37" s="64"/>
      <c r="AJ37" s="64"/>
      <c r="AK37" s="80">
        <v>0.0</v>
      </c>
      <c r="AL37" s="64"/>
      <c r="AM37" s="80">
        <v>0.0</v>
      </c>
      <c r="AN37" s="64"/>
      <c r="AO37" s="80">
        <v>0.0</v>
      </c>
      <c r="AP37" s="80">
        <v>0.0</v>
      </c>
      <c r="AQ37" s="94">
        <v>0.0</v>
      </c>
      <c r="AR37" s="26"/>
      <c r="AS37" s="95">
        <v>0.0</v>
      </c>
      <c r="AT37" s="80">
        <v>0.0</v>
      </c>
      <c r="AU37" s="66"/>
      <c r="AV37" s="80">
        <v>0.0</v>
      </c>
      <c r="AW37" s="66"/>
      <c r="AX37" s="66"/>
      <c r="AY37" s="66"/>
      <c r="AZ37" s="66"/>
      <c r="BA37" s="66"/>
      <c r="BB37" s="66"/>
      <c r="BC37" s="66"/>
      <c r="BD37" s="71"/>
      <c r="BE37" s="26"/>
      <c r="BF37" s="72"/>
      <c r="BG37" s="72"/>
      <c r="BH37" s="80">
        <v>0.0</v>
      </c>
      <c r="BI37" s="72"/>
      <c r="BJ37" s="72"/>
      <c r="BK37" s="72"/>
      <c r="BL37" s="72"/>
      <c r="BM37" s="72"/>
      <c r="BN37" s="72"/>
      <c r="BO37" s="66"/>
      <c r="BP37" s="66"/>
      <c r="BQ37" s="66"/>
      <c r="BR37" s="66"/>
      <c r="BS37" s="26"/>
      <c r="BT37" s="66"/>
      <c r="BU37" s="80">
        <v>0.0</v>
      </c>
      <c r="BV37" s="66"/>
      <c r="BW37" s="66"/>
      <c r="BX37" s="66"/>
      <c r="BY37" s="73"/>
      <c r="BZ37" s="66"/>
      <c r="CA37" s="80">
        <v>0.0</v>
      </c>
      <c r="CB37" s="66"/>
      <c r="CC37" s="66"/>
      <c r="CD37" s="66"/>
      <c r="CE37" s="66"/>
      <c r="CF37" s="66"/>
      <c r="CG37" s="80">
        <v>0.0</v>
      </c>
      <c r="CH37" s="66"/>
      <c r="CI37" s="26"/>
      <c r="CJ37" s="66"/>
      <c r="CK37" s="93">
        <v>0.0</v>
      </c>
      <c r="CL37" s="66"/>
      <c r="CM37" s="80">
        <v>0.0</v>
      </c>
      <c r="CN37" s="66"/>
      <c r="CO37" s="66"/>
      <c r="CP37" s="66"/>
      <c r="CQ37" s="66"/>
      <c r="CR37" s="66"/>
      <c r="CS37" s="66"/>
      <c r="CT37" s="66"/>
      <c r="CU37" s="66"/>
      <c r="CV37" s="26"/>
      <c r="CW37" s="66"/>
      <c r="CX37" s="66"/>
      <c r="CY37" s="66"/>
      <c r="CZ37" s="66"/>
      <c r="DA37" s="80">
        <v>0.0</v>
      </c>
      <c r="DB37" s="80">
        <v>0.0</v>
      </c>
      <c r="DC37" s="66"/>
      <c r="DD37" s="80">
        <v>0.0</v>
      </c>
      <c r="DE37" s="26"/>
      <c r="DF37" s="66"/>
      <c r="DG37" s="80">
        <v>0.0</v>
      </c>
      <c r="DH37" s="66"/>
      <c r="DI37" s="66"/>
      <c r="DJ37" s="66"/>
      <c r="DK37" s="26"/>
      <c r="DL37" s="66"/>
      <c r="DM37" s="66"/>
      <c r="DN37" s="66"/>
      <c r="DO37" s="66"/>
      <c r="DP37" s="66"/>
      <c r="DQ37" s="26"/>
      <c r="DR37" s="66"/>
      <c r="DS37" s="66"/>
      <c r="DT37" s="66"/>
      <c r="DU37" s="66"/>
      <c r="DV37" s="66"/>
      <c r="DW37" s="66"/>
      <c r="DX37" s="26"/>
      <c r="DY37" s="74"/>
    </row>
    <row r="38" ht="33.0" customHeight="1">
      <c r="A38" s="75"/>
      <c r="B38" s="90">
        <v>0.0</v>
      </c>
      <c r="C38" s="91">
        <v>34.0</v>
      </c>
      <c r="D38" s="102" t="s">
        <v>137</v>
      </c>
      <c r="E38" s="59" t="s">
        <v>126</v>
      </c>
      <c r="F38" s="59" t="s">
        <v>125</v>
      </c>
      <c r="G38" s="59" t="s">
        <v>125</v>
      </c>
      <c r="H38" s="60"/>
      <c r="I38" s="61" t="s">
        <v>125</v>
      </c>
      <c r="J38" s="83"/>
      <c r="K38" s="62" t="s">
        <v>125</v>
      </c>
      <c r="L38" s="62" t="s">
        <v>125</v>
      </c>
      <c r="M38" s="62" t="s">
        <v>125</v>
      </c>
      <c r="N38" s="59" t="s">
        <v>125</v>
      </c>
      <c r="O38" s="60"/>
      <c r="P38" s="60"/>
      <c r="Q38" s="59" t="s">
        <v>126</v>
      </c>
      <c r="R38" s="59" t="s">
        <v>125</v>
      </c>
      <c r="S38" s="59" t="s">
        <v>125</v>
      </c>
      <c r="T38" s="59" t="s">
        <v>125</v>
      </c>
      <c r="U38" s="59" t="s">
        <v>125</v>
      </c>
      <c r="V38" s="64"/>
      <c r="W38" s="63" t="s">
        <v>125</v>
      </c>
      <c r="X38" s="63" t="s">
        <v>125</v>
      </c>
      <c r="Y38" s="63" t="s">
        <v>125</v>
      </c>
      <c r="Z38" s="63" t="s">
        <v>125</v>
      </c>
      <c r="AA38" s="64"/>
      <c r="AB38" s="83"/>
      <c r="AC38" s="65"/>
      <c r="AD38" s="23"/>
      <c r="AE38" s="63" t="s">
        <v>125</v>
      </c>
      <c r="AF38" s="64"/>
      <c r="AG38" s="63" t="s">
        <v>125</v>
      </c>
      <c r="AH38" s="63" t="s">
        <v>125</v>
      </c>
      <c r="AI38" s="64"/>
      <c r="AJ38" s="63" t="s">
        <v>125</v>
      </c>
      <c r="AK38" s="63" t="s">
        <v>125</v>
      </c>
      <c r="AL38" s="64"/>
      <c r="AM38" s="64"/>
      <c r="AN38" s="64"/>
      <c r="AO38" s="63" t="s">
        <v>125</v>
      </c>
      <c r="AP38" s="66" t="s">
        <v>125</v>
      </c>
      <c r="AQ38" s="71" t="s">
        <v>125</v>
      </c>
      <c r="AR38" s="26"/>
      <c r="AS38" s="69" t="s">
        <v>125</v>
      </c>
      <c r="AT38" s="66" t="s">
        <v>125</v>
      </c>
      <c r="AU38" s="66"/>
      <c r="AV38" s="66" t="s">
        <v>125</v>
      </c>
      <c r="AW38" s="66" t="s">
        <v>125</v>
      </c>
      <c r="AX38" s="66" t="s">
        <v>125</v>
      </c>
      <c r="AY38" s="66"/>
      <c r="AZ38" s="66"/>
      <c r="BA38" s="66" t="s">
        <v>125</v>
      </c>
      <c r="BB38" s="66" t="s">
        <v>125</v>
      </c>
      <c r="BC38" s="66"/>
      <c r="BD38" s="71" t="s">
        <v>125</v>
      </c>
      <c r="BE38" s="26"/>
      <c r="BF38" s="72"/>
      <c r="BG38" s="72"/>
      <c r="BH38" s="72" t="s">
        <v>125</v>
      </c>
      <c r="BI38" s="72" t="s">
        <v>125</v>
      </c>
      <c r="BJ38" s="72" t="s">
        <v>125</v>
      </c>
      <c r="BK38" s="72"/>
      <c r="BL38" s="72" t="s">
        <v>126</v>
      </c>
      <c r="BM38" s="72"/>
      <c r="BN38" s="72" t="s">
        <v>126</v>
      </c>
      <c r="BO38" s="66" t="s">
        <v>126</v>
      </c>
      <c r="BP38" s="66" t="s">
        <v>125</v>
      </c>
      <c r="BQ38" s="66" t="s">
        <v>125</v>
      </c>
      <c r="BR38" s="66"/>
      <c r="BS38" s="26"/>
      <c r="BT38" s="66"/>
      <c r="BU38" s="66" t="s">
        <v>125</v>
      </c>
      <c r="BV38" s="66" t="s">
        <v>126</v>
      </c>
      <c r="BW38" s="66" t="s">
        <v>125</v>
      </c>
      <c r="BX38" s="66"/>
      <c r="BY38" s="73"/>
      <c r="BZ38" s="66" t="s">
        <v>125</v>
      </c>
      <c r="CA38" s="66" t="s">
        <v>125</v>
      </c>
      <c r="CB38" s="66" t="s">
        <v>125</v>
      </c>
      <c r="CC38" s="66" t="s">
        <v>125</v>
      </c>
      <c r="CD38" s="66"/>
      <c r="CE38" s="66"/>
      <c r="CF38" s="66" t="s">
        <v>125</v>
      </c>
      <c r="CG38" s="66" t="s">
        <v>125</v>
      </c>
      <c r="CH38" s="66"/>
      <c r="CI38" s="26"/>
      <c r="CJ38" s="66" t="s">
        <v>125</v>
      </c>
      <c r="CK38" s="66" t="s">
        <v>125</v>
      </c>
      <c r="CL38" s="66" t="s">
        <v>125</v>
      </c>
      <c r="CM38" s="66" t="s">
        <v>125</v>
      </c>
      <c r="CN38" s="66" t="s">
        <v>125</v>
      </c>
      <c r="CO38" s="66" t="s">
        <v>125</v>
      </c>
      <c r="CP38" s="66"/>
      <c r="CQ38" s="66"/>
      <c r="CR38" s="66" t="s">
        <v>125</v>
      </c>
      <c r="CS38" s="66" t="s">
        <v>125</v>
      </c>
      <c r="CT38" s="66" t="s">
        <v>125</v>
      </c>
      <c r="CU38" s="66" t="s">
        <v>125</v>
      </c>
      <c r="CV38" s="26"/>
      <c r="CW38" s="66" t="s">
        <v>125</v>
      </c>
      <c r="CX38" s="66" t="s">
        <v>125</v>
      </c>
      <c r="CY38" s="66" t="s">
        <v>125</v>
      </c>
      <c r="CZ38" s="66" t="s">
        <v>125</v>
      </c>
      <c r="DA38" s="66" t="s">
        <v>125</v>
      </c>
      <c r="DB38" s="66" t="s">
        <v>125</v>
      </c>
      <c r="DC38" s="66" t="s">
        <v>125</v>
      </c>
      <c r="DD38" s="66" t="s">
        <v>125</v>
      </c>
      <c r="DE38" s="26"/>
      <c r="DF38" s="66" t="s">
        <v>125</v>
      </c>
      <c r="DG38" s="66" t="s">
        <v>125</v>
      </c>
      <c r="DH38" s="66"/>
      <c r="DI38" s="66" t="s">
        <v>125</v>
      </c>
      <c r="DJ38" s="66" t="s">
        <v>125</v>
      </c>
      <c r="DK38" s="26"/>
      <c r="DL38" s="66" t="s">
        <v>125</v>
      </c>
      <c r="DM38" s="66" t="s">
        <v>125</v>
      </c>
      <c r="DN38" s="66" t="s">
        <v>125</v>
      </c>
      <c r="DO38" s="66" t="s">
        <v>125</v>
      </c>
      <c r="DP38" s="66"/>
      <c r="DQ38" s="26"/>
      <c r="DR38" s="66" t="s">
        <v>125</v>
      </c>
      <c r="DS38" s="66"/>
      <c r="DT38" s="66" t="s">
        <v>125</v>
      </c>
      <c r="DU38" s="66" t="s">
        <v>125</v>
      </c>
      <c r="DV38" s="66"/>
      <c r="DW38" s="66" t="s">
        <v>125</v>
      </c>
      <c r="DX38" s="26"/>
      <c r="DY38" s="74"/>
    </row>
    <row r="39" ht="15.75" customHeight="1">
      <c r="A39" s="75"/>
      <c r="B39" s="76">
        <v>1.0</v>
      </c>
      <c r="C39" s="91">
        <v>35.0</v>
      </c>
      <c r="D39" s="100" t="s">
        <v>138</v>
      </c>
      <c r="E39" s="59">
        <v>1.0</v>
      </c>
      <c r="F39" s="60"/>
      <c r="G39" s="60"/>
      <c r="H39" s="60"/>
      <c r="I39" s="98"/>
      <c r="J39" s="83"/>
      <c r="K39" s="101"/>
      <c r="L39" s="60"/>
      <c r="M39" s="60"/>
      <c r="N39" s="60"/>
      <c r="O39" s="60"/>
      <c r="P39" s="60"/>
      <c r="Q39" s="59">
        <v>1.0</v>
      </c>
      <c r="R39" s="60"/>
      <c r="S39" s="60"/>
      <c r="T39" s="60"/>
      <c r="U39" s="64"/>
      <c r="V39" s="64"/>
      <c r="W39" s="64"/>
      <c r="X39" s="64"/>
      <c r="Y39" s="64"/>
      <c r="Z39" s="64"/>
      <c r="AA39" s="64"/>
      <c r="AB39" s="83"/>
      <c r="AC39" s="65"/>
      <c r="AD39" s="23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70"/>
      <c r="AQ39" s="67"/>
      <c r="AR39" s="68"/>
      <c r="AS39" s="103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67"/>
      <c r="BE39" s="68"/>
      <c r="BF39" s="104"/>
      <c r="BG39" s="104"/>
      <c r="BH39" s="72"/>
      <c r="BI39" s="104"/>
      <c r="BJ39" s="104"/>
      <c r="BK39" s="104"/>
      <c r="BL39" s="80">
        <v>0.0</v>
      </c>
      <c r="BM39" s="104"/>
      <c r="BN39" s="80">
        <v>0.0</v>
      </c>
      <c r="BO39" s="66">
        <v>1.0</v>
      </c>
      <c r="BP39" s="105"/>
      <c r="BQ39" s="70"/>
      <c r="BR39" s="70"/>
      <c r="BS39" s="68"/>
      <c r="BT39" s="70"/>
      <c r="BU39" s="70"/>
      <c r="BV39" s="80">
        <v>0.0</v>
      </c>
      <c r="BW39" s="70"/>
      <c r="BX39" s="70"/>
      <c r="BY39" s="73"/>
      <c r="BZ39" s="70"/>
      <c r="CA39" s="70"/>
      <c r="CB39" s="70"/>
      <c r="CC39" s="70"/>
      <c r="CD39" s="70"/>
      <c r="CE39" s="70"/>
      <c r="CF39" s="70"/>
      <c r="CG39" s="70"/>
      <c r="CH39" s="70"/>
      <c r="CI39" s="68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68"/>
      <c r="CW39" s="70"/>
      <c r="CX39" s="70"/>
      <c r="CY39" s="70"/>
      <c r="CZ39" s="70"/>
      <c r="DA39" s="70"/>
      <c r="DB39" s="70"/>
      <c r="DC39" s="70"/>
      <c r="DD39" s="70"/>
      <c r="DE39" s="68"/>
      <c r="DF39" s="70"/>
      <c r="DG39" s="70"/>
      <c r="DH39" s="70"/>
      <c r="DI39" s="70"/>
      <c r="DJ39" s="70"/>
      <c r="DK39" s="68"/>
      <c r="DL39" s="70"/>
      <c r="DM39" s="70"/>
      <c r="DN39" s="70"/>
      <c r="DO39" s="70"/>
      <c r="DP39" s="70"/>
      <c r="DQ39" s="68"/>
      <c r="DR39" s="70"/>
      <c r="DS39" s="70"/>
      <c r="DT39" s="70"/>
      <c r="DU39" s="70"/>
      <c r="DV39" s="70"/>
      <c r="DW39" s="70"/>
      <c r="DX39" s="68"/>
      <c r="DY39" s="106"/>
    </row>
    <row r="40" ht="15.75" customHeight="1">
      <c r="A40" s="75"/>
      <c r="B40" s="76">
        <v>1.0</v>
      </c>
      <c r="C40" s="91">
        <v>36.0</v>
      </c>
      <c r="D40" s="100" t="s">
        <v>139</v>
      </c>
      <c r="E40" s="59">
        <v>1.0</v>
      </c>
      <c r="F40" s="60"/>
      <c r="G40" s="60"/>
      <c r="H40" s="60"/>
      <c r="I40" s="98"/>
      <c r="J40" s="83"/>
      <c r="K40" s="101"/>
      <c r="L40" s="60"/>
      <c r="M40" s="60"/>
      <c r="N40" s="60"/>
      <c r="O40" s="60"/>
      <c r="P40" s="60"/>
      <c r="Q40" s="93">
        <v>0.0</v>
      </c>
      <c r="R40" s="60"/>
      <c r="S40" s="60"/>
      <c r="T40" s="60"/>
      <c r="U40" s="64"/>
      <c r="V40" s="64"/>
      <c r="W40" s="64"/>
      <c r="X40" s="64"/>
      <c r="Y40" s="64"/>
      <c r="Z40" s="64"/>
      <c r="AA40" s="64"/>
      <c r="AB40" s="83"/>
      <c r="AC40" s="65"/>
      <c r="AD40" s="23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70"/>
      <c r="AQ40" s="67"/>
      <c r="AR40" s="68"/>
      <c r="AS40" s="103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67"/>
      <c r="BE40" s="68"/>
      <c r="BF40" s="104"/>
      <c r="BG40" s="104"/>
      <c r="BH40" s="72"/>
      <c r="BI40" s="104"/>
      <c r="BJ40" s="104"/>
      <c r="BK40" s="104"/>
      <c r="BL40" s="80">
        <v>0.0</v>
      </c>
      <c r="BM40" s="104"/>
      <c r="BN40" s="80">
        <v>0.0</v>
      </c>
      <c r="BO40" s="80">
        <v>0.0</v>
      </c>
      <c r="BP40" s="66"/>
      <c r="BQ40" s="70"/>
      <c r="BR40" s="70"/>
      <c r="BS40" s="68"/>
      <c r="BT40" s="70"/>
      <c r="BU40" s="70"/>
      <c r="BV40" s="80">
        <v>0.0</v>
      </c>
      <c r="BW40" s="70"/>
      <c r="BX40" s="70"/>
      <c r="BY40" s="73"/>
      <c r="BZ40" s="70"/>
      <c r="CA40" s="70"/>
      <c r="CB40" s="70"/>
      <c r="CC40" s="70"/>
      <c r="CD40" s="70"/>
      <c r="CE40" s="70"/>
      <c r="CF40" s="70"/>
      <c r="CG40" s="70"/>
      <c r="CH40" s="70"/>
      <c r="CI40" s="68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68"/>
      <c r="CW40" s="70"/>
      <c r="CX40" s="70"/>
      <c r="CY40" s="70"/>
      <c r="CZ40" s="70"/>
      <c r="DA40" s="70"/>
      <c r="DB40" s="70"/>
      <c r="DC40" s="70"/>
      <c r="DD40" s="70"/>
      <c r="DE40" s="68"/>
      <c r="DF40" s="70"/>
      <c r="DG40" s="70"/>
      <c r="DH40" s="70"/>
      <c r="DI40" s="70"/>
      <c r="DJ40" s="70"/>
      <c r="DK40" s="68"/>
      <c r="DL40" s="70"/>
      <c r="DM40" s="70"/>
      <c r="DN40" s="70"/>
      <c r="DO40" s="70"/>
      <c r="DP40" s="70"/>
      <c r="DQ40" s="68"/>
      <c r="DR40" s="70"/>
      <c r="DS40" s="70"/>
      <c r="DT40" s="70"/>
      <c r="DU40" s="70"/>
      <c r="DV40" s="70"/>
      <c r="DW40" s="70"/>
      <c r="DX40" s="68"/>
      <c r="DY40" s="106"/>
    </row>
    <row r="41" ht="15.75" customHeight="1">
      <c r="A41" s="75"/>
      <c r="B41" s="76">
        <v>1.0</v>
      </c>
      <c r="C41" s="91">
        <v>37.0</v>
      </c>
      <c r="D41" s="100" t="s">
        <v>135</v>
      </c>
      <c r="E41" s="93">
        <v>0.0</v>
      </c>
      <c r="F41" s="60"/>
      <c r="G41" s="60"/>
      <c r="H41" s="60"/>
      <c r="I41" s="98"/>
      <c r="J41" s="83"/>
      <c r="K41" s="101"/>
      <c r="L41" s="60"/>
      <c r="M41" s="60"/>
      <c r="N41" s="60"/>
      <c r="O41" s="60"/>
      <c r="P41" s="60"/>
      <c r="Q41" s="93">
        <v>0.0</v>
      </c>
      <c r="R41" s="60"/>
      <c r="S41" s="60"/>
      <c r="T41" s="60"/>
      <c r="U41" s="64"/>
      <c r="V41" s="64"/>
      <c r="W41" s="64"/>
      <c r="X41" s="64"/>
      <c r="Y41" s="64"/>
      <c r="Z41" s="64"/>
      <c r="AA41" s="64"/>
      <c r="AB41" s="83"/>
      <c r="AC41" s="65"/>
      <c r="AD41" s="23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70"/>
      <c r="AQ41" s="67"/>
      <c r="AR41" s="68"/>
      <c r="AS41" s="103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67"/>
      <c r="BE41" s="68"/>
      <c r="BF41" s="104"/>
      <c r="BG41" s="104"/>
      <c r="BH41" s="72"/>
      <c r="BI41" s="104"/>
      <c r="BJ41" s="104"/>
      <c r="BK41" s="104"/>
      <c r="BL41" s="80">
        <v>0.0</v>
      </c>
      <c r="BM41" s="104"/>
      <c r="BN41" s="80">
        <v>0.0</v>
      </c>
      <c r="BO41" s="66">
        <v>1.0</v>
      </c>
      <c r="BP41" s="66"/>
      <c r="BQ41" s="70"/>
      <c r="BR41" s="70"/>
      <c r="BS41" s="68"/>
      <c r="BT41" s="70"/>
      <c r="BU41" s="70"/>
      <c r="BV41" s="80">
        <v>0.0</v>
      </c>
      <c r="BW41" s="70"/>
      <c r="BX41" s="70"/>
      <c r="BY41" s="73"/>
      <c r="BZ41" s="70"/>
      <c r="CA41" s="70"/>
      <c r="CB41" s="70"/>
      <c r="CC41" s="70"/>
      <c r="CD41" s="70"/>
      <c r="CE41" s="70"/>
      <c r="CF41" s="70"/>
      <c r="CG41" s="70"/>
      <c r="CH41" s="70"/>
      <c r="CI41" s="68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68"/>
      <c r="CW41" s="70"/>
      <c r="CX41" s="70"/>
      <c r="CY41" s="70"/>
      <c r="CZ41" s="70"/>
      <c r="DA41" s="70"/>
      <c r="DB41" s="70"/>
      <c r="DC41" s="70"/>
      <c r="DD41" s="70"/>
      <c r="DE41" s="68"/>
      <c r="DF41" s="70"/>
      <c r="DG41" s="70"/>
      <c r="DH41" s="70"/>
      <c r="DI41" s="70"/>
      <c r="DJ41" s="70"/>
      <c r="DK41" s="68"/>
      <c r="DL41" s="70"/>
      <c r="DM41" s="70"/>
      <c r="DN41" s="70"/>
      <c r="DO41" s="70"/>
      <c r="DP41" s="70"/>
      <c r="DQ41" s="68"/>
      <c r="DR41" s="70"/>
      <c r="DS41" s="70"/>
      <c r="DT41" s="70"/>
      <c r="DU41" s="70"/>
      <c r="DV41" s="70"/>
      <c r="DW41" s="70"/>
      <c r="DX41" s="68"/>
      <c r="DY41" s="106"/>
    </row>
    <row r="42" ht="15.75" customHeight="1">
      <c r="A42" s="75"/>
      <c r="B42" s="76">
        <v>1.0</v>
      </c>
      <c r="C42" s="91">
        <v>38.0</v>
      </c>
      <c r="D42" s="100" t="s">
        <v>140</v>
      </c>
      <c r="E42" s="59">
        <v>1.0</v>
      </c>
      <c r="F42" s="60"/>
      <c r="G42" s="60"/>
      <c r="H42" s="60"/>
      <c r="I42" s="98"/>
      <c r="J42" s="83"/>
      <c r="K42" s="101"/>
      <c r="L42" s="60"/>
      <c r="M42" s="60"/>
      <c r="N42" s="60"/>
      <c r="O42" s="60"/>
      <c r="P42" s="60"/>
      <c r="Q42" s="59">
        <v>1.0</v>
      </c>
      <c r="R42" s="60"/>
      <c r="S42" s="60"/>
      <c r="T42" s="60"/>
      <c r="U42" s="64"/>
      <c r="V42" s="64"/>
      <c r="W42" s="64"/>
      <c r="X42" s="64"/>
      <c r="Y42" s="64"/>
      <c r="Z42" s="64"/>
      <c r="AA42" s="64"/>
      <c r="AB42" s="83"/>
      <c r="AC42" s="65"/>
      <c r="AD42" s="23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70"/>
      <c r="AQ42" s="67"/>
      <c r="AR42" s="68"/>
      <c r="AS42" s="103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67"/>
      <c r="BE42" s="68"/>
      <c r="BF42" s="104"/>
      <c r="BG42" s="104"/>
      <c r="BH42" s="72"/>
      <c r="BI42" s="104"/>
      <c r="BJ42" s="104"/>
      <c r="BK42" s="104"/>
      <c r="BL42" s="80">
        <v>0.0</v>
      </c>
      <c r="BM42" s="104"/>
      <c r="BN42" s="80">
        <v>0.0</v>
      </c>
      <c r="BO42" s="66">
        <v>1.0</v>
      </c>
      <c r="BP42" s="66"/>
      <c r="BQ42" s="70"/>
      <c r="BR42" s="70"/>
      <c r="BS42" s="68"/>
      <c r="BT42" s="70"/>
      <c r="BU42" s="70"/>
      <c r="BV42" s="80">
        <v>0.0</v>
      </c>
      <c r="BW42" s="70"/>
      <c r="BX42" s="70"/>
      <c r="BY42" s="73"/>
      <c r="BZ42" s="70"/>
      <c r="CA42" s="70"/>
      <c r="CB42" s="70"/>
      <c r="CC42" s="70"/>
      <c r="CD42" s="70"/>
      <c r="CE42" s="70"/>
      <c r="CF42" s="70"/>
      <c r="CG42" s="70"/>
      <c r="CH42" s="70"/>
      <c r="CI42" s="68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68"/>
      <c r="CW42" s="70"/>
      <c r="CX42" s="70"/>
      <c r="CY42" s="70"/>
      <c r="CZ42" s="70"/>
      <c r="DA42" s="70"/>
      <c r="DB42" s="70"/>
      <c r="DC42" s="70"/>
      <c r="DD42" s="70"/>
      <c r="DE42" s="68"/>
      <c r="DF42" s="70"/>
      <c r="DG42" s="70"/>
      <c r="DH42" s="70"/>
      <c r="DI42" s="70"/>
      <c r="DJ42" s="70"/>
      <c r="DK42" s="68"/>
      <c r="DL42" s="70"/>
      <c r="DM42" s="70"/>
      <c r="DN42" s="70"/>
      <c r="DO42" s="70"/>
      <c r="DP42" s="70"/>
      <c r="DQ42" s="68"/>
      <c r="DR42" s="70"/>
      <c r="DS42" s="70"/>
      <c r="DT42" s="70"/>
      <c r="DU42" s="70"/>
      <c r="DV42" s="70"/>
      <c r="DW42" s="70"/>
      <c r="DX42" s="68"/>
      <c r="DY42" s="106"/>
    </row>
    <row r="43" ht="34.5" customHeight="1">
      <c r="A43" s="75"/>
      <c r="B43" s="76">
        <v>1.0</v>
      </c>
      <c r="C43" s="91">
        <v>39.0</v>
      </c>
      <c r="D43" s="100" t="s">
        <v>131</v>
      </c>
      <c r="E43" s="93">
        <v>0.0</v>
      </c>
      <c r="F43" s="60"/>
      <c r="G43" s="60"/>
      <c r="H43" s="60"/>
      <c r="I43" s="98"/>
      <c r="J43" s="83"/>
      <c r="K43" s="101"/>
      <c r="L43" s="60"/>
      <c r="M43" s="60"/>
      <c r="N43" s="60"/>
      <c r="O43" s="60"/>
      <c r="P43" s="60"/>
      <c r="Q43" s="93">
        <v>0.0</v>
      </c>
      <c r="R43" s="60"/>
      <c r="S43" s="60"/>
      <c r="T43" s="60"/>
      <c r="U43" s="64"/>
      <c r="V43" s="64"/>
      <c r="W43" s="64"/>
      <c r="X43" s="64"/>
      <c r="Y43" s="64"/>
      <c r="Z43" s="64"/>
      <c r="AA43" s="64"/>
      <c r="AB43" s="83"/>
      <c r="AC43" s="65"/>
      <c r="AD43" s="23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70"/>
      <c r="AQ43" s="67"/>
      <c r="AR43" s="68"/>
      <c r="AS43" s="103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67"/>
      <c r="BE43" s="68"/>
      <c r="BF43" s="104"/>
      <c r="BG43" s="104"/>
      <c r="BH43" s="72"/>
      <c r="BI43" s="104"/>
      <c r="BJ43" s="104"/>
      <c r="BK43" s="104"/>
      <c r="BL43" s="80">
        <v>0.0</v>
      </c>
      <c r="BM43" s="104"/>
      <c r="BN43" s="80">
        <v>0.0</v>
      </c>
      <c r="BO43" s="80">
        <v>0.0</v>
      </c>
      <c r="BP43" s="66"/>
      <c r="BQ43" s="70"/>
      <c r="BR43" s="70"/>
      <c r="BS43" s="68"/>
      <c r="BT43" s="70"/>
      <c r="BU43" s="70"/>
      <c r="BV43" s="80">
        <v>0.0</v>
      </c>
      <c r="BW43" s="70"/>
      <c r="BX43" s="70"/>
      <c r="BY43" s="73"/>
      <c r="BZ43" s="70"/>
      <c r="CA43" s="70"/>
      <c r="CB43" s="70"/>
      <c r="CC43" s="70"/>
      <c r="CD43" s="70"/>
      <c r="CE43" s="70"/>
      <c r="CF43" s="70"/>
      <c r="CG43" s="70"/>
      <c r="CH43" s="70"/>
      <c r="CI43" s="68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68"/>
      <c r="CW43" s="70"/>
      <c r="CX43" s="70"/>
      <c r="CY43" s="70"/>
      <c r="CZ43" s="70"/>
      <c r="DA43" s="70"/>
      <c r="DB43" s="70"/>
      <c r="DC43" s="70"/>
      <c r="DD43" s="70"/>
      <c r="DE43" s="68"/>
      <c r="DF43" s="70"/>
      <c r="DG43" s="70"/>
      <c r="DH43" s="70"/>
      <c r="DI43" s="70"/>
      <c r="DJ43" s="70"/>
      <c r="DK43" s="68"/>
      <c r="DL43" s="70"/>
      <c r="DM43" s="70"/>
      <c r="DN43" s="70"/>
      <c r="DO43" s="70"/>
      <c r="DP43" s="70"/>
      <c r="DQ43" s="68"/>
      <c r="DR43" s="70"/>
      <c r="DS43" s="70"/>
      <c r="DT43" s="70"/>
      <c r="DU43" s="70"/>
      <c r="DV43" s="70"/>
      <c r="DW43" s="70"/>
      <c r="DX43" s="68"/>
      <c r="DY43" s="106"/>
    </row>
    <row r="44" ht="15.75" customHeight="1">
      <c r="A44" s="75"/>
      <c r="B44" s="76">
        <v>1.0</v>
      </c>
      <c r="C44" s="91">
        <v>40.0</v>
      </c>
      <c r="D44" s="100" t="s">
        <v>141</v>
      </c>
      <c r="E44" s="93">
        <v>0.0</v>
      </c>
      <c r="F44" s="60"/>
      <c r="G44" s="60"/>
      <c r="H44" s="60"/>
      <c r="I44" s="98"/>
      <c r="J44" s="83"/>
      <c r="K44" s="101"/>
      <c r="L44" s="60"/>
      <c r="M44" s="60"/>
      <c r="N44" s="60"/>
      <c r="O44" s="60"/>
      <c r="P44" s="60"/>
      <c r="Q44" s="93">
        <v>0.0</v>
      </c>
      <c r="R44" s="60"/>
      <c r="S44" s="60"/>
      <c r="T44" s="60"/>
      <c r="U44" s="64"/>
      <c r="V44" s="64"/>
      <c r="W44" s="64"/>
      <c r="X44" s="64"/>
      <c r="Y44" s="64"/>
      <c r="Z44" s="64"/>
      <c r="AA44" s="64"/>
      <c r="AB44" s="83"/>
      <c r="AC44" s="65"/>
      <c r="AD44" s="23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70"/>
      <c r="AQ44" s="67"/>
      <c r="AR44" s="68"/>
      <c r="AS44" s="103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67"/>
      <c r="BE44" s="68"/>
      <c r="BF44" s="104"/>
      <c r="BG44" s="104"/>
      <c r="BH44" s="72"/>
      <c r="BI44" s="104"/>
      <c r="BJ44" s="104"/>
      <c r="BK44" s="104"/>
      <c r="BL44" s="80">
        <v>0.0</v>
      </c>
      <c r="BM44" s="104"/>
      <c r="BN44" s="80">
        <v>0.0</v>
      </c>
      <c r="BO44" s="80">
        <v>0.0</v>
      </c>
      <c r="BP44" s="66"/>
      <c r="BQ44" s="70"/>
      <c r="BR44" s="70"/>
      <c r="BS44" s="68"/>
      <c r="BT44" s="70"/>
      <c r="BU44" s="70"/>
      <c r="BV44" s="80">
        <v>0.0</v>
      </c>
      <c r="BW44" s="70"/>
      <c r="BX44" s="70"/>
      <c r="BY44" s="73"/>
      <c r="BZ44" s="70"/>
      <c r="CA44" s="70"/>
      <c r="CB44" s="70"/>
      <c r="CC44" s="70"/>
      <c r="CD44" s="70"/>
      <c r="CE44" s="70"/>
      <c r="CF44" s="70"/>
      <c r="CG44" s="70"/>
      <c r="CH44" s="70"/>
      <c r="CI44" s="68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68"/>
      <c r="CW44" s="70"/>
      <c r="CX44" s="70"/>
      <c r="CY44" s="70"/>
      <c r="CZ44" s="70"/>
      <c r="DA44" s="70"/>
      <c r="DB44" s="70"/>
      <c r="DC44" s="70"/>
      <c r="DD44" s="70"/>
      <c r="DE44" s="68"/>
      <c r="DF44" s="70"/>
      <c r="DG44" s="70"/>
      <c r="DH44" s="70"/>
      <c r="DI44" s="70"/>
      <c r="DJ44" s="70"/>
      <c r="DK44" s="68"/>
      <c r="DL44" s="70"/>
      <c r="DM44" s="70"/>
      <c r="DN44" s="70"/>
      <c r="DO44" s="70"/>
      <c r="DP44" s="70"/>
      <c r="DQ44" s="68"/>
      <c r="DR44" s="70"/>
      <c r="DS44" s="70"/>
      <c r="DT44" s="70"/>
      <c r="DU44" s="70"/>
      <c r="DV44" s="70"/>
      <c r="DW44" s="70"/>
      <c r="DX44" s="68"/>
      <c r="DY44" s="106"/>
    </row>
    <row r="45" ht="15.75" customHeight="1">
      <c r="A45" s="75"/>
      <c r="B45" s="76">
        <v>1.0</v>
      </c>
      <c r="C45" s="91">
        <v>41.0</v>
      </c>
      <c r="D45" s="100" t="s">
        <v>142</v>
      </c>
      <c r="E45" s="93">
        <v>0.0</v>
      </c>
      <c r="F45" s="60"/>
      <c r="G45" s="60"/>
      <c r="H45" s="60"/>
      <c r="I45" s="98"/>
      <c r="J45" s="83"/>
      <c r="K45" s="101"/>
      <c r="L45" s="60"/>
      <c r="M45" s="60"/>
      <c r="N45" s="60"/>
      <c r="O45" s="60"/>
      <c r="P45" s="60"/>
      <c r="Q45" s="93">
        <v>0.0</v>
      </c>
      <c r="R45" s="60"/>
      <c r="S45" s="60"/>
      <c r="T45" s="60"/>
      <c r="U45" s="64"/>
      <c r="V45" s="64"/>
      <c r="W45" s="64"/>
      <c r="X45" s="64"/>
      <c r="Y45" s="64"/>
      <c r="Z45" s="64"/>
      <c r="AA45" s="64"/>
      <c r="AB45" s="83"/>
      <c r="AC45" s="65"/>
      <c r="AD45" s="23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70"/>
      <c r="AQ45" s="67"/>
      <c r="AR45" s="68"/>
      <c r="AS45" s="103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67"/>
      <c r="BE45" s="68"/>
      <c r="BF45" s="104"/>
      <c r="BG45" s="104"/>
      <c r="BH45" s="72"/>
      <c r="BI45" s="104"/>
      <c r="BJ45" s="104"/>
      <c r="BK45" s="104"/>
      <c r="BL45" s="80">
        <v>0.0</v>
      </c>
      <c r="BM45" s="104"/>
      <c r="BN45" s="80">
        <v>0.0</v>
      </c>
      <c r="BO45" s="80">
        <v>0.0</v>
      </c>
      <c r="BP45" s="66"/>
      <c r="BQ45" s="70"/>
      <c r="BR45" s="70"/>
      <c r="BS45" s="68"/>
      <c r="BT45" s="70"/>
      <c r="BU45" s="70"/>
      <c r="BV45" s="80">
        <v>0.0</v>
      </c>
      <c r="BW45" s="70"/>
      <c r="BX45" s="70"/>
      <c r="BY45" s="73"/>
      <c r="BZ45" s="70"/>
      <c r="CA45" s="70"/>
      <c r="CB45" s="70"/>
      <c r="CC45" s="70"/>
      <c r="CD45" s="70"/>
      <c r="CE45" s="70"/>
      <c r="CF45" s="70"/>
      <c r="CG45" s="70"/>
      <c r="CH45" s="70"/>
      <c r="CI45" s="68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68"/>
      <c r="CW45" s="70"/>
      <c r="CX45" s="70"/>
      <c r="CY45" s="70"/>
      <c r="CZ45" s="70"/>
      <c r="DA45" s="70"/>
      <c r="DB45" s="70"/>
      <c r="DC45" s="70"/>
      <c r="DD45" s="70"/>
      <c r="DE45" s="68"/>
      <c r="DF45" s="70"/>
      <c r="DG45" s="70"/>
      <c r="DH45" s="70"/>
      <c r="DI45" s="70"/>
      <c r="DJ45" s="70"/>
      <c r="DK45" s="68"/>
      <c r="DL45" s="70"/>
      <c r="DM45" s="70"/>
      <c r="DN45" s="70"/>
      <c r="DO45" s="70"/>
      <c r="DP45" s="70"/>
      <c r="DQ45" s="68"/>
      <c r="DR45" s="70"/>
      <c r="DS45" s="70"/>
      <c r="DT45" s="70"/>
      <c r="DU45" s="70"/>
      <c r="DV45" s="70"/>
      <c r="DW45" s="70"/>
      <c r="DX45" s="68"/>
      <c r="DY45" s="106"/>
    </row>
    <row r="46" ht="15.75" customHeight="1">
      <c r="A46" s="75"/>
      <c r="B46" s="76">
        <v>1.0</v>
      </c>
      <c r="C46" s="91">
        <v>42.0</v>
      </c>
      <c r="D46" s="100" t="s">
        <v>143</v>
      </c>
      <c r="E46" s="93">
        <v>0.0</v>
      </c>
      <c r="F46" s="60"/>
      <c r="G46" s="60"/>
      <c r="H46" s="60"/>
      <c r="I46" s="98"/>
      <c r="J46" s="83"/>
      <c r="K46" s="101"/>
      <c r="L46" s="60"/>
      <c r="M46" s="60"/>
      <c r="N46" s="60"/>
      <c r="O46" s="60"/>
      <c r="P46" s="60"/>
      <c r="Q46" s="93">
        <v>0.0</v>
      </c>
      <c r="R46" s="60"/>
      <c r="S46" s="60"/>
      <c r="T46" s="60"/>
      <c r="U46" s="64"/>
      <c r="V46" s="64"/>
      <c r="W46" s="64"/>
      <c r="X46" s="64"/>
      <c r="Y46" s="64"/>
      <c r="Z46" s="64"/>
      <c r="AA46" s="64"/>
      <c r="AB46" s="83"/>
      <c r="AC46" s="65"/>
      <c r="AD46" s="23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70"/>
      <c r="AQ46" s="67"/>
      <c r="AR46" s="68"/>
      <c r="AS46" s="103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67"/>
      <c r="BE46" s="68"/>
      <c r="BF46" s="104"/>
      <c r="BG46" s="104"/>
      <c r="BH46" s="72"/>
      <c r="BI46" s="104"/>
      <c r="BJ46" s="104"/>
      <c r="BK46" s="104"/>
      <c r="BL46" s="80">
        <v>0.0</v>
      </c>
      <c r="BM46" s="104"/>
      <c r="BN46" s="80">
        <v>0.0</v>
      </c>
      <c r="BO46" s="80">
        <v>0.0</v>
      </c>
      <c r="BP46" s="66"/>
      <c r="BQ46" s="70"/>
      <c r="BR46" s="70"/>
      <c r="BS46" s="68"/>
      <c r="BT46" s="70"/>
      <c r="BU46" s="70"/>
      <c r="BV46" s="80">
        <v>0.0</v>
      </c>
      <c r="BW46" s="70"/>
      <c r="BX46" s="70"/>
      <c r="BY46" s="73"/>
      <c r="BZ46" s="70"/>
      <c r="CA46" s="70"/>
      <c r="CB46" s="70"/>
      <c r="CC46" s="70"/>
      <c r="CD46" s="70"/>
      <c r="CE46" s="70"/>
      <c r="CF46" s="70"/>
      <c r="CG46" s="70"/>
      <c r="CH46" s="70"/>
      <c r="CI46" s="68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68"/>
      <c r="CW46" s="70"/>
      <c r="CX46" s="70"/>
      <c r="CY46" s="70"/>
      <c r="CZ46" s="70"/>
      <c r="DA46" s="70"/>
      <c r="DB46" s="70"/>
      <c r="DC46" s="70"/>
      <c r="DD46" s="70"/>
      <c r="DE46" s="68"/>
      <c r="DF46" s="70"/>
      <c r="DG46" s="70"/>
      <c r="DH46" s="70"/>
      <c r="DI46" s="70"/>
      <c r="DJ46" s="70"/>
      <c r="DK46" s="68"/>
      <c r="DL46" s="70"/>
      <c r="DM46" s="70"/>
      <c r="DN46" s="70"/>
      <c r="DO46" s="70"/>
      <c r="DP46" s="70"/>
      <c r="DQ46" s="68"/>
      <c r="DR46" s="70"/>
      <c r="DS46" s="70"/>
      <c r="DT46" s="70"/>
      <c r="DU46" s="70"/>
      <c r="DV46" s="70"/>
      <c r="DW46" s="70"/>
      <c r="DX46" s="68"/>
      <c r="DY46" s="106"/>
    </row>
    <row r="47" ht="15.75" customHeight="1">
      <c r="A47" s="75"/>
      <c r="B47" s="76">
        <v>1.0</v>
      </c>
      <c r="C47" s="91">
        <v>43.0</v>
      </c>
      <c r="D47" s="100" t="s">
        <v>144</v>
      </c>
      <c r="E47" s="93">
        <v>0.0</v>
      </c>
      <c r="F47" s="60"/>
      <c r="G47" s="60"/>
      <c r="H47" s="60"/>
      <c r="I47" s="98"/>
      <c r="J47" s="83"/>
      <c r="K47" s="101"/>
      <c r="L47" s="60"/>
      <c r="M47" s="60"/>
      <c r="N47" s="60"/>
      <c r="O47" s="60"/>
      <c r="P47" s="60"/>
      <c r="Q47" s="93">
        <v>0.0</v>
      </c>
      <c r="R47" s="60"/>
      <c r="S47" s="60"/>
      <c r="T47" s="60"/>
      <c r="U47" s="64"/>
      <c r="V47" s="64"/>
      <c r="W47" s="64"/>
      <c r="X47" s="64"/>
      <c r="Y47" s="64"/>
      <c r="Z47" s="64"/>
      <c r="AA47" s="64"/>
      <c r="AB47" s="83"/>
      <c r="AC47" s="65"/>
      <c r="AD47" s="23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70"/>
      <c r="AQ47" s="67"/>
      <c r="AR47" s="68"/>
      <c r="AS47" s="103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67"/>
      <c r="BE47" s="68"/>
      <c r="BF47" s="104"/>
      <c r="BG47" s="104"/>
      <c r="BH47" s="72"/>
      <c r="BI47" s="104"/>
      <c r="BJ47" s="104"/>
      <c r="BK47" s="104"/>
      <c r="BL47" s="80">
        <v>0.0</v>
      </c>
      <c r="BM47" s="104"/>
      <c r="BN47" s="80">
        <v>0.0</v>
      </c>
      <c r="BO47" s="80">
        <v>0.0</v>
      </c>
      <c r="BP47" s="66"/>
      <c r="BQ47" s="70"/>
      <c r="BR47" s="70"/>
      <c r="BS47" s="68"/>
      <c r="BT47" s="70"/>
      <c r="BU47" s="70"/>
      <c r="BV47" s="80">
        <v>0.0</v>
      </c>
      <c r="BW47" s="70"/>
      <c r="BX47" s="70"/>
      <c r="BY47" s="73"/>
      <c r="BZ47" s="70"/>
      <c r="CA47" s="70"/>
      <c r="CB47" s="70"/>
      <c r="CC47" s="70"/>
      <c r="CD47" s="70"/>
      <c r="CE47" s="70"/>
      <c r="CF47" s="70"/>
      <c r="CG47" s="70"/>
      <c r="CH47" s="70"/>
      <c r="CI47" s="68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68"/>
      <c r="CW47" s="70"/>
      <c r="CX47" s="70"/>
      <c r="CY47" s="70"/>
      <c r="CZ47" s="70"/>
      <c r="DA47" s="70"/>
      <c r="DB47" s="70"/>
      <c r="DC47" s="70"/>
      <c r="DD47" s="70"/>
      <c r="DE47" s="68"/>
      <c r="DF47" s="70"/>
      <c r="DG47" s="70"/>
      <c r="DH47" s="70"/>
      <c r="DI47" s="70"/>
      <c r="DJ47" s="70"/>
      <c r="DK47" s="68"/>
      <c r="DL47" s="70"/>
      <c r="DM47" s="70"/>
      <c r="DN47" s="70"/>
      <c r="DO47" s="70"/>
      <c r="DP47" s="70"/>
      <c r="DQ47" s="68"/>
      <c r="DR47" s="70"/>
      <c r="DS47" s="70"/>
      <c r="DT47" s="70"/>
      <c r="DU47" s="70"/>
      <c r="DV47" s="70"/>
      <c r="DW47" s="70"/>
      <c r="DX47" s="68"/>
      <c r="DY47" s="106"/>
    </row>
    <row r="48" ht="35.25" customHeight="1">
      <c r="A48" s="75"/>
      <c r="B48" s="90">
        <v>0.0</v>
      </c>
      <c r="C48" s="91">
        <v>44.0</v>
      </c>
      <c r="D48" s="97" t="s">
        <v>145</v>
      </c>
      <c r="E48" s="59" t="s">
        <v>125</v>
      </c>
      <c r="F48" s="59" t="s">
        <v>125</v>
      </c>
      <c r="G48" s="59" t="s">
        <v>125</v>
      </c>
      <c r="H48" s="60"/>
      <c r="I48" s="61" t="s">
        <v>125</v>
      </c>
      <c r="J48" s="83"/>
      <c r="K48" s="62" t="s">
        <v>125</v>
      </c>
      <c r="L48" s="62" t="s">
        <v>125</v>
      </c>
      <c r="M48" s="62" t="s">
        <v>125</v>
      </c>
      <c r="N48" s="59" t="s">
        <v>125</v>
      </c>
      <c r="O48" s="60"/>
      <c r="P48" s="60"/>
      <c r="Q48" s="59" t="s">
        <v>125</v>
      </c>
      <c r="R48" s="59" t="s">
        <v>125</v>
      </c>
      <c r="S48" s="59" t="s">
        <v>125</v>
      </c>
      <c r="T48" s="59" t="s">
        <v>125</v>
      </c>
      <c r="U48" s="59" t="s">
        <v>125</v>
      </c>
      <c r="V48" s="64"/>
      <c r="W48" s="63" t="s">
        <v>125</v>
      </c>
      <c r="X48" s="63" t="s">
        <v>125</v>
      </c>
      <c r="Y48" s="63" t="s">
        <v>125</v>
      </c>
      <c r="Z48" s="63" t="s">
        <v>125</v>
      </c>
      <c r="AA48" s="64"/>
      <c r="AB48" s="83"/>
      <c r="AC48" s="65"/>
      <c r="AD48" s="23"/>
      <c r="AE48" s="63" t="s">
        <v>125</v>
      </c>
      <c r="AF48" s="64"/>
      <c r="AG48" s="63" t="s">
        <v>125</v>
      </c>
      <c r="AH48" s="63" t="s">
        <v>125</v>
      </c>
      <c r="AI48" s="64"/>
      <c r="AJ48" s="63" t="s">
        <v>125</v>
      </c>
      <c r="AK48" s="63" t="s">
        <v>125</v>
      </c>
      <c r="AL48" s="64"/>
      <c r="AM48" s="64"/>
      <c r="AN48" s="64"/>
      <c r="AO48" s="63" t="s">
        <v>125</v>
      </c>
      <c r="AP48" s="66" t="s">
        <v>125</v>
      </c>
      <c r="AQ48" s="71" t="s">
        <v>125</v>
      </c>
      <c r="AR48" s="26"/>
      <c r="AS48" s="69" t="s">
        <v>125</v>
      </c>
      <c r="AT48" s="66" t="s">
        <v>125</v>
      </c>
      <c r="AU48" s="66"/>
      <c r="AV48" s="66" t="s">
        <v>125</v>
      </c>
      <c r="AW48" s="66" t="s">
        <v>125</v>
      </c>
      <c r="AX48" s="66" t="s">
        <v>125</v>
      </c>
      <c r="AY48" s="66"/>
      <c r="AZ48" s="66"/>
      <c r="BA48" s="66" t="s">
        <v>125</v>
      </c>
      <c r="BB48" s="66" t="s">
        <v>125</v>
      </c>
      <c r="BC48" s="66"/>
      <c r="BD48" s="71" t="s">
        <v>125</v>
      </c>
      <c r="BE48" s="26"/>
      <c r="BF48" s="72"/>
      <c r="BG48" s="72"/>
      <c r="BH48" s="72" t="s">
        <v>125</v>
      </c>
      <c r="BI48" s="72" t="s">
        <v>125</v>
      </c>
      <c r="BJ48" s="72" t="s">
        <v>125</v>
      </c>
      <c r="BK48" s="72"/>
      <c r="BL48" s="72" t="s">
        <v>125</v>
      </c>
      <c r="BM48" s="72"/>
      <c r="BN48" s="72" t="s">
        <v>125</v>
      </c>
      <c r="BO48" s="66" t="s">
        <v>125</v>
      </c>
      <c r="BP48" s="66" t="s">
        <v>125</v>
      </c>
      <c r="BQ48" s="66" t="s">
        <v>126</v>
      </c>
      <c r="BR48" s="66"/>
      <c r="BS48" s="26"/>
      <c r="BT48" s="66"/>
      <c r="BU48" s="66" t="s">
        <v>125</v>
      </c>
      <c r="BV48" s="66" t="s">
        <v>125</v>
      </c>
      <c r="BW48" s="66" t="s">
        <v>125</v>
      </c>
      <c r="BX48" s="66" t="s">
        <v>125</v>
      </c>
      <c r="BY48" s="73"/>
      <c r="BZ48" s="66" t="s">
        <v>125</v>
      </c>
      <c r="CA48" s="66" t="s">
        <v>125</v>
      </c>
      <c r="CB48" s="66" t="s">
        <v>125</v>
      </c>
      <c r="CC48" s="66" t="s">
        <v>125</v>
      </c>
      <c r="CD48" s="66"/>
      <c r="CE48" s="66"/>
      <c r="CF48" s="66" t="s">
        <v>125</v>
      </c>
      <c r="CG48" s="66" t="s">
        <v>125</v>
      </c>
      <c r="CH48" s="66"/>
      <c r="CI48" s="26"/>
      <c r="CJ48" s="66" t="s">
        <v>125</v>
      </c>
      <c r="CK48" s="66" t="s">
        <v>125</v>
      </c>
      <c r="CL48" s="66" t="s">
        <v>125</v>
      </c>
      <c r="CM48" s="66" t="s">
        <v>125</v>
      </c>
      <c r="CN48" s="66" t="s">
        <v>125</v>
      </c>
      <c r="CO48" s="66" t="s">
        <v>125</v>
      </c>
      <c r="CP48" s="66"/>
      <c r="CQ48" s="66"/>
      <c r="CR48" s="66" t="s">
        <v>125</v>
      </c>
      <c r="CS48" s="66" t="s">
        <v>125</v>
      </c>
      <c r="CT48" s="66" t="s">
        <v>125</v>
      </c>
      <c r="CU48" s="66" t="s">
        <v>125</v>
      </c>
      <c r="CV48" s="26"/>
      <c r="CW48" s="66" t="s">
        <v>125</v>
      </c>
      <c r="CX48" s="66" t="s">
        <v>125</v>
      </c>
      <c r="CY48" s="66" t="s">
        <v>125</v>
      </c>
      <c r="CZ48" s="66" t="s">
        <v>125</v>
      </c>
      <c r="DA48" s="66" t="s">
        <v>125</v>
      </c>
      <c r="DB48" s="66" t="s">
        <v>125</v>
      </c>
      <c r="DC48" s="66" t="s">
        <v>125</v>
      </c>
      <c r="DD48" s="66" t="s">
        <v>125</v>
      </c>
      <c r="DE48" s="26"/>
      <c r="DF48" s="66" t="s">
        <v>125</v>
      </c>
      <c r="DG48" s="66" t="s">
        <v>125</v>
      </c>
      <c r="DH48" s="66"/>
      <c r="DI48" s="66" t="s">
        <v>125</v>
      </c>
      <c r="DJ48" s="66" t="s">
        <v>125</v>
      </c>
      <c r="DK48" s="26"/>
      <c r="DL48" s="66" t="s">
        <v>125</v>
      </c>
      <c r="DM48" s="66" t="s">
        <v>125</v>
      </c>
      <c r="DN48" s="66" t="s">
        <v>125</v>
      </c>
      <c r="DO48" s="66" t="s">
        <v>125</v>
      </c>
      <c r="DP48" s="66"/>
      <c r="DQ48" s="26"/>
      <c r="DR48" s="66" t="s">
        <v>125</v>
      </c>
      <c r="DS48" s="66"/>
      <c r="DT48" s="66" t="s">
        <v>125</v>
      </c>
      <c r="DU48" s="66" t="s">
        <v>125</v>
      </c>
      <c r="DV48" s="66"/>
      <c r="DW48" s="66" t="s">
        <v>125</v>
      </c>
      <c r="DX48" s="26"/>
      <c r="DY48" s="74"/>
    </row>
    <row r="49" ht="34.5" customHeight="1">
      <c r="A49" s="75"/>
      <c r="B49" s="76">
        <v>1.0</v>
      </c>
      <c r="C49" s="91">
        <v>45.0</v>
      </c>
      <c r="D49" s="96" t="s">
        <v>127</v>
      </c>
      <c r="E49" s="60"/>
      <c r="F49" s="60"/>
      <c r="G49" s="60"/>
      <c r="H49" s="60"/>
      <c r="I49" s="98"/>
      <c r="J49" s="83"/>
      <c r="K49" s="101"/>
      <c r="L49" s="60"/>
      <c r="M49" s="60"/>
      <c r="N49" s="60"/>
      <c r="O49" s="60"/>
      <c r="P49" s="60"/>
      <c r="Q49" s="60"/>
      <c r="R49" s="60"/>
      <c r="S49" s="60"/>
      <c r="T49" s="60"/>
      <c r="U49" s="64"/>
      <c r="V49" s="64"/>
      <c r="W49" s="64"/>
      <c r="X49" s="64"/>
      <c r="Y49" s="64"/>
      <c r="Z49" s="64"/>
      <c r="AA49" s="64"/>
      <c r="AB49" s="83"/>
      <c r="AC49" s="65"/>
      <c r="AD49" s="23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70"/>
      <c r="AQ49" s="67"/>
      <c r="AR49" s="68"/>
      <c r="AS49" s="103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67"/>
      <c r="BE49" s="68"/>
      <c r="BF49" s="104"/>
      <c r="BG49" s="104"/>
      <c r="BH49" s="104"/>
      <c r="BI49" s="104"/>
      <c r="BJ49" s="104"/>
      <c r="BK49" s="104"/>
      <c r="BL49" s="104"/>
      <c r="BM49" s="104"/>
      <c r="BN49" s="104"/>
      <c r="BO49" s="70"/>
      <c r="BP49" s="70"/>
      <c r="BQ49" s="66">
        <v>1.0</v>
      </c>
      <c r="BR49" s="70"/>
      <c r="BS49" s="68"/>
      <c r="BT49" s="70"/>
      <c r="BU49" s="70"/>
      <c r="BV49" s="70"/>
      <c r="BW49" s="70"/>
      <c r="BX49" s="70"/>
      <c r="BY49" s="73"/>
      <c r="BZ49" s="70"/>
      <c r="CA49" s="70"/>
      <c r="CB49" s="70"/>
      <c r="CC49" s="70"/>
      <c r="CD49" s="70"/>
      <c r="CE49" s="70"/>
      <c r="CF49" s="70"/>
      <c r="CG49" s="70"/>
      <c r="CH49" s="70"/>
      <c r="CI49" s="68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68"/>
      <c r="CW49" s="70"/>
      <c r="CX49" s="70"/>
      <c r="CY49" s="70"/>
      <c r="CZ49" s="70"/>
      <c r="DA49" s="70"/>
      <c r="DB49" s="70"/>
      <c r="DC49" s="70"/>
      <c r="DD49" s="70"/>
      <c r="DE49" s="68"/>
      <c r="DF49" s="70"/>
      <c r="DG49" s="70"/>
      <c r="DH49" s="70"/>
      <c r="DI49" s="70"/>
      <c r="DJ49" s="70"/>
      <c r="DK49" s="68"/>
      <c r="DL49" s="70"/>
      <c r="DM49" s="70"/>
      <c r="DN49" s="70"/>
      <c r="DO49" s="70"/>
      <c r="DP49" s="70"/>
      <c r="DQ49" s="68"/>
      <c r="DR49" s="70"/>
      <c r="DS49" s="70"/>
      <c r="DT49" s="70"/>
      <c r="DU49" s="70"/>
      <c r="DV49" s="70"/>
      <c r="DW49" s="70"/>
      <c r="DX49" s="68"/>
      <c r="DY49" s="106"/>
    </row>
    <row r="50" ht="15.75" customHeight="1">
      <c r="A50" s="75"/>
      <c r="B50" s="76">
        <v>1.0</v>
      </c>
      <c r="C50" s="91">
        <v>46.0</v>
      </c>
      <c r="D50" s="100" t="s">
        <v>128</v>
      </c>
      <c r="E50" s="60"/>
      <c r="F50" s="60"/>
      <c r="G50" s="60"/>
      <c r="H50" s="60"/>
      <c r="I50" s="98"/>
      <c r="J50" s="83"/>
      <c r="K50" s="101"/>
      <c r="L50" s="60"/>
      <c r="M50" s="60"/>
      <c r="N50" s="60"/>
      <c r="O50" s="60"/>
      <c r="P50" s="60"/>
      <c r="Q50" s="60"/>
      <c r="R50" s="60"/>
      <c r="S50" s="60"/>
      <c r="T50" s="60"/>
      <c r="U50" s="64"/>
      <c r="V50" s="64"/>
      <c r="W50" s="64"/>
      <c r="X50" s="64"/>
      <c r="Y50" s="64"/>
      <c r="Z50" s="64"/>
      <c r="AA50" s="64"/>
      <c r="AB50" s="83"/>
      <c r="AC50" s="65"/>
      <c r="AD50" s="23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70"/>
      <c r="AQ50" s="67"/>
      <c r="AR50" s="68"/>
      <c r="AS50" s="103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67"/>
      <c r="BE50" s="68"/>
      <c r="BF50" s="104"/>
      <c r="BG50" s="104"/>
      <c r="BH50" s="104"/>
      <c r="BI50" s="104"/>
      <c r="BJ50" s="104"/>
      <c r="BK50" s="104"/>
      <c r="BL50" s="104"/>
      <c r="BM50" s="104"/>
      <c r="BN50" s="104"/>
      <c r="BO50" s="70"/>
      <c r="BP50" s="70"/>
      <c r="BQ50" s="66">
        <v>1.0</v>
      </c>
      <c r="BR50" s="70"/>
      <c r="BS50" s="68"/>
      <c r="BT50" s="70"/>
      <c r="BU50" s="70"/>
      <c r="BV50" s="70"/>
      <c r="BW50" s="70"/>
      <c r="BX50" s="70"/>
      <c r="BY50" s="73"/>
      <c r="BZ50" s="70"/>
      <c r="CA50" s="70"/>
      <c r="CB50" s="70"/>
      <c r="CC50" s="70"/>
      <c r="CD50" s="70"/>
      <c r="CE50" s="70"/>
      <c r="CF50" s="70"/>
      <c r="CG50" s="70"/>
      <c r="CH50" s="70"/>
      <c r="CI50" s="68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68"/>
      <c r="CW50" s="70"/>
      <c r="CX50" s="70"/>
      <c r="CY50" s="70"/>
      <c r="CZ50" s="70"/>
      <c r="DA50" s="70"/>
      <c r="DB50" s="70"/>
      <c r="DC50" s="70"/>
      <c r="DD50" s="70"/>
      <c r="DE50" s="68"/>
      <c r="DF50" s="70"/>
      <c r="DG50" s="70"/>
      <c r="DH50" s="70"/>
      <c r="DI50" s="70"/>
      <c r="DJ50" s="70"/>
      <c r="DK50" s="68"/>
      <c r="DL50" s="70"/>
      <c r="DM50" s="70"/>
      <c r="DN50" s="70"/>
      <c r="DO50" s="70"/>
      <c r="DP50" s="70"/>
      <c r="DQ50" s="68"/>
      <c r="DR50" s="70"/>
      <c r="DS50" s="70"/>
      <c r="DT50" s="70"/>
      <c r="DU50" s="70"/>
      <c r="DV50" s="70"/>
      <c r="DW50" s="70"/>
      <c r="DX50" s="68"/>
      <c r="DY50" s="106"/>
    </row>
    <row r="51" ht="15.75" customHeight="1">
      <c r="A51" s="75"/>
      <c r="B51" s="76">
        <v>1.0</v>
      </c>
      <c r="C51" s="91">
        <v>47.0</v>
      </c>
      <c r="D51" s="100" t="s">
        <v>146</v>
      </c>
      <c r="E51" s="60"/>
      <c r="F51" s="60"/>
      <c r="G51" s="60"/>
      <c r="H51" s="60"/>
      <c r="I51" s="98"/>
      <c r="J51" s="83"/>
      <c r="K51" s="101"/>
      <c r="L51" s="60"/>
      <c r="M51" s="60"/>
      <c r="N51" s="60"/>
      <c r="O51" s="60"/>
      <c r="P51" s="60"/>
      <c r="Q51" s="60"/>
      <c r="R51" s="60"/>
      <c r="S51" s="60"/>
      <c r="T51" s="60"/>
      <c r="U51" s="64"/>
      <c r="V51" s="64"/>
      <c r="W51" s="64"/>
      <c r="X51" s="64"/>
      <c r="Y51" s="64"/>
      <c r="Z51" s="64"/>
      <c r="AA51" s="64"/>
      <c r="AB51" s="83"/>
      <c r="AC51" s="65"/>
      <c r="AD51" s="23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70"/>
      <c r="AQ51" s="67"/>
      <c r="AR51" s="68"/>
      <c r="AS51" s="103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67"/>
      <c r="BE51" s="68"/>
      <c r="BF51" s="104"/>
      <c r="BG51" s="104"/>
      <c r="BH51" s="104"/>
      <c r="BI51" s="104"/>
      <c r="BJ51" s="104"/>
      <c r="BK51" s="104"/>
      <c r="BL51" s="104"/>
      <c r="BM51" s="104"/>
      <c r="BN51" s="104"/>
      <c r="BO51" s="70"/>
      <c r="BP51" s="70"/>
      <c r="BQ51" s="66">
        <v>1.0</v>
      </c>
      <c r="BR51" s="70"/>
      <c r="BS51" s="68"/>
      <c r="BT51" s="70"/>
      <c r="BU51" s="70"/>
      <c r="BV51" s="70"/>
      <c r="BW51" s="70"/>
      <c r="BX51" s="70"/>
      <c r="BY51" s="73"/>
      <c r="BZ51" s="70"/>
      <c r="CA51" s="70"/>
      <c r="CB51" s="70"/>
      <c r="CC51" s="70"/>
      <c r="CD51" s="70"/>
      <c r="CE51" s="70"/>
      <c r="CF51" s="70"/>
      <c r="CG51" s="70"/>
      <c r="CH51" s="70"/>
      <c r="CI51" s="68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68"/>
      <c r="CW51" s="70"/>
      <c r="CX51" s="70"/>
      <c r="CY51" s="70"/>
      <c r="CZ51" s="70"/>
      <c r="DA51" s="70"/>
      <c r="DB51" s="70"/>
      <c r="DC51" s="70"/>
      <c r="DD51" s="70"/>
      <c r="DE51" s="68"/>
      <c r="DF51" s="70"/>
      <c r="DG51" s="70"/>
      <c r="DH51" s="70"/>
      <c r="DI51" s="70"/>
      <c r="DJ51" s="70"/>
      <c r="DK51" s="68"/>
      <c r="DL51" s="70"/>
      <c r="DM51" s="70"/>
      <c r="DN51" s="70"/>
      <c r="DO51" s="70"/>
      <c r="DP51" s="70"/>
      <c r="DQ51" s="68"/>
      <c r="DR51" s="70"/>
      <c r="DS51" s="70"/>
      <c r="DT51" s="70"/>
      <c r="DU51" s="70"/>
      <c r="DV51" s="70"/>
      <c r="DW51" s="70"/>
      <c r="DX51" s="68"/>
      <c r="DY51" s="106"/>
    </row>
    <row r="52" ht="15.75" customHeight="1">
      <c r="A52" s="75"/>
      <c r="B52" s="76">
        <v>1.0</v>
      </c>
      <c r="C52" s="91">
        <v>48.0</v>
      </c>
      <c r="D52" s="100" t="s">
        <v>140</v>
      </c>
      <c r="E52" s="60"/>
      <c r="F52" s="60"/>
      <c r="G52" s="60"/>
      <c r="H52" s="60"/>
      <c r="I52" s="98"/>
      <c r="J52" s="83"/>
      <c r="K52" s="101"/>
      <c r="L52" s="60"/>
      <c r="M52" s="60"/>
      <c r="N52" s="60"/>
      <c r="O52" s="60"/>
      <c r="P52" s="60"/>
      <c r="Q52" s="60"/>
      <c r="R52" s="60"/>
      <c r="S52" s="60"/>
      <c r="T52" s="60"/>
      <c r="U52" s="64"/>
      <c r="V52" s="64"/>
      <c r="W52" s="64"/>
      <c r="X52" s="64"/>
      <c r="Y52" s="64"/>
      <c r="Z52" s="64"/>
      <c r="AA52" s="64"/>
      <c r="AB52" s="83"/>
      <c r="AC52" s="65"/>
      <c r="AD52" s="23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70"/>
      <c r="AQ52" s="67"/>
      <c r="AR52" s="68"/>
      <c r="AS52" s="103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67"/>
      <c r="BE52" s="68"/>
      <c r="BF52" s="104"/>
      <c r="BG52" s="104"/>
      <c r="BH52" s="104"/>
      <c r="BI52" s="104"/>
      <c r="BJ52" s="104"/>
      <c r="BK52" s="104"/>
      <c r="BL52" s="104"/>
      <c r="BM52" s="104"/>
      <c r="BN52" s="104"/>
      <c r="BO52" s="70"/>
      <c r="BP52" s="70"/>
      <c r="BQ52" s="66">
        <v>1.0</v>
      </c>
      <c r="BR52" s="70"/>
      <c r="BS52" s="68"/>
      <c r="BT52" s="70"/>
      <c r="BU52" s="70"/>
      <c r="BV52" s="70"/>
      <c r="BW52" s="70"/>
      <c r="BX52" s="70"/>
      <c r="BY52" s="73"/>
      <c r="BZ52" s="70"/>
      <c r="CA52" s="70"/>
      <c r="CB52" s="70"/>
      <c r="CC52" s="70"/>
      <c r="CD52" s="70"/>
      <c r="CE52" s="70"/>
      <c r="CF52" s="70"/>
      <c r="CG52" s="70"/>
      <c r="CH52" s="70"/>
      <c r="CI52" s="68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68"/>
      <c r="CW52" s="70"/>
      <c r="CX52" s="70"/>
      <c r="CY52" s="70"/>
      <c r="CZ52" s="70"/>
      <c r="DA52" s="70"/>
      <c r="DB52" s="70"/>
      <c r="DC52" s="70"/>
      <c r="DD52" s="70"/>
      <c r="DE52" s="68"/>
      <c r="DF52" s="70"/>
      <c r="DG52" s="70"/>
      <c r="DH52" s="70"/>
      <c r="DI52" s="70"/>
      <c r="DJ52" s="70"/>
      <c r="DK52" s="68"/>
      <c r="DL52" s="70"/>
      <c r="DM52" s="70"/>
      <c r="DN52" s="70"/>
      <c r="DO52" s="70"/>
      <c r="DP52" s="70"/>
      <c r="DQ52" s="68"/>
      <c r="DR52" s="70"/>
      <c r="DS52" s="70"/>
      <c r="DT52" s="70"/>
      <c r="DU52" s="70"/>
      <c r="DV52" s="70"/>
      <c r="DW52" s="70"/>
      <c r="DX52" s="68"/>
      <c r="DY52" s="106"/>
    </row>
    <row r="53" ht="33.75" customHeight="1">
      <c r="A53" s="75"/>
      <c r="B53" s="76">
        <v>1.0</v>
      </c>
      <c r="C53" s="91">
        <v>49.0</v>
      </c>
      <c r="D53" s="100" t="s">
        <v>131</v>
      </c>
      <c r="E53" s="60"/>
      <c r="F53" s="60"/>
      <c r="G53" s="60"/>
      <c r="H53" s="60"/>
      <c r="I53" s="98"/>
      <c r="J53" s="83"/>
      <c r="K53" s="101"/>
      <c r="L53" s="60"/>
      <c r="M53" s="60"/>
      <c r="N53" s="60"/>
      <c r="O53" s="60"/>
      <c r="P53" s="60"/>
      <c r="Q53" s="60"/>
      <c r="R53" s="60"/>
      <c r="S53" s="60"/>
      <c r="T53" s="60"/>
      <c r="U53" s="64"/>
      <c r="V53" s="64"/>
      <c r="W53" s="64"/>
      <c r="X53" s="64"/>
      <c r="Y53" s="64"/>
      <c r="Z53" s="64"/>
      <c r="AA53" s="64"/>
      <c r="AB53" s="83"/>
      <c r="AC53" s="65"/>
      <c r="AD53" s="23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70"/>
      <c r="AQ53" s="67"/>
      <c r="AR53" s="68"/>
      <c r="AS53" s="103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67"/>
      <c r="BE53" s="68"/>
      <c r="BF53" s="104"/>
      <c r="BG53" s="104"/>
      <c r="BH53" s="104"/>
      <c r="BI53" s="104"/>
      <c r="BJ53" s="104"/>
      <c r="BK53" s="104"/>
      <c r="BL53" s="104"/>
      <c r="BM53" s="104"/>
      <c r="BN53" s="104"/>
      <c r="BO53" s="70"/>
      <c r="BP53" s="70"/>
      <c r="BQ53" s="66">
        <v>1.0</v>
      </c>
      <c r="BR53" s="70"/>
      <c r="BS53" s="68"/>
      <c r="BT53" s="70"/>
      <c r="BU53" s="70"/>
      <c r="BV53" s="70"/>
      <c r="BW53" s="70"/>
      <c r="BX53" s="70"/>
      <c r="BY53" s="73"/>
      <c r="BZ53" s="70"/>
      <c r="CA53" s="70"/>
      <c r="CB53" s="70"/>
      <c r="CC53" s="70"/>
      <c r="CD53" s="70"/>
      <c r="CE53" s="70"/>
      <c r="CF53" s="70"/>
      <c r="CG53" s="70"/>
      <c r="CH53" s="70"/>
      <c r="CI53" s="68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68"/>
      <c r="CW53" s="70"/>
      <c r="CX53" s="70"/>
      <c r="CY53" s="70"/>
      <c r="CZ53" s="70"/>
      <c r="DA53" s="70"/>
      <c r="DB53" s="70"/>
      <c r="DC53" s="70"/>
      <c r="DD53" s="70"/>
      <c r="DE53" s="68"/>
      <c r="DF53" s="70"/>
      <c r="DG53" s="70"/>
      <c r="DH53" s="70"/>
      <c r="DI53" s="70"/>
      <c r="DJ53" s="70"/>
      <c r="DK53" s="68"/>
      <c r="DL53" s="70"/>
      <c r="DM53" s="70"/>
      <c r="DN53" s="70"/>
      <c r="DO53" s="70"/>
      <c r="DP53" s="70"/>
      <c r="DQ53" s="68"/>
      <c r="DR53" s="70"/>
      <c r="DS53" s="70"/>
      <c r="DT53" s="70"/>
      <c r="DU53" s="70"/>
      <c r="DV53" s="70"/>
      <c r="DW53" s="70"/>
      <c r="DX53" s="68"/>
      <c r="DY53" s="106"/>
    </row>
    <row r="54" ht="15.75" customHeight="1">
      <c r="A54" s="75"/>
      <c r="B54" s="76">
        <v>1.0</v>
      </c>
      <c r="C54" s="91">
        <v>50.0</v>
      </c>
      <c r="D54" s="100" t="s">
        <v>147</v>
      </c>
      <c r="E54" s="60"/>
      <c r="F54" s="60"/>
      <c r="G54" s="60"/>
      <c r="H54" s="60"/>
      <c r="I54" s="98"/>
      <c r="J54" s="83"/>
      <c r="K54" s="101"/>
      <c r="L54" s="60"/>
      <c r="M54" s="60"/>
      <c r="N54" s="60"/>
      <c r="O54" s="60"/>
      <c r="P54" s="60"/>
      <c r="Q54" s="60"/>
      <c r="R54" s="60"/>
      <c r="S54" s="60"/>
      <c r="T54" s="60"/>
      <c r="U54" s="64"/>
      <c r="V54" s="64"/>
      <c r="W54" s="63"/>
      <c r="X54" s="64"/>
      <c r="Y54" s="64"/>
      <c r="Z54" s="64"/>
      <c r="AA54" s="64"/>
      <c r="AB54" s="83"/>
      <c r="AC54" s="65"/>
      <c r="AD54" s="23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70"/>
      <c r="AQ54" s="67"/>
      <c r="AR54" s="68"/>
      <c r="AS54" s="103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67"/>
      <c r="BE54" s="68"/>
      <c r="BF54" s="104"/>
      <c r="BG54" s="104"/>
      <c r="BH54" s="104"/>
      <c r="BI54" s="104"/>
      <c r="BJ54" s="104"/>
      <c r="BK54" s="104"/>
      <c r="BL54" s="104"/>
      <c r="BM54" s="104"/>
      <c r="BN54" s="104"/>
      <c r="BO54" s="70"/>
      <c r="BP54" s="70"/>
      <c r="BQ54" s="80">
        <v>0.0</v>
      </c>
      <c r="BR54" s="70"/>
      <c r="BS54" s="68"/>
      <c r="BT54" s="70"/>
      <c r="BU54" s="70"/>
      <c r="BV54" s="70"/>
      <c r="BW54" s="70"/>
      <c r="BX54" s="70"/>
      <c r="BY54" s="73"/>
      <c r="BZ54" s="70"/>
      <c r="CA54" s="70"/>
      <c r="CB54" s="70"/>
      <c r="CC54" s="70"/>
      <c r="CD54" s="70"/>
      <c r="CE54" s="70"/>
      <c r="CF54" s="70"/>
      <c r="CG54" s="70"/>
      <c r="CH54" s="70"/>
      <c r="CI54" s="68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68"/>
      <c r="CW54" s="70"/>
      <c r="CX54" s="70"/>
      <c r="CY54" s="70"/>
      <c r="CZ54" s="70"/>
      <c r="DA54" s="70"/>
      <c r="DB54" s="70"/>
      <c r="DC54" s="70"/>
      <c r="DD54" s="70"/>
      <c r="DE54" s="68"/>
      <c r="DF54" s="70"/>
      <c r="DG54" s="70"/>
      <c r="DH54" s="70"/>
      <c r="DI54" s="70"/>
      <c r="DJ54" s="70"/>
      <c r="DK54" s="68"/>
      <c r="DL54" s="70"/>
      <c r="DM54" s="70"/>
      <c r="DN54" s="70"/>
      <c r="DO54" s="70"/>
      <c r="DP54" s="70"/>
      <c r="DQ54" s="68"/>
      <c r="DR54" s="70"/>
      <c r="DS54" s="70"/>
      <c r="DT54" s="70"/>
      <c r="DU54" s="70"/>
      <c r="DV54" s="70"/>
      <c r="DW54" s="70"/>
      <c r="DX54" s="68"/>
      <c r="DY54" s="106"/>
    </row>
    <row r="55" ht="15.75" customHeight="1">
      <c r="A55" s="75"/>
      <c r="B55" s="76">
        <v>1.0</v>
      </c>
      <c r="C55" s="91">
        <v>51.0</v>
      </c>
      <c r="D55" s="100" t="s">
        <v>133</v>
      </c>
      <c r="E55" s="60"/>
      <c r="F55" s="60"/>
      <c r="G55" s="60"/>
      <c r="H55" s="60"/>
      <c r="I55" s="98"/>
      <c r="J55" s="83"/>
      <c r="K55" s="101"/>
      <c r="L55" s="60"/>
      <c r="M55" s="60"/>
      <c r="N55" s="60"/>
      <c r="O55" s="60"/>
      <c r="P55" s="60"/>
      <c r="Q55" s="60"/>
      <c r="R55" s="60"/>
      <c r="S55" s="60"/>
      <c r="T55" s="60"/>
      <c r="U55" s="64"/>
      <c r="V55" s="64"/>
      <c r="W55" s="64"/>
      <c r="X55" s="64"/>
      <c r="Y55" s="64"/>
      <c r="Z55" s="64"/>
      <c r="AA55" s="64"/>
      <c r="AB55" s="83"/>
      <c r="AC55" s="65"/>
      <c r="AD55" s="23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70"/>
      <c r="AQ55" s="67"/>
      <c r="AR55" s="68"/>
      <c r="AS55" s="103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67"/>
      <c r="BE55" s="68"/>
      <c r="BF55" s="104"/>
      <c r="BG55" s="104"/>
      <c r="BH55" s="104"/>
      <c r="BI55" s="104"/>
      <c r="BJ55" s="104"/>
      <c r="BK55" s="104"/>
      <c r="BL55" s="104"/>
      <c r="BM55" s="104"/>
      <c r="BN55" s="104"/>
      <c r="BO55" s="70"/>
      <c r="BP55" s="70"/>
      <c r="BQ55" s="80">
        <v>0.0</v>
      </c>
      <c r="BR55" s="70"/>
      <c r="BS55" s="68"/>
      <c r="BT55" s="70"/>
      <c r="BU55" s="70"/>
      <c r="BV55" s="70"/>
      <c r="BW55" s="70"/>
      <c r="BX55" s="70"/>
      <c r="BY55" s="73"/>
      <c r="BZ55" s="70"/>
      <c r="CA55" s="70"/>
      <c r="CB55" s="70"/>
      <c r="CC55" s="70"/>
      <c r="CD55" s="70"/>
      <c r="CE55" s="70"/>
      <c r="CF55" s="70"/>
      <c r="CG55" s="70"/>
      <c r="CH55" s="70"/>
      <c r="CI55" s="68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68"/>
      <c r="CW55" s="70"/>
      <c r="CX55" s="70"/>
      <c r="CY55" s="70"/>
      <c r="CZ55" s="70"/>
      <c r="DA55" s="70"/>
      <c r="DB55" s="70"/>
      <c r="DC55" s="70"/>
      <c r="DD55" s="70"/>
      <c r="DE55" s="68"/>
      <c r="DF55" s="70"/>
      <c r="DG55" s="70"/>
      <c r="DH55" s="70"/>
      <c r="DI55" s="70"/>
      <c r="DJ55" s="70"/>
      <c r="DK55" s="68"/>
      <c r="DL55" s="70"/>
      <c r="DM55" s="70"/>
      <c r="DN55" s="70"/>
      <c r="DO55" s="70"/>
      <c r="DP55" s="70"/>
      <c r="DQ55" s="68"/>
      <c r="DR55" s="70"/>
      <c r="DS55" s="70"/>
      <c r="DT55" s="70"/>
      <c r="DU55" s="70"/>
      <c r="DV55" s="70"/>
      <c r="DW55" s="70"/>
      <c r="DX55" s="68"/>
      <c r="DY55" s="106"/>
    </row>
    <row r="56" ht="15.75" customHeight="1">
      <c r="A56" s="75"/>
      <c r="B56" s="76">
        <v>1.0</v>
      </c>
      <c r="C56" s="91">
        <v>52.0</v>
      </c>
      <c r="D56" s="100" t="s">
        <v>136</v>
      </c>
      <c r="E56" s="60"/>
      <c r="F56" s="60"/>
      <c r="G56" s="60"/>
      <c r="H56" s="60"/>
      <c r="I56" s="98"/>
      <c r="J56" s="83"/>
      <c r="K56" s="101"/>
      <c r="L56" s="60"/>
      <c r="M56" s="60"/>
      <c r="N56" s="60"/>
      <c r="O56" s="60"/>
      <c r="P56" s="60"/>
      <c r="Q56" s="60"/>
      <c r="R56" s="60"/>
      <c r="S56" s="60"/>
      <c r="T56" s="60"/>
      <c r="U56" s="64"/>
      <c r="V56" s="64"/>
      <c r="W56" s="64"/>
      <c r="X56" s="64"/>
      <c r="Y56" s="64"/>
      <c r="Z56" s="64"/>
      <c r="AA56" s="64"/>
      <c r="AB56" s="83"/>
      <c r="AC56" s="65"/>
      <c r="AD56" s="23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70"/>
      <c r="AQ56" s="67"/>
      <c r="AR56" s="68"/>
      <c r="AS56" s="103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67"/>
      <c r="BE56" s="68"/>
      <c r="BF56" s="104"/>
      <c r="BG56" s="104"/>
      <c r="BH56" s="104"/>
      <c r="BI56" s="104"/>
      <c r="BJ56" s="104"/>
      <c r="BK56" s="104"/>
      <c r="BL56" s="104"/>
      <c r="BM56" s="104"/>
      <c r="BN56" s="104"/>
      <c r="BO56" s="70"/>
      <c r="BP56" s="70"/>
      <c r="BQ56" s="80">
        <v>0.0</v>
      </c>
      <c r="BR56" s="70"/>
      <c r="BS56" s="68"/>
      <c r="BT56" s="70"/>
      <c r="BU56" s="70"/>
      <c r="BV56" s="70"/>
      <c r="BW56" s="70"/>
      <c r="BX56" s="70"/>
      <c r="BY56" s="73"/>
      <c r="BZ56" s="70"/>
      <c r="CA56" s="70"/>
      <c r="CB56" s="70"/>
      <c r="CC56" s="70"/>
      <c r="CD56" s="70"/>
      <c r="CE56" s="70"/>
      <c r="CF56" s="70"/>
      <c r="CG56" s="70"/>
      <c r="CH56" s="70"/>
      <c r="CI56" s="68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68"/>
      <c r="CW56" s="70"/>
      <c r="CX56" s="70"/>
      <c r="CY56" s="70"/>
      <c r="CZ56" s="70"/>
      <c r="DA56" s="70"/>
      <c r="DB56" s="70"/>
      <c r="DC56" s="70"/>
      <c r="DD56" s="70"/>
      <c r="DE56" s="68"/>
      <c r="DF56" s="70"/>
      <c r="DG56" s="70"/>
      <c r="DH56" s="70"/>
      <c r="DI56" s="70"/>
      <c r="DJ56" s="70"/>
      <c r="DK56" s="68"/>
      <c r="DL56" s="70"/>
      <c r="DM56" s="70"/>
      <c r="DN56" s="70"/>
      <c r="DO56" s="70"/>
      <c r="DP56" s="70"/>
      <c r="DQ56" s="68"/>
      <c r="DR56" s="70"/>
      <c r="DS56" s="70"/>
      <c r="DT56" s="70"/>
      <c r="DU56" s="70"/>
      <c r="DV56" s="70"/>
      <c r="DW56" s="70"/>
      <c r="DX56" s="68"/>
      <c r="DY56" s="106"/>
    </row>
    <row r="57" ht="32.25" customHeight="1">
      <c r="A57" s="75"/>
      <c r="B57" s="90">
        <v>0.0</v>
      </c>
      <c r="C57" s="91">
        <v>53.0</v>
      </c>
      <c r="D57" s="102" t="s">
        <v>148</v>
      </c>
      <c r="E57" s="59" t="s">
        <v>125</v>
      </c>
      <c r="F57" s="59" t="s">
        <v>125</v>
      </c>
      <c r="G57" s="59" t="s">
        <v>126</v>
      </c>
      <c r="H57" s="60"/>
      <c r="I57" s="61" t="s">
        <v>126</v>
      </c>
      <c r="J57" s="83"/>
      <c r="K57" s="62" t="s">
        <v>125</v>
      </c>
      <c r="L57" s="62" t="s">
        <v>125</v>
      </c>
      <c r="M57" s="62" t="s">
        <v>125</v>
      </c>
      <c r="N57" s="59" t="s">
        <v>125</v>
      </c>
      <c r="O57" s="60"/>
      <c r="P57" s="60"/>
      <c r="Q57" s="59" t="s">
        <v>125</v>
      </c>
      <c r="R57" s="59" t="s">
        <v>125</v>
      </c>
      <c r="S57" s="59" t="s">
        <v>125</v>
      </c>
      <c r="T57" s="59" t="s">
        <v>125</v>
      </c>
      <c r="U57" s="59" t="s">
        <v>125</v>
      </c>
      <c r="V57" s="64"/>
      <c r="W57" s="63" t="s">
        <v>125</v>
      </c>
      <c r="X57" s="63" t="s">
        <v>125</v>
      </c>
      <c r="Y57" s="63" t="s">
        <v>125</v>
      </c>
      <c r="Z57" s="63" t="s">
        <v>125</v>
      </c>
      <c r="AA57" s="64"/>
      <c r="AB57" s="83"/>
      <c r="AC57" s="65"/>
      <c r="AD57" s="23"/>
      <c r="AE57" s="63" t="s">
        <v>125</v>
      </c>
      <c r="AF57" s="64"/>
      <c r="AG57" s="63" t="s">
        <v>125</v>
      </c>
      <c r="AH57" s="63" t="s">
        <v>125</v>
      </c>
      <c r="AI57" s="64"/>
      <c r="AJ57" s="63" t="s">
        <v>125</v>
      </c>
      <c r="AK57" s="63" t="s">
        <v>125</v>
      </c>
      <c r="AL57" s="64"/>
      <c r="AM57" s="64"/>
      <c r="AN57" s="64"/>
      <c r="AO57" s="63" t="s">
        <v>125</v>
      </c>
      <c r="AP57" s="66" t="s">
        <v>125</v>
      </c>
      <c r="AQ57" s="71" t="s">
        <v>125</v>
      </c>
      <c r="AR57" s="26"/>
      <c r="AS57" s="69" t="s">
        <v>126</v>
      </c>
      <c r="AT57" s="66" t="s">
        <v>125</v>
      </c>
      <c r="AU57" s="66"/>
      <c r="AV57" s="66" t="s">
        <v>125</v>
      </c>
      <c r="AW57" s="66" t="s">
        <v>125</v>
      </c>
      <c r="AX57" s="66" t="s">
        <v>125</v>
      </c>
      <c r="AY57" s="66"/>
      <c r="AZ57" s="66"/>
      <c r="BA57" s="66" t="s">
        <v>125</v>
      </c>
      <c r="BB57" s="66" t="s">
        <v>125</v>
      </c>
      <c r="BC57" s="66"/>
      <c r="BD57" s="71" t="s">
        <v>125</v>
      </c>
      <c r="BE57" s="26"/>
      <c r="BF57" s="72"/>
      <c r="BG57" s="72"/>
      <c r="BH57" s="72" t="s">
        <v>125</v>
      </c>
      <c r="BI57" s="72" t="s">
        <v>125</v>
      </c>
      <c r="BJ57" s="72" t="s">
        <v>125</v>
      </c>
      <c r="BK57" s="72"/>
      <c r="BL57" s="72" t="s">
        <v>125</v>
      </c>
      <c r="BM57" s="72"/>
      <c r="BN57" s="72" t="s">
        <v>125</v>
      </c>
      <c r="BO57" s="66" t="s">
        <v>125</v>
      </c>
      <c r="BP57" s="66" t="s">
        <v>125</v>
      </c>
      <c r="BQ57" s="66" t="s">
        <v>125</v>
      </c>
      <c r="BR57" s="66"/>
      <c r="BS57" s="26"/>
      <c r="BT57" s="66"/>
      <c r="BU57" s="66" t="s">
        <v>125</v>
      </c>
      <c r="BV57" s="66" t="s">
        <v>125</v>
      </c>
      <c r="BW57" s="66" t="s">
        <v>125</v>
      </c>
      <c r="BX57" s="66" t="s">
        <v>125</v>
      </c>
      <c r="BY57" s="73"/>
      <c r="BZ57" s="66" t="s">
        <v>125</v>
      </c>
      <c r="CA57" s="66" t="s">
        <v>125</v>
      </c>
      <c r="CB57" s="66" t="s">
        <v>125</v>
      </c>
      <c r="CC57" s="66" t="s">
        <v>125</v>
      </c>
      <c r="CD57" s="66"/>
      <c r="CE57" s="66"/>
      <c r="CF57" s="66" t="s">
        <v>125</v>
      </c>
      <c r="CG57" s="66" t="s">
        <v>125</v>
      </c>
      <c r="CH57" s="66"/>
      <c r="CI57" s="26"/>
      <c r="CJ57" s="66" t="s">
        <v>125</v>
      </c>
      <c r="CK57" s="66" t="s">
        <v>125</v>
      </c>
      <c r="CL57" s="66" t="s">
        <v>125</v>
      </c>
      <c r="CM57" s="66" t="s">
        <v>125</v>
      </c>
      <c r="CN57" s="66" t="s">
        <v>125</v>
      </c>
      <c r="CO57" s="66" t="s">
        <v>125</v>
      </c>
      <c r="CP57" s="66"/>
      <c r="CQ57" s="66"/>
      <c r="CR57" s="66" t="s">
        <v>125</v>
      </c>
      <c r="CS57" s="66" t="s">
        <v>125</v>
      </c>
      <c r="CT57" s="66" t="s">
        <v>125</v>
      </c>
      <c r="CU57" s="66" t="s">
        <v>125</v>
      </c>
      <c r="CV57" s="26"/>
      <c r="CW57" s="66" t="s">
        <v>126</v>
      </c>
      <c r="CX57" s="66" t="s">
        <v>125</v>
      </c>
      <c r="CY57" s="66" t="s">
        <v>125</v>
      </c>
      <c r="CZ57" s="66" t="s">
        <v>125</v>
      </c>
      <c r="DA57" s="66" t="s">
        <v>125</v>
      </c>
      <c r="DB57" s="66" t="s">
        <v>125</v>
      </c>
      <c r="DC57" s="66" t="s">
        <v>125</v>
      </c>
      <c r="DD57" s="66" t="s">
        <v>125</v>
      </c>
      <c r="DE57" s="26"/>
      <c r="DF57" s="66" t="s">
        <v>125</v>
      </c>
      <c r="DG57" s="66" t="s">
        <v>125</v>
      </c>
      <c r="DH57" s="66"/>
      <c r="DI57" s="66" t="s">
        <v>125</v>
      </c>
      <c r="DJ57" s="66" t="s">
        <v>125</v>
      </c>
      <c r="DK57" s="26"/>
      <c r="DL57" s="66" t="s">
        <v>125</v>
      </c>
      <c r="DM57" s="66" t="s">
        <v>125</v>
      </c>
      <c r="DN57" s="66" t="s">
        <v>125</v>
      </c>
      <c r="DO57" s="66" t="s">
        <v>125</v>
      </c>
      <c r="DP57" s="66"/>
      <c r="DQ57" s="26"/>
      <c r="DR57" s="66" t="s">
        <v>125</v>
      </c>
      <c r="DS57" s="66"/>
      <c r="DT57" s="66" t="s">
        <v>125</v>
      </c>
      <c r="DU57" s="66" t="s">
        <v>125</v>
      </c>
      <c r="DV57" s="66"/>
      <c r="DW57" s="66" t="s">
        <v>125</v>
      </c>
      <c r="DX57" s="26"/>
      <c r="DY57" s="74"/>
    </row>
    <row r="58" ht="15.75" customHeight="1">
      <c r="A58" s="75"/>
      <c r="B58" s="76">
        <v>1.0</v>
      </c>
      <c r="C58" s="91">
        <v>54.0</v>
      </c>
      <c r="D58" s="100" t="s">
        <v>138</v>
      </c>
      <c r="E58" s="60"/>
      <c r="F58" s="60"/>
      <c r="G58" s="59">
        <v>1.0</v>
      </c>
      <c r="H58" s="60"/>
      <c r="I58" s="79">
        <v>0.0</v>
      </c>
      <c r="J58" s="83"/>
      <c r="K58" s="101"/>
      <c r="L58" s="60"/>
      <c r="M58" s="60"/>
      <c r="N58" s="60"/>
      <c r="O58" s="60"/>
      <c r="P58" s="60"/>
      <c r="Q58" s="60"/>
      <c r="R58" s="60"/>
      <c r="S58" s="60"/>
      <c r="T58" s="60"/>
      <c r="U58" s="59"/>
      <c r="V58" s="64"/>
      <c r="W58" s="64"/>
      <c r="X58" s="64"/>
      <c r="Y58" s="64"/>
      <c r="Z58" s="64"/>
      <c r="AA58" s="64"/>
      <c r="AB58" s="83"/>
      <c r="AC58" s="65"/>
      <c r="AD58" s="23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70"/>
      <c r="AQ58" s="67"/>
      <c r="AR58" s="68"/>
      <c r="AS58" s="95">
        <v>0.0</v>
      </c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67"/>
      <c r="BE58" s="68"/>
      <c r="BF58" s="104"/>
      <c r="BG58" s="104"/>
      <c r="BH58" s="104"/>
      <c r="BI58" s="104"/>
      <c r="BJ58" s="104"/>
      <c r="BK58" s="104"/>
      <c r="BL58" s="104"/>
      <c r="BM58" s="104"/>
      <c r="BN58" s="104"/>
      <c r="BO58" s="70"/>
      <c r="BP58" s="70"/>
      <c r="BQ58" s="70"/>
      <c r="BR58" s="70"/>
      <c r="BS58" s="68"/>
      <c r="BT58" s="70"/>
      <c r="BU58" s="70"/>
      <c r="BV58" s="70"/>
      <c r="BW58" s="70"/>
      <c r="BX58" s="70"/>
      <c r="BY58" s="73"/>
      <c r="BZ58" s="70"/>
      <c r="CA58" s="70"/>
      <c r="CB58" s="70"/>
      <c r="CC58" s="70"/>
      <c r="CD58" s="70"/>
      <c r="CE58" s="70"/>
      <c r="CF58" s="70"/>
      <c r="CG58" s="70"/>
      <c r="CH58" s="70"/>
      <c r="CI58" s="68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68"/>
      <c r="CW58" s="80">
        <v>0.0</v>
      </c>
      <c r="CX58" s="70"/>
      <c r="CY58" s="70"/>
      <c r="CZ58" s="70"/>
      <c r="DA58" s="70"/>
      <c r="DB58" s="70"/>
      <c r="DC58" s="70"/>
      <c r="DD58" s="70"/>
      <c r="DE58" s="68"/>
      <c r="DF58" s="70"/>
      <c r="DG58" s="70"/>
      <c r="DH58" s="70"/>
      <c r="DI58" s="70"/>
      <c r="DJ58" s="70"/>
      <c r="DK58" s="68"/>
      <c r="DL58" s="70"/>
      <c r="DM58" s="70"/>
      <c r="DN58" s="70"/>
      <c r="DO58" s="70"/>
      <c r="DP58" s="70"/>
      <c r="DQ58" s="68"/>
      <c r="DR58" s="70"/>
      <c r="DS58" s="70"/>
      <c r="DT58" s="70"/>
      <c r="DU58" s="70"/>
      <c r="DV58" s="70"/>
      <c r="DW58" s="70"/>
      <c r="DX58" s="68"/>
      <c r="DY58" s="106"/>
    </row>
    <row r="59" ht="15.75" customHeight="1">
      <c r="A59" s="75"/>
      <c r="B59" s="76">
        <v>1.0</v>
      </c>
      <c r="C59" s="91">
        <v>55.0</v>
      </c>
      <c r="D59" s="100" t="s">
        <v>149</v>
      </c>
      <c r="E59" s="60"/>
      <c r="F59" s="60"/>
      <c r="G59" s="59">
        <v>1.0</v>
      </c>
      <c r="H59" s="60"/>
      <c r="I59" s="79">
        <v>0.0</v>
      </c>
      <c r="J59" s="83"/>
      <c r="K59" s="101"/>
      <c r="L59" s="60"/>
      <c r="M59" s="60"/>
      <c r="N59" s="60"/>
      <c r="O59" s="60"/>
      <c r="P59" s="60"/>
      <c r="Q59" s="60"/>
      <c r="R59" s="60"/>
      <c r="S59" s="60"/>
      <c r="T59" s="60"/>
      <c r="U59" s="64"/>
      <c r="V59" s="64"/>
      <c r="W59" s="64"/>
      <c r="X59" s="64"/>
      <c r="Y59" s="64"/>
      <c r="Z59" s="64"/>
      <c r="AA59" s="64"/>
      <c r="AB59" s="83"/>
      <c r="AC59" s="65"/>
      <c r="AD59" s="23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70"/>
      <c r="AQ59" s="67"/>
      <c r="AR59" s="68"/>
      <c r="AS59" s="69">
        <v>1.0</v>
      </c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67"/>
      <c r="BE59" s="68"/>
      <c r="BF59" s="104"/>
      <c r="BG59" s="104"/>
      <c r="BH59" s="104"/>
      <c r="BI59" s="104"/>
      <c r="BJ59" s="104"/>
      <c r="BK59" s="104"/>
      <c r="BL59" s="104"/>
      <c r="BM59" s="104"/>
      <c r="BN59" s="104"/>
      <c r="BO59" s="70"/>
      <c r="BP59" s="70"/>
      <c r="BQ59" s="70"/>
      <c r="BR59" s="70"/>
      <c r="BS59" s="68"/>
      <c r="BT59" s="70"/>
      <c r="BU59" s="70"/>
      <c r="BV59" s="70"/>
      <c r="BW59" s="70"/>
      <c r="BX59" s="70"/>
      <c r="BY59" s="73"/>
      <c r="BZ59" s="70"/>
      <c r="CA59" s="70"/>
      <c r="CB59" s="70"/>
      <c r="CC59" s="70"/>
      <c r="CD59" s="70"/>
      <c r="CE59" s="70"/>
      <c r="CF59" s="70"/>
      <c r="CG59" s="70"/>
      <c r="CH59" s="70"/>
      <c r="CI59" s="68"/>
      <c r="CJ59" s="70"/>
      <c r="CK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68"/>
      <c r="CW59" s="66">
        <v>1.0</v>
      </c>
      <c r="CX59" s="70"/>
      <c r="CY59" s="70"/>
      <c r="CZ59" s="70"/>
      <c r="DA59" s="70"/>
      <c r="DB59" s="70"/>
      <c r="DC59" s="70"/>
      <c r="DD59" s="70"/>
      <c r="DE59" s="68"/>
      <c r="DF59" s="70"/>
      <c r="DG59" s="70"/>
      <c r="DH59" s="70"/>
      <c r="DI59" s="70"/>
      <c r="DJ59" s="70"/>
      <c r="DK59" s="68"/>
      <c r="DL59" s="70"/>
      <c r="DM59" s="70"/>
      <c r="DN59" s="70"/>
      <c r="DO59" s="70"/>
      <c r="DP59" s="70"/>
      <c r="DQ59" s="68"/>
      <c r="DR59" s="70"/>
      <c r="DS59" s="70"/>
      <c r="DT59" s="70"/>
      <c r="DU59" s="70"/>
      <c r="DV59" s="70"/>
      <c r="DW59" s="70"/>
      <c r="DX59" s="68"/>
      <c r="DY59" s="106"/>
    </row>
    <row r="60" ht="15.75" customHeight="1">
      <c r="A60" s="75"/>
      <c r="B60" s="76">
        <v>1.0</v>
      </c>
      <c r="C60" s="91">
        <v>56.0</v>
      </c>
      <c r="D60" s="100" t="s">
        <v>133</v>
      </c>
      <c r="E60" s="60"/>
      <c r="F60" s="60"/>
      <c r="G60" s="93">
        <v>0.0</v>
      </c>
      <c r="H60" s="60"/>
      <c r="I60" s="79">
        <v>0.0</v>
      </c>
      <c r="J60" s="83"/>
      <c r="K60" s="101"/>
      <c r="L60" s="60"/>
      <c r="M60" s="60"/>
      <c r="N60" s="60"/>
      <c r="O60" s="60"/>
      <c r="P60" s="60"/>
      <c r="Q60" s="60"/>
      <c r="R60" s="60"/>
      <c r="S60" s="60"/>
      <c r="T60" s="60"/>
      <c r="U60" s="64"/>
      <c r="V60" s="64"/>
      <c r="W60" s="64"/>
      <c r="X60" s="64"/>
      <c r="Y60" s="64"/>
      <c r="Z60" s="64"/>
      <c r="AA60" s="64"/>
      <c r="AB60" s="83"/>
      <c r="AC60" s="65"/>
      <c r="AD60" s="23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70"/>
      <c r="AQ60" s="67"/>
      <c r="AR60" s="68"/>
      <c r="AS60" s="95">
        <v>0.0</v>
      </c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67"/>
      <c r="BE60" s="68"/>
      <c r="BF60" s="104"/>
      <c r="BG60" s="104"/>
      <c r="BH60" s="104"/>
      <c r="BI60" s="104"/>
      <c r="BJ60" s="104"/>
      <c r="BK60" s="104"/>
      <c r="BL60" s="104"/>
      <c r="BM60" s="104"/>
      <c r="BN60" s="104"/>
      <c r="BO60" s="70"/>
      <c r="BP60" s="70"/>
      <c r="BQ60" s="70"/>
      <c r="BR60" s="70"/>
      <c r="BS60" s="68"/>
      <c r="BT60" s="70"/>
      <c r="BU60" s="70"/>
      <c r="BV60" s="70"/>
      <c r="BW60" s="70"/>
      <c r="BX60" s="70"/>
      <c r="BY60" s="73"/>
      <c r="BZ60" s="70"/>
      <c r="CA60" s="70"/>
      <c r="CB60" s="70"/>
      <c r="CC60" s="70"/>
      <c r="CD60" s="70"/>
      <c r="CE60" s="70"/>
      <c r="CF60" s="70"/>
      <c r="CG60" s="70"/>
      <c r="CH60" s="70"/>
      <c r="CI60" s="68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68"/>
      <c r="CW60" s="80">
        <v>0.0</v>
      </c>
      <c r="CX60" s="70"/>
      <c r="CY60" s="70"/>
      <c r="CZ60" s="70"/>
      <c r="DA60" s="70"/>
      <c r="DB60" s="70"/>
      <c r="DC60" s="70"/>
      <c r="DD60" s="70"/>
      <c r="DE60" s="68"/>
      <c r="DF60" s="70"/>
      <c r="DG60" s="70"/>
      <c r="DH60" s="70"/>
      <c r="DI60" s="70"/>
      <c r="DJ60" s="70"/>
      <c r="DK60" s="68"/>
      <c r="DL60" s="70"/>
      <c r="DM60" s="70"/>
      <c r="DN60" s="70"/>
      <c r="DO60" s="70"/>
      <c r="DP60" s="70"/>
      <c r="DQ60" s="68"/>
      <c r="DR60" s="70"/>
      <c r="DS60" s="70"/>
      <c r="DT60" s="70"/>
      <c r="DU60" s="70"/>
      <c r="DV60" s="70"/>
      <c r="DW60" s="70"/>
      <c r="DX60" s="68"/>
      <c r="DY60" s="106"/>
    </row>
    <row r="61" ht="35.25" customHeight="1">
      <c r="A61" s="75"/>
      <c r="B61" s="76">
        <v>1.0</v>
      </c>
      <c r="C61" s="91">
        <v>57.0</v>
      </c>
      <c r="D61" s="100" t="s">
        <v>131</v>
      </c>
      <c r="E61" s="60"/>
      <c r="F61" s="60"/>
      <c r="G61" s="59">
        <v>1.0</v>
      </c>
      <c r="H61" s="60"/>
      <c r="I61" s="79">
        <v>0.0</v>
      </c>
      <c r="J61" s="83"/>
      <c r="K61" s="101"/>
      <c r="L61" s="60"/>
      <c r="M61" s="60"/>
      <c r="N61" s="60"/>
      <c r="O61" s="60"/>
      <c r="P61" s="60"/>
      <c r="Q61" s="60"/>
      <c r="R61" s="60"/>
      <c r="S61" s="60"/>
      <c r="T61" s="60"/>
      <c r="U61" s="64"/>
      <c r="V61" s="64"/>
      <c r="W61" s="63"/>
      <c r="X61" s="64"/>
      <c r="Y61" s="64"/>
      <c r="Z61" s="64"/>
      <c r="AA61" s="64"/>
      <c r="AB61" s="83"/>
      <c r="AC61" s="65"/>
      <c r="AD61" s="23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70"/>
      <c r="AQ61" s="67"/>
      <c r="AR61" s="68"/>
      <c r="AS61" s="95">
        <v>0.0</v>
      </c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67"/>
      <c r="BE61" s="68"/>
      <c r="BF61" s="104"/>
      <c r="BG61" s="104"/>
      <c r="BH61" s="104"/>
      <c r="BI61" s="104"/>
      <c r="BJ61" s="104"/>
      <c r="BK61" s="104"/>
      <c r="BL61" s="104"/>
      <c r="BM61" s="104"/>
      <c r="BN61" s="104"/>
      <c r="BO61" s="70"/>
      <c r="BP61" s="70"/>
      <c r="BQ61" s="70"/>
      <c r="BR61" s="70"/>
      <c r="BS61" s="68"/>
      <c r="BT61" s="70"/>
      <c r="BU61" s="70"/>
      <c r="BV61" s="70"/>
      <c r="BW61" s="70"/>
      <c r="BX61" s="70"/>
      <c r="BY61" s="73"/>
      <c r="BZ61" s="70"/>
      <c r="CA61" s="70"/>
      <c r="CB61" s="70"/>
      <c r="CC61" s="70"/>
      <c r="CD61" s="70"/>
      <c r="CE61" s="70"/>
      <c r="CF61" s="70"/>
      <c r="CG61" s="70"/>
      <c r="CH61" s="70"/>
      <c r="CI61" s="68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68"/>
      <c r="CW61" s="80">
        <v>0.0</v>
      </c>
      <c r="CX61" s="70"/>
      <c r="CY61" s="70"/>
      <c r="CZ61" s="70"/>
      <c r="DA61" s="70"/>
      <c r="DB61" s="70"/>
      <c r="DC61" s="70"/>
      <c r="DD61" s="70"/>
      <c r="DE61" s="68"/>
      <c r="DF61" s="70"/>
      <c r="DG61" s="70"/>
      <c r="DH61" s="70"/>
      <c r="DI61" s="70"/>
      <c r="DJ61" s="70"/>
      <c r="DK61" s="68"/>
      <c r="DL61" s="70"/>
      <c r="DM61" s="70"/>
      <c r="DN61" s="70"/>
      <c r="DO61" s="70"/>
      <c r="DP61" s="70"/>
      <c r="DQ61" s="68"/>
      <c r="DR61" s="70"/>
      <c r="DS61" s="70"/>
      <c r="DT61" s="70"/>
      <c r="DU61" s="70"/>
      <c r="DV61" s="70"/>
      <c r="DW61" s="70"/>
      <c r="DX61" s="68"/>
      <c r="DY61" s="106"/>
    </row>
    <row r="62" ht="34.5" customHeight="1">
      <c r="A62" s="75"/>
      <c r="B62" s="90">
        <v>0.0</v>
      </c>
      <c r="C62" s="91">
        <v>58.0</v>
      </c>
      <c r="D62" s="97" t="s">
        <v>150</v>
      </c>
      <c r="E62" s="59" t="s">
        <v>125</v>
      </c>
      <c r="F62" s="59" t="s">
        <v>125</v>
      </c>
      <c r="G62" s="59" t="s">
        <v>125</v>
      </c>
      <c r="H62" s="60"/>
      <c r="I62" s="61" t="s">
        <v>125</v>
      </c>
      <c r="J62" s="83"/>
      <c r="K62" s="62" t="s">
        <v>125</v>
      </c>
      <c r="L62" s="62" t="s">
        <v>125</v>
      </c>
      <c r="M62" s="62" t="s">
        <v>125</v>
      </c>
      <c r="N62" s="62" t="s">
        <v>125</v>
      </c>
      <c r="O62" s="60"/>
      <c r="P62" s="60"/>
      <c r="Q62" s="59" t="s">
        <v>125</v>
      </c>
      <c r="R62" s="59" t="s">
        <v>125</v>
      </c>
      <c r="S62" s="59" t="s">
        <v>125</v>
      </c>
      <c r="T62" s="59" t="s">
        <v>125</v>
      </c>
      <c r="U62" s="59" t="s">
        <v>125</v>
      </c>
      <c r="V62" s="64"/>
      <c r="W62" s="63" t="s">
        <v>125</v>
      </c>
      <c r="X62" s="63" t="s">
        <v>125</v>
      </c>
      <c r="Y62" s="63" t="s">
        <v>125</v>
      </c>
      <c r="Z62" s="63" t="s">
        <v>125</v>
      </c>
      <c r="AA62" s="64"/>
      <c r="AB62" s="83"/>
      <c r="AC62" s="65"/>
      <c r="AD62" s="23"/>
      <c r="AE62" s="63" t="s">
        <v>125</v>
      </c>
      <c r="AF62" s="64"/>
      <c r="AG62" s="63" t="s">
        <v>125</v>
      </c>
      <c r="AH62" s="63" t="s">
        <v>125</v>
      </c>
      <c r="AI62" s="64"/>
      <c r="AJ62" s="63" t="s">
        <v>125</v>
      </c>
      <c r="AK62" s="63" t="s">
        <v>125</v>
      </c>
      <c r="AL62" s="64"/>
      <c r="AM62" s="64"/>
      <c r="AN62" s="64"/>
      <c r="AO62" s="63" t="s">
        <v>125</v>
      </c>
      <c r="AP62" s="66" t="s">
        <v>125</v>
      </c>
      <c r="AQ62" s="71" t="s">
        <v>125</v>
      </c>
      <c r="AR62" s="26"/>
      <c r="AS62" s="69" t="s">
        <v>125</v>
      </c>
      <c r="AT62" s="66" t="s">
        <v>125</v>
      </c>
      <c r="AU62" s="66"/>
      <c r="AV62" s="66" t="s">
        <v>125</v>
      </c>
      <c r="AW62" s="66" t="s">
        <v>125</v>
      </c>
      <c r="AX62" s="66" t="s">
        <v>125</v>
      </c>
      <c r="AY62" s="66"/>
      <c r="AZ62" s="66"/>
      <c r="BA62" s="66" t="s">
        <v>125</v>
      </c>
      <c r="BB62" s="66" t="s">
        <v>125</v>
      </c>
      <c r="BC62" s="66"/>
      <c r="BD62" s="71" t="s">
        <v>125</v>
      </c>
      <c r="BE62" s="26"/>
      <c r="BF62" s="72"/>
      <c r="BG62" s="72"/>
      <c r="BH62" s="72" t="s">
        <v>125</v>
      </c>
      <c r="BI62" s="72" t="s">
        <v>125</v>
      </c>
      <c r="BJ62" s="72" t="s">
        <v>125</v>
      </c>
      <c r="BK62" s="72"/>
      <c r="BL62" s="72" t="s">
        <v>125</v>
      </c>
      <c r="BM62" s="72"/>
      <c r="BN62" s="72" t="s">
        <v>125</v>
      </c>
      <c r="BO62" s="66" t="s">
        <v>125</v>
      </c>
      <c r="BP62" s="66" t="s">
        <v>125</v>
      </c>
      <c r="BQ62" s="66" t="s">
        <v>125</v>
      </c>
      <c r="BR62" s="66"/>
      <c r="BS62" s="26"/>
      <c r="BT62" s="66"/>
      <c r="BU62" s="66" t="s">
        <v>125</v>
      </c>
      <c r="BV62" s="66" t="s">
        <v>125</v>
      </c>
      <c r="BW62" s="66" t="s">
        <v>125</v>
      </c>
      <c r="BX62" s="66" t="s">
        <v>126</v>
      </c>
      <c r="BY62" s="73"/>
      <c r="BZ62" s="66" t="s">
        <v>125</v>
      </c>
      <c r="CA62" s="66" t="s">
        <v>125</v>
      </c>
      <c r="CB62" s="66" t="s">
        <v>125</v>
      </c>
      <c r="CC62" s="66" t="s">
        <v>125</v>
      </c>
      <c r="CD62" s="66"/>
      <c r="CE62" s="66"/>
      <c r="CF62" s="66" t="s">
        <v>125</v>
      </c>
      <c r="CG62" s="66" t="s">
        <v>125</v>
      </c>
      <c r="CH62" s="66"/>
      <c r="CI62" s="26"/>
      <c r="CJ62" s="66" t="s">
        <v>125</v>
      </c>
      <c r="CK62" s="66" t="s">
        <v>125</v>
      </c>
      <c r="CL62" s="66" t="s">
        <v>125</v>
      </c>
      <c r="CM62" s="66" t="s">
        <v>125</v>
      </c>
      <c r="CN62" s="66" t="s">
        <v>125</v>
      </c>
      <c r="CO62" s="66" t="s">
        <v>125</v>
      </c>
      <c r="CP62" s="66"/>
      <c r="CQ62" s="66"/>
      <c r="CR62" s="66" t="s">
        <v>125</v>
      </c>
      <c r="CS62" s="66" t="s">
        <v>125</v>
      </c>
      <c r="CT62" s="66" t="s">
        <v>125</v>
      </c>
      <c r="CU62" s="66" t="s">
        <v>125</v>
      </c>
      <c r="CV62" s="26"/>
      <c r="CW62" s="66" t="s">
        <v>125</v>
      </c>
      <c r="CX62" s="66" t="s">
        <v>125</v>
      </c>
      <c r="CY62" s="66" t="s">
        <v>125</v>
      </c>
      <c r="CZ62" s="66" t="s">
        <v>125</v>
      </c>
      <c r="DA62" s="66" t="s">
        <v>125</v>
      </c>
      <c r="DB62" s="66" t="s">
        <v>125</v>
      </c>
      <c r="DC62" s="66" t="s">
        <v>125</v>
      </c>
      <c r="DD62" s="66" t="s">
        <v>125</v>
      </c>
      <c r="DE62" s="26"/>
      <c r="DF62" s="66" t="s">
        <v>125</v>
      </c>
      <c r="DG62" s="66" t="s">
        <v>125</v>
      </c>
      <c r="DH62" s="66"/>
      <c r="DI62" s="66" t="s">
        <v>125</v>
      </c>
      <c r="DJ62" s="66" t="s">
        <v>125</v>
      </c>
      <c r="DK62" s="26"/>
      <c r="DL62" s="66" t="s">
        <v>125</v>
      </c>
      <c r="DM62" s="66" t="s">
        <v>125</v>
      </c>
      <c r="DN62" s="66" t="s">
        <v>125</v>
      </c>
      <c r="DO62" s="66" t="s">
        <v>125</v>
      </c>
      <c r="DP62" s="66"/>
      <c r="DQ62" s="26"/>
      <c r="DR62" s="66" t="s">
        <v>125</v>
      </c>
      <c r="DS62" s="66"/>
      <c r="DT62" s="66" t="s">
        <v>125</v>
      </c>
      <c r="DU62" s="66" t="s">
        <v>125</v>
      </c>
      <c r="DV62" s="66"/>
      <c r="DW62" s="66" t="s">
        <v>125</v>
      </c>
      <c r="DX62" s="26"/>
      <c r="DY62" s="74"/>
    </row>
    <row r="63" ht="15.75" customHeight="1">
      <c r="A63" s="75"/>
      <c r="B63" s="76">
        <v>1.0</v>
      </c>
      <c r="C63" s="91">
        <v>59.0</v>
      </c>
      <c r="D63" s="100" t="s">
        <v>151</v>
      </c>
      <c r="E63" s="60"/>
      <c r="F63" s="60"/>
      <c r="G63" s="60"/>
      <c r="H63" s="60"/>
      <c r="I63" s="98"/>
      <c r="J63" s="83"/>
      <c r="K63" s="101"/>
      <c r="L63" s="60"/>
      <c r="M63" s="60"/>
      <c r="N63" s="60"/>
      <c r="O63" s="60"/>
      <c r="P63" s="60"/>
      <c r="Q63" s="60"/>
      <c r="R63" s="60"/>
      <c r="S63" s="60"/>
      <c r="T63" s="60"/>
      <c r="U63" s="64"/>
      <c r="V63" s="64"/>
      <c r="W63" s="64"/>
      <c r="X63" s="64"/>
      <c r="Y63" s="64"/>
      <c r="Z63" s="64"/>
      <c r="AA63" s="64"/>
      <c r="AB63" s="83"/>
      <c r="AC63" s="65"/>
      <c r="AD63" s="23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70"/>
      <c r="AQ63" s="67"/>
      <c r="AR63" s="68"/>
      <c r="AS63" s="103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67"/>
      <c r="BE63" s="68"/>
      <c r="BF63" s="104"/>
      <c r="BG63" s="104"/>
      <c r="BH63" s="104"/>
      <c r="BI63" s="104"/>
      <c r="BJ63" s="104"/>
      <c r="BK63" s="104"/>
      <c r="BL63" s="104"/>
      <c r="BM63" s="104"/>
      <c r="BN63" s="104"/>
      <c r="BO63" s="70"/>
      <c r="BP63" s="70"/>
      <c r="BQ63" s="70"/>
      <c r="BR63" s="70"/>
      <c r="BS63" s="68"/>
      <c r="BT63" s="70"/>
      <c r="BU63" s="70"/>
      <c r="BV63" s="70"/>
      <c r="BW63" s="70"/>
      <c r="BX63" s="80">
        <v>0.0</v>
      </c>
      <c r="BY63" s="73"/>
      <c r="BZ63" s="70"/>
      <c r="CA63" s="70"/>
      <c r="CB63" s="70"/>
      <c r="CC63" s="70"/>
      <c r="CD63" s="70"/>
      <c r="CE63" s="70"/>
      <c r="CF63" s="70"/>
      <c r="CG63" s="70"/>
      <c r="CH63" s="70"/>
      <c r="CI63" s="68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68"/>
      <c r="CW63" s="70"/>
      <c r="CX63" s="70"/>
      <c r="CY63" s="70"/>
      <c r="CZ63" s="70"/>
      <c r="DA63" s="70"/>
      <c r="DB63" s="70"/>
      <c r="DC63" s="70"/>
      <c r="DD63" s="70"/>
      <c r="DE63" s="68"/>
      <c r="DF63" s="70"/>
      <c r="DG63" s="70"/>
      <c r="DH63" s="70"/>
      <c r="DI63" s="70"/>
      <c r="DJ63" s="70"/>
      <c r="DK63" s="68"/>
      <c r="DL63" s="70"/>
      <c r="DM63" s="70"/>
      <c r="DN63" s="70"/>
      <c r="DO63" s="70"/>
      <c r="DP63" s="70"/>
      <c r="DQ63" s="68"/>
      <c r="DR63" s="70"/>
      <c r="DS63" s="70"/>
      <c r="DT63" s="70"/>
      <c r="DU63" s="70"/>
      <c r="DV63" s="70"/>
      <c r="DW63" s="70"/>
      <c r="DX63" s="68"/>
      <c r="DY63" s="106"/>
    </row>
    <row r="64" ht="15.75" customHeight="1">
      <c r="A64" s="75"/>
      <c r="B64" s="76">
        <v>1.0</v>
      </c>
      <c r="C64" s="91">
        <v>60.0</v>
      </c>
      <c r="D64" s="100" t="s">
        <v>152</v>
      </c>
      <c r="E64" s="60"/>
      <c r="F64" s="60"/>
      <c r="G64" s="60"/>
      <c r="H64" s="60"/>
      <c r="I64" s="98"/>
      <c r="J64" s="83"/>
      <c r="K64" s="101"/>
      <c r="L64" s="60"/>
      <c r="M64" s="60"/>
      <c r="N64" s="60"/>
      <c r="O64" s="60"/>
      <c r="P64" s="60"/>
      <c r="Q64" s="60"/>
      <c r="R64" s="60"/>
      <c r="S64" s="60"/>
      <c r="T64" s="60"/>
      <c r="U64" s="64"/>
      <c r="V64" s="64"/>
      <c r="W64" s="64"/>
      <c r="X64" s="64"/>
      <c r="Y64" s="64"/>
      <c r="Z64" s="64"/>
      <c r="AA64" s="64"/>
      <c r="AB64" s="83"/>
      <c r="AC64" s="65"/>
      <c r="AD64" s="23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70"/>
      <c r="AQ64" s="67"/>
      <c r="AR64" s="68"/>
      <c r="AS64" s="103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67"/>
      <c r="BE64" s="68"/>
      <c r="BF64" s="104"/>
      <c r="BG64" s="104"/>
      <c r="BH64" s="104"/>
      <c r="BI64" s="104"/>
      <c r="BJ64" s="104"/>
      <c r="BK64" s="104"/>
      <c r="BL64" s="104"/>
      <c r="BM64" s="104"/>
      <c r="BN64" s="104"/>
      <c r="BO64" s="70"/>
      <c r="BP64" s="70"/>
      <c r="BQ64" s="70"/>
      <c r="BR64" s="70"/>
      <c r="BS64" s="68"/>
      <c r="BT64" s="70"/>
      <c r="BU64" s="70"/>
      <c r="BV64" s="70"/>
      <c r="BW64" s="70"/>
      <c r="BX64" s="66">
        <v>1.0</v>
      </c>
      <c r="BY64" s="73"/>
      <c r="BZ64" s="70"/>
      <c r="CA64" s="70"/>
      <c r="CB64" s="70"/>
      <c r="CC64" s="70"/>
      <c r="CD64" s="70"/>
      <c r="CE64" s="70"/>
      <c r="CF64" s="70"/>
      <c r="CG64" s="70"/>
      <c r="CH64" s="70"/>
      <c r="CI64" s="68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68"/>
      <c r="CW64" s="70"/>
      <c r="CX64" s="70"/>
      <c r="CY64" s="70"/>
      <c r="CZ64" s="70"/>
      <c r="DA64" s="70"/>
      <c r="DB64" s="70"/>
      <c r="DC64" s="70"/>
      <c r="DD64" s="70"/>
      <c r="DE64" s="68"/>
      <c r="DF64" s="70"/>
      <c r="DG64" s="70"/>
      <c r="DH64" s="70"/>
      <c r="DI64" s="70"/>
      <c r="DJ64" s="70"/>
      <c r="DK64" s="68"/>
      <c r="DL64" s="70"/>
      <c r="DM64" s="70"/>
      <c r="DN64" s="70"/>
      <c r="DO64" s="70"/>
      <c r="DP64" s="70"/>
      <c r="DQ64" s="68"/>
      <c r="DR64" s="70"/>
      <c r="DS64" s="70"/>
      <c r="DT64" s="70"/>
      <c r="DU64" s="70"/>
      <c r="DV64" s="70"/>
      <c r="DW64" s="70"/>
      <c r="DX64" s="68"/>
      <c r="DY64" s="106"/>
    </row>
    <row r="65" ht="15.75" customHeight="1">
      <c r="A65" s="75"/>
      <c r="B65" s="76">
        <v>1.0</v>
      </c>
      <c r="C65" s="91">
        <v>61.0</v>
      </c>
      <c r="D65" s="100" t="s">
        <v>133</v>
      </c>
      <c r="E65" s="60"/>
      <c r="F65" s="60"/>
      <c r="G65" s="60"/>
      <c r="H65" s="60"/>
      <c r="I65" s="98"/>
      <c r="J65" s="83"/>
      <c r="K65" s="101"/>
      <c r="L65" s="60"/>
      <c r="M65" s="60"/>
      <c r="N65" s="60"/>
      <c r="O65" s="60"/>
      <c r="P65" s="60"/>
      <c r="Q65" s="60"/>
      <c r="R65" s="60"/>
      <c r="S65" s="60"/>
      <c r="T65" s="60"/>
      <c r="U65" s="64"/>
      <c r="V65" s="64"/>
      <c r="W65" s="64"/>
      <c r="X65" s="64"/>
      <c r="Y65" s="64"/>
      <c r="Z65" s="64"/>
      <c r="AA65" s="64"/>
      <c r="AB65" s="83"/>
      <c r="AC65" s="65"/>
      <c r="AD65" s="23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70"/>
      <c r="AQ65" s="67"/>
      <c r="AR65" s="68"/>
      <c r="AS65" s="103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67"/>
      <c r="BE65" s="68"/>
      <c r="BF65" s="104"/>
      <c r="BG65" s="104"/>
      <c r="BH65" s="104"/>
      <c r="BI65" s="104"/>
      <c r="BJ65" s="104"/>
      <c r="BK65" s="104"/>
      <c r="BL65" s="104"/>
      <c r="BM65" s="104"/>
      <c r="BN65" s="104"/>
      <c r="BO65" s="70"/>
      <c r="BP65" s="70"/>
      <c r="BQ65" s="70"/>
      <c r="BR65" s="70"/>
      <c r="BS65" s="68"/>
      <c r="BT65" s="70"/>
      <c r="BU65" s="70"/>
      <c r="BV65" s="70"/>
      <c r="BW65" s="70"/>
      <c r="BX65" s="80">
        <v>0.0</v>
      </c>
      <c r="BY65" s="73"/>
      <c r="BZ65" s="70"/>
      <c r="CA65" s="70"/>
      <c r="CB65" s="70"/>
      <c r="CC65" s="70"/>
      <c r="CD65" s="70"/>
      <c r="CE65" s="70"/>
      <c r="CF65" s="70"/>
      <c r="CG65" s="70"/>
      <c r="CH65" s="70"/>
      <c r="CI65" s="68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68"/>
      <c r="CW65" s="70"/>
      <c r="CX65" s="70"/>
      <c r="CY65" s="70"/>
      <c r="CZ65" s="70"/>
      <c r="DA65" s="70"/>
      <c r="DB65" s="70"/>
      <c r="DC65" s="70"/>
      <c r="DD65" s="70"/>
      <c r="DE65" s="68"/>
      <c r="DF65" s="70"/>
      <c r="DG65" s="70"/>
      <c r="DH65" s="70"/>
      <c r="DI65" s="70"/>
      <c r="DJ65" s="70"/>
      <c r="DK65" s="68"/>
      <c r="DL65" s="70"/>
      <c r="DM65" s="70"/>
      <c r="DN65" s="70"/>
      <c r="DO65" s="70"/>
      <c r="DP65" s="70"/>
      <c r="DQ65" s="68"/>
      <c r="DR65" s="70"/>
      <c r="DS65" s="70"/>
      <c r="DT65" s="70"/>
      <c r="DU65" s="70"/>
      <c r="DV65" s="70"/>
      <c r="DW65" s="70"/>
      <c r="DX65" s="68"/>
      <c r="DY65" s="106"/>
    </row>
    <row r="66" ht="33.0" customHeight="1">
      <c r="A66" s="75"/>
      <c r="B66" s="90">
        <v>0.0</v>
      </c>
      <c r="C66" s="91">
        <v>62.0</v>
      </c>
      <c r="D66" s="97" t="s">
        <v>153</v>
      </c>
      <c r="E66" s="59" t="s">
        <v>125</v>
      </c>
      <c r="F66" s="59" t="s">
        <v>125</v>
      </c>
      <c r="G66" s="59" t="s">
        <v>125</v>
      </c>
      <c r="H66" s="60"/>
      <c r="I66" s="61" t="s">
        <v>125</v>
      </c>
      <c r="J66" s="83"/>
      <c r="K66" s="62" t="s">
        <v>125</v>
      </c>
      <c r="L66" s="62" t="s">
        <v>125</v>
      </c>
      <c r="M66" s="62" t="s">
        <v>125</v>
      </c>
      <c r="N66" s="59" t="s">
        <v>125</v>
      </c>
      <c r="O66" s="60"/>
      <c r="P66" s="60"/>
      <c r="Q66" s="59" t="s">
        <v>125</v>
      </c>
      <c r="R66" s="59" t="s">
        <v>125</v>
      </c>
      <c r="S66" s="59" t="s">
        <v>125</v>
      </c>
      <c r="T66" s="59" t="s">
        <v>125</v>
      </c>
      <c r="U66" s="59" t="s">
        <v>125</v>
      </c>
      <c r="V66" s="64"/>
      <c r="W66" s="63" t="s">
        <v>125</v>
      </c>
      <c r="X66" s="63" t="s">
        <v>125</v>
      </c>
      <c r="Y66" s="63" t="s">
        <v>125</v>
      </c>
      <c r="Z66" s="63" t="s">
        <v>125</v>
      </c>
      <c r="AA66" s="64"/>
      <c r="AB66" s="83"/>
      <c r="AC66" s="65"/>
      <c r="AD66" s="23"/>
      <c r="AE66" s="63" t="s">
        <v>125</v>
      </c>
      <c r="AF66" s="64"/>
      <c r="AG66" s="63" t="s">
        <v>125</v>
      </c>
      <c r="AH66" s="63" t="s">
        <v>125</v>
      </c>
      <c r="AI66" s="64"/>
      <c r="AJ66" s="63" t="s">
        <v>125</v>
      </c>
      <c r="AK66" s="63" t="s">
        <v>125</v>
      </c>
      <c r="AL66" s="64"/>
      <c r="AM66" s="64"/>
      <c r="AN66" s="64"/>
      <c r="AO66" s="63" t="s">
        <v>125</v>
      </c>
      <c r="AP66" s="66" t="s">
        <v>125</v>
      </c>
      <c r="AQ66" s="71" t="s">
        <v>125</v>
      </c>
      <c r="AR66" s="26"/>
      <c r="AS66" s="69" t="s">
        <v>125</v>
      </c>
      <c r="AT66" s="66" t="s">
        <v>125</v>
      </c>
      <c r="AU66" s="66"/>
      <c r="AV66" s="66" t="s">
        <v>125</v>
      </c>
      <c r="AW66" s="66" t="s">
        <v>125</v>
      </c>
      <c r="AX66" s="66" t="s">
        <v>125</v>
      </c>
      <c r="AY66" s="66"/>
      <c r="AZ66" s="66"/>
      <c r="BA66" s="66" t="s">
        <v>125</v>
      </c>
      <c r="BB66" s="66" t="s">
        <v>125</v>
      </c>
      <c r="BC66" s="66"/>
      <c r="BD66" s="71" t="s">
        <v>125</v>
      </c>
      <c r="BE66" s="26"/>
      <c r="BF66" s="72"/>
      <c r="BG66" s="72"/>
      <c r="BH66" s="72" t="s">
        <v>125</v>
      </c>
      <c r="BI66" s="72" t="s">
        <v>125</v>
      </c>
      <c r="BJ66" s="72" t="s">
        <v>125</v>
      </c>
      <c r="BK66" s="72"/>
      <c r="BL66" s="72" t="s">
        <v>125</v>
      </c>
      <c r="BM66" s="72"/>
      <c r="BN66" s="72" t="s">
        <v>125</v>
      </c>
      <c r="BO66" s="66" t="s">
        <v>125</v>
      </c>
      <c r="BP66" s="66" t="s">
        <v>126</v>
      </c>
      <c r="BQ66" s="66" t="s">
        <v>125</v>
      </c>
      <c r="BR66" s="66"/>
      <c r="BS66" s="26"/>
      <c r="BT66" s="66"/>
      <c r="BU66" s="66" t="s">
        <v>125</v>
      </c>
      <c r="BV66" s="66" t="s">
        <v>125</v>
      </c>
      <c r="BW66" s="66" t="s">
        <v>126</v>
      </c>
      <c r="BX66" s="66" t="s">
        <v>125</v>
      </c>
      <c r="BY66" s="73"/>
      <c r="BZ66" s="66" t="s">
        <v>125</v>
      </c>
      <c r="CA66" s="66" t="s">
        <v>125</v>
      </c>
      <c r="CB66" s="66" t="s">
        <v>125</v>
      </c>
      <c r="CC66" s="66" t="s">
        <v>125</v>
      </c>
      <c r="CD66" s="66"/>
      <c r="CE66" s="66"/>
      <c r="CF66" s="66" t="s">
        <v>125</v>
      </c>
      <c r="CG66" s="66" t="s">
        <v>125</v>
      </c>
      <c r="CH66" s="66"/>
      <c r="CI66" s="26"/>
      <c r="CJ66" s="66" t="s">
        <v>125</v>
      </c>
      <c r="CK66" s="66" t="s">
        <v>125</v>
      </c>
      <c r="CL66" s="66" t="s">
        <v>125</v>
      </c>
      <c r="CM66" s="66" t="s">
        <v>125</v>
      </c>
      <c r="CN66" s="66" t="s">
        <v>125</v>
      </c>
      <c r="CO66" s="66" t="s">
        <v>125</v>
      </c>
      <c r="CP66" s="66"/>
      <c r="CQ66" s="66"/>
      <c r="CR66" s="66" t="s">
        <v>125</v>
      </c>
      <c r="CS66" s="66" t="s">
        <v>125</v>
      </c>
      <c r="CT66" s="66" t="s">
        <v>126</v>
      </c>
      <c r="CU66" s="66" t="s">
        <v>125</v>
      </c>
      <c r="CV66" s="26"/>
      <c r="CW66" s="66"/>
      <c r="CX66" s="66"/>
      <c r="CY66" s="66"/>
      <c r="CZ66" s="66"/>
      <c r="DA66" s="66"/>
      <c r="DB66" s="66"/>
      <c r="DC66" s="66"/>
      <c r="DD66" s="66"/>
      <c r="DE66" s="26"/>
      <c r="DF66" s="66"/>
      <c r="DG66" s="66"/>
      <c r="DH66" s="66"/>
      <c r="DI66" s="66"/>
      <c r="DJ66" s="66"/>
      <c r="DK66" s="26"/>
      <c r="DL66" s="66"/>
      <c r="DM66" s="66"/>
      <c r="DN66" s="66"/>
      <c r="DO66" s="66"/>
      <c r="DP66" s="66"/>
      <c r="DQ66" s="26"/>
      <c r="DR66" s="66"/>
      <c r="DS66" s="66"/>
      <c r="DT66" s="66"/>
      <c r="DU66" s="66"/>
      <c r="DV66" s="66"/>
      <c r="DW66" s="66"/>
      <c r="DX66" s="26"/>
      <c r="DY66" s="74"/>
    </row>
    <row r="67" ht="15.75" customHeight="1">
      <c r="A67" s="75"/>
      <c r="B67" s="76">
        <v>1.0</v>
      </c>
      <c r="C67" s="91">
        <v>63.0</v>
      </c>
      <c r="D67" s="100" t="s">
        <v>154</v>
      </c>
      <c r="E67" s="60"/>
      <c r="F67" s="60"/>
      <c r="G67" s="60"/>
      <c r="H67" s="60"/>
      <c r="I67" s="98"/>
      <c r="J67" s="83"/>
      <c r="K67" s="101"/>
      <c r="L67" s="60"/>
      <c r="M67" s="60"/>
      <c r="N67" s="60"/>
      <c r="O67" s="60"/>
      <c r="P67" s="60"/>
      <c r="Q67" s="60"/>
      <c r="R67" s="60"/>
      <c r="S67" s="60"/>
      <c r="T67" s="60"/>
      <c r="U67" s="64"/>
      <c r="V67" s="64"/>
      <c r="W67" s="64"/>
      <c r="X67" s="64"/>
      <c r="Y67" s="64"/>
      <c r="Z67" s="64"/>
      <c r="AA67" s="64"/>
      <c r="AB67" s="83"/>
      <c r="AC67" s="65"/>
      <c r="AD67" s="23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70"/>
      <c r="AQ67" s="67"/>
      <c r="AR67" s="68"/>
      <c r="AS67" s="103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67"/>
      <c r="BE67" s="68"/>
      <c r="BF67" s="104"/>
      <c r="BG67" s="104"/>
      <c r="BH67" s="104"/>
      <c r="BI67" s="104"/>
      <c r="BJ67" s="104"/>
      <c r="BK67" s="104"/>
      <c r="BL67" s="104"/>
      <c r="BM67" s="104"/>
      <c r="BN67" s="104"/>
      <c r="BO67" s="70"/>
      <c r="BP67" s="80">
        <v>0.0</v>
      </c>
      <c r="BQ67" s="70"/>
      <c r="BR67" s="70"/>
      <c r="BS67" s="68"/>
      <c r="BT67" s="70"/>
      <c r="BU67" s="70"/>
      <c r="BV67" s="70"/>
      <c r="BW67" s="66">
        <v>1.0</v>
      </c>
      <c r="BX67" s="70"/>
      <c r="BY67" s="73"/>
      <c r="BZ67" s="70"/>
      <c r="CA67" s="70"/>
      <c r="CB67" s="70"/>
      <c r="CC67" s="70"/>
      <c r="CD67" s="70"/>
      <c r="CE67" s="70"/>
      <c r="CF67" s="70"/>
      <c r="CG67" s="70"/>
      <c r="CH67" s="70"/>
      <c r="CI67" s="68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66">
        <v>1.0</v>
      </c>
      <c r="CU67" s="70"/>
      <c r="CV67" s="68"/>
      <c r="CW67" s="70"/>
      <c r="CX67" s="70"/>
      <c r="CY67" s="70"/>
      <c r="CZ67" s="70"/>
      <c r="DA67" s="70"/>
      <c r="DB67" s="70"/>
      <c r="DC67" s="70"/>
      <c r="DD67" s="70"/>
      <c r="DE67" s="68"/>
      <c r="DF67" s="70"/>
      <c r="DG67" s="70"/>
      <c r="DH67" s="70"/>
      <c r="DI67" s="70"/>
      <c r="DJ67" s="70"/>
      <c r="DK67" s="68"/>
      <c r="DL67" s="70"/>
      <c r="DM67" s="70"/>
      <c r="DN67" s="70"/>
      <c r="DO67" s="70"/>
      <c r="DP67" s="70"/>
      <c r="DQ67" s="68"/>
      <c r="DR67" s="70"/>
      <c r="DS67" s="70"/>
      <c r="DT67" s="70"/>
      <c r="DU67" s="70"/>
      <c r="DV67" s="70"/>
      <c r="DW67" s="70"/>
      <c r="DX67" s="68"/>
      <c r="DY67" s="106"/>
    </row>
    <row r="68" ht="15.75" customHeight="1">
      <c r="A68" s="75"/>
      <c r="B68" s="76">
        <v>1.0</v>
      </c>
      <c r="C68" s="91">
        <v>64.0</v>
      </c>
      <c r="D68" s="100" t="s">
        <v>155</v>
      </c>
      <c r="E68" s="60"/>
      <c r="F68" s="60"/>
      <c r="G68" s="60"/>
      <c r="H68" s="60"/>
      <c r="I68" s="98"/>
      <c r="J68" s="83"/>
      <c r="K68" s="101"/>
      <c r="L68" s="60"/>
      <c r="M68" s="60"/>
      <c r="N68" s="60"/>
      <c r="O68" s="60"/>
      <c r="P68" s="60"/>
      <c r="Q68" s="60"/>
      <c r="R68" s="60"/>
      <c r="S68" s="60"/>
      <c r="T68" s="60"/>
      <c r="U68" s="64"/>
      <c r="V68" s="64"/>
      <c r="W68" s="64"/>
      <c r="X68" s="64"/>
      <c r="Y68" s="64"/>
      <c r="Z68" s="64"/>
      <c r="AA68" s="64"/>
      <c r="AB68" s="83"/>
      <c r="AC68" s="65"/>
      <c r="AD68" s="23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70"/>
      <c r="AQ68" s="67"/>
      <c r="AR68" s="68"/>
      <c r="AS68" s="103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67"/>
      <c r="BE68" s="68"/>
      <c r="BF68" s="104"/>
      <c r="BG68" s="104"/>
      <c r="BH68" s="104"/>
      <c r="BI68" s="104"/>
      <c r="BJ68" s="104"/>
      <c r="BK68" s="104"/>
      <c r="BL68" s="104"/>
      <c r="BM68" s="104"/>
      <c r="BN68" s="104"/>
      <c r="BO68" s="70"/>
      <c r="BP68" s="66">
        <v>1.0</v>
      </c>
      <c r="BQ68" s="70"/>
      <c r="BR68" s="70"/>
      <c r="BS68" s="68"/>
      <c r="BT68" s="70"/>
      <c r="BU68" s="70"/>
      <c r="BV68" s="70"/>
      <c r="BW68" s="80">
        <v>0.0</v>
      </c>
      <c r="BX68" s="70"/>
      <c r="BY68" s="73"/>
      <c r="BZ68" s="70"/>
      <c r="CA68" s="70"/>
      <c r="CB68" s="70"/>
      <c r="CC68" s="70"/>
      <c r="CD68" s="70"/>
      <c r="CE68" s="70"/>
      <c r="CF68" s="70"/>
      <c r="CG68" s="70"/>
      <c r="CH68" s="70"/>
      <c r="CI68" s="68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80">
        <v>0.0</v>
      </c>
      <c r="CU68" s="70"/>
      <c r="CV68" s="68"/>
      <c r="CW68" s="70"/>
      <c r="CX68" s="70"/>
      <c r="CY68" s="70"/>
      <c r="CZ68" s="70"/>
      <c r="DA68" s="70"/>
      <c r="DB68" s="70"/>
      <c r="DC68" s="70"/>
      <c r="DD68" s="70"/>
      <c r="DE68" s="68"/>
      <c r="DF68" s="70"/>
      <c r="DG68" s="70"/>
      <c r="DH68" s="70"/>
      <c r="DI68" s="70"/>
      <c r="DJ68" s="70"/>
      <c r="DK68" s="68"/>
      <c r="DL68" s="70"/>
      <c r="DM68" s="70"/>
      <c r="DN68" s="70"/>
      <c r="DO68" s="70"/>
      <c r="DP68" s="70"/>
      <c r="DQ68" s="68"/>
      <c r="DR68" s="70"/>
      <c r="DS68" s="70"/>
      <c r="DT68" s="70"/>
      <c r="DU68" s="70"/>
      <c r="DV68" s="70"/>
      <c r="DW68" s="70"/>
      <c r="DX68" s="68"/>
      <c r="DY68" s="106"/>
    </row>
    <row r="69" ht="15.75" customHeight="1">
      <c r="A69" s="75"/>
      <c r="B69" s="76">
        <v>1.0</v>
      </c>
      <c r="C69" s="91">
        <v>65.0</v>
      </c>
      <c r="D69" s="100" t="s">
        <v>156</v>
      </c>
      <c r="E69" s="60"/>
      <c r="F69" s="60"/>
      <c r="G69" s="60"/>
      <c r="H69" s="60"/>
      <c r="I69" s="98"/>
      <c r="J69" s="83"/>
      <c r="K69" s="101"/>
      <c r="L69" s="60"/>
      <c r="M69" s="60"/>
      <c r="N69" s="60"/>
      <c r="O69" s="60"/>
      <c r="P69" s="60"/>
      <c r="Q69" s="60"/>
      <c r="R69" s="60"/>
      <c r="S69" s="60"/>
      <c r="T69" s="60"/>
      <c r="U69" s="64"/>
      <c r="V69" s="64"/>
      <c r="W69" s="64"/>
      <c r="X69" s="64"/>
      <c r="Y69" s="64"/>
      <c r="Z69" s="64"/>
      <c r="AA69" s="64"/>
      <c r="AB69" s="83"/>
      <c r="AC69" s="65"/>
      <c r="AD69" s="23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70"/>
      <c r="AQ69" s="67"/>
      <c r="AR69" s="68"/>
      <c r="AS69" s="103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67"/>
      <c r="BE69" s="68"/>
      <c r="BF69" s="104"/>
      <c r="BG69" s="104"/>
      <c r="BH69" s="104"/>
      <c r="BI69" s="104"/>
      <c r="BJ69" s="104"/>
      <c r="BK69" s="104"/>
      <c r="BL69" s="104"/>
      <c r="BM69" s="104"/>
      <c r="BN69" s="104"/>
      <c r="BO69" s="70"/>
      <c r="BP69" s="80">
        <v>0.0</v>
      </c>
      <c r="BQ69" s="70"/>
      <c r="BR69" s="70"/>
      <c r="BS69" s="68"/>
      <c r="BT69" s="70"/>
      <c r="BU69" s="70"/>
      <c r="BV69" s="70"/>
      <c r="BW69" s="80">
        <v>0.0</v>
      </c>
      <c r="BX69" s="70"/>
      <c r="BY69" s="73"/>
      <c r="BZ69" s="70"/>
      <c r="CA69" s="70"/>
      <c r="CB69" s="70"/>
      <c r="CC69" s="70"/>
      <c r="CD69" s="70"/>
      <c r="CE69" s="70"/>
      <c r="CF69" s="70"/>
      <c r="CG69" s="70"/>
      <c r="CH69" s="70"/>
      <c r="CI69" s="68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80">
        <v>0.0</v>
      </c>
      <c r="CU69" s="70"/>
      <c r="CV69" s="68"/>
      <c r="CW69" s="70"/>
      <c r="CX69" s="70"/>
      <c r="CY69" s="70"/>
      <c r="CZ69" s="70"/>
      <c r="DA69" s="70"/>
      <c r="DB69" s="70"/>
      <c r="DC69" s="70"/>
      <c r="DD69" s="70"/>
      <c r="DE69" s="68"/>
      <c r="DF69" s="70"/>
      <c r="DG69" s="70"/>
      <c r="DH69" s="70"/>
      <c r="DI69" s="70"/>
      <c r="DJ69" s="70"/>
      <c r="DK69" s="68"/>
      <c r="DL69" s="70"/>
      <c r="DM69" s="70"/>
      <c r="DN69" s="70"/>
      <c r="DO69" s="70"/>
      <c r="DP69" s="70"/>
      <c r="DQ69" s="68"/>
      <c r="DR69" s="70"/>
      <c r="DS69" s="70"/>
      <c r="DT69" s="70"/>
      <c r="DU69" s="70"/>
      <c r="DV69" s="70"/>
      <c r="DW69" s="70"/>
      <c r="DX69" s="68"/>
      <c r="DY69" s="106"/>
    </row>
    <row r="70" ht="36.0" customHeight="1">
      <c r="A70" s="75"/>
      <c r="B70" s="90">
        <v>0.0</v>
      </c>
      <c r="C70" s="91">
        <v>66.0</v>
      </c>
      <c r="D70" s="97" t="s">
        <v>157</v>
      </c>
      <c r="E70" s="59" t="s">
        <v>125</v>
      </c>
      <c r="F70" s="59" t="s">
        <v>125</v>
      </c>
      <c r="G70" s="59" t="s">
        <v>125</v>
      </c>
      <c r="H70" s="60"/>
      <c r="I70" s="61" t="s">
        <v>125</v>
      </c>
      <c r="J70" s="83"/>
      <c r="K70" s="62" t="s">
        <v>125</v>
      </c>
      <c r="L70" s="62" t="s">
        <v>125</v>
      </c>
      <c r="M70" s="62" t="s">
        <v>125</v>
      </c>
      <c r="N70" s="62" t="s">
        <v>125</v>
      </c>
      <c r="O70" s="60"/>
      <c r="P70" s="60"/>
      <c r="Q70" s="59" t="s">
        <v>125</v>
      </c>
      <c r="R70" s="59" t="s">
        <v>125</v>
      </c>
      <c r="S70" s="59" t="s">
        <v>125</v>
      </c>
      <c r="T70" s="59" t="s">
        <v>125</v>
      </c>
      <c r="U70" s="59" t="s">
        <v>125</v>
      </c>
      <c r="V70" s="64"/>
      <c r="W70" s="63" t="s">
        <v>125</v>
      </c>
      <c r="X70" s="63" t="s">
        <v>125</v>
      </c>
      <c r="Y70" s="63" t="s">
        <v>125</v>
      </c>
      <c r="Z70" s="63" t="s">
        <v>125</v>
      </c>
      <c r="AA70" s="64"/>
      <c r="AB70" s="83"/>
      <c r="AC70" s="65"/>
      <c r="AD70" s="23"/>
      <c r="AE70" s="63" t="s">
        <v>125</v>
      </c>
      <c r="AF70" s="64"/>
      <c r="AG70" s="63" t="s">
        <v>125</v>
      </c>
      <c r="AH70" s="63" t="s">
        <v>125</v>
      </c>
      <c r="AI70" s="64"/>
      <c r="AJ70" s="63" t="s">
        <v>125</v>
      </c>
      <c r="AK70" s="63" t="s">
        <v>125</v>
      </c>
      <c r="AL70" s="64"/>
      <c r="AM70" s="64"/>
      <c r="AN70" s="64"/>
      <c r="AO70" s="63" t="s">
        <v>125</v>
      </c>
      <c r="AP70" s="66" t="s">
        <v>125</v>
      </c>
      <c r="AQ70" s="71" t="s">
        <v>125</v>
      </c>
      <c r="AR70" s="26"/>
      <c r="AS70" s="69" t="s">
        <v>125</v>
      </c>
      <c r="AT70" s="66" t="s">
        <v>125</v>
      </c>
      <c r="AU70" s="66"/>
      <c r="AV70" s="66" t="s">
        <v>125</v>
      </c>
      <c r="AW70" s="66" t="s">
        <v>125</v>
      </c>
      <c r="AX70" s="66" t="s">
        <v>125</v>
      </c>
      <c r="AY70" s="66"/>
      <c r="AZ70" s="66"/>
      <c r="BA70" s="66" t="s">
        <v>125</v>
      </c>
      <c r="BB70" s="66" t="s">
        <v>125</v>
      </c>
      <c r="BC70" s="66"/>
      <c r="BD70" s="71" t="s">
        <v>125</v>
      </c>
      <c r="BE70" s="26"/>
      <c r="BF70" s="72"/>
      <c r="BG70" s="72"/>
      <c r="BH70" s="72" t="s">
        <v>125</v>
      </c>
      <c r="BI70" s="72" t="s">
        <v>125</v>
      </c>
      <c r="BJ70" s="72" t="s">
        <v>125</v>
      </c>
      <c r="BK70" s="72"/>
      <c r="BL70" s="72" t="s">
        <v>125</v>
      </c>
      <c r="BM70" s="72"/>
      <c r="BN70" s="72" t="s">
        <v>125</v>
      </c>
      <c r="BO70" s="66" t="s">
        <v>125</v>
      </c>
      <c r="BP70" s="66" t="s">
        <v>125</v>
      </c>
      <c r="BQ70" s="66" t="s">
        <v>125</v>
      </c>
      <c r="BR70" s="66"/>
      <c r="BS70" s="26"/>
      <c r="BT70" s="66"/>
      <c r="BU70" s="66" t="s">
        <v>125</v>
      </c>
      <c r="BV70" s="66" t="s">
        <v>125</v>
      </c>
      <c r="BW70" s="66" t="s">
        <v>125</v>
      </c>
      <c r="BX70" s="66" t="s">
        <v>125</v>
      </c>
      <c r="BY70" s="73"/>
      <c r="BZ70" s="66" t="s">
        <v>125</v>
      </c>
      <c r="CA70" s="66" t="s">
        <v>125</v>
      </c>
      <c r="CB70" s="66" t="s">
        <v>125</v>
      </c>
      <c r="CC70" s="66" t="s">
        <v>125</v>
      </c>
      <c r="CD70" s="66"/>
      <c r="CE70" s="66"/>
      <c r="CF70" s="66" t="s">
        <v>125</v>
      </c>
      <c r="CG70" s="66" t="s">
        <v>125</v>
      </c>
      <c r="CH70" s="66"/>
      <c r="CI70" s="26"/>
      <c r="CJ70" s="66" t="s">
        <v>125</v>
      </c>
      <c r="CK70" s="66" t="s">
        <v>125</v>
      </c>
      <c r="CL70" s="66" t="s">
        <v>125</v>
      </c>
      <c r="CM70" s="66" t="s">
        <v>125</v>
      </c>
      <c r="CN70" s="66" t="s">
        <v>125</v>
      </c>
      <c r="CO70" s="66" t="s">
        <v>125</v>
      </c>
      <c r="CP70" s="66"/>
      <c r="CQ70" s="66"/>
      <c r="CR70" s="66" t="s">
        <v>125</v>
      </c>
      <c r="CS70" s="66" t="s">
        <v>125</v>
      </c>
      <c r="CT70" s="66" t="s">
        <v>125</v>
      </c>
      <c r="CU70" s="66" t="s">
        <v>125</v>
      </c>
      <c r="CV70" s="26"/>
      <c r="CW70" s="66" t="s">
        <v>125</v>
      </c>
      <c r="CX70" s="66" t="s">
        <v>125</v>
      </c>
      <c r="CY70" s="66" t="s">
        <v>125</v>
      </c>
      <c r="CZ70" s="66" t="s">
        <v>125</v>
      </c>
      <c r="DA70" s="66" t="s">
        <v>125</v>
      </c>
      <c r="DB70" s="66" t="s">
        <v>125</v>
      </c>
      <c r="DC70" s="66" t="s">
        <v>125</v>
      </c>
      <c r="DD70" s="66" t="s">
        <v>125</v>
      </c>
      <c r="DE70" s="26"/>
      <c r="DF70" s="66" t="s">
        <v>125</v>
      </c>
      <c r="DG70" s="66" t="s">
        <v>125</v>
      </c>
      <c r="DH70" s="66"/>
      <c r="DI70" s="66" t="s">
        <v>125</v>
      </c>
      <c r="DJ70" s="66" t="s">
        <v>125</v>
      </c>
      <c r="DK70" s="26"/>
      <c r="DL70" s="66" t="s">
        <v>125</v>
      </c>
      <c r="DM70" s="66" t="s">
        <v>125</v>
      </c>
      <c r="DN70" s="66" t="s">
        <v>125</v>
      </c>
      <c r="DO70" s="66" t="s">
        <v>125</v>
      </c>
      <c r="DP70" s="66"/>
      <c r="DQ70" s="26"/>
      <c r="DR70" s="66" t="s">
        <v>125</v>
      </c>
      <c r="DS70" s="66"/>
      <c r="DT70" s="66" t="s">
        <v>125</v>
      </c>
      <c r="DU70" s="66" t="s">
        <v>125</v>
      </c>
      <c r="DV70" s="66"/>
      <c r="DW70" s="66" t="s">
        <v>125</v>
      </c>
      <c r="DX70" s="26"/>
      <c r="DY70" s="74"/>
    </row>
    <row r="71" ht="15.75" customHeight="1">
      <c r="A71" s="75"/>
      <c r="B71" s="76">
        <v>1.0</v>
      </c>
      <c r="C71" s="91">
        <v>67.0</v>
      </c>
      <c r="D71" s="100" t="s">
        <v>158</v>
      </c>
      <c r="E71" s="60"/>
      <c r="F71" s="60"/>
      <c r="G71" s="60"/>
      <c r="H71" s="60"/>
      <c r="I71" s="98"/>
      <c r="J71" s="83"/>
      <c r="K71" s="101"/>
      <c r="L71" s="60"/>
      <c r="M71" s="60"/>
      <c r="N71" s="60"/>
      <c r="O71" s="60"/>
      <c r="P71" s="60"/>
      <c r="Q71" s="60"/>
      <c r="R71" s="60"/>
      <c r="S71" s="60"/>
      <c r="T71" s="60"/>
      <c r="U71" s="64"/>
      <c r="V71" s="64"/>
      <c r="W71" s="64"/>
      <c r="X71" s="64"/>
      <c r="Y71" s="64"/>
      <c r="Z71" s="64"/>
      <c r="AA71" s="64"/>
      <c r="AB71" s="83"/>
      <c r="AC71" s="65"/>
      <c r="AD71" s="23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70"/>
      <c r="AQ71" s="67"/>
      <c r="AR71" s="68"/>
      <c r="AS71" s="103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67"/>
      <c r="BE71" s="68"/>
      <c r="BF71" s="104"/>
      <c r="BG71" s="104"/>
      <c r="BH71" s="104"/>
      <c r="BI71" s="104"/>
      <c r="BJ71" s="104"/>
      <c r="BK71" s="104"/>
      <c r="BL71" s="104"/>
      <c r="BM71" s="104"/>
      <c r="BN71" s="104"/>
      <c r="BO71" s="70"/>
      <c r="BP71" s="70"/>
      <c r="BQ71" s="70"/>
      <c r="BR71" s="70"/>
      <c r="BS71" s="68"/>
      <c r="BT71" s="70"/>
      <c r="BU71" s="70"/>
      <c r="BV71" s="70"/>
      <c r="BW71" s="70"/>
      <c r="BX71" s="70"/>
      <c r="BY71" s="73"/>
      <c r="BZ71" s="70"/>
      <c r="CA71" s="70"/>
      <c r="CB71" s="70"/>
      <c r="CC71" s="70"/>
      <c r="CD71" s="70"/>
      <c r="CE71" s="70"/>
      <c r="CF71" s="70"/>
      <c r="CG71" s="70"/>
      <c r="CH71" s="70"/>
      <c r="CI71" s="68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68"/>
      <c r="CW71" s="70"/>
      <c r="CX71" s="70"/>
      <c r="CY71" s="70"/>
      <c r="CZ71" s="70"/>
      <c r="DA71" s="70"/>
      <c r="DB71" s="70"/>
      <c r="DC71" s="70"/>
      <c r="DD71" s="70"/>
      <c r="DE71" s="68"/>
      <c r="DF71" s="70"/>
      <c r="DG71" s="70"/>
      <c r="DH71" s="70"/>
      <c r="DI71" s="70"/>
      <c r="DJ71" s="70"/>
      <c r="DK71" s="68"/>
      <c r="DL71" s="70"/>
      <c r="DM71" s="70"/>
      <c r="DN71" s="70"/>
      <c r="DO71" s="70"/>
      <c r="DP71" s="70"/>
      <c r="DQ71" s="68"/>
      <c r="DR71" s="70"/>
      <c r="DS71" s="70"/>
      <c r="DT71" s="70"/>
      <c r="DU71" s="70"/>
      <c r="DV71" s="70"/>
      <c r="DW71" s="70"/>
      <c r="DX71" s="68"/>
      <c r="DY71" s="106"/>
    </row>
    <row r="72" ht="15.75" customHeight="1">
      <c r="A72" s="75"/>
      <c r="B72" s="76">
        <v>1.0</v>
      </c>
      <c r="C72" s="91">
        <v>68.0</v>
      </c>
      <c r="D72" s="100" t="s">
        <v>135</v>
      </c>
      <c r="E72" s="60"/>
      <c r="F72" s="60"/>
      <c r="G72" s="60"/>
      <c r="H72" s="60"/>
      <c r="I72" s="98"/>
      <c r="J72" s="83"/>
      <c r="K72" s="101"/>
      <c r="L72" s="60"/>
      <c r="M72" s="60"/>
      <c r="N72" s="60"/>
      <c r="O72" s="60"/>
      <c r="P72" s="60"/>
      <c r="Q72" s="60"/>
      <c r="R72" s="60"/>
      <c r="S72" s="60"/>
      <c r="T72" s="60"/>
      <c r="U72" s="64"/>
      <c r="V72" s="64"/>
      <c r="W72" s="64"/>
      <c r="X72" s="64"/>
      <c r="Y72" s="64"/>
      <c r="Z72" s="64"/>
      <c r="AA72" s="64"/>
      <c r="AB72" s="83"/>
      <c r="AC72" s="65"/>
      <c r="AD72" s="23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70"/>
      <c r="AQ72" s="67"/>
      <c r="AR72" s="68"/>
      <c r="AS72" s="103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67"/>
      <c r="BE72" s="68"/>
      <c r="BF72" s="104"/>
      <c r="BG72" s="104"/>
      <c r="BH72" s="104"/>
      <c r="BI72" s="104"/>
      <c r="BJ72" s="104"/>
      <c r="BK72" s="104"/>
      <c r="BL72" s="104"/>
      <c r="BM72" s="104"/>
      <c r="BN72" s="104"/>
      <c r="BO72" s="70"/>
      <c r="BP72" s="70"/>
      <c r="BQ72" s="70"/>
      <c r="BR72" s="70"/>
      <c r="BS72" s="68"/>
      <c r="BT72" s="70"/>
      <c r="BU72" s="70"/>
      <c r="BV72" s="70"/>
      <c r="BW72" s="70"/>
      <c r="BX72" s="70"/>
      <c r="BY72" s="73"/>
      <c r="BZ72" s="70"/>
      <c r="CA72" s="70"/>
      <c r="CB72" s="70"/>
      <c r="CC72" s="70"/>
      <c r="CD72" s="70"/>
      <c r="CE72" s="70"/>
      <c r="CF72" s="70"/>
      <c r="CG72" s="70"/>
      <c r="CH72" s="70"/>
      <c r="CI72" s="68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68"/>
      <c r="CW72" s="70"/>
      <c r="CX72" s="70"/>
      <c r="CY72" s="70"/>
      <c r="CZ72" s="70"/>
      <c r="DA72" s="70"/>
      <c r="DB72" s="70"/>
      <c r="DC72" s="70"/>
      <c r="DD72" s="70"/>
      <c r="DE72" s="68"/>
      <c r="DF72" s="70"/>
      <c r="DG72" s="70"/>
      <c r="DH72" s="70"/>
      <c r="DI72" s="70"/>
      <c r="DJ72" s="70"/>
      <c r="DK72" s="68"/>
      <c r="DL72" s="70"/>
      <c r="DM72" s="70"/>
      <c r="DN72" s="70"/>
      <c r="DO72" s="70"/>
      <c r="DP72" s="70"/>
      <c r="DQ72" s="68"/>
      <c r="DR72" s="70"/>
      <c r="DS72" s="70"/>
      <c r="DT72" s="70"/>
      <c r="DU72" s="70"/>
      <c r="DV72" s="70"/>
      <c r="DW72" s="70"/>
      <c r="DX72" s="68"/>
      <c r="DY72" s="106"/>
    </row>
    <row r="73" ht="15.75" customHeight="1">
      <c r="A73" s="75"/>
      <c r="B73" s="76">
        <v>1.0</v>
      </c>
      <c r="C73" s="91">
        <v>69.0</v>
      </c>
      <c r="D73" s="100" t="s">
        <v>140</v>
      </c>
      <c r="E73" s="60"/>
      <c r="F73" s="60"/>
      <c r="G73" s="60"/>
      <c r="H73" s="60"/>
      <c r="I73" s="98"/>
      <c r="J73" s="83"/>
      <c r="K73" s="101"/>
      <c r="L73" s="60"/>
      <c r="M73" s="60"/>
      <c r="N73" s="60"/>
      <c r="O73" s="60"/>
      <c r="P73" s="60"/>
      <c r="Q73" s="60"/>
      <c r="R73" s="60"/>
      <c r="S73" s="60"/>
      <c r="T73" s="60"/>
      <c r="U73" s="64"/>
      <c r="V73" s="64"/>
      <c r="W73" s="64"/>
      <c r="X73" s="64"/>
      <c r="Y73" s="64"/>
      <c r="Z73" s="64"/>
      <c r="AA73" s="64"/>
      <c r="AB73" s="83"/>
      <c r="AC73" s="65"/>
      <c r="AD73" s="23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70"/>
      <c r="AQ73" s="67"/>
      <c r="AR73" s="68"/>
      <c r="AS73" s="103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67"/>
      <c r="BE73" s="68"/>
      <c r="BF73" s="104"/>
      <c r="BG73" s="104"/>
      <c r="BH73" s="104"/>
      <c r="BI73" s="104"/>
      <c r="BJ73" s="104"/>
      <c r="BK73" s="104"/>
      <c r="BL73" s="104"/>
      <c r="BM73" s="104"/>
      <c r="BN73" s="104"/>
      <c r="BO73" s="70"/>
      <c r="BP73" s="70"/>
      <c r="BQ73" s="70"/>
      <c r="BR73" s="70"/>
      <c r="BS73" s="68"/>
      <c r="BT73" s="70"/>
      <c r="BU73" s="70"/>
      <c r="BV73" s="70"/>
      <c r="BW73" s="70"/>
      <c r="BX73" s="70"/>
      <c r="BY73" s="73"/>
      <c r="BZ73" s="70"/>
      <c r="CA73" s="70"/>
      <c r="CB73" s="70"/>
      <c r="CC73" s="70"/>
      <c r="CD73" s="70"/>
      <c r="CE73" s="70"/>
      <c r="CF73" s="70"/>
      <c r="CG73" s="70"/>
      <c r="CH73" s="70"/>
      <c r="CI73" s="68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68"/>
      <c r="CW73" s="70"/>
      <c r="CX73" s="70"/>
      <c r="CY73" s="70"/>
      <c r="CZ73" s="70"/>
      <c r="DA73" s="70"/>
      <c r="DB73" s="70"/>
      <c r="DC73" s="70"/>
      <c r="DD73" s="70"/>
      <c r="DE73" s="68"/>
      <c r="DF73" s="70"/>
      <c r="DG73" s="70"/>
      <c r="DH73" s="70"/>
      <c r="DI73" s="70"/>
      <c r="DJ73" s="70"/>
      <c r="DK73" s="68"/>
      <c r="DL73" s="70"/>
      <c r="DM73" s="70"/>
      <c r="DN73" s="70"/>
      <c r="DO73" s="70"/>
      <c r="DP73" s="70"/>
      <c r="DQ73" s="68"/>
      <c r="DR73" s="70"/>
      <c r="DS73" s="70"/>
      <c r="DT73" s="70"/>
      <c r="DU73" s="70"/>
      <c r="DV73" s="70"/>
      <c r="DW73" s="70"/>
      <c r="DX73" s="68"/>
      <c r="DY73" s="106"/>
    </row>
    <row r="74" ht="34.5" customHeight="1">
      <c r="A74" s="75"/>
      <c r="B74" s="76">
        <v>1.0</v>
      </c>
      <c r="C74" s="91">
        <v>70.0</v>
      </c>
      <c r="D74" s="100" t="s">
        <v>131</v>
      </c>
      <c r="E74" s="60"/>
      <c r="F74" s="60"/>
      <c r="G74" s="60"/>
      <c r="H74" s="60"/>
      <c r="I74" s="98"/>
      <c r="J74" s="83"/>
      <c r="K74" s="101"/>
      <c r="L74" s="60"/>
      <c r="M74" s="60"/>
      <c r="N74" s="60"/>
      <c r="O74" s="60"/>
      <c r="P74" s="60"/>
      <c r="Q74" s="60"/>
      <c r="R74" s="60"/>
      <c r="S74" s="60"/>
      <c r="T74" s="60"/>
      <c r="U74" s="64"/>
      <c r="V74" s="64"/>
      <c r="W74" s="64"/>
      <c r="X74" s="64"/>
      <c r="Y74" s="64"/>
      <c r="Z74" s="64"/>
      <c r="AA74" s="64"/>
      <c r="AB74" s="83"/>
      <c r="AC74" s="65"/>
      <c r="AD74" s="23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70"/>
      <c r="AQ74" s="67"/>
      <c r="AR74" s="68"/>
      <c r="AS74" s="103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67"/>
      <c r="BE74" s="68"/>
      <c r="BF74" s="104"/>
      <c r="BG74" s="104"/>
      <c r="BH74" s="104"/>
      <c r="BI74" s="104"/>
      <c r="BJ74" s="104"/>
      <c r="BK74" s="104"/>
      <c r="BL74" s="104"/>
      <c r="BM74" s="104"/>
      <c r="BN74" s="104"/>
      <c r="BO74" s="70"/>
      <c r="BP74" s="70"/>
      <c r="BQ74" s="70"/>
      <c r="BR74" s="70"/>
      <c r="BS74" s="68"/>
      <c r="BT74" s="70"/>
      <c r="BU74" s="70"/>
      <c r="BV74" s="70"/>
      <c r="BW74" s="70"/>
      <c r="BX74" s="70"/>
      <c r="BY74" s="73"/>
      <c r="BZ74" s="70"/>
      <c r="CA74" s="70"/>
      <c r="CB74" s="70"/>
      <c r="CC74" s="70"/>
      <c r="CD74" s="70"/>
      <c r="CE74" s="70"/>
      <c r="CF74" s="70"/>
      <c r="CG74" s="70"/>
      <c r="CH74" s="70"/>
      <c r="CI74" s="68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68"/>
      <c r="CW74" s="70"/>
      <c r="CX74" s="70"/>
      <c r="CY74" s="70"/>
      <c r="CZ74" s="70"/>
      <c r="DA74" s="70"/>
      <c r="DB74" s="70"/>
      <c r="DC74" s="70"/>
      <c r="DD74" s="70"/>
      <c r="DE74" s="68"/>
      <c r="DF74" s="70"/>
      <c r="DG74" s="70"/>
      <c r="DH74" s="70"/>
      <c r="DI74" s="70"/>
      <c r="DJ74" s="70"/>
      <c r="DK74" s="68"/>
      <c r="DL74" s="70"/>
      <c r="DM74" s="70"/>
      <c r="DN74" s="70"/>
      <c r="DO74" s="70"/>
      <c r="DP74" s="70"/>
      <c r="DQ74" s="68"/>
      <c r="DR74" s="70"/>
      <c r="DS74" s="70"/>
      <c r="DT74" s="70"/>
      <c r="DU74" s="70"/>
      <c r="DV74" s="70"/>
      <c r="DW74" s="70"/>
      <c r="DX74" s="68"/>
      <c r="DY74" s="106"/>
    </row>
    <row r="75" ht="15.75" customHeight="1">
      <c r="A75" s="75"/>
      <c r="B75" s="76">
        <v>1.0</v>
      </c>
      <c r="C75" s="91">
        <v>71.0</v>
      </c>
      <c r="D75" s="100" t="s">
        <v>151</v>
      </c>
      <c r="E75" s="60"/>
      <c r="F75" s="60"/>
      <c r="G75" s="60"/>
      <c r="H75" s="60"/>
      <c r="I75" s="98"/>
      <c r="J75" s="83"/>
      <c r="K75" s="101"/>
      <c r="L75" s="60"/>
      <c r="M75" s="60"/>
      <c r="N75" s="60"/>
      <c r="O75" s="60"/>
      <c r="P75" s="60"/>
      <c r="Q75" s="60"/>
      <c r="R75" s="60"/>
      <c r="S75" s="60"/>
      <c r="T75" s="60"/>
      <c r="U75" s="64"/>
      <c r="V75" s="64"/>
      <c r="W75" s="64"/>
      <c r="X75" s="64"/>
      <c r="Y75" s="64"/>
      <c r="Z75" s="64"/>
      <c r="AA75" s="64"/>
      <c r="AB75" s="83"/>
      <c r="AC75" s="65"/>
      <c r="AD75" s="23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70"/>
      <c r="AQ75" s="67"/>
      <c r="AR75" s="68"/>
      <c r="AS75" s="103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67"/>
      <c r="BE75" s="68"/>
      <c r="BF75" s="104"/>
      <c r="BG75" s="104"/>
      <c r="BH75" s="104"/>
      <c r="BI75" s="104"/>
      <c r="BJ75" s="104"/>
      <c r="BK75" s="104"/>
      <c r="BL75" s="104"/>
      <c r="BM75" s="104"/>
      <c r="BN75" s="104"/>
      <c r="BO75" s="70"/>
      <c r="BP75" s="70"/>
      <c r="BQ75" s="70"/>
      <c r="BR75" s="70"/>
      <c r="BS75" s="68"/>
      <c r="BT75" s="70"/>
      <c r="BU75" s="70"/>
      <c r="BV75" s="70"/>
      <c r="BW75" s="70"/>
      <c r="BX75" s="70"/>
      <c r="BY75" s="73"/>
      <c r="BZ75" s="70"/>
      <c r="CA75" s="70"/>
      <c r="CB75" s="70"/>
      <c r="CC75" s="70"/>
      <c r="CD75" s="70"/>
      <c r="CE75" s="70"/>
      <c r="CF75" s="70"/>
      <c r="CG75" s="70"/>
      <c r="CH75" s="70"/>
      <c r="CI75" s="68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68"/>
      <c r="CW75" s="70"/>
      <c r="CX75" s="70"/>
      <c r="CY75" s="70"/>
      <c r="CZ75" s="70"/>
      <c r="DA75" s="70"/>
      <c r="DB75" s="70"/>
      <c r="DC75" s="70"/>
      <c r="DD75" s="70"/>
      <c r="DE75" s="68"/>
      <c r="DF75" s="70"/>
      <c r="DG75" s="70"/>
      <c r="DH75" s="70"/>
      <c r="DI75" s="70"/>
      <c r="DJ75" s="70"/>
      <c r="DK75" s="68"/>
      <c r="DL75" s="70"/>
      <c r="DM75" s="70"/>
      <c r="DN75" s="70"/>
      <c r="DO75" s="70"/>
      <c r="DP75" s="70"/>
      <c r="DQ75" s="68"/>
      <c r="DR75" s="70"/>
      <c r="DS75" s="70"/>
      <c r="DT75" s="70"/>
      <c r="DU75" s="70"/>
      <c r="DV75" s="70"/>
      <c r="DW75" s="70"/>
      <c r="DX75" s="68"/>
      <c r="DY75" s="106"/>
    </row>
    <row r="76" ht="15.75" customHeight="1">
      <c r="A76" s="75"/>
      <c r="B76" s="76">
        <v>1.0</v>
      </c>
      <c r="C76" s="91">
        <v>72.0</v>
      </c>
      <c r="D76" s="100" t="s">
        <v>152</v>
      </c>
      <c r="E76" s="60"/>
      <c r="F76" s="60"/>
      <c r="G76" s="60"/>
      <c r="H76" s="60"/>
      <c r="I76" s="98"/>
      <c r="J76" s="83"/>
      <c r="K76" s="101"/>
      <c r="L76" s="60"/>
      <c r="M76" s="60"/>
      <c r="N76" s="60"/>
      <c r="O76" s="60"/>
      <c r="P76" s="60"/>
      <c r="Q76" s="60"/>
      <c r="R76" s="60"/>
      <c r="S76" s="60"/>
      <c r="T76" s="60"/>
      <c r="U76" s="64"/>
      <c r="V76" s="64"/>
      <c r="W76" s="64"/>
      <c r="X76" s="64"/>
      <c r="Y76" s="64"/>
      <c r="Z76" s="64"/>
      <c r="AA76" s="64"/>
      <c r="AB76" s="83"/>
      <c r="AC76" s="65"/>
      <c r="AD76" s="23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70"/>
      <c r="AQ76" s="67"/>
      <c r="AR76" s="68"/>
      <c r="AS76" s="103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67"/>
      <c r="BE76" s="68"/>
      <c r="BF76" s="104"/>
      <c r="BG76" s="104"/>
      <c r="BH76" s="104"/>
      <c r="BI76" s="104"/>
      <c r="BJ76" s="104"/>
      <c r="BK76" s="104"/>
      <c r="BL76" s="104"/>
      <c r="BM76" s="104"/>
      <c r="BN76" s="104"/>
      <c r="BO76" s="70"/>
      <c r="BP76" s="70"/>
      <c r="BQ76" s="70"/>
      <c r="BR76" s="70"/>
      <c r="BS76" s="68"/>
      <c r="BT76" s="70"/>
      <c r="BU76" s="70"/>
      <c r="BV76" s="70"/>
      <c r="BW76" s="70"/>
      <c r="BX76" s="70"/>
      <c r="BY76" s="73"/>
      <c r="BZ76" s="70"/>
      <c r="CA76" s="70"/>
      <c r="CB76" s="70"/>
      <c r="CC76" s="70"/>
      <c r="CD76" s="70"/>
      <c r="CE76" s="70"/>
      <c r="CF76" s="70"/>
      <c r="CG76" s="70"/>
      <c r="CH76" s="70"/>
      <c r="CI76" s="68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68"/>
      <c r="CW76" s="70"/>
      <c r="CX76" s="70"/>
      <c r="CY76" s="70"/>
      <c r="CZ76" s="70"/>
      <c r="DA76" s="70"/>
      <c r="DB76" s="70"/>
      <c r="DC76" s="70"/>
      <c r="DD76" s="70"/>
      <c r="DE76" s="68"/>
      <c r="DF76" s="70"/>
      <c r="DG76" s="70"/>
      <c r="DH76" s="70"/>
      <c r="DI76" s="70"/>
      <c r="DJ76" s="70"/>
      <c r="DK76" s="68"/>
      <c r="DL76" s="70"/>
      <c r="DM76" s="70"/>
      <c r="DN76" s="70"/>
      <c r="DO76" s="70"/>
      <c r="DP76" s="70"/>
      <c r="DQ76" s="68"/>
      <c r="DR76" s="70"/>
      <c r="DS76" s="70"/>
      <c r="DT76" s="70"/>
      <c r="DU76" s="70"/>
      <c r="DV76" s="70"/>
      <c r="DW76" s="70"/>
      <c r="DX76" s="68"/>
      <c r="DY76" s="106"/>
    </row>
    <row r="77" ht="15.75" customHeight="1">
      <c r="A77" s="75"/>
      <c r="B77" s="76">
        <v>1.0</v>
      </c>
      <c r="C77" s="91">
        <v>73.0</v>
      </c>
      <c r="D77" s="100" t="s">
        <v>159</v>
      </c>
      <c r="E77" s="60"/>
      <c r="F77" s="60"/>
      <c r="G77" s="60"/>
      <c r="H77" s="60"/>
      <c r="I77" s="98"/>
      <c r="J77" s="83"/>
      <c r="K77" s="101"/>
      <c r="L77" s="60"/>
      <c r="M77" s="60"/>
      <c r="N77" s="60"/>
      <c r="O77" s="60"/>
      <c r="P77" s="60"/>
      <c r="Q77" s="60"/>
      <c r="R77" s="60"/>
      <c r="S77" s="60"/>
      <c r="T77" s="60"/>
      <c r="U77" s="64"/>
      <c r="V77" s="64"/>
      <c r="W77" s="64"/>
      <c r="X77" s="64"/>
      <c r="Y77" s="64"/>
      <c r="Z77" s="64"/>
      <c r="AA77" s="64"/>
      <c r="AB77" s="83"/>
      <c r="AC77" s="65"/>
      <c r="AD77" s="23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70"/>
      <c r="AQ77" s="67"/>
      <c r="AR77" s="68"/>
      <c r="AS77" s="103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67"/>
      <c r="BE77" s="68"/>
      <c r="BF77" s="104"/>
      <c r="BG77" s="104"/>
      <c r="BH77" s="104"/>
      <c r="BI77" s="104"/>
      <c r="BJ77" s="104"/>
      <c r="BK77" s="104"/>
      <c r="BL77" s="104"/>
      <c r="BM77" s="104"/>
      <c r="BN77" s="104"/>
      <c r="BO77" s="70"/>
      <c r="BP77" s="70"/>
      <c r="BQ77" s="70"/>
      <c r="BR77" s="70"/>
      <c r="BS77" s="68"/>
      <c r="BT77" s="70"/>
      <c r="BU77" s="70"/>
      <c r="BV77" s="70"/>
      <c r="BW77" s="70"/>
      <c r="BX77" s="70"/>
      <c r="BY77" s="73"/>
      <c r="BZ77" s="70"/>
      <c r="CA77" s="70"/>
      <c r="CB77" s="70"/>
      <c r="CC77" s="70"/>
      <c r="CD77" s="70"/>
      <c r="CE77" s="70"/>
      <c r="CF77" s="70"/>
      <c r="CG77" s="70"/>
      <c r="CH77" s="70"/>
      <c r="CI77" s="68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68"/>
      <c r="CW77" s="70"/>
      <c r="CX77" s="70"/>
      <c r="CY77" s="70"/>
      <c r="CZ77" s="70"/>
      <c r="DA77" s="70"/>
      <c r="DB77" s="70"/>
      <c r="DC77" s="70"/>
      <c r="DD77" s="70"/>
      <c r="DE77" s="68"/>
      <c r="DF77" s="70"/>
      <c r="DG77" s="70"/>
      <c r="DH77" s="70"/>
      <c r="DI77" s="70"/>
      <c r="DJ77" s="70"/>
      <c r="DK77" s="68"/>
      <c r="DL77" s="70"/>
      <c r="DM77" s="70"/>
      <c r="DN77" s="70"/>
      <c r="DO77" s="70"/>
      <c r="DP77" s="70"/>
      <c r="DQ77" s="68"/>
      <c r="DR77" s="70"/>
      <c r="DS77" s="70"/>
      <c r="DT77" s="70"/>
      <c r="DU77" s="70"/>
      <c r="DV77" s="70"/>
      <c r="DW77" s="70"/>
      <c r="DX77" s="68"/>
      <c r="DY77" s="106"/>
    </row>
    <row r="78" ht="36.0" customHeight="1">
      <c r="A78" s="75"/>
      <c r="B78" s="76">
        <v>1.0</v>
      </c>
      <c r="C78" s="91">
        <v>74.0</v>
      </c>
      <c r="D78" s="92" t="s">
        <v>160</v>
      </c>
      <c r="E78" s="59">
        <v>1.0</v>
      </c>
      <c r="F78" s="59">
        <v>1.0</v>
      </c>
      <c r="G78" s="59">
        <v>1.0</v>
      </c>
      <c r="H78" s="59"/>
      <c r="I78" s="61">
        <v>1.0</v>
      </c>
      <c r="J78" s="83"/>
      <c r="K78" s="62">
        <v>1.0</v>
      </c>
      <c r="L78" s="59">
        <v>1.0</v>
      </c>
      <c r="M78" s="59">
        <v>1.0</v>
      </c>
      <c r="N78" s="59">
        <v>1.0</v>
      </c>
      <c r="O78" s="60"/>
      <c r="P78" s="60"/>
      <c r="Q78" s="59">
        <v>1.0</v>
      </c>
      <c r="R78" s="59">
        <v>1.0</v>
      </c>
      <c r="S78" s="59">
        <v>1.0</v>
      </c>
      <c r="T78" s="59">
        <v>1.0</v>
      </c>
      <c r="U78" s="63">
        <v>1.0</v>
      </c>
      <c r="V78" s="64"/>
      <c r="W78" s="63">
        <v>1.0</v>
      </c>
      <c r="X78" s="63">
        <v>1.0</v>
      </c>
      <c r="Y78" s="63">
        <v>1.0</v>
      </c>
      <c r="Z78" s="63">
        <v>1.0</v>
      </c>
      <c r="AA78" s="64"/>
      <c r="AB78" s="83"/>
      <c r="AC78" s="65"/>
      <c r="AD78" s="23"/>
      <c r="AE78" s="63">
        <v>1.0</v>
      </c>
      <c r="AF78" s="64"/>
      <c r="AG78" s="63">
        <v>1.0</v>
      </c>
      <c r="AH78" s="63">
        <v>1.0</v>
      </c>
      <c r="AI78" s="64"/>
      <c r="AJ78" s="63">
        <v>1.0</v>
      </c>
      <c r="AK78" s="63">
        <v>1.0</v>
      </c>
      <c r="AL78" s="64"/>
      <c r="AM78" s="63">
        <v>1.0</v>
      </c>
      <c r="AN78" s="63">
        <v>1.0</v>
      </c>
      <c r="AO78" s="63">
        <v>1.0</v>
      </c>
      <c r="AP78" s="66">
        <v>1.0</v>
      </c>
      <c r="AQ78" s="71">
        <v>1.0</v>
      </c>
      <c r="AR78" s="26"/>
      <c r="AS78" s="69">
        <v>1.0</v>
      </c>
      <c r="AT78" s="66">
        <v>1.0</v>
      </c>
      <c r="AU78" s="66"/>
      <c r="AV78" s="66">
        <v>1.0</v>
      </c>
      <c r="AW78" s="66">
        <v>1.0</v>
      </c>
      <c r="AX78" s="66">
        <v>1.0</v>
      </c>
      <c r="AY78" s="66"/>
      <c r="AZ78" s="66"/>
      <c r="BA78" s="66">
        <v>1.0</v>
      </c>
      <c r="BB78" s="66">
        <v>1.0</v>
      </c>
      <c r="BC78" s="66"/>
      <c r="BD78" s="71">
        <v>1.0</v>
      </c>
      <c r="BE78" s="26"/>
      <c r="BF78" s="72"/>
      <c r="BG78" s="72"/>
      <c r="BH78" s="72">
        <v>1.0</v>
      </c>
      <c r="BI78" s="72">
        <v>1.0</v>
      </c>
      <c r="BJ78" s="72">
        <v>1.0</v>
      </c>
      <c r="BK78" s="72"/>
      <c r="BL78" s="72">
        <v>1.0</v>
      </c>
      <c r="BM78" s="72"/>
      <c r="BN78" s="72">
        <v>1.0</v>
      </c>
      <c r="BO78" s="66">
        <v>1.0</v>
      </c>
      <c r="BP78" s="66">
        <v>1.0</v>
      </c>
      <c r="BQ78" s="66">
        <v>1.0</v>
      </c>
      <c r="BR78" s="66"/>
      <c r="BS78" s="26"/>
      <c r="BT78" s="66"/>
      <c r="BU78" s="66">
        <v>1.0</v>
      </c>
      <c r="BV78" s="66">
        <v>1.0</v>
      </c>
      <c r="BW78" s="66">
        <v>1.0</v>
      </c>
      <c r="BX78" s="66">
        <v>1.0</v>
      </c>
      <c r="BY78" s="73"/>
      <c r="BZ78" s="66">
        <v>1.0</v>
      </c>
      <c r="CA78" s="66">
        <v>1.0</v>
      </c>
      <c r="CB78" s="66">
        <v>1.0</v>
      </c>
      <c r="CC78" s="66">
        <v>1.0</v>
      </c>
      <c r="CD78" s="66"/>
      <c r="CE78" s="66"/>
      <c r="CF78" s="66">
        <v>1.0</v>
      </c>
      <c r="CG78" s="66">
        <v>1.0</v>
      </c>
      <c r="CH78" s="66"/>
      <c r="CI78" s="26"/>
      <c r="CJ78" s="66">
        <v>1.0</v>
      </c>
      <c r="CK78" s="66">
        <v>1.0</v>
      </c>
      <c r="CL78" s="66">
        <v>1.0</v>
      </c>
      <c r="CM78" s="66">
        <v>1.0</v>
      </c>
      <c r="CN78" s="66">
        <v>1.0</v>
      </c>
      <c r="CO78" s="66">
        <v>1.0</v>
      </c>
      <c r="CP78" s="66"/>
      <c r="CQ78" s="66"/>
      <c r="CR78" s="66">
        <v>1.0</v>
      </c>
      <c r="CS78" s="66">
        <v>1.0</v>
      </c>
      <c r="CT78" s="66">
        <v>1.0</v>
      </c>
      <c r="CU78" s="66">
        <v>1.0</v>
      </c>
      <c r="CV78" s="26"/>
      <c r="CW78" s="66">
        <v>1.0</v>
      </c>
      <c r="CX78" s="66">
        <v>1.0</v>
      </c>
      <c r="CY78" s="66">
        <v>1.0</v>
      </c>
      <c r="CZ78" s="66">
        <v>1.0</v>
      </c>
      <c r="DA78" s="66">
        <v>1.0</v>
      </c>
      <c r="DB78" s="66">
        <v>1.0</v>
      </c>
      <c r="DC78" s="66">
        <v>1.0</v>
      </c>
      <c r="DD78" s="66">
        <v>1.0</v>
      </c>
      <c r="DE78" s="26"/>
      <c r="DF78" s="66">
        <v>1.0</v>
      </c>
      <c r="DG78" s="66">
        <v>1.0</v>
      </c>
      <c r="DH78" s="66"/>
      <c r="DI78" s="66">
        <v>1.0</v>
      </c>
      <c r="DJ78" s="66">
        <v>1.0</v>
      </c>
      <c r="DK78" s="26"/>
      <c r="DL78" s="66">
        <v>1.0</v>
      </c>
      <c r="DM78" s="66">
        <v>1.0</v>
      </c>
      <c r="DN78" s="66">
        <v>1.0</v>
      </c>
      <c r="DO78" s="80">
        <v>0.0</v>
      </c>
      <c r="DP78" s="66"/>
      <c r="DQ78" s="26"/>
      <c r="DR78" s="66">
        <v>1.0</v>
      </c>
      <c r="DS78" s="66"/>
      <c r="DT78" s="66">
        <v>1.0</v>
      </c>
      <c r="DU78" s="66">
        <v>1.0</v>
      </c>
      <c r="DV78" s="66"/>
      <c r="DW78" s="66">
        <v>1.0</v>
      </c>
      <c r="DX78" s="26"/>
      <c r="DY78" s="74"/>
    </row>
    <row r="79" ht="15.75" customHeight="1">
      <c r="A79" s="75"/>
      <c r="B79" s="76">
        <v>1.0</v>
      </c>
      <c r="C79" s="89">
        <v>75.0</v>
      </c>
      <c r="D79" s="82" t="s">
        <v>161</v>
      </c>
      <c r="E79" s="59">
        <v>0.0</v>
      </c>
      <c r="F79" s="93">
        <v>0.0</v>
      </c>
      <c r="G79" s="59">
        <v>0.0</v>
      </c>
      <c r="H79" s="60"/>
      <c r="I79" s="79">
        <v>0.0</v>
      </c>
      <c r="J79" s="83"/>
      <c r="K79" s="62">
        <v>1.0</v>
      </c>
      <c r="L79" s="59">
        <v>1.0</v>
      </c>
      <c r="M79" s="59">
        <v>0.0</v>
      </c>
      <c r="N79" s="59">
        <v>1.0</v>
      </c>
      <c r="O79" s="60"/>
      <c r="P79" s="60"/>
      <c r="Q79" s="59">
        <v>0.0</v>
      </c>
      <c r="R79" s="59">
        <v>1.0</v>
      </c>
      <c r="S79" s="59">
        <v>1.0</v>
      </c>
      <c r="T79" s="59">
        <v>0.0</v>
      </c>
      <c r="U79" s="63">
        <v>0.0</v>
      </c>
      <c r="V79" s="64"/>
      <c r="W79" s="80">
        <v>0.0</v>
      </c>
      <c r="X79" s="63">
        <v>0.0</v>
      </c>
      <c r="Y79" s="63">
        <v>0.0</v>
      </c>
      <c r="Z79" s="63">
        <v>1.0</v>
      </c>
      <c r="AA79" s="64"/>
      <c r="AB79" s="83"/>
      <c r="AC79" s="65"/>
      <c r="AD79" s="23"/>
      <c r="AE79" s="63">
        <v>0.0</v>
      </c>
      <c r="AF79" s="64"/>
      <c r="AG79" s="63">
        <v>0.0</v>
      </c>
      <c r="AH79" s="63">
        <v>0.0</v>
      </c>
      <c r="AI79" s="64"/>
      <c r="AJ79" s="63">
        <v>1.0</v>
      </c>
      <c r="AK79" s="63">
        <v>1.0</v>
      </c>
      <c r="AL79" s="64"/>
      <c r="AM79" s="63">
        <v>1.0</v>
      </c>
      <c r="AN79" s="63">
        <v>1.0</v>
      </c>
      <c r="AO79" s="63">
        <v>1.0</v>
      </c>
      <c r="AP79" s="66">
        <v>1.0</v>
      </c>
      <c r="AQ79" s="71">
        <v>1.0</v>
      </c>
      <c r="AR79" s="26"/>
      <c r="AS79" s="69">
        <v>0.0</v>
      </c>
      <c r="AT79" s="66">
        <v>0.0</v>
      </c>
      <c r="AU79" s="66"/>
      <c r="AV79" s="66">
        <v>0.0</v>
      </c>
      <c r="AW79" s="66">
        <v>0.0</v>
      </c>
      <c r="AX79" s="66">
        <v>1.0</v>
      </c>
      <c r="AY79" s="66"/>
      <c r="AZ79" s="66"/>
      <c r="BA79" s="66">
        <v>0.0</v>
      </c>
      <c r="BB79" s="66">
        <v>0.0</v>
      </c>
      <c r="BC79" s="66"/>
      <c r="BD79" s="71">
        <v>1.0</v>
      </c>
      <c r="BE79" s="26"/>
      <c r="BF79" s="72"/>
      <c r="BG79" s="72"/>
      <c r="BH79" s="72">
        <v>0.0</v>
      </c>
      <c r="BI79" s="72">
        <v>0.0</v>
      </c>
      <c r="BJ79" s="72">
        <v>0.0</v>
      </c>
      <c r="BK79" s="72"/>
      <c r="BL79" s="72">
        <v>0.0</v>
      </c>
      <c r="BM79" s="72"/>
      <c r="BN79" s="72">
        <v>0.0</v>
      </c>
      <c r="BO79" s="66">
        <v>0.0</v>
      </c>
      <c r="BP79" s="66">
        <v>1.0</v>
      </c>
      <c r="BQ79" s="66">
        <v>0.0</v>
      </c>
      <c r="BR79" s="66"/>
      <c r="BS79" s="26"/>
      <c r="BT79" s="66"/>
      <c r="BU79" s="66">
        <v>0.0</v>
      </c>
      <c r="BV79" s="66">
        <v>0.0</v>
      </c>
      <c r="BW79" s="66">
        <v>1.0</v>
      </c>
      <c r="BX79" s="66">
        <v>0.0</v>
      </c>
      <c r="BY79" s="73"/>
      <c r="BZ79" s="66">
        <v>0.0</v>
      </c>
      <c r="CA79" s="66">
        <v>0.0</v>
      </c>
      <c r="CB79" s="66">
        <v>1.0</v>
      </c>
      <c r="CC79" s="66">
        <v>0.0</v>
      </c>
      <c r="CD79" s="66"/>
      <c r="CE79" s="66"/>
      <c r="CF79" s="66">
        <v>0.0</v>
      </c>
      <c r="CG79" s="66">
        <v>1.0</v>
      </c>
      <c r="CH79" s="66"/>
      <c r="CI79" s="26"/>
      <c r="CJ79" s="66">
        <v>0.0</v>
      </c>
      <c r="CK79" s="66">
        <v>0.0</v>
      </c>
      <c r="CL79" s="66">
        <v>0.0</v>
      </c>
      <c r="CM79" s="66">
        <v>0.0</v>
      </c>
      <c r="CN79" s="66">
        <v>0.0</v>
      </c>
      <c r="CO79" s="66">
        <v>0.0</v>
      </c>
      <c r="CP79" s="66"/>
      <c r="CQ79" s="66"/>
      <c r="CR79" s="66">
        <v>0.0</v>
      </c>
      <c r="CS79" s="80">
        <v>0.0</v>
      </c>
      <c r="CT79" s="66">
        <v>1.0</v>
      </c>
      <c r="CU79" s="66">
        <v>1.0</v>
      </c>
      <c r="CV79" s="26"/>
      <c r="CW79" s="66">
        <v>0.0</v>
      </c>
      <c r="CX79" s="66">
        <v>0.0</v>
      </c>
      <c r="CY79" s="66">
        <v>0.0</v>
      </c>
      <c r="CZ79" s="66">
        <v>0.0</v>
      </c>
      <c r="DA79" s="66">
        <v>0.0</v>
      </c>
      <c r="DB79" s="66">
        <v>0.0</v>
      </c>
      <c r="DC79" s="66">
        <v>0.0</v>
      </c>
      <c r="DD79" s="66">
        <v>0.0</v>
      </c>
      <c r="DE79" s="26"/>
      <c r="DF79" s="66">
        <v>0.0</v>
      </c>
      <c r="DG79" s="66">
        <v>1.0</v>
      </c>
      <c r="DH79" s="66"/>
      <c r="DI79" s="66">
        <v>0.0</v>
      </c>
      <c r="DJ79" s="66">
        <v>0.0</v>
      </c>
      <c r="DK79" s="26"/>
      <c r="DL79" s="66">
        <v>0.0</v>
      </c>
      <c r="DM79" s="66">
        <v>1.0</v>
      </c>
      <c r="DN79" s="66">
        <v>0.0</v>
      </c>
      <c r="DO79" s="66">
        <v>1.0</v>
      </c>
      <c r="DP79" s="66"/>
      <c r="DQ79" s="26"/>
      <c r="DR79" s="66">
        <v>1.0</v>
      </c>
      <c r="DS79" s="66"/>
      <c r="DT79" s="66">
        <v>1.0</v>
      </c>
      <c r="DU79" s="66">
        <v>0.0</v>
      </c>
      <c r="DV79" s="66"/>
      <c r="DW79" s="66">
        <v>0.0</v>
      </c>
      <c r="DX79" s="26"/>
      <c r="DY79" s="74"/>
    </row>
    <row r="80" ht="15.75" customHeight="1">
      <c r="A80" s="75"/>
      <c r="B80" s="76">
        <v>1.0</v>
      </c>
      <c r="C80" s="89">
        <v>76.0</v>
      </c>
      <c r="D80" s="78" t="s">
        <v>162</v>
      </c>
      <c r="E80" s="59">
        <v>0.0</v>
      </c>
      <c r="F80" s="59">
        <v>1.0</v>
      </c>
      <c r="G80" s="59">
        <v>0.0</v>
      </c>
      <c r="H80" s="60"/>
      <c r="I80" s="61">
        <v>1.0</v>
      </c>
      <c r="J80" s="83"/>
      <c r="K80" s="62">
        <v>1.0</v>
      </c>
      <c r="L80" s="59">
        <v>1.0</v>
      </c>
      <c r="M80" s="59">
        <v>0.0</v>
      </c>
      <c r="N80" s="59">
        <v>1.0</v>
      </c>
      <c r="O80" s="60"/>
      <c r="P80" s="60"/>
      <c r="Q80" s="59">
        <v>0.0</v>
      </c>
      <c r="R80" s="59">
        <v>1.0</v>
      </c>
      <c r="S80" s="59">
        <v>1.0</v>
      </c>
      <c r="T80" s="59">
        <v>0.0</v>
      </c>
      <c r="U80" s="63">
        <v>0.0</v>
      </c>
      <c r="V80" s="64"/>
      <c r="W80" s="63">
        <v>1.0</v>
      </c>
      <c r="X80" s="63">
        <v>0.0</v>
      </c>
      <c r="Y80" s="63">
        <v>0.0</v>
      </c>
      <c r="Z80" s="63">
        <v>1.0</v>
      </c>
      <c r="AA80" s="64"/>
      <c r="AB80" s="83"/>
      <c r="AC80" s="65"/>
      <c r="AD80" s="23"/>
      <c r="AE80" s="63">
        <v>0.0</v>
      </c>
      <c r="AF80" s="64"/>
      <c r="AG80" s="63">
        <v>0.0</v>
      </c>
      <c r="AH80" s="63">
        <v>0.0</v>
      </c>
      <c r="AI80" s="64"/>
      <c r="AJ80" s="63">
        <v>1.0</v>
      </c>
      <c r="AK80" s="63">
        <v>1.0</v>
      </c>
      <c r="AL80" s="64"/>
      <c r="AM80" s="63">
        <v>1.0</v>
      </c>
      <c r="AN80" s="63">
        <v>1.0</v>
      </c>
      <c r="AO80" s="63">
        <v>1.0</v>
      </c>
      <c r="AP80" s="66">
        <v>1.0</v>
      </c>
      <c r="AQ80" s="71">
        <v>1.0</v>
      </c>
      <c r="AR80" s="26"/>
      <c r="AS80" s="69">
        <v>0.0</v>
      </c>
      <c r="AT80" s="66">
        <v>0.0</v>
      </c>
      <c r="AU80" s="66"/>
      <c r="AV80" s="66">
        <v>0.0</v>
      </c>
      <c r="AW80" s="66">
        <v>0.0</v>
      </c>
      <c r="AX80" s="66">
        <v>1.0</v>
      </c>
      <c r="AY80" s="66"/>
      <c r="AZ80" s="66"/>
      <c r="BA80" s="66">
        <v>0.0</v>
      </c>
      <c r="BB80" s="66">
        <v>0.0</v>
      </c>
      <c r="BC80" s="66"/>
      <c r="BD80" s="71">
        <v>1.0</v>
      </c>
      <c r="BE80" s="26"/>
      <c r="BF80" s="72"/>
      <c r="BG80" s="72"/>
      <c r="BH80" s="72">
        <v>0.0</v>
      </c>
      <c r="BI80" s="72">
        <v>0.0</v>
      </c>
      <c r="BJ80" s="72">
        <v>0.0</v>
      </c>
      <c r="BK80" s="72"/>
      <c r="BL80" s="72">
        <v>0.0</v>
      </c>
      <c r="BM80" s="72"/>
      <c r="BN80" s="72">
        <v>0.0</v>
      </c>
      <c r="BO80" s="66">
        <v>0.0</v>
      </c>
      <c r="BP80" s="66">
        <v>1.0</v>
      </c>
      <c r="BQ80" s="66">
        <v>0.0</v>
      </c>
      <c r="BR80" s="66"/>
      <c r="BS80" s="26"/>
      <c r="BT80" s="66"/>
      <c r="BU80" s="66">
        <v>0.0</v>
      </c>
      <c r="BV80" s="66">
        <v>0.0</v>
      </c>
      <c r="BW80" s="66">
        <v>1.0</v>
      </c>
      <c r="BX80" s="66">
        <v>0.0</v>
      </c>
      <c r="BY80" s="73"/>
      <c r="BZ80" s="66">
        <v>0.0</v>
      </c>
      <c r="CA80" s="66">
        <v>0.0</v>
      </c>
      <c r="CB80" s="66">
        <v>1.0</v>
      </c>
      <c r="CC80" s="66">
        <v>0.0</v>
      </c>
      <c r="CD80" s="66"/>
      <c r="CE80" s="66"/>
      <c r="CF80" s="66">
        <v>0.0</v>
      </c>
      <c r="CG80" s="66">
        <v>1.0</v>
      </c>
      <c r="CH80" s="66"/>
      <c r="CI80" s="26"/>
      <c r="CJ80" s="66">
        <v>0.0</v>
      </c>
      <c r="CK80" s="66">
        <v>0.0</v>
      </c>
      <c r="CL80" s="66">
        <v>0.0</v>
      </c>
      <c r="CM80" s="66">
        <v>0.0</v>
      </c>
      <c r="CN80" s="66">
        <v>0.0</v>
      </c>
      <c r="CO80" s="66">
        <v>0.0</v>
      </c>
      <c r="CP80" s="66"/>
      <c r="CQ80" s="66"/>
      <c r="CR80" s="66">
        <v>0.0</v>
      </c>
      <c r="CS80" s="66">
        <v>1.0</v>
      </c>
      <c r="CT80" s="66">
        <v>1.0</v>
      </c>
      <c r="CU80" s="66">
        <v>1.0</v>
      </c>
      <c r="CV80" s="26"/>
      <c r="CW80" s="66">
        <v>0.0</v>
      </c>
      <c r="CX80" s="66">
        <v>0.0</v>
      </c>
      <c r="CY80" s="66">
        <v>0.0</v>
      </c>
      <c r="CZ80" s="66">
        <v>0.0</v>
      </c>
      <c r="DA80" s="66">
        <v>0.0</v>
      </c>
      <c r="DB80" s="66">
        <v>0.0</v>
      </c>
      <c r="DC80" s="66">
        <v>0.0</v>
      </c>
      <c r="DD80" s="66">
        <v>0.0</v>
      </c>
      <c r="DE80" s="26"/>
      <c r="DF80" s="66">
        <v>0.0</v>
      </c>
      <c r="DG80" s="66">
        <v>1.0</v>
      </c>
      <c r="DH80" s="66"/>
      <c r="DI80" s="66">
        <v>0.0</v>
      </c>
      <c r="DJ80" s="66">
        <v>0.0</v>
      </c>
      <c r="DK80" s="26"/>
      <c r="DL80" s="66">
        <v>0.0</v>
      </c>
      <c r="DM80" s="66">
        <v>1.0</v>
      </c>
      <c r="DN80" s="66">
        <v>0.0</v>
      </c>
      <c r="DO80" s="66">
        <v>1.0</v>
      </c>
      <c r="DP80" s="66"/>
      <c r="DQ80" s="26"/>
      <c r="DR80" s="66">
        <v>1.0</v>
      </c>
      <c r="DS80" s="66"/>
      <c r="DT80" s="66">
        <v>1.0</v>
      </c>
      <c r="DU80" s="66">
        <v>0.0</v>
      </c>
      <c r="DV80" s="66"/>
      <c r="DW80" s="66">
        <v>0.0</v>
      </c>
      <c r="DX80" s="26"/>
      <c r="DY80" s="74"/>
    </row>
    <row r="81" ht="15.75" customHeight="1">
      <c r="A81" s="75"/>
      <c r="B81" s="76">
        <v>1.0</v>
      </c>
      <c r="C81" s="89">
        <v>77.0</v>
      </c>
      <c r="D81" s="78" t="s">
        <v>163</v>
      </c>
      <c r="E81" s="59">
        <v>0.0</v>
      </c>
      <c r="F81" s="59">
        <v>1.0</v>
      </c>
      <c r="G81" s="59">
        <v>0.0</v>
      </c>
      <c r="H81" s="60"/>
      <c r="I81" s="61">
        <v>1.0</v>
      </c>
      <c r="J81" s="83"/>
      <c r="K81" s="62">
        <v>1.0</v>
      </c>
      <c r="L81" s="59">
        <v>1.0</v>
      </c>
      <c r="M81" s="59">
        <v>0.0</v>
      </c>
      <c r="N81" s="59">
        <v>1.0</v>
      </c>
      <c r="O81" s="60"/>
      <c r="P81" s="60"/>
      <c r="Q81" s="59">
        <v>0.0</v>
      </c>
      <c r="R81" s="59">
        <v>1.0</v>
      </c>
      <c r="S81" s="59">
        <v>1.0</v>
      </c>
      <c r="T81" s="59">
        <v>0.0</v>
      </c>
      <c r="U81" s="63">
        <v>0.0</v>
      </c>
      <c r="V81" s="64"/>
      <c r="W81" s="63">
        <v>1.0</v>
      </c>
      <c r="X81" s="63">
        <v>0.0</v>
      </c>
      <c r="Y81" s="63">
        <v>0.0</v>
      </c>
      <c r="Z81" s="63">
        <v>1.0</v>
      </c>
      <c r="AA81" s="64"/>
      <c r="AB81" s="83"/>
      <c r="AC81" s="65"/>
      <c r="AD81" s="23"/>
      <c r="AE81" s="63">
        <v>0.0</v>
      </c>
      <c r="AF81" s="64"/>
      <c r="AG81" s="63">
        <v>0.0</v>
      </c>
      <c r="AH81" s="63">
        <v>0.0</v>
      </c>
      <c r="AI81" s="64"/>
      <c r="AJ81" s="63">
        <v>1.0</v>
      </c>
      <c r="AK81" s="63">
        <v>1.0</v>
      </c>
      <c r="AL81" s="64"/>
      <c r="AM81" s="63">
        <v>1.0</v>
      </c>
      <c r="AN81" s="63">
        <v>1.0</v>
      </c>
      <c r="AO81" s="63">
        <v>1.0</v>
      </c>
      <c r="AP81" s="66">
        <v>1.0</v>
      </c>
      <c r="AQ81" s="71">
        <v>1.0</v>
      </c>
      <c r="AR81" s="26"/>
      <c r="AS81" s="69">
        <v>0.0</v>
      </c>
      <c r="AT81" s="66">
        <v>0.0</v>
      </c>
      <c r="AU81" s="66"/>
      <c r="AV81" s="66">
        <v>0.0</v>
      </c>
      <c r="AW81" s="66">
        <v>0.0</v>
      </c>
      <c r="AX81" s="66">
        <v>1.0</v>
      </c>
      <c r="AY81" s="66"/>
      <c r="AZ81" s="66"/>
      <c r="BA81" s="66">
        <v>0.0</v>
      </c>
      <c r="BB81" s="66">
        <v>0.0</v>
      </c>
      <c r="BC81" s="66"/>
      <c r="BD81" s="71">
        <v>1.0</v>
      </c>
      <c r="BE81" s="26"/>
      <c r="BF81" s="72"/>
      <c r="BG81" s="72"/>
      <c r="BH81" s="72">
        <v>0.0</v>
      </c>
      <c r="BI81" s="72">
        <v>0.0</v>
      </c>
      <c r="BJ81" s="72">
        <v>0.0</v>
      </c>
      <c r="BK81" s="72"/>
      <c r="BL81" s="72">
        <v>0.0</v>
      </c>
      <c r="BM81" s="72"/>
      <c r="BN81" s="72">
        <v>0.0</v>
      </c>
      <c r="BO81" s="66">
        <v>0.0</v>
      </c>
      <c r="BP81" s="66">
        <v>1.0</v>
      </c>
      <c r="BQ81" s="66">
        <v>0.0</v>
      </c>
      <c r="BR81" s="66"/>
      <c r="BS81" s="26"/>
      <c r="BT81" s="66"/>
      <c r="BU81" s="66">
        <v>0.0</v>
      </c>
      <c r="BV81" s="66">
        <v>0.0</v>
      </c>
      <c r="BW81" s="66">
        <v>1.0</v>
      </c>
      <c r="BX81" s="66">
        <v>0.0</v>
      </c>
      <c r="BY81" s="73"/>
      <c r="BZ81" s="66">
        <v>0.0</v>
      </c>
      <c r="CA81" s="66"/>
      <c r="CB81" s="66">
        <v>1.0</v>
      </c>
      <c r="CC81" s="66">
        <v>0.0</v>
      </c>
      <c r="CD81" s="66"/>
      <c r="CE81" s="66"/>
      <c r="CF81" s="66">
        <v>0.0</v>
      </c>
      <c r="CG81" s="66">
        <v>1.0</v>
      </c>
      <c r="CH81" s="66"/>
      <c r="CI81" s="26"/>
      <c r="CJ81" s="66">
        <v>0.0</v>
      </c>
      <c r="CK81" s="66">
        <v>0.0</v>
      </c>
      <c r="CL81" s="66">
        <v>0.0</v>
      </c>
      <c r="CM81" s="66">
        <v>0.0</v>
      </c>
      <c r="CN81" s="66">
        <v>0.0</v>
      </c>
      <c r="CO81" s="66">
        <v>0.0</v>
      </c>
      <c r="CP81" s="66"/>
      <c r="CQ81" s="66"/>
      <c r="CR81" s="66">
        <v>0.0</v>
      </c>
      <c r="CS81" s="66">
        <v>1.0</v>
      </c>
      <c r="CT81" s="66">
        <v>1.0</v>
      </c>
      <c r="CU81" s="66">
        <v>1.0</v>
      </c>
      <c r="CV81" s="26"/>
      <c r="CW81" s="66">
        <v>0.0</v>
      </c>
      <c r="CX81" s="66">
        <v>0.0</v>
      </c>
      <c r="CY81" s="66">
        <v>0.0</v>
      </c>
      <c r="CZ81" s="66">
        <v>0.0</v>
      </c>
      <c r="DA81" s="66">
        <v>0.0</v>
      </c>
      <c r="DB81" s="66">
        <v>0.0</v>
      </c>
      <c r="DC81" s="66">
        <v>0.0</v>
      </c>
      <c r="DD81" s="66">
        <v>0.0</v>
      </c>
      <c r="DE81" s="26"/>
      <c r="DF81" s="66">
        <v>0.0</v>
      </c>
      <c r="DG81" s="66">
        <v>1.0</v>
      </c>
      <c r="DH81" s="66"/>
      <c r="DI81" s="66">
        <v>0.0</v>
      </c>
      <c r="DJ81" s="66">
        <v>0.0</v>
      </c>
      <c r="DK81" s="26"/>
      <c r="DL81" s="66">
        <v>0.0</v>
      </c>
      <c r="DM81" s="66">
        <v>1.0</v>
      </c>
      <c r="DN81" s="66">
        <v>0.0</v>
      </c>
      <c r="DO81" s="80">
        <v>0.0</v>
      </c>
      <c r="DP81" s="66"/>
      <c r="DQ81" s="26"/>
      <c r="DR81" s="66">
        <v>1.0</v>
      </c>
      <c r="DS81" s="66"/>
      <c r="DT81" s="66">
        <v>1.0</v>
      </c>
      <c r="DU81" s="66">
        <v>0.0</v>
      </c>
      <c r="DV81" s="66"/>
      <c r="DW81" s="66">
        <v>0.0</v>
      </c>
      <c r="DX81" s="26"/>
      <c r="DY81" s="74"/>
    </row>
    <row r="82" ht="53.25" customHeight="1">
      <c r="A82" s="84"/>
      <c r="B82" s="107">
        <v>1.0</v>
      </c>
      <c r="C82" s="108">
        <v>78.0</v>
      </c>
      <c r="D82" s="109" t="s">
        <v>164</v>
      </c>
      <c r="E82" s="59">
        <v>9.0</v>
      </c>
      <c r="F82" s="59">
        <v>1.0</v>
      </c>
      <c r="G82" s="59">
        <v>9.0</v>
      </c>
      <c r="H82" s="60"/>
      <c r="I82" s="61">
        <v>1.0</v>
      </c>
      <c r="J82" s="83"/>
      <c r="K82" s="62">
        <v>1.0</v>
      </c>
      <c r="L82" s="59">
        <v>1.0</v>
      </c>
      <c r="M82" s="59">
        <v>9.0</v>
      </c>
      <c r="N82" s="59">
        <v>1.0</v>
      </c>
      <c r="O82" s="60"/>
      <c r="P82" s="60"/>
      <c r="Q82" s="59">
        <v>9.0</v>
      </c>
      <c r="R82" s="59">
        <v>1.0</v>
      </c>
      <c r="S82" s="59">
        <v>1.0</v>
      </c>
      <c r="T82" s="59">
        <v>9.0</v>
      </c>
      <c r="U82" s="63">
        <v>9.0</v>
      </c>
      <c r="V82" s="64"/>
      <c r="W82" s="63">
        <v>1.0</v>
      </c>
      <c r="X82" s="63">
        <v>9.0</v>
      </c>
      <c r="Y82" s="63">
        <v>9.0</v>
      </c>
      <c r="Z82" s="63">
        <v>1.0</v>
      </c>
      <c r="AA82" s="64"/>
      <c r="AB82" s="83"/>
      <c r="AC82" s="65"/>
      <c r="AD82" s="23"/>
      <c r="AE82" s="63">
        <v>9.0</v>
      </c>
      <c r="AF82" s="64"/>
      <c r="AG82" s="63">
        <v>9.0</v>
      </c>
      <c r="AH82" s="63">
        <v>9.0</v>
      </c>
      <c r="AI82" s="64"/>
      <c r="AJ82" s="63">
        <v>1.0</v>
      </c>
      <c r="AK82" s="63">
        <v>1.0</v>
      </c>
      <c r="AL82" s="64"/>
      <c r="AM82" s="63">
        <v>1.0</v>
      </c>
      <c r="AN82" s="63">
        <v>1.0</v>
      </c>
      <c r="AO82" s="63">
        <v>1.0</v>
      </c>
      <c r="AP82" s="66">
        <v>1.0</v>
      </c>
      <c r="AQ82" s="71">
        <v>1.0</v>
      </c>
      <c r="AR82" s="26"/>
      <c r="AS82" s="69">
        <v>9.0</v>
      </c>
      <c r="AT82" s="66">
        <v>9.0</v>
      </c>
      <c r="AU82" s="66"/>
      <c r="AV82" s="66">
        <v>9.0</v>
      </c>
      <c r="AW82" s="66">
        <v>9.0</v>
      </c>
      <c r="AX82" s="66">
        <v>1.0</v>
      </c>
      <c r="AY82" s="66"/>
      <c r="AZ82" s="66"/>
      <c r="BA82" s="66">
        <v>9.0</v>
      </c>
      <c r="BB82" s="66">
        <v>9.0</v>
      </c>
      <c r="BC82" s="66"/>
      <c r="BD82" s="71">
        <v>1.0</v>
      </c>
      <c r="BE82" s="26"/>
      <c r="BF82" s="72"/>
      <c r="BG82" s="72"/>
      <c r="BH82" s="72">
        <v>9.0</v>
      </c>
      <c r="BI82" s="72">
        <v>9.0</v>
      </c>
      <c r="BJ82" s="72">
        <v>9.0</v>
      </c>
      <c r="BK82" s="72"/>
      <c r="BL82" s="72">
        <v>9.0</v>
      </c>
      <c r="BM82" s="72"/>
      <c r="BN82" s="72">
        <v>9.0</v>
      </c>
      <c r="BO82" s="66">
        <v>9.0</v>
      </c>
      <c r="BP82" s="66">
        <v>1.0</v>
      </c>
      <c r="BQ82" s="66">
        <v>9.0</v>
      </c>
      <c r="BR82" s="66"/>
      <c r="BS82" s="26"/>
      <c r="BT82" s="66"/>
      <c r="BU82" s="66">
        <v>9.0</v>
      </c>
      <c r="BV82" s="66">
        <v>9.0</v>
      </c>
      <c r="BW82" s="66">
        <v>1.0</v>
      </c>
      <c r="BX82" s="66">
        <v>9.0</v>
      </c>
      <c r="BY82" s="73"/>
      <c r="BZ82" s="66">
        <v>9.0</v>
      </c>
      <c r="CA82" s="66">
        <v>9.0</v>
      </c>
      <c r="CB82" s="66">
        <v>1.0</v>
      </c>
      <c r="CC82" s="66">
        <v>9.0</v>
      </c>
      <c r="CD82" s="66"/>
      <c r="CE82" s="66"/>
      <c r="CF82" s="66">
        <v>9.0</v>
      </c>
      <c r="CG82" s="66">
        <v>1.0</v>
      </c>
      <c r="CH82" s="66"/>
      <c r="CI82" s="26"/>
      <c r="CJ82" s="66">
        <v>1.0</v>
      </c>
      <c r="CK82" s="66">
        <v>9.0</v>
      </c>
      <c r="CL82" s="66">
        <v>9.0</v>
      </c>
      <c r="CM82" s="66">
        <v>9.0</v>
      </c>
      <c r="CN82" s="66">
        <v>9.0</v>
      </c>
      <c r="CO82" s="66">
        <v>9.0</v>
      </c>
      <c r="CP82" s="66"/>
      <c r="CQ82" s="66"/>
      <c r="CR82" s="66">
        <v>9.0</v>
      </c>
      <c r="CS82" s="66">
        <v>1.0</v>
      </c>
      <c r="CT82" s="66">
        <v>1.0</v>
      </c>
      <c r="CU82" s="66">
        <v>1.0</v>
      </c>
      <c r="CV82" s="26"/>
      <c r="CW82" s="66">
        <v>9.0</v>
      </c>
      <c r="CX82" s="66">
        <v>9.0</v>
      </c>
      <c r="CY82" s="66">
        <v>9.0</v>
      </c>
      <c r="CZ82" s="66">
        <v>9.0</v>
      </c>
      <c r="DA82" s="66">
        <v>9.0</v>
      </c>
      <c r="DB82" s="66">
        <v>9.0</v>
      </c>
      <c r="DC82" s="66">
        <v>9.0</v>
      </c>
      <c r="DD82" s="66">
        <v>9.0</v>
      </c>
      <c r="DE82" s="26"/>
      <c r="DF82" s="66">
        <v>9.0</v>
      </c>
      <c r="DG82" s="66">
        <v>1.0</v>
      </c>
      <c r="DH82" s="66"/>
      <c r="DI82" s="66">
        <v>9.0</v>
      </c>
      <c r="DJ82" s="66">
        <v>9.0</v>
      </c>
      <c r="DK82" s="26"/>
      <c r="DL82" s="66">
        <v>9.0</v>
      </c>
      <c r="DM82" s="66">
        <v>1.0</v>
      </c>
      <c r="DN82" s="66">
        <v>9.0</v>
      </c>
      <c r="DO82" s="66">
        <v>1.0</v>
      </c>
      <c r="DP82" s="66"/>
      <c r="DQ82" s="26"/>
      <c r="DR82" s="66">
        <v>1.0</v>
      </c>
      <c r="DS82" s="66"/>
      <c r="DT82" s="66">
        <v>1.0</v>
      </c>
      <c r="DU82" s="66">
        <v>9.0</v>
      </c>
      <c r="DV82" s="66"/>
      <c r="DW82" s="66">
        <v>9.0</v>
      </c>
      <c r="DX82" s="26"/>
      <c r="DY82" s="74"/>
    </row>
    <row r="83" ht="15.75" customHeight="1">
      <c r="A83" s="55" t="s">
        <v>165</v>
      </c>
      <c r="B83" s="110">
        <v>1.0</v>
      </c>
      <c r="C83" s="111">
        <v>79.0</v>
      </c>
      <c r="D83" s="112" t="s">
        <v>166</v>
      </c>
      <c r="E83" s="59">
        <v>0.0</v>
      </c>
      <c r="F83" s="60"/>
      <c r="G83" s="59">
        <v>0.0</v>
      </c>
      <c r="H83" s="60"/>
      <c r="I83" s="98"/>
      <c r="J83" s="83"/>
      <c r="K83" s="101"/>
      <c r="L83" s="60"/>
      <c r="M83" s="59">
        <v>0.0</v>
      </c>
      <c r="N83" s="60"/>
      <c r="O83" s="59">
        <v>1.0</v>
      </c>
      <c r="P83" s="59">
        <v>1.0</v>
      </c>
      <c r="Q83" s="59">
        <v>0.0</v>
      </c>
      <c r="R83" s="60"/>
      <c r="S83" s="60"/>
      <c r="T83" s="59">
        <v>0.0</v>
      </c>
      <c r="U83" s="63">
        <v>0.0</v>
      </c>
      <c r="V83" s="63">
        <v>1.0</v>
      </c>
      <c r="W83" s="64"/>
      <c r="X83" s="63">
        <v>0.0</v>
      </c>
      <c r="Y83" s="63">
        <v>0.0</v>
      </c>
      <c r="Z83" s="64"/>
      <c r="AA83" s="63">
        <v>1.0</v>
      </c>
      <c r="AB83" s="83"/>
      <c r="AC83" s="65"/>
      <c r="AD83" s="23"/>
      <c r="AE83" s="63">
        <v>0.0</v>
      </c>
      <c r="AF83" s="63">
        <v>1.0</v>
      </c>
      <c r="AG83" s="63">
        <v>0.0</v>
      </c>
      <c r="AH83" s="63">
        <v>0.0</v>
      </c>
      <c r="AI83" s="64"/>
      <c r="AJ83" s="64"/>
      <c r="AK83" s="64"/>
      <c r="AL83" s="63">
        <v>1.0</v>
      </c>
      <c r="AM83" s="64"/>
      <c r="AN83" s="64"/>
      <c r="AO83" s="64"/>
      <c r="AP83" s="70"/>
      <c r="AQ83" s="67"/>
      <c r="AR83" s="68"/>
      <c r="AS83" s="69">
        <v>0.0</v>
      </c>
      <c r="AT83" s="66">
        <v>0.0</v>
      </c>
      <c r="AU83" s="70"/>
      <c r="AV83" s="66">
        <v>0.0</v>
      </c>
      <c r="AW83" s="66">
        <v>0.0</v>
      </c>
      <c r="AX83" s="70"/>
      <c r="AY83" s="66">
        <v>1.0</v>
      </c>
      <c r="AZ83" s="66"/>
      <c r="BA83" s="66">
        <v>0.0</v>
      </c>
      <c r="BB83" s="66">
        <v>0.0</v>
      </c>
      <c r="BC83" s="70"/>
      <c r="BD83" s="71"/>
      <c r="BE83" s="68"/>
      <c r="BF83" s="104"/>
      <c r="BG83" s="104"/>
      <c r="BH83" s="72">
        <v>0.0</v>
      </c>
      <c r="BI83" s="72">
        <v>0.0</v>
      </c>
      <c r="BJ83" s="72">
        <v>0.0</v>
      </c>
      <c r="BK83" s="104"/>
      <c r="BL83" s="72">
        <v>0.0</v>
      </c>
      <c r="BM83" s="104"/>
      <c r="BN83" s="72">
        <v>0.0</v>
      </c>
      <c r="BO83" s="66">
        <v>0.0</v>
      </c>
      <c r="BP83" s="70"/>
      <c r="BQ83" s="66">
        <v>0.0</v>
      </c>
      <c r="BR83" s="70"/>
      <c r="BS83" s="68"/>
      <c r="BT83" s="70"/>
      <c r="BU83" s="66">
        <v>0.0</v>
      </c>
      <c r="BV83" s="66">
        <v>0.0</v>
      </c>
      <c r="BW83" s="70"/>
      <c r="BX83" s="66">
        <v>0.0</v>
      </c>
      <c r="BY83" s="73"/>
      <c r="BZ83" s="66">
        <v>0.0</v>
      </c>
      <c r="CA83" s="66">
        <v>0.0</v>
      </c>
      <c r="CB83" s="70"/>
      <c r="CC83" s="66">
        <v>0.0</v>
      </c>
      <c r="CD83" s="70"/>
      <c r="CE83" s="66">
        <v>1.0</v>
      </c>
      <c r="CF83" s="66">
        <v>0.0</v>
      </c>
      <c r="CG83" s="70"/>
      <c r="CH83" s="66">
        <v>1.0</v>
      </c>
      <c r="CI83" s="68"/>
      <c r="CJ83" s="66">
        <v>0.0</v>
      </c>
      <c r="CK83" s="66">
        <v>0.0</v>
      </c>
      <c r="CL83" s="66">
        <v>0.0</v>
      </c>
      <c r="CM83" s="66">
        <v>0.0</v>
      </c>
      <c r="CN83" s="66">
        <v>0.0</v>
      </c>
      <c r="CO83" s="66">
        <v>0.0</v>
      </c>
      <c r="CP83" s="70"/>
      <c r="CQ83" s="66">
        <v>1.0</v>
      </c>
      <c r="CR83" s="66">
        <v>0.0</v>
      </c>
      <c r="CS83" s="70"/>
      <c r="CT83" s="70"/>
      <c r="CU83" s="70"/>
      <c r="CV83" s="68"/>
      <c r="CW83" s="66">
        <v>0.0</v>
      </c>
      <c r="CX83" s="66">
        <v>0.0</v>
      </c>
      <c r="CY83" s="66">
        <v>0.0</v>
      </c>
      <c r="CZ83" s="66">
        <v>0.0</v>
      </c>
      <c r="DA83" s="66">
        <v>0.0</v>
      </c>
      <c r="DB83" s="66">
        <v>0.0</v>
      </c>
      <c r="DC83" s="66">
        <v>0.0</v>
      </c>
      <c r="DD83" s="66">
        <v>0.0</v>
      </c>
      <c r="DE83" s="68"/>
      <c r="DF83" s="66">
        <v>0.0</v>
      </c>
      <c r="DG83" s="70"/>
      <c r="DH83" s="70"/>
      <c r="DI83" s="66">
        <v>0.0</v>
      </c>
      <c r="DJ83" s="66">
        <v>0.0</v>
      </c>
      <c r="DK83" s="68"/>
      <c r="DL83" s="66">
        <v>0.0</v>
      </c>
      <c r="DM83" s="70"/>
      <c r="DN83" s="66">
        <v>0.0</v>
      </c>
      <c r="DO83" s="70"/>
      <c r="DP83" s="70"/>
      <c r="DQ83" s="68"/>
      <c r="DR83" s="70"/>
      <c r="DS83" s="70"/>
      <c r="DT83" s="70"/>
      <c r="DU83" s="66">
        <v>0.0</v>
      </c>
      <c r="DV83" s="70"/>
      <c r="DW83" s="66">
        <v>0.0</v>
      </c>
      <c r="DX83" s="68"/>
      <c r="DY83" s="106"/>
    </row>
    <row r="84" ht="15.75" customHeight="1">
      <c r="A84" s="75"/>
      <c r="B84" s="76">
        <v>1.0</v>
      </c>
      <c r="C84" s="89">
        <v>80.0</v>
      </c>
      <c r="D84" s="78" t="s">
        <v>167</v>
      </c>
      <c r="E84" s="59">
        <v>0.0</v>
      </c>
      <c r="F84" s="60"/>
      <c r="G84" s="59">
        <v>0.0</v>
      </c>
      <c r="H84" s="60"/>
      <c r="I84" s="98"/>
      <c r="J84" s="83"/>
      <c r="K84" s="101"/>
      <c r="L84" s="60"/>
      <c r="M84" s="59">
        <v>0.0</v>
      </c>
      <c r="N84" s="60"/>
      <c r="O84" s="59">
        <v>1.0</v>
      </c>
      <c r="P84" s="59">
        <v>1.0</v>
      </c>
      <c r="Q84" s="59">
        <v>0.0</v>
      </c>
      <c r="R84" s="60"/>
      <c r="S84" s="60"/>
      <c r="T84" s="59">
        <v>0.0</v>
      </c>
      <c r="U84" s="63">
        <v>0.0</v>
      </c>
      <c r="V84" s="63">
        <v>1.0</v>
      </c>
      <c r="W84" s="64"/>
      <c r="X84" s="63">
        <v>0.0</v>
      </c>
      <c r="Y84" s="63">
        <v>0.0</v>
      </c>
      <c r="Z84" s="64"/>
      <c r="AA84" s="63">
        <v>1.0</v>
      </c>
      <c r="AB84" s="83"/>
      <c r="AC84" s="65"/>
      <c r="AD84" s="23"/>
      <c r="AE84" s="63">
        <v>0.0</v>
      </c>
      <c r="AF84" s="63">
        <v>1.0</v>
      </c>
      <c r="AG84" s="63">
        <v>0.0</v>
      </c>
      <c r="AH84" s="63">
        <v>0.0</v>
      </c>
      <c r="AI84" s="64"/>
      <c r="AJ84" s="64"/>
      <c r="AK84" s="64"/>
      <c r="AL84" s="63">
        <v>1.0</v>
      </c>
      <c r="AM84" s="64"/>
      <c r="AN84" s="64"/>
      <c r="AO84" s="64"/>
      <c r="AP84" s="70"/>
      <c r="AQ84" s="67"/>
      <c r="AR84" s="68"/>
      <c r="AS84" s="69">
        <v>0.0</v>
      </c>
      <c r="AT84" s="66">
        <v>0.0</v>
      </c>
      <c r="AU84" s="70"/>
      <c r="AV84" s="66">
        <v>0.0</v>
      </c>
      <c r="AW84" s="66">
        <v>0.0</v>
      </c>
      <c r="AX84" s="70"/>
      <c r="AY84" s="66">
        <v>1.0</v>
      </c>
      <c r="AZ84" s="66"/>
      <c r="BA84" s="66">
        <v>0.0</v>
      </c>
      <c r="BB84" s="66">
        <v>0.0</v>
      </c>
      <c r="BC84" s="70"/>
      <c r="BD84" s="67"/>
      <c r="BE84" s="68"/>
      <c r="BF84" s="104"/>
      <c r="BG84" s="104"/>
      <c r="BH84" s="72">
        <v>0.0</v>
      </c>
      <c r="BI84" s="72">
        <v>0.0</v>
      </c>
      <c r="BJ84" s="72">
        <v>0.0</v>
      </c>
      <c r="BK84" s="104"/>
      <c r="BL84" s="72">
        <v>0.0</v>
      </c>
      <c r="BM84" s="104"/>
      <c r="BN84" s="72">
        <v>0.0</v>
      </c>
      <c r="BO84" s="66">
        <v>0.0</v>
      </c>
      <c r="BP84" s="70"/>
      <c r="BQ84" s="66">
        <v>0.0</v>
      </c>
      <c r="BR84" s="70"/>
      <c r="BS84" s="68"/>
      <c r="BT84" s="70"/>
      <c r="BU84" s="66">
        <v>0.0</v>
      </c>
      <c r="BV84" s="66">
        <v>0.0</v>
      </c>
      <c r="BW84" s="70"/>
      <c r="BX84" s="66">
        <v>0.0</v>
      </c>
      <c r="BY84" s="73"/>
      <c r="BZ84" s="66">
        <v>0.0</v>
      </c>
      <c r="CA84" s="66">
        <v>0.0</v>
      </c>
      <c r="CB84" s="70"/>
      <c r="CC84" s="66">
        <v>0.0</v>
      </c>
      <c r="CD84" s="70"/>
      <c r="CE84" s="66">
        <v>1.0</v>
      </c>
      <c r="CF84" s="66">
        <v>0.0</v>
      </c>
      <c r="CG84" s="70"/>
      <c r="CH84" s="66">
        <v>1.0</v>
      </c>
      <c r="CI84" s="68"/>
      <c r="CJ84" s="66">
        <v>0.0</v>
      </c>
      <c r="CK84" s="66">
        <v>0.0</v>
      </c>
      <c r="CL84" s="66">
        <v>0.0</v>
      </c>
      <c r="CM84" s="66">
        <v>0.0</v>
      </c>
      <c r="CN84" s="66">
        <v>0.0</v>
      </c>
      <c r="CO84" s="66">
        <v>0.0</v>
      </c>
      <c r="CP84" s="70"/>
      <c r="CQ84" s="66">
        <v>1.0</v>
      </c>
      <c r="CR84" s="66">
        <v>0.0</v>
      </c>
      <c r="CS84" s="70"/>
      <c r="CT84" s="70"/>
      <c r="CU84" s="70"/>
      <c r="CV84" s="68"/>
      <c r="CW84" s="66">
        <v>0.0</v>
      </c>
      <c r="CX84" s="66">
        <v>0.0</v>
      </c>
      <c r="CY84" s="66">
        <v>0.0</v>
      </c>
      <c r="CZ84" s="66">
        <v>0.0</v>
      </c>
      <c r="DA84" s="66">
        <v>0.0</v>
      </c>
      <c r="DB84" s="66">
        <v>0.0</v>
      </c>
      <c r="DC84" s="66">
        <v>0.0</v>
      </c>
      <c r="DD84" s="66">
        <v>0.0</v>
      </c>
      <c r="DE84" s="68"/>
      <c r="DF84" s="66">
        <v>0.0</v>
      </c>
      <c r="DG84" s="70"/>
      <c r="DH84" s="70"/>
      <c r="DI84" s="66">
        <v>0.0</v>
      </c>
      <c r="DJ84" s="66">
        <v>0.0</v>
      </c>
      <c r="DK84" s="68"/>
      <c r="DL84" s="66">
        <v>0.0</v>
      </c>
      <c r="DM84" s="70"/>
      <c r="DN84" s="66">
        <v>0.0</v>
      </c>
      <c r="DO84" s="70"/>
      <c r="DP84" s="70"/>
      <c r="DQ84" s="68"/>
      <c r="DR84" s="70"/>
      <c r="DS84" s="70"/>
      <c r="DT84" s="70"/>
      <c r="DU84" s="66">
        <v>0.0</v>
      </c>
      <c r="DV84" s="70"/>
      <c r="DW84" s="66">
        <v>0.0</v>
      </c>
      <c r="DX84" s="68"/>
      <c r="DY84" s="106"/>
    </row>
    <row r="85" ht="15.75" customHeight="1">
      <c r="A85" s="75"/>
      <c r="B85" s="76">
        <v>1.0</v>
      </c>
      <c r="C85" s="111">
        <v>81.0</v>
      </c>
      <c r="D85" s="78" t="s">
        <v>168</v>
      </c>
      <c r="E85" s="59">
        <v>0.0</v>
      </c>
      <c r="F85" s="60"/>
      <c r="G85" s="59">
        <v>0.0</v>
      </c>
      <c r="H85" s="60"/>
      <c r="I85" s="98"/>
      <c r="J85" s="83"/>
      <c r="K85" s="101"/>
      <c r="L85" s="60"/>
      <c r="M85" s="59">
        <v>0.0</v>
      </c>
      <c r="N85" s="60"/>
      <c r="O85" s="59">
        <v>1.0</v>
      </c>
      <c r="P85" s="59">
        <v>1.0</v>
      </c>
      <c r="Q85" s="59">
        <v>0.0</v>
      </c>
      <c r="R85" s="60"/>
      <c r="S85" s="60"/>
      <c r="T85" s="59">
        <v>0.0</v>
      </c>
      <c r="U85" s="63">
        <v>0.0</v>
      </c>
      <c r="V85" s="63">
        <v>1.0</v>
      </c>
      <c r="W85" s="64"/>
      <c r="X85" s="63">
        <v>0.0</v>
      </c>
      <c r="Y85" s="63">
        <v>0.0</v>
      </c>
      <c r="Z85" s="64"/>
      <c r="AA85" s="63">
        <v>1.0</v>
      </c>
      <c r="AB85" s="83"/>
      <c r="AC85" s="65"/>
      <c r="AD85" s="23"/>
      <c r="AE85" s="63">
        <v>0.0</v>
      </c>
      <c r="AF85" s="63">
        <v>1.0</v>
      </c>
      <c r="AG85" s="63">
        <v>0.0</v>
      </c>
      <c r="AH85" s="63">
        <v>0.0</v>
      </c>
      <c r="AI85" s="64"/>
      <c r="AJ85" s="64"/>
      <c r="AK85" s="64"/>
      <c r="AL85" s="63">
        <v>1.0</v>
      </c>
      <c r="AM85" s="64"/>
      <c r="AN85" s="64"/>
      <c r="AO85" s="64"/>
      <c r="AP85" s="70"/>
      <c r="AQ85" s="67"/>
      <c r="AR85" s="68"/>
      <c r="AS85" s="69">
        <v>0.0</v>
      </c>
      <c r="AT85" s="66">
        <v>0.0</v>
      </c>
      <c r="AU85" s="70"/>
      <c r="AV85" s="66">
        <v>0.0</v>
      </c>
      <c r="AW85" s="66">
        <v>0.0</v>
      </c>
      <c r="AX85" s="70"/>
      <c r="AY85" s="66">
        <v>1.0</v>
      </c>
      <c r="AZ85" s="66"/>
      <c r="BA85" s="66">
        <v>0.0</v>
      </c>
      <c r="BB85" s="66">
        <v>0.0</v>
      </c>
      <c r="BC85" s="70"/>
      <c r="BD85" s="67"/>
      <c r="BE85" s="68"/>
      <c r="BF85" s="104"/>
      <c r="BG85" s="104"/>
      <c r="BH85" s="72">
        <v>0.0</v>
      </c>
      <c r="BI85" s="72">
        <v>0.0</v>
      </c>
      <c r="BJ85" s="72">
        <v>0.0</v>
      </c>
      <c r="BK85" s="104"/>
      <c r="BL85" s="72">
        <v>0.0</v>
      </c>
      <c r="BM85" s="104"/>
      <c r="BN85" s="72">
        <v>0.0</v>
      </c>
      <c r="BO85" s="66">
        <v>0.0</v>
      </c>
      <c r="BP85" s="70"/>
      <c r="BQ85" s="66">
        <v>0.0</v>
      </c>
      <c r="BR85" s="70"/>
      <c r="BS85" s="68"/>
      <c r="BT85" s="70"/>
      <c r="BU85" s="66">
        <v>0.0</v>
      </c>
      <c r="BV85" s="66">
        <v>0.0</v>
      </c>
      <c r="BW85" s="70"/>
      <c r="BX85" s="66">
        <v>0.0</v>
      </c>
      <c r="BY85" s="73"/>
      <c r="BZ85" s="66">
        <v>0.0</v>
      </c>
      <c r="CA85" s="66">
        <v>0.0</v>
      </c>
      <c r="CB85" s="70"/>
      <c r="CC85" s="66">
        <v>0.0</v>
      </c>
      <c r="CD85" s="70"/>
      <c r="CE85" s="66">
        <v>1.0</v>
      </c>
      <c r="CF85" s="66">
        <v>0.0</v>
      </c>
      <c r="CG85" s="70"/>
      <c r="CH85" s="66">
        <v>1.0</v>
      </c>
      <c r="CI85" s="68"/>
      <c r="CJ85" s="66">
        <v>0.0</v>
      </c>
      <c r="CK85" s="66">
        <v>0.0</v>
      </c>
      <c r="CL85" s="66">
        <v>0.0</v>
      </c>
      <c r="CM85" s="66">
        <v>0.0</v>
      </c>
      <c r="CN85" s="66">
        <v>0.0</v>
      </c>
      <c r="CO85" s="66">
        <v>0.0</v>
      </c>
      <c r="CP85" s="70"/>
      <c r="CQ85" s="66">
        <v>1.0</v>
      </c>
      <c r="CR85" s="66">
        <v>0.0</v>
      </c>
      <c r="CS85" s="70"/>
      <c r="CT85" s="70"/>
      <c r="CU85" s="70"/>
      <c r="CV85" s="68"/>
      <c r="CW85" s="66">
        <v>0.0</v>
      </c>
      <c r="CX85" s="66">
        <v>0.0</v>
      </c>
      <c r="CY85" s="66">
        <v>0.0</v>
      </c>
      <c r="CZ85" s="66">
        <v>0.0</v>
      </c>
      <c r="DA85" s="66">
        <v>0.0</v>
      </c>
      <c r="DB85" s="66">
        <v>0.0</v>
      </c>
      <c r="DC85" s="66">
        <v>0.0</v>
      </c>
      <c r="DD85" s="66">
        <v>0.0</v>
      </c>
      <c r="DE85" s="68"/>
      <c r="DF85" s="66">
        <v>0.0</v>
      </c>
      <c r="DG85" s="70"/>
      <c r="DH85" s="70"/>
      <c r="DI85" s="66">
        <v>0.0</v>
      </c>
      <c r="DJ85" s="66">
        <v>0.0</v>
      </c>
      <c r="DK85" s="68"/>
      <c r="DL85" s="66">
        <v>0.0</v>
      </c>
      <c r="DM85" s="70"/>
      <c r="DN85" s="66">
        <v>0.0</v>
      </c>
      <c r="DO85" s="70"/>
      <c r="DP85" s="70"/>
      <c r="DQ85" s="68"/>
      <c r="DR85" s="70"/>
      <c r="DS85" s="70"/>
      <c r="DT85" s="70"/>
      <c r="DU85" s="66">
        <v>0.0</v>
      </c>
      <c r="DV85" s="70"/>
      <c r="DW85" s="66">
        <v>0.0</v>
      </c>
      <c r="DX85" s="68"/>
      <c r="DY85" s="106"/>
    </row>
    <row r="86" ht="15.75" customHeight="1">
      <c r="A86" s="75"/>
      <c r="B86" s="76">
        <v>1.0</v>
      </c>
      <c r="C86" s="89">
        <v>82.0</v>
      </c>
      <c r="D86" s="78" t="s">
        <v>169</v>
      </c>
      <c r="E86" s="59">
        <v>0.0</v>
      </c>
      <c r="F86" s="60"/>
      <c r="G86" s="59">
        <v>0.0</v>
      </c>
      <c r="H86" s="60"/>
      <c r="I86" s="98"/>
      <c r="J86" s="83"/>
      <c r="K86" s="101"/>
      <c r="L86" s="60"/>
      <c r="M86" s="59">
        <v>0.0</v>
      </c>
      <c r="N86" s="60"/>
      <c r="O86" s="59">
        <v>1.0</v>
      </c>
      <c r="P86" s="59">
        <v>1.0</v>
      </c>
      <c r="Q86" s="59">
        <v>0.0</v>
      </c>
      <c r="R86" s="60"/>
      <c r="S86" s="60"/>
      <c r="T86" s="59">
        <v>0.0</v>
      </c>
      <c r="U86" s="63">
        <v>0.0</v>
      </c>
      <c r="V86" s="63">
        <v>1.0</v>
      </c>
      <c r="W86" s="64"/>
      <c r="X86" s="63">
        <v>0.0</v>
      </c>
      <c r="Y86" s="63">
        <v>0.0</v>
      </c>
      <c r="Z86" s="64"/>
      <c r="AA86" s="63">
        <v>1.0</v>
      </c>
      <c r="AB86" s="83"/>
      <c r="AC86" s="65"/>
      <c r="AD86" s="23"/>
      <c r="AE86" s="63">
        <v>0.0</v>
      </c>
      <c r="AF86" s="63">
        <v>1.0</v>
      </c>
      <c r="AG86" s="63">
        <v>0.0</v>
      </c>
      <c r="AH86" s="63">
        <v>0.0</v>
      </c>
      <c r="AI86" s="64"/>
      <c r="AJ86" s="64"/>
      <c r="AK86" s="64"/>
      <c r="AL86" s="63">
        <v>1.0</v>
      </c>
      <c r="AM86" s="64"/>
      <c r="AN86" s="64"/>
      <c r="AO86" s="64"/>
      <c r="AP86" s="70"/>
      <c r="AQ86" s="67"/>
      <c r="AR86" s="68"/>
      <c r="AS86" s="69">
        <v>0.0</v>
      </c>
      <c r="AT86" s="66">
        <v>0.0</v>
      </c>
      <c r="AU86" s="70"/>
      <c r="AV86" s="66">
        <v>0.0</v>
      </c>
      <c r="AW86" s="66">
        <v>0.0</v>
      </c>
      <c r="AX86" s="70"/>
      <c r="AY86" s="66">
        <v>1.0</v>
      </c>
      <c r="AZ86" s="66"/>
      <c r="BA86" s="66">
        <v>0.0</v>
      </c>
      <c r="BB86" s="66">
        <v>0.0</v>
      </c>
      <c r="BC86" s="70"/>
      <c r="BD86" s="67"/>
      <c r="BE86" s="68"/>
      <c r="BF86" s="104"/>
      <c r="BG86" s="104"/>
      <c r="BH86" s="72">
        <v>0.0</v>
      </c>
      <c r="BI86" s="72">
        <v>0.0</v>
      </c>
      <c r="BJ86" s="72">
        <v>0.0</v>
      </c>
      <c r="BK86" s="104"/>
      <c r="BL86" s="72">
        <v>0.0</v>
      </c>
      <c r="BM86" s="104"/>
      <c r="BN86" s="72">
        <v>0.0</v>
      </c>
      <c r="BO86" s="66">
        <v>0.0</v>
      </c>
      <c r="BP86" s="70"/>
      <c r="BQ86" s="66">
        <v>0.0</v>
      </c>
      <c r="BR86" s="70"/>
      <c r="BS86" s="68"/>
      <c r="BT86" s="70"/>
      <c r="BU86" s="66">
        <v>0.0</v>
      </c>
      <c r="BV86" s="66">
        <v>0.0</v>
      </c>
      <c r="BW86" s="70"/>
      <c r="BX86" s="66">
        <v>0.0</v>
      </c>
      <c r="BY86" s="73"/>
      <c r="BZ86" s="66">
        <v>0.0</v>
      </c>
      <c r="CA86" s="66">
        <v>0.0</v>
      </c>
      <c r="CB86" s="70"/>
      <c r="CC86" s="66">
        <v>0.0</v>
      </c>
      <c r="CD86" s="70"/>
      <c r="CE86" s="66">
        <v>1.0</v>
      </c>
      <c r="CF86" s="66">
        <v>0.0</v>
      </c>
      <c r="CG86" s="70"/>
      <c r="CH86" s="66">
        <v>1.0</v>
      </c>
      <c r="CI86" s="68"/>
      <c r="CJ86" s="66">
        <v>0.0</v>
      </c>
      <c r="CK86" s="66">
        <v>0.0</v>
      </c>
      <c r="CL86" s="66">
        <v>0.0</v>
      </c>
      <c r="CM86" s="66">
        <v>0.0</v>
      </c>
      <c r="CN86" s="66">
        <v>0.0</v>
      </c>
      <c r="CO86" s="66">
        <v>0.0</v>
      </c>
      <c r="CP86" s="70"/>
      <c r="CQ86" s="66">
        <v>1.0</v>
      </c>
      <c r="CR86" s="66">
        <v>0.0</v>
      </c>
      <c r="CS86" s="70"/>
      <c r="CT86" s="70"/>
      <c r="CU86" s="70"/>
      <c r="CV86" s="68"/>
      <c r="CW86" s="66">
        <v>0.0</v>
      </c>
      <c r="CX86" s="66">
        <v>0.0</v>
      </c>
      <c r="CY86" s="66">
        <v>0.0</v>
      </c>
      <c r="CZ86" s="66">
        <v>0.0</v>
      </c>
      <c r="DA86" s="66">
        <v>0.0</v>
      </c>
      <c r="DB86" s="66">
        <v>0.0</v>
      </c>
      <c r="DC86" s="66">
        <v>0.0</v>
      </c>
      <c r="DD86" s="66">
        <v>0.0</v>
      </c>
      <c r="DE86" s="68"/>
      <c r="DF86" s="66">
        <v>0.0</v>
      </c>
      <c r="DG86" s="70"/>
      <c r="DH86" s="70"/>
      <c r="DI86" s="66">
        <v>0.0</v>
      </c>
      <c r="DJ86" s="66">
        <v>0.0</v>
      </c>
      <c r="DK86" s="68"/>
      <c r="DL86" s="66">
        <v>0.0</v>
      </c>
      <c r="DM86" s="70"/>
      <c r="DN86" s="66">
        <v>0.0</v>
      </c>
      <c r="DO86" s="70"/>
      <c r="DP86" s="70"/>
      <c r="DQ86" s="68"/>
      <c r="DR86" s="70"/>
      <c r="DS86" s="70"/>
      <c r="DT86" s="70"/>
      <c r="DU86" s="66">
        <v>0.0</v>
      </c>
      <c r="DV86" s="70"/>
      <c r="DW86" s="66">
        <v>0.0</v>
      </c>
      <c r="DX86" s="68"/>
      <c r="DY86" s="106"/>
    </row>
    <row r="87" ht="15.75" customHeight="1">
      <c r="A87" s="75"/>
      <c r="B87" s="76">
        <v>1.0</v>
      </c>
      <c r="C87" s="111">
        <v>83.0</v>
      </c>
      <c r="D87" s="78" t="s">
        <v>170</v>
      </c>
      <c r="E87" s="59">
        <v>0.0</v>
      </c>
      <c r="F87" s="60"/>
      <c r="G87" s="59">
        <v>0.0</v>
      </c>
      <c r="H87" s="60"/>
      <c r="I87" s="98"/>
      <c r="J87" s="83"/>
      <c r="K87" s="101"/>
      <c r="L87" s="60"/>
      <c r="M87" s="59">
        <v>0.0</v>
      </c>
      <c r="N87" s="60"/>
      <c r="O87" s="59">
        <v>1.0</v>
      </c>
      <c r="P87" s="59">
        <v>1.0</v>
      </c>
      <c r="Q87" s="59">
        <v>1.0</v>
      </c>
      <c r="R87" s="60"/>
      <c r="S87" s="60"/>
      <c r="T87" s="59">
        <v>0.0</v>
      </c>
      <c r="U87" s="63">
        <v>0.0</v>
      </c>
      <c r="V87" s="63">
        <v>1.0</v>
      </c>
      <c r="W87" s="64"/>
      <c r="X87" s="63">
        <v>0.0</v>
      </c>
      <c r="Y87" s="63">
        <v>0.0</v>
      </c>
      <c r="Z87" s="64"/>
      <c r="AA87" s="63">
        <v>1.0</v>
      </c>
      <c r="AB87" s="83"/>
      <c r="AC87" s="65"/>
      <c r="AD87" s="23"/>
      <c r="AE87" s="63">
        <v>0.0</v>
      </c>
      <c r="AF87" s="63">
        <v>1.0</v>
      </c>
      <c r="AG87" s="63">
        <v>0.0</v>
      </c>
      <c r="AH87" s="63">
        <v>0.0</v>
      </c>
      <c r="AI87" s="64"/>
      <c r="AJ87" s="64"/>
      <c r="AK87" s="64"/>
      <c r="AL87" s="63">
        <v>1.0</v>
      </c>
      <c r="AM87" s="64"/>
      <c r="AN87" s="64"/>
      <c r="AO87" s="64"/>
      <c r="AP87" s="70"/>
      <c r="AQ87" s="67"/>
      <c r="AR87" s="68"/>
      <c r="AS87" s="69">
        <v>0.0</v>
      </c>
      <c r="AT87" s="66">
        <v>0.0</v>
      </c>
      <c r="AU87" s="70"/>
      <c r="AV87" s="66">
        <v>0.0</v>
      </c>
      <c r="AW87" s="66">
        <v>0.0</v>
      </c>
      <c r="AX87" s="70"/>
      <c r="AY87" s="66">
        <v>1.0</v>
      </c>
      <c r="AZ87" s="66"/>
      <c r="BA87" s="66">
        <v>0.0</v>
      </c>
      <c r="BB87" s="66">
        <v>0.0</v>
      </c>
      <c r="BC87" s="70"/>
      <c r="BD87" s="67"/>
      <c r="BE87" s="68"/>
      <c r="BF87" s="104"/>
      <c r="BG87" s="104"/>
      <c r="BH87" s="72">
        <v>0.0</v>
      </c>
      <c r="BI87" s="72">
        <v>0.0</v>
      </c>
      <c r="BJ87" s="72">
        <v>0.0</v>
      </c>
      <c r="BK87" s="104"/>
      <c r="BL87" s="72">
        <v>0.0</v>
      </c>
      <c r="BM87" s="104"/>
      <c r="BN87" s="72">
        <v>0.0</v>
      </c>
      <c r="BO87" s="66">
        <v>0.0</v>
      </c>
      <c r="BP87" s="70"/>
      <c r="BQ87" s="66">
        <v>0.0</v>
      </c>
      <c r="BR87" s="70"/>
      <c r="BS87" s="68"/>
      <c r="BT87" s="70"/>
      <c r="BU87" s="66">
        <v>0.0</v>
      </c>
      <c r="BV87" s="66">
        <v>0.0</v>
      </c>
      <c r="BW87" s="70"/>
      <c r="BX87" s="66">
        <v>0.0</v>
      </c>
      <c r="BY87" s="73"/>
      <c r="BZ87" s="66">
        <v>0.0</v>
      </c>
      <c r="CA87" s="66">
        <v>0.0</v>
      </c>
      <c r="CB87" s="70"/>
      <c r="CC87" s="66">
        <v>0.0</v>
      </c>
      <c r="CD87" s="70"/>
      <c r="CE87" s="66">
        <v>1.0</v>
      </c>
      <c r="CF87" s="66">
        <v>0.0</v>
      </c>
      <c r="CG87" s="70"/>
      <c r="CH87" s="66">
        <v>1.0</v>
      </c>
      <c r="CI87" s="68"/>
      <c r="CJ87" s="66">
        <v>0.0</v>
      </c>
      <c r="CK87" s="66">
        <v>0.0</v>
      </c>
      <c r="CL87" s="66">
        <v>0.0</v>
      </c>
      <c r="CM87" s="66">
        <v>0.0</v>
      </c>
      <c r="CN87" s="66">
        <v>0.0</v>
      </c>
      <c r="CO87" s="66">
        <v>0.0</v>
      </c>
      <c r="CP87" s="70"/>
      <c r="CQ87" s="66">
        <v>1.0</v>
      </c>
      <c r="CR87" s="66">
        <v>0.0</v>
      </c>
      <c r="CS87" s="70"/>
      <c r="CT87" s="70"/>
      <c r="CU87" s="70"/>
      <c r="CV87" s="68"/>
      <c r="CW87" s="66">
        <v>0.0</v>
      </c>
      <c r="CX87" s="66">
        <v>0.0</v>
      </c>
      <c r="CY87" s="66">
        <v>0.0</v>
      </c>
      <c r="CZ87" s="66">
        <v>0.0</v>
      </c>
      <c r="DA87" s="66">
        <v>0.0</v>
      </c>
      <c r="DB87" s="66">
        <v>0.0</v>
      </c>
      <c r="DC87" s="66">
        <v>0.0</v>
      </c>
      <c r="DD87" s="66">
        <v>0.0</v>
      </c>
      <c r="DE87" s="68"/>
      <c r="DF87" s="66">
        <v>0.0</v>
      </c>
      <c r="DG87" s="70"/>
      <c r="DH87" s="70"/>
      <c r="DI87" s="66">
        <v>0.0</v>
      </c>
      <c r="DJ87" s="66">
        <v>0.0</v>
      </c>
      <c r="DK87" s="68"/>
      <c r="DL87" s="66">
        <v>0.0</v>
      </c>
      <c r="DM87" s="70"/>
      <c r="DN87" s="66">
        <v>0.0</v>
      </c>
      <c r="DO87" s="70"/>
      <c r="DP87" s="70"/>
      <c r="DQ87" s="68"/>
      <c r="DR87" s="70"/>
      <c r="DS87" s="70"/>
      <c r="DT87" s="70"/>
      <c r="DU87" s="66">
        <v>0.0</v>
      </c>
      <c r="DV87" s="70"/>
      <c r="DW87" s="66">
        <v>0.0</v>
      </c>
      <c r="DX87" s="68"/>
      <c r="DY87" s="106"/>
    </row>
    <row r="88" ht="15.75" customHeight="1">
      <c r="A88" s="75"/>
      <c r="B88" s="76">
        <v>1.0</v>
      </c>
      <c r="C88" s="91">
        <v>84.0</v>
      </c>
      <c r="D88" s="78" t="s">
        <v>171</v>
      </c>
      <c r="E88" s="59">
        <v>1.0</v>
      </c>
      <c r="F88" s="60"/>
      <c r="G88" s="59">
        <v>1.0</v>
      </c>
      <c r="H88" s="60"/>
      <c r="I88" s="98"/>
      <c r="J88" s="83"/>
      <c r="K88" s="101"/>
      <c r="L88" s="60"/>
      <c r="M88" s="59">
        <v>1.0</v>
      </c>
      <c r="N88" s="60"/>
      <c r="O88" s="59">
        <v>1.0</v>
      </c>
      <c r="P88" s="59">
        <v>1.0</v>
      </c>
      <c r="Q88" s="59">
        <v>1.0</v>
      </c>
      <c r="R88" s="60"/>
      <c r="S88" s="60"/>
      <c r="T88" s="59">
        <v>1.0</v>
      </c>
      <c r="U88" s="63">
        <v>1.0</v>
      </c>
      <c r="V88" s="63">
        <v>1.0</v>
      </c>
      <c r="W88" s="64"/>
      <c r="X88" s="63">
        <v>1.0</v>
      </c>
      <c r="Y88" s="63">
        <v>1.0</v>
      </c>
      <c r="Z88" s="64"/>
      <c r="AA88" s="63">
        <v>1.0</v>
      </c>
      <c r="AB88" s="83"/>
      <c r="AC88" s="65"/>
      <c r="AD88" s="23"/>
      <c r="AE88" s="63">
        <v>1.0</v>
      </c>
      <c r="AF88" s="63">
        <v>1.0</v>
      </c>
      <c r="AG88" s="63">
        <v>1.0</v>
      </c>
      <c r="AH88" s="63">
        <v>1.0</v>
      </c>
      <c r="AI88" s="64"/>
      <c r="AJ88" s="64"/>
      <c r="AK88" s="64"/>
      <c r="AL88" s="63">
        <v>1.0</v>
      </c>
      <c r="AM88" s="64"/>
      <c r="AN88" s="64"/>
      <c r="AO88" s="64"/>
      <c r="AP88" s="70"/>
      <c r="AQ88" s="67"/>
      <c r="AR88" s="68"/>
      <c r="AS88" s="69">
        <v>1.0</v>
      </c>
      <c r="AT88" s="66">
        <v>1.0</v>
      </c>
      <c r="AU88" s="70"/>
      <c r="AV88" s="66">
        <v>1.0</v>
      </c>
      <c r="AW88" s="66">
        <v>1.0</v>
      </c>
      <c r="AX88" s="70"/>
      <c r="AY88" s="66">
        <v>1.0</v>
      </c>
      <c r="AZ88" s="66"/>
      <c r="BA88" s="66">
        <v>1.0</v>
      </c>
      <c r="BB88" s="66">
        <v>1.0</v>
      </c>
      <c r="BC88" s="70"/>
      <c r="BD88" s="67"/>
      <c r="BE88" s="68"/>
      <c r="BF88" s="104"/>
      <c r="BG88" s="104"/>
      <c r="BH88" s="72">
        <v>1.0</v>
      </c>
      <c r="BI88" s="72">
        <v>1.0</v>
      </c>
      <c r="BJ88" s="72">
        <v>1.0</v>
      </c>
      <c r="BK88" s="104"/>
      <c r="BL88" s="72">
        <v>1.0</v>
      </c>
      <c r="BM88" s="104"/>
      <c r="BN88" s="72">
        <v>1.0</v>
      </c>
      <c r="BO88" s="66">
        <v>1.0</v>
      </c>
      <c r="BP88" s="70"/>
      <c r="BQ88" s="66">
        <v>1.0</v>
      </c>
      <c r="BR88" s="70"/>
      <c r="BS88" s="68"/>
      <c r="BT88" s="70"/>
      <c r="BU88" s="66">
        <v>1.0</v>
      </c>
      <c r="BV88" s="66">
        <v>1.0</v>
      </c>
      <c r="BW88" s="70"/>
      <c r="BX88" s="66">
        <v>1.0</v>
      </c>
      <c r="BY88" s="73"/>
      <c r="BZ88" s="66">
        <v>1.0</v>
      </c>
      <c r="CA88" s="66">
        <v>1.0</v>
      </c>
      <c r="CB88" s="70"/>
      <c r="CC88" s="66">
        <v>1.0</v>
      </c>
      <c r="CD88" s="70"/>
      <c r="CE88" s="66">
        <v>1.0</v>
      </c>
      <c r="CF88" s="66">
        <v>1.0</v>
      </c>
      <c r="CG88" s="70"/>
      <c r="CH88" s="66">
        <v>1.0</v>
      </c>
      <c r="CI88" s="68"/>
      <c r="CJ88" s="66">
        <v>1.0</v>
      </c>
      <c r="CK88" s="66">
        <v>1.0</v>
      </c>
      <c r="CL88" s="66">
        <v>1.0</v>
      </c>
      <c r="CM88" s="66">
        <v>1.0</v>
      </c>
      <c r="CN88" s="66">
        <v>1.0</v>
      </c>
      <c r="CO88" s="66">
        <v>1.0</v>
      </c>
      <c r="CP88" s="70"/>
      <c r="CQ88" s="66">
        <v>1.0</v>
      </c>
      <c r="CR88" s="66">
        <v>1.0</v>
      </c>
      <c r="CS88" s="70"/>
      <c r="CT88" s="70"/>
      <c r="CU88" s="70"/>
      <c r="CV88" s="68"/>
      <c r="CW88" s="66">
        <v>1.0</v>
      </c>
      <c r="CX88" s="66">
        <v>1.0</v>
      </c>
      <c r="CY88" s="66">
        <v>1.0</v>
      </c>
      <c r="CZ88" s="66">
        <v>1.0</v>
      </c>
      <c r="DA88" s="66">
        <v>1.0</v>
      </c>
      <c r="DB88" s="66">
        <v>1.0</v>
      </c>
      <c r="DC88" s="66">
        <v>1.0</v>
      </c>
      <c r="DD88" s="66">
        <v>1.0</v>
      </c>
      <c r="DE88" s="68"/>
      <c r="DF88" s="66">
        <v>1.0</v>
      </c>
      <c r="DG88" s="70"/>
      <c r="DH88" s="70"/>
      <c r="DI88" s="80">
        <v>0.0</v>
      </c>
      <c r="DJ88" s="80">
        <v>0.0</v>
      </c>
      <c r="DK88" s="68"/>
      <c r="DL88" s="66">
        <v>1.0</v>
      </c>
      <c r="DM88" s="70"/>
      <c r="DN88" s="66">
        <v>1.0</v>
      </c>
      <c r="DO88" s="70"/>
      <c r="DP88" s="70"/>
      <c r="DQ88" s="68"/>
      <c r="DR88" s="70"/>
      <c r="DS88" s="70"/>
      <c r="DT88" s="70"/>
      <c r="DU88" s="66">
        <v>1.0</v>
      </c>
      <c r="DV88" s="70"/>
      <c r="DW88" s="66">
        <v>1.0</v>
      </c>
      <c r="DX88" s="68"/>
      <c r="DY88" s="106"/>
    </row>
    <row r="89" ht="52.5" customHeight="1">
      <c r="A89" s="75"/>
      <c r="B89" s="113">
        <v>1.0</v>
      </c>
      <c r="C89" s="91">
        <v>85.0</v>
      </c>
      <c r="D89" s="82" t="s">
        <v>172</v>
      </c>
      <c r="E89" s="59">
        <v>9.0</v>
      </c>
      <c r="F89" s="60"/>
      <c r="G89" s="59">
        <v>9.0</v>
      </c>
      <c r="H89" s="60"/>
      <c r="I89" s="98"/>
      <c r="J89" s="83"/>
      <c r="K89" s="101"/>
      <c r="L89" s="60"/>
      <c r="M89" s="59">
        <v>9.0</v>
      </c>
      <c r="N89" s="60"/>
      <c r="O89" s="59">
        <v>1.0</v>
      </c>
      <c r="P89" s="59">
        <v>1.0</v>
      </c>
      <c r="Q89" s="59">
        <v>9.0</v>
      </c>
      <c r="R89" s="60"/>
      <c r="S89" s="60"/>
      <c r="T89" s="59">
        <v>9.0</v>
      </c>
      <c r="U89" s="63">
        <v>9.0</v>
      </c>
      <c r="V89" s="63">
        <v>9.0</v>
      </c>
      <c r="W89" s="64"/>
      <c r="X89" s="63">
        <v>9.0</v>
      </c>
      <c r="Y89" s="63">
        <v>9.0</v>
      </c>
      <c r="Z89" s="64"/>
      <c r="AA89" s="63">
        <v>1.0</v>
      </c>
      <c r="AB89" s="83"/>
      <c r="AC89" s="65"/>
      <c r="AD89" s="23"/>
      <c r="AE89" s="63">
        <v>9.0</v>
      </c>
      <c r="AF89" s="63">
        <v>9.0</v>
      </c>
      <c r="AG89" s="63">
        <v>1.0</v>
      </c>
      <c r="AH89" s="63">
        <v>1.0</v>
      </c>
      <c r="AI89" s="64"/>
      <c r="AJ89" s="64"/>
      <c r="AK89" s="64"/>
      <c r="AL89" s="63">
        <v>1.0</v>
      </c>
      <c r="AM89" s="64"/>
      <c r="AN89" s="64"/>
      <c r="AO89" s="64"/>
      <c r="AP89" s="70"/>
      <c r="AQ89" s="67"/>
      <c r="AR89" s="68"/>
      <c r="AS89" s="69">
        <v>9.0</v>
      </c>
      <c r="AT89" s="66">
        <v>1.0</v>
      </c>
      <c r="AU89" s="66"/>
      <c r="AV89" s="66">
        <v>1.0</v>
      </c>
      <c r="AW89" s="66">
        <v>9.0</v>
      </c>
      <c r="AX89" s="66"/>
      <c r="AY89" s="66">
        <v>9.0</v>
      </c>
      <c r="AZ89" s="66"/>
      <c r="BA89" s="66">
        <v>1.0</v>
      </c>
      <c r="BB89" s="66">
        <v>1.0</v>
      </c>
      <c r="BC89" s="70"/>
      <c r="BD89" s="67"/>
      <c r="BE89" s="26"/>
      <c r="BF89" s="72"/>
      <c r="BG89" s="72"/>
      <c r="BH89" s="72">
        <v>9.0</v>
      </c>
      <c r="BI89" s="72">
        <v>9.0</v>
      </c>
      <c r="BJ89" s="72">
        <v>9.0</v>
      </c>
      <c r="BK89" s="72"/>
      <c r="BL89" s="72">
        <v>9.0</v>
      </c>
      <c r="BM89" s="72"/>
      <c r="BN89" s="72">
        <v>9.0</v>
      </c>
      <c r="BO89" s="66">
        <v>9.0</v>
      </c>
      <c r="BP89" s="66"/>
      <c r="BQ89" s="66">
        <v>9.0</v>
      </c>
      <c r="BR89" s="66"/>
      <c r="BS89" s="26"/>
      <c r="BT89" s="66"/>
      <c r="BU89" s="66">
        <v>1.0</v>
      </c>
      <c r="BV89" s="66">
        <v>1.0</v>
      </c>
      <c r="BW89" s="66"/>
      <c r="BX89" s="66">
        <v>9.0</v>
      </c>
      <c r="BY89" s="73"/>
      <c r="BZ89" s="66">
        <v>9.0</v>
      </c>
      <c r="CA89" s="66">
        <v>9.0</v>
      </c>
      <c r="CB89" s="66"/>
      <c r="CC89" s="66">
        <v>9.0</v>
      </c>
      <c r="CD89" s="66"/>
      <c r="CE89" s="66">
        <v>9.0</v>
      </c>
      <c r="CF89" s="66">
        <v>9.0</v>
      </c>
      <c r="CG89" s="66"/>
      <c r="CH89" s="66">
        <v>9.0</v>
      </c>
      <c r="CI89" s="26"/>
      <c r="CJ89" s="66">
        <v>1.0</v>
      </c>
      <c r="CK89" s="66">
        <v>9.0</v>
      </c>
      <c r="CL89" s="66">
        <v>9.0</v>
      </c>
      <c r="CM89" s="66">
        <v>9.0</v>
      </c>
      <c r="CN89" s="66">
        <v>9.0</v>
      </c>
      <c r="CO89" s="66">
        <v>9.0</v>
      </c>
      <c r="CP89" s="66"/>
      <c r="CQ89" s="66">
        <v>1.0</v>
      </c>
      <c r="CR89" s="66">
        <v>9.0</v>
      </c>
      <c r="CS89" s="66"/>
      <c r="CT89" s="66"/>
      <c r="CU89" s="66"/>
      <c r="CV89" s="26"/>
      <c r="CW89" s="66">
        <v>9.0</v>
      </c>
      <c r="CX89" s="66">
        <v>9.0</v>
      </c>
      <c r="CY89" s="66">
        <v>1.0</v>
      </c>
      <c r="CZ89" s="66">
        <v>9.0</v>
      </c>
      <c r="DA89" s="66">
        <v>9.0</v>
      </c>
      <c r="DB89" s="66">
        <v>9.0</v>
      </c>
      <c r="DC89" s="66">
        <v>9.0</v>
      </c>
      <c r="DD89" s="66">
        <v>9.0</v>
      </c>
      <c r="DE89" s="26"/>
      <c r="DF89" s="66">
        <v>9.0</v>
      </c>
      <c r="DG89" s="66"/>
      <c r="DH89" s="66"/>
      <c r="DI89" s="66">
        <v>1.0</v>
      </c>
      <c r="DJ89" s="66">
        <v>1.0</v>
      </c>
      <c r="DK89" s="26"/>
      <c r="DL89" s="66">
        <v>1.0</v>
      </c>
      <c r="DM89" s="66"/>
      <c r="DN89" s="66">
        <v>9.0</v>
      </c>
      <c r="DO89" s="66"/>
      <c r="DP89" s="66"/>
      <c r="DQ89" s="26"/>
      <c r="DR89" s="66"/>
      <c r="DS89" s="66"/>
      <c r="DT89" s="66"/>
      <c r="DU89" s="66">
        <v>9.0</v>
      </c>
      <c r="DV89" s="66"/>
      <c r="DW89" s="66">
        <v>9.0</v>
      </c>
      <c r="DX89" s="26"/>
      <c r="DY89" s="74"/>
    </row>
    <row r="90" ht="15.75" customHeight="1">
      <c r="A90" s="75"/>
      <c r="B90" s="76">
        <v>1.0</v>
      </c>
      <c r="C90" s="91">
        <v>86.0</v>
      </c>
      <c r="D90" s="96" t="s">
        <v>173</v>
      </c>
      <c r="E90" s="59">
        <v>0.0</v>
      </c>
      <c r="F90" s="60"/>
      <c r="G90" s="59">
        <v>0.0</v>
      </c>
      <c r="H90" s="60"/>
      <c r="I90" s="98"/>
      <c r="J90" s="83"/>
      <c r="K90" s="101"/>
      <c r="L90" s="60"/>
      <c r="M90" s="59">
        <v>0.0</v>
      </c>
      <c r="N90" s="60"/>
      <c r="O90" s="59">
        <v>1.0</v>
      </c>
      <c r="P90" s="59">
        <v>1.0</v>
      </c>
      <c r="Q90" s="59">
        <v>0.0</v>
      </c>
      <c r="R90" s="60"/>
      <c r="S90" s="60"/>
      <c r="T90" s="59">
        <v>0.0</v>
      </c>
      <c r="U90" s="63">
        <v>0.0</v>
      </c>
      <c r="V90" s="63">
        <v>0.0</v>
      </c>
      <c r="W90" s="64"/>
      <c r="X90" s="63">
        <v>0.0</v>
      </c>
      <c r="Y90" s="63">
        <v>0.0</v>
      </c>
      <c r="Z90" s="64"/>
      <c r="AA90" s="63">
        <v>1.0</v>
      </c>
      <c r="AB90" s="83"/>
      <c r="AC90" s="65"/>
      <c r="AD90" s="23"/>
      <c r="AE90" s="63">
        <v>0.0</v>
      </c>
      <c r="AF90" s="63">
        <v>0.0</v>
      </c>
      <c r="AG90" s="80">
        <v>0.0</v>
      </c>
      <c r="AH90" s="80">
        <v>0.0</v>
      </c>
      <c r="AI90" s="64"/>
      <c r="AJ90" s="64"/>
      <c r="AK90" s="64"/>
      <c r="AL90" s="63">
        <v>1.0</v>
      </c>
      <c r="AM90" s="64"/>
      <c r="AN90" s="64"/>
      <c r="AO90" s="64"/>
      <c r="AP90" s="70"/>
      <c r="AQ90" s="67"/>
      <c r="AR90" s="68"/>
      <c r="AS90" s="69">
        <v>0.0</v>
      </c>
      <c r="AT90" s="66">
        <v>1.0</v>
      </c>
      <c r="AU90" s="66"/>
      <c r="AV90" s="66">
        <v>1.0</v>
      </c>
      <c r="AW90" s="66">
        <v>0.0</v>
      </c>
      <c r="AX90" s="70"/>
      <c r="AY90" s="66">
        <v>0.0</v>
      </c>
      <c r="AZ90" s="66"/>
      <c r="BA90" s="66">
        <v>1.0</v>
      </c>
      <c r="BB90" s="66">
        <v>1.0</v>
      </c>
      <c r="BC90" s="70"/>
      <c r="BD90" s="67"/>
      <c r="BE90" s="26"/>
      <c r="BF90" s="72"/>
      <c r="BG90" s="72"/>
      <c r="BH90" s="72">
        <v>0.0</v>
      </c>
      <c r="BI90" s="72">
        <v>0.0</v>
      </c>
      <c r="BJ90" s="72">
        <v>0.0</v>
      </c>
      <c r="BK90" s="72"/>
      <c r="BL90" s="72">
        <v>0.0</v>
      </c>
      <c r="BM90" s="72"/>
      <c r="BN90" s="72">
        <v>0.0</v>
      </c>
      <c r="BO90" s="66">
        <v>0.0</v>
      </c>
      <c r="BP90" s="66"/>
      <c r="BQ90" s="66">
        <v>0.0</v>
      </c>
      <c r="BR90" s="66"/>
      <c r="BS90" s="26"/>
      <c r="BT90" s="66"/>
      <c r="BU90" s="66">
        <v>1.0</v>
      </c>
      <c r="BV90" s="66">
        <v>1.0</v>
      </c>
      <c r="BW90" s="66"/>
      <c r="BX90" s="66">
        <v>0.0</v>
      </c>
      <c r="BY90" s="73"/>
      <c r="BZ90" s="66">
        <v>0.0</v>
      </c>
      <c r="CA90" s="66">
        <v>0.0</v>
      </c>
      <c r="CB90" s="66"/>
      <c r="CC90" s="66">
        <v>0.0</v>
      </c>
      <c r="CD90" s="66"/>
      <c r="CE90" s="66">
        <v>0.0</v>
      </c>
      <c r="CF90" s="66">
        <v>0.0</v>
      </c>
      <c r="CG90" s="66"/>
      <c r="CH90" s="66">
        <v>0.0</v>
      </c>
      <c r="CI90" s="26"/>
      <c r="CJ90" s="66">
        <v>1.0</v>
      </c>
      <c r="CK90" s="66">
        <v>0.0</v>
      </c>
      <c r="CL90" s="66">
        <v>0.0</v>
      </c>
      <c r="CM90" s="66">
        <v>0.0</v>
      </c>
      <c r="CN90" s="66">
        <v>0.0</v>
      </c>
      <c r="CO90" s="66">
        <v>0.0</v>
      </c>
      <c r="CP90" s="66"/>
      <c r="CQ90" s="66">
        <v>1.0</v>
      </c>
      <c r="CR90" s="66">
        <v>0.0</v>
      </c>
      <c r="CS90" s="66"/>
      <c r="CT90" s="66"/>
      <c r="CU90" s="66"/>
      <c r="CV90" s="26"/>
      <c r="CW90" s="66">
        <v>0.0</v>
      </c>
      <c r="CX90" s="66">
        <v>0.0</v>
      </c>
      <c r="CY90" s="66">
        <v>1.0</v>
      </c>
      <c r="CZ90" s="66">
        <v>0.0</v>
      </c>
      <c r="DA90" s="66">
        <v>0.0</v>
      </c>
      <c r="DB90" s="66">
        <v>0.0</v>
      </c>
      <c r="DC90" s="66">
        <v>0.0</v>
      </c>
      <c r="DD90" s="66">
        <v>0.0</v>
      </c>
      <c r="DE90" s="26"/>
      <c r="DF90" s="66">
        <v>0.0</v>
      </c>
      <c r="DG90" s="66"/>
      <c r="DH90" s="66"/>
      <c r="DI90" s="66">
        <v>1.0</v>
      </c>
      <c r="DJ90" s="66">
        <v>1.0</v>
      </c>
      <c r="DK90" s="26"/>
      <c r="DL90" s="66">
        <v>1.0</v>
      </c>
      <c r="DM90" s="66"/>
      <c r="DN90" s="66">
        <v>0.0</v>
      </c>
      <c r="DO90" s="66"/>
      <c r="DP90" s="66"/>
      <c r="DQ90" s="26"/>
      <c r="DR90" s="66"/>
      <c r="DS90" s="66"/>
      <c r="DT90" s="66"/>
      <c r="DU90" s="66">
        <v>0.0</v>
      </c>
      <c r="DV90" s="66"/>
      <c r="DW90" s="66">
        <v>0.0</v>
      </c>
      <c r="DX90" s="26"/>
      <c r="DY90" s="74"/>
    </row>
    <row r="91" ht="34.5" customHeight="1">
      <c r="A91" s="75"/>
      <c r="B91" s="76">
        <v>1.0</v>
      </c>
      <c r="C91" s="91">
        <v>87.0</v>
      </c>
      <c r="D91" s="92" t="s">
        <v>174</v>
      </c>
      <c r="E91" s="59">
        <v>0.0</v>
      </c>
      <c r="F91" s="60"/>
      <c r="G91" s="59">
        <v>0.0</v>
      </c>
      <c r="H91" s="60"/>
      <c r="I91" s="98"/>
      <c r="J91" s="83"/>
      <c r="K91" s="101"/>
      <c r="L91" s="60"/>
      <c r="M91" s="59">
        <v>0.0</v>
      </c>
      <c r="N91" s="60"/>
      <c r="O91" s="59">
        <v>1.0</v>
      </c>
      <c r="P91" s="59">
        <v>1.0</v>
      </c>
      <c r="Q91" s="59">
        <v>0.0</v>
      </c>
      <c r="R91" s="60"/>
      <c r="S91" s="60"/>
      <c r="T91" s="59">
        <v>0.0</v>
      </c>
      <c r="U91" s="63">
        <v>0.0</v>
      </c>
      <c r="V91" s="63">
        <v>0.0</v>
      </c>
      <c r="W91" s="64"/>
      <c r="X91" s="63">
        <v>0.0</v>
      </c>
      <c r="Y91" s="63">
        <v>0.0</v>
      </c>
      <c r="Z91" s="64"/>
      <c r="AA91" s="63">
        <v>1.0</v>
      </c>
      <c r="AB91" s="83"/>
      <c r="AC91" s="65"/>
      <c r="AD91" s="23"/>
      <c r="AE91" s="63">
        <v>0.0</v>
      </c>
      <c r="AF91" s="63">
        <v>0.0</v>
      </c>
      <c r="AG91" s="80">
        <v>0.0</v>
      </c>
      <c r="AH91" s="80">
        <v>0.0</v>
      </c>
      <c r="AI91" s="64"/>
      <c r="AJ91" s="64"/>
      <c r="AK91" s="64"/>
      <c r="AL91" s="63">
        <v>1.0</v>
      </c>
      <c r="AM91" s="64"/>
      <c r="AN91" s="64"/>
      <c r="AO91" s="64"/>
      <c r="AP91" s="70"/>
      <c r="AQ91" s="67"/>
      <c r="AR91" s="68"/>
      <c r="AS91" s="69">
        <v>0.0</v>
      </c>
      <c r="AT91" s="66">
        <v>1.0</v>
      </c>
      <c r="AU91" s="66"/>
      <c r="AV91" s="66">
        <v>1.0</v>
      </c>
      <c r="AW91" s="66">
        <v>0.0</v>
      </c>
      <c r="AX91" s="70"/>
      <c r="AY91" s="66">
        <v>0.0</v>
      </c>
      <c r="AZ91" s="66"/>
      <c r="BA91" s="66">
        <v>1.0</v>
      </c>
      <c r="BB91" s="66">
        <v>1.0</v>
      </c>
      <c r="BC91" s="70"/>
      <c r="BD91" s="67"/>
      <c r="BE91" s="26"/>
      <c r="BF91" s="72"/>
      <c r="BG91" s="72"/>
      <c r="BH91" s="72">
        <v>0.0</v>
      </c>
      <c r="BI91" s="72">
        <v>0.0</v>
      </c>
      <c r="BJ91" s="72">
        <v>0.0</v>
      </c>
      <c r="BK91" s="72"/>
      <c r="BL91" s="72">
        <v>0.0</v>
      </c>
      <c r="BM91" s="72"/>
      <c r="BN91" s="72">
        <v>0.0</v>
      </c>
      <c r="BO91" s="66">
        <v>0.0</v>
      </c>
      <c r="BP91" s="66"/>
      <c r="BQ91" s="66">
        <v>0.0</v>
      </c>
      <c r="BR91" s="66"/>
      <c r="BS91" s="26"/>
      <c r="BT91" s="66"/>
      <c r="BU91" s="66">
        <v>1.0</v>
      </c>
      <c r="BV91" s="66">
        <v>1.0</v>
      </c>
      <c r="BW91" s="66"/>
      <c r="BX91" s="66">
        <v>0.0</v>
      </c>
      <c r="BY91" s="73"/>
      <c r="BZ91" s="66">
        <v>0.0</v>
      </c>
      <c r="CA91" s="66">
        <v>0.0</v>
      </c>
      <c r="CB91" s="66"/>
      <c r="CC91" s="66">
        <v>0.0</v>
      </c>
      <c r="CD91" s="66"/>
      <c r="CE91" s="66">
        <v>0.0</v>
      </c>
      <c r="CF91" s="66">
        <v>0.0</v>
      </c>
      <c r="CG91" s="66"/>
      <c r="CH91" s="66">
        <v>0.0</v>
      </c>
      <c r="CI91" s="26"/>
      <c r="CJ91" s="66">
        <v>1.0</v>
      </c>
      <c r="CK91" s="66">
        <v>0.0</v>
      </c>
      <c r="CL91" s="66">
        <v>0.0</v>
      </c>
      <c r="CM91" s="66">
        <v>0.0</v>
      </c>
      <c r="CN91" s="66">
        <v>0.0</v>
      </c>
      <c r="CO91" s="66">
        <v>0.0</v>
      </c>
      <c r="CP91" s="66"/>
      <c r="CQ91" s="66">
        <v>1.0</v>
      </c>
      <c r="CR91" s="66">
        <v>0.0</v>
      </c>
      <c r="CS91" s="66"/>
      <c r="CT91" s="66"/>
      <c r="CU91" s="66"/>
      <c r="CV91" s="26"/>
      <c r="CW91" s="66">
        <v>0.0</v>
      </c>
      <c r="CX91" s="66">
        <v>0.0</v>
      </c>
      <c r="CY91" s="66">
        <v>1.0</v>
      </c>
      <c r="CZ91" s="66">
        <v>0.0</v>
      </c>
      <c r="DA91" s="66">
        <v>0.0</v>
      </c>
      <c r="DB91" s="66">
        <v>0.0</v>
      </c>
      <c r="DC91" s="66">
        <v>0.0</v>
      </c>
      <c r="DD91" s="66">
        <v>0.0</v>
      </c>
      <c r="DE91" s="26"/>
      <c r="DF91" s="66">
        <v>0.0</v>
      </c>
      <c r="DG91" s="66"/>
      <c r="DH91" s="66"/>
      <c r="DI91" s="66">
        <v>1.0</v>
      </c>
      <c r="DJ91" s="66">
        <v>1.0</v>
      </c>
      <c r="DK91" s="26"/>
      <c r="DL91" s="66">
        <v>1.0</v>
      </c>
      <c r="DM91" s="66"/>
      <c r="DN91" s="66">
        <v>0.0</v>
      </c>
      <c r="DO91" s="66"/>
      <c r="DP91" s="66"/>
      <c r="DQ91" s="26"/>
      <c r="DR91" s="66"/>
      <c r="DS91" s="66"/>
      <c r="DT91" s="66"/>
      <c r="DU91" s="66">
        <v>0.0</v>
      </c>
      <c r="DV91" s="66"/>
      <c r="DW91" s="66">
        <v>0.0</v>
      </c>
      <c r="DX91" s="26"/>
      <c r="DY91" s="74"/>
    </row>
    <row r="92" ht="15.75" customHeight="1">
      <c r="A92" s="75"/>
      <c r="B92" s="76">
        <v>1.0</v>
      </c>
      <c r="C92" s="91">
        <v>88.0</v>
      </c>
      <c r="D92" s="92" t="s">
        <v>175</v>
      </c>
      <c r="E92" s="59">
        <v>0.0</v>
      </c>
      <c r="F92" s="60"/>
      <c r="G92" s="59">
        <v>0.0</v>
      </c>
      <c r="H92" s="60"/>
      <c r="I92" s="98"/>
      <c r="J92" s="83"/>
      <c r="K92" s="101"/>
      <c r="L92" s="60"/>
      <c r="M92" s="59">
        <v>0.0</v>
      </c>
      <c r="N92" s="60"/>
      <c r="O92" s="59">
        <v>1.0</v>
      </c>
      <c r="P92" s="59">
        <v>1.0</v>
      </c>
      <c r="Q92" s="59">
        <v>0.0</v>
      </c>
      <c r="R92" s="60"/>
      <c r="S92" s="60"/>
      <c r="T92" s="59">
        <v>0.0</v>
      </c>
      <c r="U92" s="63">
        <v>0.0</v>
      </c>
      <c r="V92" s="63">
        <v>0.0</v>
      </c>
      <c r="W92" s="64"/>
      <c r="X92" s="63">
        <v>0.0</v>
      </c>
      <c r="Y92" s="63">
        <v>0.0</v>
      </c>
      <c r="Z92" s="64"/>
      <c r="AA92" s="63">
        <v>1.0</v>
      </c>
      <c r="AB92" s="83"/>
      <c r="AC92" s="65"/>
      <c r="AD92" s="23"/>
      <c r="AE92" s="63">
        <v>0.0</v>
      </c>
      <c r="AF92" s="63">
        <v>0.0</v>
      </c>
      <c r="AG92" s="80">
        <v>0.0</v>
      </c>
      <c r="AH92" s="80">
        <v>0.0</v>
      </c>
      <c r="AI92" s="64"/>
      <c r="AJ92" s="64"/>
      <c r="AK92" s="64"/>
      <c r="AL92" s="63">
        <v>1.0</v>
      </c>
      <c r="AM92" s="64"/>
      <c r="AN92" s="64"/>
      <c r="AO92" s="64"/>
      <c r="AP92" s="70"/>
      <c r="AQ92" s="67"/>
      <c r="AR92" s="68"/>
      <c r="AS92" s="69">
        <v>0.0</v>
      </c>
      <c r="AT92" s="66">
        <v>1.0</v>
      </c>
      <c r="AU92" s="66"/>
      <c r="AV92" s="66">
        <v>1.0</v>
      </c>
      <c r="AW92" s="66">
        <v>0.0</v>
      </c>
      <c r="AX92" s="70"/>
      <c r="AY92" s="66">
        <v>0.0</v>
      </c>
      <c r="AZ92" s="66"/>
      <c r="BA92" s="66">
        <v>1.0</v>
      </c>
      <c r="BB92" s="66">
        <v>1.0</v>
      </c>
      <c r="BC92" s="70"/>
      <c r="BD92" s="67"/>
      <c r="BE92" s="26"/>
      <c r="BF92" s="72"/>
      <c r="BG92" s="72"/>
      <c r="BH92" s="72">
        <v>0.0</v>
      </c>
      <c r="BI92" s="72">
        <v>0.0</v>
      </c>
      <c r="BJ92" s="72">
        <v>0.0</v>
      </c>
      <c r="BK92" s="72"/>
      <c r="BL92" s="72">
        <v>0.0</v>
      </c>
      <c r="BM92" s="72"/>
      <c r="BN92" s="72">
        <v>0.0</v>
      </c>
      <c r="BO92" s="66">
        <v>0.0</v>
      </c>
      <c r="BP92" s="66"/>
      <c r="BQ92" s="66">
        <v>0.0</v>
      </c>
      <c r="BR92" s="66"/>
      <c r="BS92" s="26"/>
      <c r="BT92" s="66"/>
      <c r="BU92" s="66">
        <v>1.0</v>
      </c>
      <c r="BV92" s="66">
        <v>1.0</v>
      </c>
      <c r="BW92" s="66"/>
      <c r="BX92" s="66">
        <v>0.0</v>
      </c>
      <c r="BY92" s="73"/>
      <c r="BZ92" s="66">
        <v>0.0</v>
      </c>
      <c r="CA92" s="66">
        <v>0.0</v>
      </c>
      <c r="CB92" s="66"/>
      <c r="CC92" s="66">
        <v>0.0</v>
      </c>
      <c r="CD92" s="66"/>
      <c r="CE92" s="66">
        <v>0.0</v>
      </c>
      <c r="CF92" s="66">
        <v>0.0</v>
      </c>
      <c r="CG92" s="66"/>
      <c r="CH92" s="66">
        <v>0.0</v>
      </c>
      <c r="CI92" s="26"/>
      <c r="CJ92" s="66">
        <v>1.0</v>
      </c>
      <c r="CK92" s="66">
        <v>0.0</v>
      </c>
      <c r="CL92" s="66">
        <v>0.0</v>
      </c>
      <c r="CM92" s="66">
        <v>0.0</v>
      </c>
      <c r="CN92" s="66">
        <v>0.0</v>
      </c>
      <c r="CO92" s="66">
        <v>0.0</v>
      </c>
      <c r="CP92" s="66"/>
      <c r="CQ92" s="66">
        <v>1.0</v>
      </c>
      <c r="CR92" s="66">
        <v>0.0</v>
      </c>
      <c r="CS92" s="66"/>
      <c r="CT92" s="66"/>
      <c r="CU92" s="66"/>
      <c r="CV92" s="26"/>
      <c r="CW92" s="66">
        <v>0.0</v>
      </c>
      <c r="CX92" s="66">
        <v>0.0</v>
      </c>
      <c r="CY92" s="66">
        <v>1.0</v>
      </c>
      <c r="CZ92" s="66">
        <v>0.0</v>
      </c>
      <c r="DA92" s="66">
        <v>0.0</v>
      </c>
      <c r="DB92" s="66">
        <v>0.0</v>
      </c>
      <c r="DC92" s="66">
        <v>0.0</v>
      </c>
      <c r="DD92" s="66">
        <v>0.0</v>
      </c>
      <c r="DE92" s="26"/>
      <c r="DF92" s="66">
        <v>0.0</v>
      </c>
      <c r="DG92" s="66"/>
      <c r="DH92" s="66"/>
      <c r="DI92" s="66">
        <v>1.0</v>
      </c>
      <c r="DJ92" s="66">
        <v>1.0</v>
      </c>
      <c r="DK92" s="26"/>
      <c r="DL92" s="66">
        <v>1.0</v>
      </c>
      <c r="DM92" s="66"/>
      <c r="DN92" s="66">
        <v>0.0</v>
      </c>
      <c r="DO92" s="66"/>
      <c r="DP92" s="66"/>
      <c r="DQ92" s="26"/>
      <c r="DR92" s="66"/>
      <c r="DS92" s="66"/>
      <c r="DT92" s="66"/>
      <c r="DU92" s="66">
        <v>0.0</v>
      </c>
      <c r="DV92" s="66"/>
      <c r="DW92" s="66">
        <v>0.0</v>
      </c>
      <c r="DX92" s="26"/>
      <c r="DY92" s="74"/>
    </row>
    <row r="93" ht="34.5" customHeight="1">
      <c r="A93" s="75"/>
      <c r="B93" s="90">
        <v>3.0</v>
      </c>
      <c r="C93" s="91">
        <v>89.0</v>
      </c>
      <c r="D93" s="96" t="s">
        <v>176</v>
      </c>
      <c r="E93" s="59">
        <v>0.0</v>
      </c>
      <c r="F93" s="60"/>
      <c r="G93" s="59">
        <v>0.0</v>
      </c>
      <c r="H93" s="60"/>
      <c r="I93" s="98"/>
      <c r="J93" s="83"/>
      <c r="K93" s="101"/>
      <c r="L93" s="60"/>
      <c r="M93" s="59">
        <v>0.0</v>
      </c>
      <c r="N93" s="60"/>
      <c r="O93" s="59">
        <v>3.0</v>
      </c>
      <c r="P93" s="59">
        <v>2.0</v>
      </c>
      <c r="Q93" s="59">
        <v>0.0</v>
      </c>
      <c r="R93" s="60"/>
      <c r="S93" s="60"/>
      <c r="T93" s="59">
        <v>0.0</v>
      </c>
      <c r="U93" s="63">
        <v>0.0</v>
      </c>
      <c r="V93" s="63">
        <v>0.0</v>
      </c>
      <c r="W93" s="64"/>
      <c r="X93" s="63">
        <v>0.0</v>
      </c>
      <c r="Y93" s="63">
        <v>0.0</v>
      </c>
      <c r="Z93" s="64"/>
      <c r="AA93" s="63">
        <v>2.0</v>
      </c>
      <c r="AB93" s="83"/>
      <c r="AC93" s="65"/>
      <c r="AD93" s="23"/>
      <c r="AE93" s="63">
        <v>0.0</v>
      </c>
      <c r="AF93" s="63">
        <v>0.0</v>
      </c>
      <c r="AG93" s="80">
        <v>0.0</v>
      </c>
      <c r="AH93" s="80">
        <v>0.0</v>
      </c>
      <c r="AI93" s="64"/>
      <c r="AJ93" s="64"/>
      <c r="AK93" s="64"/>
      <c r="AL93" s="80">
        <v>0.0</v>
      </c>
      <c r="AM93" s="64"/>
      <c r="AN93" s="64"/>
      <c r="AO93" s="64"/>
      <c r="AP93" s="70"/>
      <c r="AQ93" s="67"/>
      <c r="AR93" s="68"/>
      <c r="AS93" s="69">
        <v>0.0</v>
      </c>
      <c r="AT93" s="66">
        <v>3.0</v>
      </c>
      <c r="AU93" s="66"/>
      <c r="AV93" s="66">
        <v>1.0</v>
      </c>
      <c r="AW93" s="66">
        <v>0.0</v>
      </c>
      <c r="AX93" s="70"/>
      <c r="AY93" s="66">
        <v>0.0</v>
      </c>
      <c r="AZ93" s="66"/>
      <c r="BA93" s="80">
        <v>0.0</v>
      </c>
      <c r="BB93" s="80">
        <v>0.0</v>
      </c>
      <c r="BC93" s="70"/>
      <c r="BD93" s="67"/>
      <c r="BE93" s="26"/>
      <c r="BF93" s="72"/>
      <c r="BG93" s="72"/>
      <c r="BH93" s="72">
        <v>0.0</v>
      </c>
      <c r="BI93" s="72">
        <v>0.0</v>
      </c>
      <c r="BJ93" s="72">
        <v>0.0</v>
      </c>
      <c r="BK93" s="72"/>
      <c r="BL93" s="72">
        <v>0.0</v>
      </c>
      <c r="BM93" s="72"/>
      <c r="BN93" s="72">
        <v>0.0</v>
      </c>
      <c r="BO93" s="66">
        <v>0.0</v>
      </c>
      <c r="BP93" s="66"/>
      <c r="BQ93" s="66">
        <v>0.0</v>
      </c>
      <c r="BR93" s="66"/>
      <c r="BS93" s="26"/>
      <c r="BT93" s="66"/>
      <c r="BU93" s="66">
        <v>3.0</v>
      </c>
      <c r="BV93" s="66">
        <v>3.0</v>
      </c>
      <c r="BW93" s="66"/>
      <c r="BX93" s="66">
        <v>0.0</v>
      </c>
      <c r="BY93" s="73"/>
      <c r="BZ93" s="66">
        <v>0.0</v>
      </c>
      <c r="CA93" s="66">
        <v>0.0</v>
      </c>
      <c r="CB93" s="66"/>
      <c r="CC93" s="66">
        <v>0.0</v>
      </c>
      <c r="CD93" s="66"/>
      <c r="CE93" s="66">
        <v>0.0</v>
      </c>
      <c r="CF93" s="66">
        <v>0.0</v>
      </c>
      <c r="CG93" s="66"/>
      <c r="CH93" s="66">
        <v>0.0</v>
      </c>
      <c r="CI93" s="26"/>
      <c r="CJ93" s="66">
        <v>0.0</v>
      </c>
      <c r="CK93" s="66">
        <v>0.0</v>
      </c>
      <c r="CL93" s="66">
        <v>0.0</v>
      </c>
      <c r="CM93" s="66">
        <v>0.0</v>
      </c>
      <c r="CN93" s="66">
        <v>0.0</v>
      </c>
      <c r="CO93" s="66">
        <v>0.0</v>
      </c>
      <c r="CP93" s="66"/>
      <c r="CQ93" s="66">
        <v>3.0</v>
      </c>
      <c r="CR93" s="66">
        <v>0.0</v>
      </c>
      <c r="CS93" s="66"/>
      <c r="CT93" s="66"/>
      <c r="CU93" s="66"/>
      <c r="CV93" s="26"/>
      <c r="CW93" s="66">
        <v>0.0</v>
      </c>
      <c r="CX93" s="66">
        <v>0.0</v>
      </c>
      <c r="CY93" s="66">
        <v>1.0</v>
      </c>
      <c r="CZ93" s="66">
        <v>0.0</v>
      </c>
      <c r="DA93" s="66">
        <v>0.0</v>
      </c>
      <c r="DB93" s="66">
        <v>0.0</v>
      </c>
      <c r="DC93" s="66">
        <v>0.0</v>
      </c>
      <c r="DD93" s="66">
        <v>0.0</v>
      </c>
      <c r="DE93" s="26"/>
      <c r="DF93" s="66">
        <v>0.0</v>
      </c>
      <c r="DG93" s="66"/>
      <c r="DH93" s="66"/>
      <c r="DI93" s="66">
        <v>1.0</v>
      </c>
      <c r="DJ93" s="66">
        <v>1.0</v>
      </c>
      <c r="DK93" s="26"/>
      <c r="DL93" s="80">
        <v>0.0</v>
      </c>
      <c r="DM93" s="66"/>
      <c r="DN93" s="66">
        <v>0.0</v>
      </c>
      <c r="DO93" s="66"/>
      <c r="DP93" s="66"/>
      <c r="DQ93" s="26"/>
      <c r="DR93" s="66"/>
      <c r="DS93" s="66"/>
      <c r="DT93" s="66"/>
      <c r="DU93" s="66">
        <v>0.0</v>
      </c>
      <c r="DV93" s="66"/>
      <c r="DW93" s="66">
        <v>0.0</v>
      </c>
      <c r="DX93" s="26"/>
      <c r="DY93" s="74"/>
    </row>
    <row r="94" ht="15.75" customHeight="1">
      <c r="A94" s="75"/>
      <c r="B94" s="76">
        <v>1.0</v>
      </c>
      <c r="C94" s="91">
        <v>90.0</v>
      </c>
      <c r="D94" s="92" t="s">
        <v>177</v>
      </c>
      <c r="E94" s="59">
        <v>0.0</v>
      </c>
      <c r="F94" s="60"/>
      <c r="G94" s="59">
        <v>0.0</v>
      </c>
      <c r="H94" s="60"/>
      <c r="I94" s="98"/>
      <c r="J94" s="83"/>
      <c r="K94" s="101"/>
      <c r="L94" s="60"/>
      <c r="M94" s="59">
        <v>0.0</v>
      </c>
      <c r="N94" s="60"/>
      <c r="O94" s="59">
        <v>1.0</v>
      </c>
      <c r="P94" s="59">
        <v>1.0</v>
      </c>
      <c r="Q94" s="59">
        <v>0.0</v>
      </c>
      <c r="R94" s="60"/>
      <c r="S94" s="60"/>
      <c r="T94" s="59">
        <v>0.0</v>
      </c>
      <c r="U94" s="63">
        <v>0.0</v>
      </c>
      <c r="V94" s="63">
        <v>0.0</v>
      </c>
      <c r="W94" s="64"/>
      <c r="X94" s="63">
        <v>0.0</v>
      </c>
      <c r="Y94" s="63">
        <v>0.0</v>
      </c>
      <c r="Z94" s="64"/>
      <c r="AA94" s="80">
        <v>0.0</v>
      </c>
      <c r="AB94" s="83"/>
      <c r="AC94" s="65"/>
      <c r="AD94" s="23"/>
      <c r="AE94" s="63">
        <v>0.0</v>
      </c>
      <c r="AF94" s="63">
        <v>0.0</v>
      </c>
      <c r="AG94" s="80">
        <v>0.0</v>
      </c>
      <c r="AH94" s="80">
        <v>0.0</v>
      </c>
      <c r="AI94" s="64"/>
      <c r="AJ94" s="64"/>
      <c r="AK94" s="64"/>
      <c r="AL94" s="80">
        <v>0.0</v>
      </c>
      <c r="AM94" s="64"/>
      <c r="AN94" s="64"/>
      <c r="AO94" s="64"/>
      <c r="AP94" s="70"/>
      <c r="AQ94" s="67"/>
      <c r="AR94" s="68"/>
      <c r="AS94" s="69">
        <v>0.0</v>
      </c>
      <c r="AT94" s="80">
        <v>0.0</v>
      </c>
      <c r="AU94" s="66"/>
      <c r="AV94" s="80">
        <v>0.0</v>
      </c>
      <c r="AW94" s="66">
        <v>0.0</v>
      </c>
      <c r="AX94" s="70"/>
      <c r="AY94" s="66">
        <v>0.0</v>
      </c>
      <c r="AZ94" s="66"/>
      <c r="BA94" s="80">
        <v>0.0</v>
      </c>
      <c r="BB94" s="80">
        <v>0.0</v>
      </c>
      <c r="BC94" s="70"/>
      <c r="BD94" s="67"/>
      <c r="BE94" s="26"/>
      <c r="BF94" s="72"/>
      <c r="BG94" s="72"/>
      <c r="BH94" s="72">
        <v>0.0</v>
      </c>
      <c r="BI94" s="72">
        <v>0.0</v>
      </c>
      <c r="BJ94" s="72">
        <v>0.0</v>
      </c>
      <c r="BK94" s="72"/>
      <c r="BL94" s="72">
        <v>0.0</v>
      </c>
      <c r="BM94" s="72"/>
      <c r="BN94" s="72">
        <v>0.0</v>
      </c>
      <c r="BO94" s="66">
        <v>0.0</v>
      </c>
      <c r="BP94" s="66"/>
      <c r="BQ94" s="66">
        <v>0.0</v>
      </c>
      <c r="BR94" s="66"/>
      <c r="BS94" s="26"/>
      <c r="BT94" s="66"/>
      <c r="BU94" s="66">
        <v>1.0</v>
      </c>
      <c r="BV94" s="66">
        <v>1.0</v>
      </c>
      <c r="BW94" s="66"/>
      <c r="BX94" s="66">
        <v>0.0</v>
      </c>
      <c r="BY94" s="73"/>
      <c r="BZ94" s="66">
        <v>0.0</v>
      </c>
      <c r="CA94" s="66">
        <v>0.0</v>
      </c>
      <c r="CB94" s="66"/>
      <c r="CC94" s="66">
        <v>0.0</v>
      </c>
      <c r="CD94" s="66"/>
      <c r="CE94" s="66">
        <v>0.0</v>
      </c>
      <c r="CF94" s="66">
        <v>0.0</v>
      </c>
      <c r="CG94" s="66"/>
      <c r="CH94" s="66">
        <v>0.0</v>
      </c>
      <c r="CI94" s="26"/>
      <c r="CJ94" s="66">
        <v>0.0</v>
      </c>
      <c r="CK94" s="66">
        <v>0.0</v>
      </c>
      <c r="CL94" s="66">
        <v>0.0</v>
      </c>
      <c r="CM94" s="66">
        <v>0.0</v>
      </c>
      <c r="CN94" s="66">
        <v>0.0</v>
      </c>
      <c r="CO94" s="66">
        <v>0.0</v>
      </c>
      <c r="CP94" s="66"/>
      <c r="CQ94" s="80">
        <v>0.0</v>
      </c>
      <c r="CR94" s="66">
        <v>0.0</v>
      </c>
      <c r="CS94" s="66"/>
      <c r="CT94" s="66"/>
      <c r="CU94" s="66"/>
      <c r="CV94" s="26"/>
      <c r="CW94" s="66">
        <v>0.0</v>
      </c>
      <c r="CX94" s="66">
        <v>0.0</v>
      </c>
      <c r="CY94" s="80">
        <v>0.0</v>
      </c>
      <c r="CZ94" s="66">
        <v>0.0</v>
      </c>
      <c r="DA94" s="66">
        <v>0.0</v>
      </c>
      <c r="DB94" s="66">
        <v>0.0</v>
      </c>
      <c r="DC94" s="66">
        <v>0.0</v>
      </c>
      <c r="DD94" s="66">
        <v>0.0</v>
      </c>
      <c r="DE94" s="26"/>
      <c r="DF94" s="66">
        <v>0.0</v>
      </c>
      <c r="DG94" s="66"/>
      <c r="DH94" s="66"/>
      <c r="DI94" s="80">
        <v>0.0</v>
      </c>
      <c r="DJ94" s="80">
        <v>0.0</v>
      </c>
      <c r="DK94" s="26"/>
      <c r="DL94" s="80">
        <v>0.0</v>
      </c>
      <c r="DM94" s="66"/>
      <c r="DN94" s="66">
        <v>0.0</v>
      </c>
      <c r="DO94" s="66"/>
      <c r="DP94" s="66"/>
      <c r="DQ94" s="26"/>
      <c r="DR94" s="66"/>
      <c r="DS94" s="66"/>
      <c r="DT94" s="66"/>
      <c r="DU94" s="66">
        <v>0.0</v>
      </c>
      <c r="DV94" s="66"/>
      <c r="DW94" s="66">
        <v>0.0</v>
      </c>
      <c r="DX94" s="26"/>
      <c r="DY94" s="74"/>
    </row>
    <row r="95" ht="15.75" customHeight="1">
      <c r="A95" s="75"/>
      <c r="B95" s="76">
        <v>1.0</v>
      </c>
      <c r="C95" s="91">
        <v>91.0</v>
      </c>
      <c r="D95" s="96" t="s">
        <v>178</v>
      </c>
      <c r="E95" s="59">
        <v>0.0</v>
      </c>
      <c r="F95" s="60"/>
      <c r="G95" s="59">
        <v>0.0</v>
      </c>
      <c r="H95" s="60"/>
      <c r="I95" s="98"/>
      <c r="J95" s="83"/>
      <c r="K95" s="101"/>
      <c r="L95" s="60"/>
      <c r="M95" s="59">
        <v>0.0</v>
      </c>
      <c r="N95" s="60"/>
      <c r="O95" s="59">
        <v>1.0</v>
      </c>
      <c r="P95" s="59">
        <v>1.0</v>
      </c>
      <c r="Q95" s="59">
        <v>0.0</v>
      </c>
      <c r="R95" s="60"/>
      <c r="S95" s="60"/>
      <c r="T95" s="59">
        <v>0.0</v>
      </c>
      <c r="U95" s="63">
        <v>0.0</v>
      </c>
      <c r="V95" s="63">
        <v>0.0</v>
      </c>
      <c r="W95" s="64"/>
      <c r="X95" s="63">
        <v>0.0</v>
      </c>
      <c r="Y95" s="63">
        <v>0.0</v>
      </c>
      <c r="Z95" s="64"/>
      <c r="AA95" s="63">
        <v>1.0</v>
      </c>
      <c r="AB95" s="83"/>
      <c r="AC95" s="65"/>
      <c r="AD95" s="23"/>
      <c r="AE95" s="63">
        <v>0.0</v>
      </c>
      <c r="AF95" s="63">
        <v>0.0</v>
      </c>
      <c r="AG95" s="80">
        <v>0.0</v>
      </c>
      <c r="AH95" s="80">
        <v>0.0</v>
      </c>
      <c r="AI95" s="64"/>
      <c r="AJ95" s="64"/>
      <c r="AK95" s="64"/>
      <c r="AL95" s="80">
        <v>0.0</v>
      </c>
      <c r="AM95" s="64"/>
      <c r="AN95" s="64"/>
      <c r="AO95" s="64"/>
      <c r="AP95" s="70"/>
      <c r="AQ95" s="67"/>
      <c r="AR95" s="68"/>
      <c r="AS95" s="69">
        <v>0.0</v>
      </c>
      <c r="AT95" s="66">
        <v>1.0</v>
      </c>
      <c r="AU95" s="66"/>
      <c r="AV95" s="80">
        <v>0.0</v>
      </c>
      <c r="AW95" s="66">
        <v>0.0</v>
      </c>
      <c r="AX95" s="70"/>
      <c r="AY95" s="66">
        <v>0.0</v>
      </c>
      <c r="AZ95" s="66"/>
      <c r="BA95" s="80">
        <v>0.0</v>
      </c>
      <c r="BB95" s="80">
        <v>0.0</v>
      </c>
      <c r="BC95" s="70"/>
      <c r="BD95" s="67"/>
      <c r="BE95" s="26"/>
      <c r="BF95" s="72"/>
      <c r="BG95" s="72"/>
      <c r="BH95" s="72">
        <v>0.0</v>
      </c>
      <c r="BI95" s="72">
        <v>0.0</v>
      </c>
      <c r="BJ95" s="72">
        <v>0.0</v>
      </c>
      <c r="BK95" s="72"/>
      <c r="BL95" s="72">
        <v>0.0</v>
      </c>
      <c r="BM95" s="72"/>
      <c r="BN95" s="72">
        <v>0.0</v>
      </c>
      <c r="BO95" s="66">
        <v>0.0</v>
      </c>
      <c r="BP95" s="66"/>
      <c r="BQ95" s="66">
        <v>0.0</v>
      </c>
      <c r="BR95" s="66"/>
      <c r="BS95" s="26"/>
      <c r="BT95" s="66"/>
      <c r="BU95" s="66">
        <v>1.0</v>
      </c>
      <c r="BV95" s="66">
        <v>1.0</v>
      </c>
      <c r="BW95" s="66"/>
      <c r="BX95" s="66">
        <v>0.0</v>
      </c>
      <c r="BY95" s="73"/>
      <c r="BZ95" s="66">
        <v>0.0</v>
      </c>
      <c r="CA95" s="66">
        <v>0.0</v>
      </c>
      <c r="CB95" s="66"/>
      <c r="CC95" s="66">
        <v>0.0</v>
      </c>
      <c r="CD95" s="66"/>
      <c r="CE95" s="66">
        <v>0.0</v>
      </c>
      <c r="CF95" s="66">
        <v>0.0</v>
      </c>
      <c r="CG95" s="66"/>
      <c r="CH95" s="66">
        <v>0.0</v>
      </c>
      <c r="CI95" s="26"/>
      <c r="CJ95" s="66">
        <v>0.0</v>
      </c>
      <c r="CK95" s="66">
        <v>0.0</v>
      </c>
      <c r="CL95" s="66">
        <v>0.0</v>
      </c>
      <c r="CM95" s="66">
        <v>0.0</v>
      </c>
      <c r="CN95" s="66">
        <v>0.0</v>
      </c>
      <c r="CO95" s="66">
        <v>0.0</v>
      </c>
      <c r="CP95" s="66"/>
      <c r="CQ95" s="66">
        <v>1.0</v>
      </c>
      <c r="CR95" s="66">
        <v>0.0</v>
      </c>
      <c r="CS95" s="66"/>
      <c r="CT95" s="66"/>
      <c r="CU95" s="66"/>
      <c r="CV95" s="26"/>
      <c r="CW95" s="66">
        <v>0.0</v>
      </c>
      <c r="CX95" s="66">
        <v>0.0</v>
      </c>
      <c r="CY95" s="66">
        <v>1.0</v>
      </c>
      <c r="CZ95" s="66">
        <v>0.0</v>
      </c>
      <c r="DA95" s="66">
        <v>0.0</v>
      </c>
      <c r="DB95" s="66">
        <v>0.0</v>
      </c>
      <c r="DC95" s="66">
        <v>0.0</v>
      </c>
      <c r="DD95" s="66">
        <v>0.0</v>
      </c>
      <c r="DE95" s="26"/>
      <c r="DF95" s="66">
        <v>0.0</v>
      </c>
      <c r="DG95" s="66"/>
      <c r="DH95" s="66"/>
      <c r="DI95" s="66">
        <v>1.0</v>
      </c>
      <c r="DJ95" s="66">
        <v>1.0</v>
      </c>
      <c r="DK95" s="26"/>
      <c r="DL95" s="66">
        <v>1.0</v>
      </c>
      <c r="DM95" s="66"/>
      <c r="DN95" s="66">
        <v>0.0</v>
      </c>
      <c r="DO95" s="66"/>
      <c r="DP95" s="66"/>
      <c r="DQ95" s="26"/>
      <c r="DR95" s="66"/>
      <c r="DS95" s="66"/>
      <c r="DT95" s="66"/>
      <c r="DU95" s="66">
        <v>0.0</v>
      </c>
      <c r="DV95" s="66"/>
      <c r="DW95" s="66">
        <v>0.0</v>
      </c>
      <c r="DX95" s="26"/>
      <c r="DY95" s="74"/>
    </row>
    <row r="96" ht="15.75" customHeight="1">
      <c r="A96" s="75"/>
      <c r="B96" s="76">
        <v>1.0</v>
      </c>
      <c r="C96" s="89">
        <v>92.0</v>
      </c>
      <c r="D96" s="82" t="s">
        <v>179</v>
      </c>
      <c r="E96" s="59">
        <v>0.0</v>
      </c>
      <c r="F96" s="60"/>
      <c r="G96" s="59">
        <v>0.0</v>
      </c>
      <c r="H96" s="60"/>
      <c r="I96" s="98"/>
      <c r="J96" s="83"/>
      <c r="K96" s="101"/>
      <c r="L96" s="60"/>
      <c r="M96" s="59">
        <v>0.0</v>
      </c>
      <c r="N96" s="60"/>
      <c r="O96" s="59">
        <v>0.0</v>
      </c>
      <c r="P96" s="59">
        <v>1.0</v>
      </c>
      <c r="Q96" s="59">
        <v>0.0</v>
      </c>
      <c r="R96" s="60"/>
      <c r="S96" s="60"/>
      <c r="T96" s="59">
        <v>0.0</v>
      </c>
      <c r="U96" s="63">
        <v>0.0</v>
      </c>
      <c r="V96" s="63">
        <v>1.0</v>
      </c>
      <c r="W96" s="64"/>
      <c r="X96" s="63">
        <v>0.0</v>
      </c>
      <c r="Y96" s="63">
        <v>0.0</v>
      </c>
      <c r="Z96" s="64"/>
      <c r="AA96" s="80">
        <v>0.0</v>
      </c>
      <c r="AB96" s="83"/>
      <c r="AC96" s="65"/>
      <c r="AD96" s="23"/>
      <c r="AE96" s="63">
        <v>1.0</v>
      </c>
      <c r="AF96" s="63">
        <v>1.0</v>
      </c>
      <c r="AG96" s="63">
        <v>0.0</v>
      </c>
      <c r="AH96" s="63">
        <v>1.0</v>
      </c>
      <c r="AI96" s="64"/>
      <c r="AJ96" s="64"/>
      <c r="AK96" s="64"/>
      <c r="AL96" s="63">
        <v>0.0</v>
      </c>
      <c r="AM96" s="64"/>
      <c r="AN96" s="64"/>
      <c r="AO96" s="64"/>
      <c r="AP96" s="70"/>
      <c r="AQ96" s="67"/>
      <c r="AR96" s="68"/>
      <c r="AS96" s="69">
        <v>1.0</v>
      </c>
      <c r="AT96" s="66">
        <v>1.0</v>
      </c>
      <c r="AU96" s="70"/>
      <c r="AV96" s="66">
        <v>1.0</v>
      </c>
      <c r="AW96" s="66">
        <v>0.0</v>
      </c>
      <c r="AX96" s="70"/>
      <c r="AY96" s="66">
        <v>1.0</v>
      </c>
      <c r="AZ96" s="66"/>
      <c r="BA96" s="66">
        <v>1.0</v>
      </c>
      <c r="BB96" s="66">
        <v>1.0</v>
      </c>
      <c r="BC96" s="70"/>
      <c r="BD96" s="67"/>
      <c r="BE96" s="68"/>
      <c r="BF96" s="104"/>
      <c r="BG96" s="104"/>
      <c r="BH96" s="72">
        <v>0.0</v>
      </c>
      <c r="BI96" s="72">
        <v>0.0</v>
      </c>
      <c r="BJ96" s="72">
        <v>1.0</v>
      </c>
      <c r="BK96" s="104"/>
      <c r="BL96" s="72">
        <v>0.0</v>
      </c>
      <c r="BM96" s="104"/>
      <c r="BN96" s="72">
        <v>0.0</v>
      </c>
      <c r="BO96" s="66">
        <v>0.0</v>
      </c>
      <c r="BP96" s="70"/>
      <c r="BQ96" s="66">
        <v>0.0</v>
      </c>
      <c r="BR96" s="70"/>
      <c r="BS96" s="68"/>
      <c r="BT96" s="70"/>
      <c r="BU96" s="66">
        <v>1.0</v>
      </c>
      <c r="BV96" s="66">
        <v>1.0</v>
      </c>
      <c r="BW96" s="70"/>
      <c r="BX96" s="66">
        <v>0.0</v>
      </c>
      <c r="BY96" s="73"/>
      <c r="BZ96" s="66">
        <v>1.0</v>
      </c>
      <c r="CA96" s="66">
        <v>0.0</v>
      </c>
      <c r="CB96" s="70"/>
      <c r="CC96" s="66">
        <v>1.0</v>
      </c>
      <c r="CD96" s="70"/>
      <c r="CE96" s="66">
        <v>0.0</v>
      </c>
      <c r="CF96" s="66">
        <v>0.0</v>
      </c>
      <c r="CG96" s="70"/>
      <c r="CH96" s="66">
        <v>0.0</v>
      </c>
      <c r="CI96" s="68"/>
      <c r="CJ96" s="66">
        <v>1.0</v>
      </c>
      <c r="CK96" s="66">
        <v>1.0</v>
      </c>
      <c r="CL96" s="66">
        <v>0.0</v>
      </c>
      <c r="CM96" s="66">
        <v>1.0</v>
      </c>
      <c r="CN96" s="66">
        <v>0.0</v>
      </c>
      <c r="CO96" s="66">
        <v>1.0</v>
      </c>
      <c r="CP96" s="70"/>
      <c r="CQ96" s="66">
        <v>1.0</v>
      </c>
      <c r="CR96" s="66">
        <v>0.0</v>
      </c>
      <c r="CS96" s="70"/>
      <c r="CT96" s="70"/>
      <c r="CU96" s="70"/>
      <c r="CV96" s="68"/>
      <c r="CW96" s="66">
        <v>0.0</v>
      </c>
      <c r="CX96" s="66">
        <v>0.0</v>
      </c>
      <c r="CY96" s="66">
        <v>1.0</v>
      </c>
      <c r="CZ96" s="66">
        <v>0.0</v>
      </c>
      <c r="DA96" s="66">
        <v>0.0</v>
      </c>
      <c r="DB96" s="66">
        <v>0.0</v>
      </c>
      <c r="DC96" s="66">
        <v>0.0</v>
      </c>
      <c r="DD96" s="66">
        <v>1.0</v>
      </c>
      <c r="DE96" s="68"/>
      <c r="DF96" s="66">
        <v>1.0</v>
      </c>
      <c r="DG96" s="70"/>
      <c r="DH96" s="70"/>
      <c r="DI96" s="66">
        <v>1.0</v>
      </c>
      <c r="DJ96" s="66">
        <v>1.0</v>
      </c>
      <c r="DK96" s="68"/>
      <c r="DL96" s="66">
        <v>1.0</v>
      </c>
      <c r="DM96" s="70"/>
      <c r="DN96" s="66">
        <v>0.0</v>
      </c>
      <c r="DO96" s="70"/>
      <c r="DP96" s="70"/>
      <c r="DQ96" s="68"/>
      <c r="DR96" s="70"/>
      <c r="DS96" s="70"/>
      <c r="DT96" s="70"/>
      <c r="DU96" s="66">
        <v>0.0</v>
      </c>
      <c r="DV96" s="70"/>
      <c r="DW96" s="66">
        <v>0.0</v>
      </c>
      <c r="DX96" s="68"/>
      <c r="DY96" s="106"/>
    </row>
    <row r="97" ht="15.75" customHeight="1">
      <c r="A97" s="75"/>
      <c r="B97" s="76">
        <v>1.0</v>
      </c>
      <c r="C97" s="89">
        <v>93.0</v>
      </c>
      <c r="D97" s="78" t="s">
        <v>180</v>
      </c>
      <c r="E97" s="59">
        <v>0.0</v>
      </c>
      <c r="F97" s="60"/>
      <c r="G97" s="59">
        <v>0.0</v>
      </c>
      <c r="H97" s="60"/>
      <c r="I97" s="98"/>
      <c r="J97" s="83"/>
      <c r="K97" s="101"/>
      <c r="L97" s="60"/>
      <c r="M97" s="59">
        <v>0.0</v>
      </c>
      <c r="N97" s="60"/>
      <c r="O97" s="59">
        <v>0.0</v>
      </c>
      <c r="P97" s="59">
        <v>1.0</v>
      </c>
      <c r="Q97" s="59">
        <v>0.0</v>
      </c>
      <c r="R97" s="60"/>
      <c r="S97" s="60"/>
      <c r="T97" s="59">
        <v>0.0</v>
      </c>
      <c r="U97" s="63">
        <v>0.0</v>
      </c>
      <c r="V97" s="63">
        <v>1.0</v>
      </c>
      <c r="W97" s="64"/>
      <c r="X97" s="63">
        <v>0.0</v>
      </c>
      <c r="Y97" s="63">
        <v>0.0</v>
      </c>
      <c r="Z97" s="64"/>
      <c r="AA97" s="63">
        <v>1.0</v>
      </c>
      <c r="AB97" s="83"/>
      <c r="AC97" s="65"/>
      <c r="AD97" s="23"/>
      <c r="AE97" s="63">
        <v>1.0</v>
      </c>
      <c r="AF97" s="63">
        <v>1.0</v>
      </c>
      <c r="AG97" s="63">
        <v>0.0</v>
      </c>
      <c r="AH97" s="63">
        <v>1.0</v>
      </c>
      <c r="AI97" s="64"/>
      <c r="AJ97" s="64"/>
      <c r="AK97" s="64"/>
      <c r="AL97" s="63">
        <v>0.0</v>
      </c>
      <c r="AM97" s="64"/>
      <c r="AN97" s="64"/>
      <c r="AO97" s="64"/>
      <c r="AP97" s="70"/>
      <c r="AQ97" s="67"/>
      <c r="AR97" s="68"/>
      <c r="AS97" s="69">
        <v>1.0</v>
      </c>
      <c r="AT97" s="66">
        <v>1.0</v>
      </c>
      <c r="AU97" s="70"/>
      <c r="AV97" s="66">
        <v>1.0</v>
      </c>
      <c r="AW97" s="66">
        <v>0.0</v>
      </c>
      <c r="AX97" s="70"/>
      <c r="AY97" s="66">
        <v>1.0</v>
      </c>
      <c r="AZ97" s="66"/>
      <c r="BA97" s="66">
        <v>1.0</v>
      </c>
      <c r="BB97" s="66">
        <v>1.0</v>
      </c>
      <c r="BC97" s="70"/>
      <c r="BD97" s="67"/>
      <c r="BE97" s="68"/>
      <c r="BF97" s="104"/>
      <c r="BG97" s="104"/>
      <c r="BH97" s="72">
        <v>0.0</v>
      </c>
      <c r="BI97" s="72">
        <v>0.0</v>
      </c>
      <c r="BJ97" s="72">
        <v>1.0</v>
      </c>
      <c r="BK97" s="104"/>
      <c r="BL97" s="72">
        <v>0.0</v>
      </c>
      <c r="BM97" s="104"/>
      <c r="BN97" s="72">
        <v>0.0</v>
      </c>
      <c r="BO97" s="66">
        <v>0.0</v>
      </c>
      <c r="BP97" s="70"/>
      <c r="BQ97" s="66">
        <v>0.0</v>
      </c>
      <c r="BR97" s="70"/>
      <c r="BS97" s="68"/>
      <c r="BT97" s="70"/>
      <c r="BU97" s="66">
        <v>1.0</v>
      </c>
      <c r="BV97" s="66">
        <v>1.0</v>
      </c>
      <c r="BW97" s="70"/>
      <c r="BX97" s="66">
        <v>0.0</v>
      </c>
      <c r="BY97" s="73"/>
      <c r="BZ97" s="66">
        <v>1.0</v>
      </c>
      <c r="CA97" s="66">
        <v>0.0</v>
      </c>
      <c r="CB97" s="70"/>
      <c r="CC97" s="66">
        <v>1.0</v>
      </c>
      <c r="CD97" s="70"/>
      <c r="CE97" s="66">
        <v>0.0</v>
      </c>
      <c r="CF97" s="66">
        <v>0.0</v>
      </c>
      <c r="CG97" s="70"/>
      <c r="CH97" s="66">
        <v>0.0</v>
      </c>
      <c r="CI97" s="68"/>
      <c r="CJ97" s="66">
        <v>1.0</v>
      </c>
      <c r="CK97" s="66">
        <v>1.0</v>
      </c>
      <c r="CL97" s="66">
        <v>0.0</v>
      </c>
      <c r="CM97" s="66">
        <v>1.0</v>
      </c>
      <c r="CN97" s="66">
        <v>0.0</v>
      </c>
      <c r="CO97" s="66">
        <v>1.0</v>
      </c>
      <c r="CP97" s="70"/>
      <c r="CQ97" s="66">
        <v>1.0</v>
      </c>
      <c r="CR97" s="66">
        <v>0.0</v>
      </c>
      <c r="CS97" s="70"/>
      <c r="CT97" s="70"/>
      <c r="CU97" s="70"/>
      <c r="CV97" s="68"/>
      <c r="CW97" s="66">
        <v>0.0</v>
      </c>
      <c r="CX97" s="66">
        <v>0.0</v>
      </c>
      <c r="CY97" s="66">
        <v>1.0</v>
      </c>
      <c r="CZ97" s="66">
        <v>0.0</v>
      </c>
      <c r="DA97" s="66">
        <v>0.0</v>
      </c>
      <c r="DB97" s="66">
        <v>0.0</v>
      </c>
      <c r="DC97" s="66">
        <v>0.0</v>
      </c>
      <c r="DD97" s="66">
        <v>1.0</v>
      </c>
      <c r="DE97" s="68"/>
      <c r="DF97" s="66">
        <v>1.0</v>
      </c>
      <c r="DG97" s="70"/>
      <c r="DH97" s="70"/>
      <c r="DI97" s="66">
        <v>1.0</v>
      </c>
      <c r="DJ97" s="66">
        <v>1.0</v>
      </c>
      <c r="DK97" s="68"/>
      <c r="DL97" s="66">
        <v>1.0</v>
      </c>
      <c r="DM97" s="70"/>
      <c r="DN97" s="66">
        <v>0.0</v>
      </c>
      <c r="DO97" s="70"/>
      <c r="DP97" s="70"/>
      <c r="DQ97" s="68"/>
      <c r="DR97" s="70"/>
      <c r="DS97" s="70"/>
      <c r="DT97" s="70"/>
      <c r="DU97" s="66">
        <v>0.0</v>
      </c>
      <c r="DV97" s="70"/>
      <c r="DW97" s="66">
        <v>0.0</v>
      </c>
      <c r="DX97" s="68"/>
      <c r="DY97" s="106"/>
    </row>
    <row r="98" ht="15.75" customHeight="1">
      <c r="A98" s="75"/>
      <c r="B98" s="76">
        <v>1.0</v>
      </c>
      <c r="C98" s="89">
        <v>94.0</v>
      </c>
      <c r="D98" s="78" t="s">
        <v>181</v>
      </c>
      <c r="E98" s="59">
        <v>0.0</v>
      </c>
      <c r="F98" s="60"/>
      <c r="G98" s="59">
        <v>0.0</v>
      </c>
      <c r="H98" s="60"/>
      <c r="I98" s="98"/>
      <c r="J98" s="83"/>
      <c r="K98" s="101"/>
      <c r="L98" s="60"/>
      <c r="M98" s="59">
        <v>0.0</v>
      </c>
      <c r="N98" s="60"/>
      <c r="O98" s="59">
        <v>0.0</v>
      </c>
      <c r="P98" s="59">
        <v>1.0</v>
      </c>
      <c r="Q98" s="59">
        <v>0.0</v>
      </c>
      <c r="R98" s="60"/>
      <c r="S98" s="60"/>
      <c r="T98" s="59">
        <v>0.0</v>
      </c>
      <c r="U98" s="63">
        <v>0.0</v>
      </c>
      <c r="V98" s="63">
        <v>1.0</v>
      </c>
      <c r="W98" s="64"/>
      <c r="X98" s="63">
        <v>0.0</v>
      </c>
      <c r="Y98" s="63">
        <v>0.0</v>
      </c>
      <c r="Z98" s="64"/>
      <c r="AA98" s="63">
        <v>1.0</v>
      </c>
      <c r="AB98" s="83"/>
      <c r="AC98" s="65"/>
      <c r="AD98" s="23"/>
      <c r="AE98" s="63">
        <v>1.0</v>
      </c>
      <c r="AF98" s="63">
        <v>1.0</v>
      </c>
      <c r="AG98" s="63">
        <v>0.0</v>
      </c>
      <c r="AH98" s="63">
        <v>1.0</v>
      </c>
      <c r="AI98" s="64"/>
      <c r="AJ98" s="64"/>
      <c r="AK98" s="64"/>
      <c r="AL98" s="63">
        <v>0.0</v>
      </c>
      <c r="AM98" s="64"/>
      <c r="AN98" s="64"/>
      <c r="AO98" s="64"/>
      <c r="AP98" s="70"/>
      <c r="AQ98" s="67"/>
      <c r="AR98" s="68"/>
      <c r="AS98" s="69">
        <v>1.0</v>
      </c>
      <c r="AT98" s="66">
        <v>1.0</v>
      </c>
      <c r="AU98" s="70"/>
      <c r="AV98" s="66">
        <v>1.0</v>
      </c>
      <c r="AW98" s="66">
        <v>0.0</v>
      </c>
      <c r="AX98" s="70"/>
      <c r="AY98" s="66">
        <v>1.0</v>
      </c>
      <c r="AZ98" s="66"/>
      <c r="BA98" s="66">
        <v>1.0</v>
      </c>
      <c r="BB98" s="66">
        <v>1.0</v>
      </c>
      <c r="BC98" s="70"/>
      <c r="BD98" s="67"/>
      <c r="BE98" s="68"/>
      <c r="BF98" s="104"/>
      <c r="BG98" s="104"/>
      <c r="BH98" s="72">
        <v>0.0</v>
      </c>
      <c r="BI98" s="72">
        <v>0.0</v>
      </c>
      <c r="BJ98" s="72">
        <v>1.0</v>
      </c>
      <c r="BK98" s="104"/>
      <c r="BL98" s="72">
        <v>0.0</v>
      </c>
      <c r="BM98" s="104"/>
      <c r="BN98" s="72">
        <v>0.0</v>
      </c>
      <c r="BO98" s="66">
        <v>0.0</v>
      </c>
      <c r="BP98" s="70"/>
      <c r="BQ98" s="66">
        <v>0.0</v>
      </c>
      <c r="BR98" s="70"/>
      <c r="BS98" s="68"/>
      <c r="BT98" s="70"/>
      <c r="BU98" s="66">
        <v>1.0</v>
      </c>
      <c r="BV98" s="66">
        <v>1.0</v>
      </c>
      <c r="BW98" s="70"/>
      <c r="BX98" s="66">
        <v>0.0</v>
      </c>
      <c r="BY98" s="73"/>
      <c r="BZ98" s="66">
        <v>1.0</v>
      </c>
      <c r="CA98" s="66">
        <v>0.0</v>
      </c>
      <c r="CB98" s="70"/>
      <c r="CC98" s="66">
        <v>1.0</v>
      </c>
      <c r="CD98" s="70"/>
      <c r="CE98" s="66">
        <v>0.0</v>
      </c>
      <c r="CF98" s="66">
        <v>0.0</v>
      </c>
      <c r="CG98" s="70"/>
      <c r="CH98" s="66">
        <v>0.0</v>
      </c>
      <c r="CI98" s="68"/>
      <c r="CJ98" s="66">
        <v>1.0</v>
      </c>
      <c r="CK98" s="66">
        <v>1.0</v>
      </c>
      <c r="CL98" s="66">
        <v>0.0</v>
      </c>
      <c r="CM98" s="66">
        <v>1.0</v>
      </c>
      <c r="CN98" s="66">
        <v>0.0</v>
      </c>
      <c r="CO98" s="66">
        <v>1.0</v>
      </c>
      <c r="CP98" s="70"/>
      <c r="CQ98" s="66">
        <v>1.0</v>
      </c>
      <c r="CR98" s="66">
        <v>0.0</v>
      </c>
      <c r="CS98" s="70"/>
      <c r="CT98" s="70"/>
      <c r="CU98" s="70"/>
      <c r="CV98" s="68"/>
      <c r="CW98" s="66">
        <v>0.0</v>
      </c>
      <c r="CX98" s="66">
        <v>0.0</v>
      </c>
      <c r="CY98" s="66">
        <v>1.0</v>
      </c>
      <c r="CZ98" s="66">
        <v>0.0</v>
      </c>
      <c r="DA98" s="66">
        <v>0.0</v>
      </c>
      <c r="DB98" s="66">
        <v>0.0</v>
      </c>
      <c r="DC98" s="66">
        <v>0.0</v>
      </c>
      <c r="DD98" s="66">
        <v>1.0</v>
      </c>
      <c r="DE98" s="68"/>
      <c r="DF98" s="66">
        <v>1.0</v>
      </c>
      <c r="DG98" s="70"/>
      <c r="DH98" s="70"/>
      <c r="DI98" s="66">
        <v>1.0</v>
      </c>
      <c r="DJ98" s="66">
        <v>1.0</v>
      </c>
      <c r="DK98" s="68"/>
      <c r="DL98" s="66">
        <v>1.0</v>
      </c>
      <c r="DM98" s="70"/>
      <c r="DN98" s="66">
        <v>0.0</v>
      </c>
      <c r="DO98" s="70"/>
      <c r="DP98" s="70"/>
      <c r="DQ98" s="68"/>
      <c r="DR98" s="70"/>
      <c r="DS98" s="70"/>
      <c r="DT98" s="70"/>
      <c r="DU98" s="66">
        <v>0.0</v>
      </c>
      <c r="DV98" s="70"/>
      <c r="DW98" s="66">
        <v>0.0</v>
      </c>
      <c r="DX98" s="68"/>
      <c r="DY98" s="106"/>
    </row>
    <row r="99" ht="61.5" customHeight="1">
      <c r="A99" s="84"/>
      <c r="B99" s="110">
        <v>1.0</v>
      </c>
      <c r="C99" s="108">
        <v>95.0</v>
      </c>
      <c r="D99" s="114" t="s">
        <v>182</v>
      </c>
      <c r="E99" s="59">
        <v>9.0</v>
      </c>
      <c r="F99" s="60"/>
      <c r="G99" s="59">
        <v>9.0</v>
      </c>
      <c r="H99" s="60"/>
      <c r="I99" s="98"/>
      <c r="J99" s="83"/>
      <c r="K99" s="101"/>
      <c r="L99" s="60"/>
      <c r="M99" s="59">
        <v>9.0</v>
      </c>
      <c r="N99" s="60"/>
      <c r="O99" s="59">
        <v>9.0</v>
      </c>
      <c r="P99" s="59">
        <v>1.0</v>
      </c>
      <c r="Q99" s="59">
        <v>9.0</v>
      </c>
      <c r="R99" s="60"/>
      <c r="S99" s="60"/>
      <c r="T99" s="59">
        <v>9.0</v>
      </c>
      <c r="U99" s="63">
        <v>9.0</v>
      </c>
      <c r="V99" s="63">
        <v>1.0</v>
      </c>
      <c r="W99" s="64"/>
      <c r="X99" s="63">
        <v>9.0</v>
      </c>
      <c r="Y99" s="63">
        <v>9.0</v>
      </c>
      <c r="Z99" s="64"/>
      <c r="AA99" s="63">
        <v>1.0</v>
      </c>
      <c r="AB99" s="83"/>
      <c r="AC99" s="65"/>
      <c r="AD99" s="23"/>
      <c r="AE99" s="63">
        <v>1.0</v>
      </c>
      <c r="AF99" s="63">
        <v>1.0</v>
      </c>
      <c r="AG99" s="63">
        <v>9.0</v>
      </c>
      <c r="AH99" s="63">
        <v>1.0</v>
      </c>
      <c r="AI99" s="64"/>
      <c r="AJ99" s="64"/>
      <c r="AK99" s="64"/>
      <c r="AL99" s="63">
        <v>9.0</v>
      </c>
      <c r="AM99" s="64"/>
      <c r="AN99" s="64"/>
      <c r="AO99" s="64"/>
      <c r="AP99" s="70"/>
      <c r="AQ99" s="67"/>
      <c r="AR99" s="68"/>
      <c r="AS99" s="69">
        <v>1.0</v>
      </c>
      <c r="AT99" s="66">
        <v>1.0</v>
      </c>
      <c r="AU99" s="66"/>
      <c r="AV99" s="66">
        <v>1.0</v>
      </c>
      <c r="AW99" s="66">
        <v>9.0</v>
      </c>
      <c r="AX99" s="66"/>
      <c r="AY99" s="66">
        <v>1.0</v>
      </c>
      <c r="AZ99" s="66"/>
      <c r="BA99" s="66">
        <v>1.0</v>
      </c>
      <c r="BB99" s="66">
        <v>1.0</v>
      </c>
      <c r="BC99" s="70"/>
      <c r="BD99" s="67"/>
      <c r="BE99" s="26"/>
      <c r="BF99" s="72"/>
      <c r="BG99" s="72"/>
      <c r="BH99" s="72">
        <v>9.0</v>
      </c>
      <c r="BI99" s="72">
        <v>9.0</v>
      </c>
      <c r="BJ99" s="72">
        <v>1.0</v>
      </c>
      <c r="BK99" s="72"/>
      <c r="BL99" s="72">
        <v>9.0</v>
      </c>
      <c r="BM99" s="72"/>
      <c r="BN99" s="72">
        <v>9.0</v>
      </c>
      <c r="BO99" s="66">
        <v>9.0</v>
      </c>
      <c r="BP99" s="66"/>
      <c r="BQ99" s="66">
        <v>9.0</v>
      </c>
      <c r="BR99" s="66"/>
      <c r="BS99" s="26"/>
      <c r="BT99" s="66"/>
      <c r="BU99" s="66">
        <v>1.0</v>
      </c>
      <c r="BV99" s="66">
        <v>1.0</v>
      </c>
      <c r="BW99" s="66"/>
      <c r="BX99" s="66">
        <v>9.0</v>
      </c>
      <c r="BY99" s="73"/>
      <c r="BZ99" s="66">
        <v>1.0</v>
      </c>
      <c r="CA99" s="66">
        <v>9.0</v>
      </c>
      <c r="CB99" s="66"/>
      <c r="CC99" s="66">
        <v>1.0</v>
      </c>
      <c r="CD99" s="66"/>
      <c r="CE99" s="66">
        <v>9.0</v>
      </c>
      <c r="CF99" s="66">
        <v>9.0</v>
      </c>
      <c r="CG99" s="66"/>
      <c r="CH99" s="66">
        <v>9.0</v>
      </c>
      <c r="CI99" s="26"/>
      <c r="CJ99" s="66">
        <v>1.0</v>
      </c>
      <c r="CK99" s="66">
        <v>1.0</v>
      </c>
      <c r="CL99" s="66">
        <v>0.0</v>
      </c>
      <c r="CM99" s="66">
        <v>1.0</v>
      </c>
      <c r="CN99" s="66">
        <v>1.0</v>
      </c>
      <c r="CO99" s="66">
        <v>1.0</v>
      </c>
      <c r="CP99" s="66"/>
      <c r="CQ99" s="66">
        <v>1.0</v>
      </c>
      <c r="CR99" s="66">
        <v>9.0</v>
      </c>
      <c r="CS99" s="66"/>
      <c r="CT99" s="66"/>
      <c r="CU99" s="66"/>
      <c r="CV99" s="26"/>
      <c r="CW99" s="66">
        <v>9.0</v>
      </c>
      <c r="CX99" s="66">
        <v>9.0</v>
      </c>
      <c r="CY99" s="66">
        <v>1.0</v>
      </c>
      <c r="CZ99" s="66">
        <v>9.0</v>
      </c>
      <c r="DA99" s="66">
        <v>9.0</v>
      </c>
      <c r="DB99" s="66">
        <v>9.0</v>
      </c>
      <c r="DC99" s="66">
        <v>9.0</v>
      </c>
      <c r="DD99" s="66">
        <v>1.0</v>
      </c>
      <c r="DE99" s="26"/>
      <c r="DF99" s="66">
        <v>1.0</v>
      </c>
      <c r="DG99" s="66"/>
      <c r="DH99" s="66"/>
      <c r="DI99" s="66">
        <v>1.0</v>
      </c>
      <c r="DJ99" s="66">
        <v>1.0</v>
      </c>
      <c r="DK99" s="26"/>
      <c r="DL99" s="66">
        <v>1.0</v>
      </c>
      <c r="DM99" s="66"/>
      <c r="DN99" s="66">
        <v>9.0</v>
      </c>
      <c r="DO99" s="66"/>
      <c r="DP99" s="66"/>
      <c r="DQ99" s="26"/>
      <c r="DR99" s="66"/>
      <c r="DS99" s="66"/>
      <c r="DT99" s="66"/>
      <c r="DU99" s="66">
        <v>9.0</v>
      </c>
      <c r="DV99" s="66"/>
      <c r="DW99" s="66">
        <v>9.0</v>
      </c>
      <c r="DX99" s="26"/>
      <c r="DY99" s="74"/>
    </row>
    <row r="100" ht="15.75" customHeight="1">
      <c r="A100" s="55" t="s">
        <v>183</v>
      </c>
      <c r="B100" s="115">
        <v>1.0</v>
      </c>
      <c r="C100" s="111">
        <v>96.0</v>
      </c>
      <c r="D100" s="116" t="s">
        <v>184</v>
      </c>
      <c r="E100" s="59">
        <v>0.0</v>
      </c>
      <c r="F100" s="60"/>
      <c r="G100" s="59">
        <v>0.0</v>
      </c>
      <c r="H100" s="60"/>
      <c r="I100" s="98"/>
      <c r="J100" s="83"/>
      <c r="K100" s="101"/>
      <c r="L100" s="60"/>
      <c r="M100" s="59">
        <v>0.0</v>
      </c>
      <c r="N100" s="60"/>
      <c r="O100" s="59">
        <v>0.0</v>
      </c>
      <c r="P100" s="60"/>
      <c r="Q100" s="59">
        <v>0.0</v>
      </c>
      <c r="R100" s="60"/>
      <c r="S100" s="60"/>
      <c r="T100" s="59">
        <v>0.0</v>
      </c>
      <c r="U100" s="63">
        <v>0.0</v>
      </c>
      <c r="V100" s="64"/>
      <c r="W100" s="64"/>
      <c r="X100" s="63">
        <v>0.0</v>
      </c>
      <c r="Y100" s="63">
        <v>0.0</v>
      </c>
      <c r="Z100" s="64"/>
      <c r="AA100" s="64"/>
      <c r="AB100" s="83"/>
      <c r="AC100" s="117">
        <v>1.0</v>
      </c>
      <c r="AD100" s="23"/>
      <c r="AE100" s="64"/>
      <c r="AF100" s="64"/>
      <c r="AG100" s="63">
        <v>0.0</v>
      </c>
      <c r="AH100" s="64"/>
      <c r="AI100" s="63">
        <v>1.0</v>
      </c>
      <c r="AJ100" s="64"/>
      <c r="AK100" s="64"/>
      <c r="AL100" s="63">
        <v>0.0</v>
      </c>
      <c r="AM100" s="64"/>
      <c r="AN100" s="63"/>
      <c r="AO100" s="64"/>
      <c r="AP100" s="70"/>
      <c r="AQ100" s="67"/>
      <c r="AR100" s="68"/>
      <c r="AS100" s="103"/>
      <c r="AT100" s="70"/>
      <c r="AU100" s="66">
        <v>1.0</v>
      </c>
      <c r="AV100" s="70"/>
      <c r="AW100" s="66">
        <v>0.0</v>
      </c>
      <c r="AX100" s="70"/>
      <c r="AY100" s="70"/>
      <c r="AZ100" s="66">
        <v>1.0</v>
      </c>
      <c r="BA100" s="70"/>
      <c r="BB100" s="70"/>
      <c r="BC100" s="70"/>
      <c r="BD100" s="67"/>
      <c r="BE100" s="68"/>
      <c r="BF100" s="72">
        <v>1.0</v>
      </c>
      <c r="BG100" s="72">
        <v>1.0</v>
      </c>
      <c r="BH100" s="72">
        <v>0.0</v>
      </c>
      <c r="BI100" s="72">
        <v>0.0</v>
      </c>
      <c r="BJ100" s="72"/>
      <c r="BK100" s="104"/>
      <c r="BL100" s="72">
        <v>0.0</v>
      </c>
      <c r="BM100" s="104"/>
      <c r="BN100" s="72">
        <v>0.0</v>
      </c>
      <c r="BO100" s="66">
        <v>0.0</v>
      </c>
      <c r="BP100" s="70"/>
      <c r="BQ100" s="66">
        <v>0.0</v>
      </c>
      <c r="BR100" s="70"/>
      <c r="BS100" s="68"/>
      <c r="BT100" s="70"/>
      <c r="BU100" s="66"/>
      <c r="BV100" s="70"/>
      <c r="BW100" s="70"/>
      <c r="BX100" s="66">
        <v>0.0</v>
      </c>
      <c r="BY100" s="73"/>
      <c r="BZ100" s="66"/>
      <c r="CA100" s="66">
        <v>0.0</v>
      </c>
      <c r="CB100" s="70"/>
      <c r="CC100" s="70"/>
      <c r="CD100" s="66">
        <v>1.0</v>
      </c>
      <c r="CE100" s="66">
        <v>0.0</v>
      </c>
      <c r="CF100" s="66">
        <v>0.0</v>
      </c>
      <c r="CG100" s="70"/>
      <c r="CH100" s="66">
        <v>0.0</v>
      </c>
      <c r="CI100" s="68"/>
      <c r="CJ100" s="70"/>
      <c r="CK100" s="66"/>
      <c r="CL100" s="66">
        <v>0.0</v>
      </c>
      <c r="CM100" s="70"/>
      <c r="CN100" s="70"/>
      <c r="CO100" s="70"/>
      <c r="CP100" s="70"/>
      <c r="CQ100" s="70"/>
      <c r="CR100" s="66">
        <v>0.0</v>
      </c>
      <c r="CS100" s="70"/>
      <c r="CT100" s="70"/>
      <c r="CU100" s="70"/>
      <c r="CV100" s="68"/>
      <c r="CW100" s="66">
        <v>0.0</v>
      </c>
      <c r="CX100" s="66">
        <v>0.0</v>
      </c>
      <c r="CY100" s="70"/>
      <c r="CZ100" s="66">
        <v>0.0</v>
      </c>
      <c r="DA100" s="66">
        <v>0.0</v>
      </c>
      <c r="DB100" s="66">
        <v>0.0</v>
      </c>
      <c r="DC100" s="66">
        <v>0.0</v>
      </c>
      <c r="DD100" s="66">
        <v>0.0</v>
      </c>
      <c r="DE100" s="68"/>
      <c r="DF100" s="70"/>
      <c r="DG100" s="70"/>
      <c r="DH100" s="70"/>
      <c r="DI100" s="70"/>
      <c r="DJ100" s="70"/>
      <c r="DK100" s="68"/>
      <c r="DL100" s="70"/>
      <c r="DM100" s="70"/>
      <c r="DN100" s="66">
        <v>0.0</v>
      </c>
      <c r="DO100" s="70"/>
      <c r="DP100" s="70"/>
      <c r="DQ100" s="68"/>
      <c r="DR100" s="70"/>
      <c r="DS100" s="70"/>
      <c r="DT100" s="70"/>
      <c r="DU100" s="66">
        <v>0.0</v>
      </c>
      <c r="DV100" s="70"/>
      <c r="DW100" s="66">
        <v>0.0</v>
      </c>
      <c r="DX100" s="68"/>
      <c r="DY100" s="106"/>
    </row>
    <row r="101" ht="15.75" customHeight="1">
      <c r="A101" s="75"/>
      <c r="B101" s="76">
        <v>1.0</v>
      </c>
      <c r="C101" s="111">
        <v>97.0</v>
      </c>
      <c r="D101" s="78" t="s">
        <v>185</v>
      </c>
      <c r="E101" s="59">
        <v>0.0</v>
      </c>
      <c r="F101" s="60"/>
      <c r="G101" s="59">
        <v>0.0</v>
      </c>
      <c r="H101" s="60"/>
      <c r="I101" s="98"/>
      <c r="J101" s="83"/>
      <c r="K101" s="101"/>
      <c r="L101" s="60"/>
      <c r="M101" s="59">
        <v>0.0</v>
      </c>
      <c r="N101" s="60"/>
      <c r="O101" s="59">
        <v>0.0</v>
      </c>
      <c r="P101" s="60"/>
      <c r="Q101" s="59">
        <v>0.0</v>
      </c>
      <c r="R101" s="60"/>
      <c r="S101" s="60"/>
      <c r="T101" s="59">
        <v>0.0</v>
      </c>
      <c r="U101" s="63">
        <v>0.0</v>
      </c>
      <c r="V101" s="64"/>
      <c r="W101" s="64"/>
      <c r="X101" s="63">
        <v>0.0</v>
      </c>
      <c r="Y101" s="63">
        <v>0.0</v>
      </c>
      <c r="Z101" s="64"/>
      <c r="AA101" s="64"/>
      <c r="AB101" s="83"/>
      <c r="AC101" s="117">
        <v>1.0</v>
      </c>
      <c r="AD101" s="23"/>
      <c r="AE101" s="64"/>
      <c r="AF101" s="64"/>
      <c r="AG101" s="63">
        <v>0.0</v>
      </c>
      <c r="AH101" s="64"/>
      <c r="AI101" s="63">
        <v>1.0</v>
      </c>
      <c r="AJ101" s="64"/>
      <c r="AK101" s="64"/>
      <c r="AL101" s="63">
        <v>0.0</v>
      </c>
      <c r="AM101" s="64"/>
      <c r="AN101" s="63"/>
      <c r="AO101" s="64"/>
      <c r="AP101" s="70"/>
      <c r="AQ101" s="67"/>
      <c r="AR101" s="68"/>
      <c r="AS101" s="103"/>
      <c r="AT101" s="70"/>
      <c r="AU101" s="66">
        <v>1.0</v>
      </c>
      <c r="AV101" s="70"/>
      <c r="AW101" s="66">
        <v>0.0</v>
      </c>
      <c r="AX101" s="70"/>
      <c r="AY101" s="70"/>
      <c r="AZ101" s="66">
        <v>1.0</v>
      </c>
      <c r="BA101" s="70"/>
      <c r="BB101" s="70"/>
      <c r="BC101" s="70"/>
      <c r="BD101" s="67"/>
      <c r="BE101" s="68"/>
      <c r="BF101" s="72">
        <v>1.0</v>
      </c>
      <c r="BG101" s="72">
        <v>1.0</v>
      </c>
      <c r="BH101" s="72">
        <v>0.0</v>
      </c>
      <c r="BI101" s="72">
        <v>0.0</v>
      </c>
      <c r="BJ101" s="72"/>
      <c r="BK101" s="104"/>
      <c r="BL101" s="72">
        <v>0.0</v>
      </c>
      <c r="BM101" s="104"/>
      <c r="BN101" s="72">
        <v>0.0</v>
      </c>
      <c r="BO101" s="66">
        <v>0.0</v>
      </c>
      <c r="BP101" s="70"/>
      <c r="BQ101" s="66">
        <v>0.0</v>
      </c>
      <c r="BR101" s="70"/>
      <c r="BS101" s="68"/>
      <c r="BT101" s="70"/>
      <c r="BU101" s="66"/>
      <c r="BV101" s="70"/>
      <c r="BW101" s="70"/>
      <c r="BX101" s="66">
        <v>0.0</v>
      </c>
      <c r="BY101" s="73"/>
      <c r="BZ101" s="66"/>
      <c r="CA101" s="66">
        <v>0.0</v>
      </c>
      <c r="CB101" s="70"/>
      <c r="CC101" s="70"/>
      <c r="CD101" s="66">
        <v>1.0</v>
      </c>
      <c r="CE101" s="66">
        <v>0.0</v>
      </c>
      <c r="CF101" s="66">
        <v>0.0</v>
      </c>
      <c r="CG101" s="70"/>
      <c r="CH101" s="66">
        <v>0.0</v>
      </c>
      <c r="CI101" s="68"/>
      <c r="CJ101" s="70"/>
      <c r="CK101" s="66"/>
      <c r="CL101" s="66">
        <v>0.0</v>
      </c>
      <c r="CM101" s="70"/>
      <c r="CN101" s="70"/>
      <c r="CO101" s="70"/>
      <c r="CP101" s="70"/>
      <c r="CQ101" s="70"/>
      <c r="CR101" s="66">
        <v>0.0</v>
      </c>
      <c r="CS101" s="70"/>
      <c r="CT101" s="70"/>
      <c r="CU101" s="70"/>
      <c r="CV101" s="68"/>
      <c r="CW101" s="66">
        <v>0.0</v>
      </c>
      <c r="CX101" s="66">
        <v>0.0</v>
      </c>
      <c r="CY101" s="70"/>
      <c r="CZ101" s="66">
        <v>0.0</v>
      </c>
      <c r="DA101" s="66">
        <v>0.0</v>
      </c>
      <c r="DB101" s="66">
        <v>0.0</v>
      </c>
      <c r="DC101" s="66">
        <v>0.0</v>
      </c>
      <c r="DD101" s="66">
        <v>0.0</v>
      </c>
      <c r="DE101" s="68"/>
      <c r="DF101" s="70"/>
      <c r="DG101" s="70"/>
      <c r="DH101" s="70"/>
      <c r="DI101" s="70"/>
      <c r="DJ101" s="70"/>
      <c r="DK101" s="68"/>
      <c r="DL101" s="70"/>
      <c r="DM101" s="70"/>
      <c r="DN101" s="66">
        <v>0.0</v>
      </c>
      <c r="DO101" s="70"/>
      <c r="DP101" s="70"/>
      <c r="DQ101" s="68"/>
      <c r="DR101" s="70"/>
      <c r="DS101" s="70"/>
      <c r="DT101" s="70"/>
      <c r="DU101" s="66">
        <v>0.0</v>
      </c>
      <c r="DV101" s="70"/>
      <c r="DW101" s="66">
        <v>0.0</v>
      </c>
      <c r="DX101" s="68"/>
      <c r="DY101" s="106"/>
    </row>
    <row r="102" ht="15.75" customHeight="1">
      <c r="A102" s="75"/>
      <c r="B102" s="76">
        <v>1.0</v>
      </c>
      <c r="C102" s="111">
        <v>98.0</v>
      </c>
      <c r="D102" s="78" t="s">
        <v>186</v>
      </c>
      <c r="E102" s="59">
        <v>0.0</v>
      </c>
      <c r="F102" s="60"/>
      <c r="G102" s="59">
        <v>0.0</v>
      </c>
      <c r="H102" s="60"/>
      <c r="I102" s="98"/>
      <c r="J102" s="83"/>
      <c r="K102" s="101"/>
      <c r="L102" s="60"/>
      <c r="M102" s="59">
        <v>0.0</v>
      </c>
      <c r="N102" s="60"/>
      <c r="O102" s="59">
        <v>0.0</v>
      </c>
      <c r="P102" s="60"/>
      <c r="Q102" s="59">
        <v>0.0</v>
      </c>
      <c r="R102" s="60"/>
      <c r="S102" s="60"/>
      <c r="T102" s="59">
        <v>0.0</v>
      </c>
      <c r="U102" s="63">
        <v>0.0</v>
      </c>
      <c r="V102" s="64"/>
      <c r="W102" s="64"/>
      <c r="X102" s="63">
        <v>0.0</v>
      </c>
      <c r="Y102" s="63">
        <v>0.0</v>
      </c>
      <c r="Z102" s="64"/>
      <c r="AA102" s="64"/>
      <c r="AB102" s="83"/>
      <c r="AC102" s="117">
        <v>1.0</v>
      </c>
      <c r="AD102" s="23"/>
      <c r="AE102" s="64"/>
      <c r="AF102" s="64"/>
      <c r="AG102" s="63">
        <v>0.0</v>
      </c>
      <c r="AH102" s="64"/>
      <c r="AI102" s="63">
        <v>1.0</v>
      </c>
      <c r="AJ102" s="64"/>
      <c r="AK102" s="64"/>
      <c r="AL102" s="63">
        <v>0.0</v>
      </c>
      <c r="AM102" s="64"/>
      <c r="AN102" s="63"/>
      <c r="AO102" s="64"/>
      <c r="AP102" s="70"/>
      <c r="AQ102" s="67"/>
      <c r="AR102" s="68"/>
      <c r="AS102" s="103"/>
      <c r="AT102" s="70"/>
      <c r="AU102" s="66">
        <v>1.0</v>
      </c>
      <c r="AV102" s="70"/>
      <c r="AW102" s="66">
        <v>0.0</v>
      </c>
      <c r="AX102" s="70"/>
      <c r="AY102" s="70"/>
      <c r="AZ102" s="66">
        <v>1.0</v>
      </c>
      <c r="BA102" s="70"/>
      <c r="BB102" s="70"/>
      <c r="BC102" s="70"/>
      <c r="BD102" s="67"/>
      <c r="BE102" s="68"/>
      <c r="BF102" s="72">
        <v>1.0</v>
      </c>
      <c r="BG102" s="72">
        <v>1.0</v>
      </c>
      <c r="BH102" s="72">
        <v>0.0</v>
      </c>
      <c r="BI102" s="72">
        <v>0.0</v>
      </c>
      <c r="BJ102" s="72"/>
      <c r="BK102" s="104"/>
      <c r="BL102" s="72">
        <v>0.0</v>
      </c>
      <c r="BM102" s="104"/>
      <c r="BN102" s="72">
        <v>0.0</v>
      </c>
      <c r="BO102" s="66">
        <v>0.0</v>
      </c>
      <c r="BP102" s="70"/>
      <c r="BQ102" s="66">
        <v>0.0</v>
      </c>
      <c r="BR102" s="70"/>
      <c r="BS102" s="68"/>
      <c r="BT102" s="70"/>
      <c r="BU102" s="66"/>
      <c r="BV102" s="70"/>
      <c r="BW102" s="70"/>
      <c r="BX102" s="66">
        <v>0.0</v>
      </c>
      <c r="BY102" s="73"/>
      <c r="BZ102" s="66"/>
      <c r="CA102" s="66">
        <v>0.0</v>
      </c>
      <c r="CB102" s="70"/>
      <c r="CC102" s="70"/>
      <c r="CD102" s="66">
        <v>1.0</v>
      </c>
      <c r="CE102" s="66">
        <v>0.0</v>
      </c>
      <c r="CF102" s="66">
        <v>0.0</v>
      </c>
      <c r="CG102" s="70"/>
      <c r="CH102" s="66">
        <v>0.0</v>
      </c>
      <c r="CI102" s="68"/>
      <c r="CJ102" s="70"/>
      <c r="CK102" s="66"/>
      <c r="CL102" s="66">
        <v>0.0</v>
      </c>
      <c r="CM102" s="70"/>
      <c r="CN102" s="70"/>
      <c r="CO102" s="70"/>
      <c r="CP102" s="70"/>
      <c r="CQ102" s="70"/>
      <c r="CR102" s="66">
        <v>0.0</v>
      </c>
      <c r="CS102" s="70"/>
      <c r="CT102" s="70"/>
      <c r="CU102" s="70"/>
      <c r="CV102" s="68"/>
      <c r="CW102" s="66">
        <v>0.0</v>
      </c>
      <c r="CX102" s="66">
        <v>0.0</v>
      </c>
      <c r="CY102" s="70"/>
      <c r="CZ102" s="66">
        <v>0.0</v>
      </c>
      <c r="DA102" s="66">
        <v>0.0</v>
      </c>
      <c r="DB102" s="66">
        <v>0.0</v>
      </c>
      <c r="DC102" s="66">
        <v>0.0</v>
      </c>
      <c r="DD102" s="66">
        <v>0.0</v>
      </c>
      <c r="DE102" s="68"/>
      <c r="DF102" s="70"/>
      <c r="DG102" s="70"/>
      <c r="DH102" s="70"/>
      <c r="DI102" s="70"/>
      <c r="DJ102" s="70"/>
      <c r="DK102" s="68"/>
      <c r="DL102" s="70"/>
      <c r="DM102" s="70"/>
      <c r="DN102" s="66">
        <v>0.0</v>
      </c>
      <c r="DO102" s="70"/>
      <c r="DP102" s="70"/>
      <c r="DQ102" s="68"/>
      <c r="DR102" s="70"/>
      <c r="DS102" s="70"/>
      <c r="DT102" s="70"/>
      <c r="DU102" s="66">
        <v>0.0</v>
      </c>
      <c r="DV102" s="70"/>
      <c r="DW102" s="66">
        <v>0.0</v>
      </c>
      <c r="DX102" s="68"/>
      <c r="DY102" s="106"/>
    </row>
    <row r="103" ht="15.75" customHeight="1">
      <c r="A103" s="75"/>
      <c r="B103" s="76">
        <v>1.0</v>
      </c>
      <c r="C103" s="111">
        <v>99.0</v>
      </c>
      <c r="D103" s="78" t="s">
        <v>187</v>
      </c>
      <c r="E103" s="59">
        <v>0.0</v>
      </c>
      <c r="F103" s="60"/>
      <c r="G103" s="59">
        <v>0.0</v>
      </c>
      <c r="H103" s="60"/>
      <c r="I103" s="98"/>
      <c r="J103" s="83"/>
      <c r="K103" s="101"/>
      <c r="L103" s="60"/>
      <c r="M103" s="59">
        <v>0.0</v>
      </c>
      <c r="N103" s="60"/>
      <c r="O103" s="59">
        <v>0.0</v>
      </c>
      <c r="P103" s="60"/>
      <c r="Q103" s="59">
        <v>0.0</v>
      </c>
      <c r="R103" s="60"/>
      <c r="S103" s="60"/>
      <c r="T103" s="59">
        <v>0.0</v>
      </c>
      <c r="U103" s="63">
        <v>0.0</v>
      </c>
      <c r="V103" s="64"/>
      <c r="W103" s="64"/>
      <c r="X103" s="63">
        <v>0.0</v>
      </c>
      <c r="Y103" s="63">
        <v>0.0</v>
      </c>
      <c r="Z103" s="64"/>
      <c r="AA103" s="64"/>
      <c r="AB103" s="83"/>
      <c r="AC103" s="117">
        <v>1.0</v>
      </c>
      <c r="AD103" s="23"/>
      <c r="AE103" s="64"/>
      <c r="AF103" s="64"/>
      <c r="AG103" s="63">
        <v>0.0</v>
      </c>
      <c r="AH103" s="64"/>
      <c r="AI103" s="63">
        <v>1.0</v>
      </c>
      <c r="AJ103" s="64"/>
      <c r="AK103" s="64"/>
      <c r="AL103" s="63">
        <v>0.0</v>
      </c>
      <c r="AM103" s="64"/>
      <c r="AN103" s="63"/>
      <c r="AO103" s="64"/>
      <c r="AP103" s="70"/>
      <c r="AQ103" s="67"/>
      <c r="AR103" s="68"/>
      <c r="AS103" s="103"/>
      <c r="AT103" s="70"/>
      <c r="AU103" s="66">
        <v>1.0</v>
      </c>
      <c r="AV103" s="70"/>
      <c r="AW103" s="66">
        <v>0.0</v>
      </c>
      <c r="AX103" s="70"/>
      <c r="AY103" s="70"/>
      <c r="AZ103" s="66">
        <v>1.0</v>
      </c>
      <c r="BA103" s="70"/>
      <c r="BB103" s="70"/>
      <c r="BC103" s="70"/>
      <c r="BD103" s="67"/>
      <c r="BE103" s="68"/>
      <c r="BF103" s="72">
        <v>1.0</v>
      </c>
      <c r="BG103" s="72">
        <v>1.0</v>
      </c>
      <c r="BH103" s="72">
        <v>0.0</v>
      </c>
      <c r="BI103" s="72">
        <v>0.0</v>
      </c>
      <c r="BJ103" s="72"/>
      <c r="BK103" s="104"/>
      <c r="BL103" s="72">
        <v>0.0</v>
      </c>
      <c r="BM103" s="104"/>
      <c r="BN103" s="72">
        <v>0.0</v>
      </c>
      <c r="BO103" s="66">
        <v>0.0</v>
      </c>
      <c r="BP103" s="70"/>
      <c r="BQ103" s="66">
        <v>0.0</v>
      </c>
      <c r="BR103" s="70"/>
      <c r="BS103" s="68"/>
      <c r="BT103" s="70"/>
      <c r="BU103" s="66"/>
      <c r="BV103" s="70"/>
      <c r="BW103" s="70"/>
      <c r="BX103" s="66">
        <v>0.0</v>
      </c>
      <c r="BY103" s="73"/>
      <c r="BZ103" s="66"/>
      <c r="CA103" s="66">
        <v>0.0</v>
      </c>
      <c r="CB103" s="70"/>
      <c r="CC103" s="70"/>
      <c r="CD103" s="66">
        <v>1.0</v>
      </c>
      <c r="CE103" s="66">
        <v>0.0</v>
      </c>
      <c r="CF103" s="66">
        <v>0.0</v>
      </c>
      <c r="CG103" s="70"/>
      <c r="CH103" s="66">
        <v>0.0</v>
      </c>
      <c r="CI103" s="68"/>
      <c r="CJ103" s="70"/>
      <c r="CK103" s="66"/>
      <c r="CL103" s="66">
        <v>0.0</v>
      </c>
      <c r="CM103" s="70"/>
      <c r="CN103" s="70"/>
      <c r="CO103" s="70"/>
      <c r="CP103" s="70"/>
      <c r="CQ103" s="70"/>
      <c r="CR103" s="66">
        <v>0.0</v>
      </c>
      <c r="CS103" s="70"/>
      <c r="CT103" s="70"/>
      <c r="CU103" s="70"/>
      <c r="CV103" s="68"/>
      <c r="CW103" s="66">
        <v>0.0</v>
      </c>
      <c r="CX103" s="66">
        <v>0.0</v>
      </c>
      <c r="CY103" s="70"/>
      <c r="CZ103" s="66">
        <v>0.0</v>
      </c>
      <c r="DA103" s="66">
        <v>0.0</v>
      </c>
      <c r="DB103" s="66">
        <v>0.0</v>
      </c>
      <c r="DC103" s="66">
        <v>0.0</v>
      </c>
      <c r="DD103" s="66">
        <v>0.0</v>
      </c>
      <c r="DE103" s="68"/>
      <c r="DF103" s="70"/>
      <c r="DG103" s="70"/>
      <c r="DH103" s="70"/>
      <c r="DI103" s="70"/>
      <c r="DJ103" s="70"/>
      <c r="DK103" s="68"/>
      <c r="DL103" s="70"/>
      <c r="DM103" s="70"/>
      <c r="DN103" s="66">
        <v>0.0</v>
      </c>
      <c r="DO103" s="70"/>
      <c r="DP103" s="70"/>
      <c r="DQ103" s="68"/>
      <c r="DR103" s="70"/>
      <c r="DS103" s="70"/>
      <c r="DT103" s="70"/>
      <c r="DU103" s="66">
        <v>0.0</v>
      </c>
      <c r="DV103" s="70"/>
      <c r="DW103" s="66">
        <v>0.0</v>
      </c>
      <c r="DX103" s="68"/>
      <c r="DY103" s="106"/>
    </row>
    <row r="104" ht="15.75" customHeight="1">
      <c r="A104" s="75"/>
      <c r="B104" s="76">
        <v>1.0</v>
      </c>
      <c r="C104" s="111">
        <v>100.0</v>
      </c>
      <c r="D104" s="78" t="s">
        <v>188</v>
      </c>
      <c r="E104" s="59">
        <v>0.0</v>
      </c>
      <c r="F104" s="60"/>
      <c r="G104" s="59">
        <v>0.0</v>
      </c>
      <c r="H104" s="60"/>
      <c r="I104" s="98"/>
      <c r="J104" s="83"/>
      <c r="K104" s="101"/>
      <c r="L104" s="60"/>
      <c r="M104" s="59">
        <v>0.0</v>
      </c>
      <c r="N104" s="60"/>
      <c r="O104" s="59">
        <v>0.0</v>
      </c>
      <c r="P104" s="60"/>
      <c r="Q104" s="59">
        <v>0.0</v>
      </c>
      <c r="R104" s="60"/>
      <c r="S104" s="60"/>
      <c r="T104" s="59">
        <v>0.0</v>
      </c>
      <c r="U104" s="63">
        <v>0.0</v>
      </c>
      <c r="V104" s="64"/>
      <c r="W104" s="64"/>
      <c r="X104" s="63">
        <v>0.0</v>
      </c>
      <c r="Y104" s="63">
        <v>0.0</v>
      </c>
      <c r="Z104" s="64"/>
      <c r="AA104" s="64"/>
      <c r="AB104" s="83"/>
      <c r="AC104" s="117">
        <v>1.0</v>
      </c>
      <c r="AD104" s="23"/>
      <c r="AE104" s="64"/>
      <c r="AF104" s="64"/>
      <c r="AG104" s="63">
        <v>0.0</v>
      </c>
      <c r="AH104" s="64"/>
      <c r="AI104" s="63">
        <v>1.0</v>
      </c>
      <c r="AJ104" s="64"/>
      <c r="AK104" s="64"/>
      <c r="AL104" s="63">
        <v>0.0</v>
      </c>
      <c r="AM104" s="64"/>
      <c r="AN104" s="63"/>
      <c r="AO104" s="64"/>
      <c r="AP104" s="70"/>
      <c r="AQ104" s="67"/>
      <c r="AR104" s="68"/>
      <c r="AS104" s="103"/>
      <c r="AT104" s="70"/>
      <c r="AU104" s="66">
        <v>1.0</v>
      </c>
      <c r="AV104" s="70"/>
      <c r="AW104" s="66">
        <v>0.0</v>
      </c>
      <c r="AX104" s="70"/>
      <c r="AY104" s="70"/>
      <c r="AZ104" s="66">
        <v>1.0</v>
      </c>
      <c r="BA104" s="70"/>
      <c r="BB104" s="70"/>
      <c r="BC104" s="70"/>
      <c r="BD104" s="67"/>
      <c r="BE104" s="68"/>
      <c r="BF104" s="72">
        <v>1.0</v>
      </c>
      <c r="BG104" s="72">
        <v>1.0</v>
      </c>
      <c r="BH104" s="72">
        <v>0.0</v>
      </c>
      <c r="BI104" s="72">
        <v>0.0</v>
      </c>
      <c r="BJ104" s="72"/>
      <c r="BK104" s="104"/>
      <c r="BL104" s="72">
        <v>0.0</v>
      </c>
      <c r="BM104" s="104"/>
      <c r="BN104" s="72">
        <v>0.0</v>
      </c>
      <c r="BO104" s="66">
        <v>0.0</v>
      </c>
      <c r="BP104" s="70"/>
      <c r="BQ104" s="66">
        <v>0.0</v>
      </c>
      <c r="BR104" s="70"/>
      <c r="BS104" s="68"/>
      <c r="BT104" s="70"/>
      <c r="BU104" s="66"/>
      <c r="BV104" s="70"/>
      <c r="BW104" s="70"/>
      <c r="BX104" s="66">
        <v>1.0</v>
      </c>
      <c r="BY104" s="73"/>
      <c r="BZ104" s="66"/>
      <c r="CA104" s="66">
        <v>0.0</v>
      </c>
      <c r="CB104" s="70"/>
      <c r="CC104" s="70"/>
      <c r="CD104" s="66">
        <v>1.0</v>
      </c>
      <c r="CE104" s="66">
        <v>0.0</v>
      </c>
      <c r="CF104" s="66">
        <v>0.0</v>
      </c>
      <c r="CG104" s="70"/>
      <c r="CH104" s="66">
        <v>0.0</v>
      </c>
      <c r="CI104" s="68"/>
      <c r="CJ104" s="70"/>
      <c r="CK104" s="66"/>
      <c r="CL104" s="66">
        <v>0.0</v>
      </c>
      <c r="CM104" s="70"/>
      <c r="CN104" s="70"/>
      <c r="CO104" s="70"/>
      <c r="CP104" s="70"/>
      <c r="CQ104" s="70"/>
      <c r="CR104" s="66">
        <v>0.0</v>
      </c>
      <c r="CS104" s="70"/>
      <c r="CT104" s="70"/>
      <c r="CU104" s="70"/>
      <c r="CV104" s="68"/>
      <c r="CW104" s="66">
        <v>0.0</v>
      </c>
      <c r="CX104" s="66">
        <v>0.0</v>
      </c>
      <c r="CY104" s="70"/>
      <c r="CZ104" s="66">
        <v>0.0</v>
      </c>
      <c r="DA104" s="66">
        <v>0.0</v>
      </c>
      <c r="DB104" s="66">
        <v>0.0</v>
      </c>
      <c r="DC104" s="66">
        <v>0.0</v>
      </c>
      <c r="DD104" s="66">
        <v>0.0</v>
      </c>
      <c r="DE104" s="68"/>
      <c r="DF104" s="70"/>
      <c r="DG104" s="70"/>
      <c r="DH104" s="70"/>
      <c r="DI104" s="70"/>
      <c r="DJ104" s="70"/>
      <c r="DK104" s="68"/>
      <c r="DL104" s="70"/>
      <c r="DM104" s="70"/>
      <c r="DN104" s="66">
        <v>0.0</v>
      </c>
      <c r="DO104" s="70"/>
      <c r="DP104" s="70"/>
      <c r="DQ104" s="68"/>
      <c r="DR104" s="70"/>
      <c r="DS104" s="70"/>
      <c r="DT104" s="70"/>
      <c r="DU104" s="66">
        <v>0.0</v>
      </c>
      <c r="DV104" s="70"/>
      <c r="DW104" s="66">
        <v>0.0</v>
      </c>
      <c r="DX104" s="68"/>
      <c r="DY104" s="106"/>
    </row>
    <row r="105" ht="15.75" customHeight="1">
      <c r="A105" s="75"/>
      <c r="B105" s="76">
        <v>1.0</v>
      </c>
      <c r="C105" s="91">
        <v>101.0</v>
      </c>
      <c r="D105" s="78" t="s">
        <v>189</v>
      </c>
      <c r="E105" s="59">
        <v>1.0</v>
      </c>
      <c r="F105" s="60"/>
      <c r="G105" s="59">
        <v>1.0</v>
      </c>
      <c r="H105" s="60"/>
      <c r="I105" s="98"/>
      <c r="J105" s="83"/>
      <c r="K105" s="101"/>
      <c r="L105" s="60"/>
      <c r="M105" s="59">
        <v>1.0</v>
      </c>
      <c r="N105" s="60"/>
      <c r="O105" s="59">
        <v>1.0</v>
      </c>
      <c r="P105" s="60"/>
      <c r="Q105" s="59">
        <v>1.0</v>
      </c>
      <c r="R105" s="60"/>
      <c r="S105" s="60"/>
      <c r="T105" s="59">
        <v>1.0</v>
      </c>
      <c r="U105" s="63">
        <v>1.0</v>
      </c>
      <c r="V105" s="64"/>
      <c r="W105" s="64"/>
      <c r="X105" s="63">
        <v>1.0</v>
      </c>
      <c r="Y105" s="63">
        <v>1.0</v>
      </c>
      <c r="Z105" s="64"/>
      <c r="AA105" s="64"/>
      <c r="AB105" s="83"/>
      <c r="AC105" s="118">
        <v>0.0</v>
      </c>
      <c r="AD105" s="23"/>
      <c r="AE105" s="64"/>
      <c r="AF105" s="64"/>
      <c r="AG105" s="63">
        <v>1.0</v>
      </c>
      <c r="AH105" s="64"/>
      <c r="AI105" s="63">
        <v>1.0</v>
      </c>
      <c r="AJ105" s="64"/>
      <c r="AK105" s="64"/>
      <c r="AL105" s="63">
        <v>1.0</v>
      </c>
      <c r="AM105" s="64"/>
      <c r="AN105" s="63"/>
      <c r="AO105" s="64"/>
      <c r="AP105" s="70"/>
      <c r="AQ105" s="67"/>
      <c r="AR105" s="68"/>
      <c r="AS105" s="69"/>
      <c r="AT105" s="70"/>
      <c r="AU105" s="66">
        <v>1.0</v>
      </c>
      <c r="AV105" s="66"/>
      <c r="AW105" s="66">
        <v>1.0</v>
      </c>
      <c r="AX105" s="70"/>
      <c r="AY105" s="70"/>
      <c r="AZ105" s="66">
        <v>1.0</v>
      </c>
      <c r="BA105" s="70"/>
      <c r="BB105" s="70"/>
      <c r="BC105" s="70"/>
      <c r="BD105" s="67"/>
      <c r="BE105" s="68"/>
      <c r="BF105" s="72">
        <v>1.0</v>
      </c>
      <c r="BG105" s="72">
        <v>1.0</v>
      </c>
      <c r="BH105" s="72">
        <v>1.0</v>
      </c>
      <c r="BI105" s="72">
        <v>1.0</v>
      </c>
      <c r="BJ105" s="72"/>
      <c r="BK105" s="104"/>
      <c r="BL105" s="72">
        <v>1.0</v>
      </c>
      <c r="BM105" s="104"/>
      <c r="BN105" s="72">
        <v>1.0</v>
      </c>
      <c r="BO105" s="66">
        <v>1.0</v>
      </c>
      <c r="BP105" s="70"/>
      <c r="BQ105" s="66">
        <v>1.0</v>
      </c>
      <c r="BR105" s="70"/>
      <c r="BS105" s="68"/>
      <c r="BT105" s="70"/>
      <c r="BU105" s="66"/>
      <c r="BV105" s="70"/>
      <c r="BW105" s="70"/>
      <c r="BX105" s="66">
        <v>1.0</v>
      </c>
      <c r="BY105" s="73"/>
      <c r="BZ105" s="66"/>
      <c r="CA105" s="66">
        <v>1.0</v>
      </c>
      <c r="CB105" s="70"/>
      <c r="CC105" s="70"/>
      <c r="CD105" s="66">
        <v>1.0</v>
      </c>
      <c r="CE105" s="66">
        <v>1.0</v>
      </c>
      <c r="CF105" s="66">
        <v>1.0</v>
      </c>
      <c r="CG105" s="70"/>
      <c r="CH105" s="66">
        <v>1.0</v>
      </c>
      <c r="CI105" s="68"/>
      <c r="CJ105" s="70"/>
      <c r="CK105" s="66"/>
      <c r="CL105" s="66">
        <v>1.0</v>
      </c>
      <c r="CM105" s="70"/>
      <c r="CN105" s="70"/>
      <c r="CO105" s="70"/>
      <c r="CP105" s="70"/>
      <c r="CQ105" s="70"/>
      <c r="CR105" s="66">
        <v>1.0</v>
      </c>
      <c r="CS105" s="70"/>
      <c r="CT105" s="70"/>
      <c r="CU105" s="70"/>
      <c r="CV105" s="68"/>
      <c r="CW105" s="66">
        <v>1.0</v>
      </c>
      <c r="CX105" s="66">
        <v>1.0</v>
      </c>
      <c r="CY105" s="70"/>
      <c r="CZ105" s="66">
        <v>1.0</v>
      </c>
      <c r="DA105" s="66">
        <v>1.0</v>
      </c>
      <c r="DB105" s="66">
        <v>1.0</v>
      </c>
      <c r="DC105" s="66">
        <v>1.0</v>
      </c>
      <c r="DD105" s="66">
        <v>1.0</v>
      </c>
      <c r="DE105" s="68"/>
      <c r="DF105" s="70"/>
      <c r="DG105" s="70"/>
      <c r="DH105" s="70"/>
      <c r="DI105" s="70"/>
      <c r="DJ105" s="70"/>
      <c r="DK105" s="68"/>
      <c r="DL105" s="70"/>
      <c r="DM105" s="70"/>
      <c r="DN105" s="66">
        <v>1.0</v>
      </c>
      <c r="DO105" s="70"/>
      <c r="DP105" s="70"/>
      <c r="DQ105" s="68"/>
      <c r="DR105" s="70"/>
      <c r="DS105" s="70"/>
      <c r="DT105" s="70"/>
      <c r="DU105" s="66">
        <v>1.0</v>
      </c>
      <c r="DV105" s="70"/>
      <c r="DW105" s="66">
        <v>1.0</v>
      </c>
      <c r="DX105" s="68"/>
      <c r="DY105" s="106"/>
    </row>
    <row r="106" ht="15.75" customHeight="1">
      <c r="A106" s="75"/>
      <c r="B106" s="76">
        <v>1.0</v>
      </c>
      <c r="C106" s="91">
        <v>102.0</v>
      </c>
      <c r="D106" s="78" t="s">
        <v>190</v>
      </c>
      <c r="E106" s="59">
        <v>1.0</v>
      </c>
      <c r="F106" s="60"/>
      <c r="G106" s="59">
        <v>1.0</v>
      </c>
      <c r="H106" s="60"/>
      <c r="I106" s="98"/>
      <c r="J106" s="83"/>
      <c r="K106" s="101"/>
      <c r="L106" s="60"/>
      <c r="M106" s="59">
        <v>1.0</v>
      </c>
      <c r="N106" s="60"/>
      <c r="O106" s="59">
        <v>1.0</v>
      </c>
      <c r="P106" s="60"/>
      <c r="Q106" s="59">
        <v>1.0</v>
      </c>
      <c r="R106" s="60"/>
      <c r="S106" s="60"/>
      <c r="T106" s="59">
        <v>1.0</v>
      </c>
      <c r="U106" s="63">
        <v>1.0</v>
      </c>
      <c r="V106" s="64"/>
      <c r="W106" s="64"/>
      <c r="X106" s="63">
        <v>1.0</v>
      </c>
      <c r="Y106" s="63">
        <v>1.0</v>
      </c>
      <c r="Z106" s="64"/>
      <c r="AA106" s="64"/>
      <c r="AB106" s="83"/>
      <c r="AC106" s="118">
        <v>0.0</v>
      </c>
      <c r="AD106" s="23"/>
      <c r="AE106" s="64"/>
      <c r="AF106" s="64"/>
      <c r="AG106" s="63">
        <v>1.0</v>
      </c>
      <c r="AH106" s="64"/>
      <c r="AI106" s="63">
        <v>1.0</v>
      </c>
      <c r="AJ106" s="64"/>
      <c r="AK106" s="64"/>
      <c r="AL106" s="63">
        <v>1.0</v>
      </c>
      <c r="AM106" s="64"/>
      <c r="AN106" s="63"/>
      <c r="AO106" s="64"/>
      <c r="AP106" s="70"/>
      <c r="AQ106" s="67"/>
      <c r="AR106" s="68"/>
      <c r="AS106" s="103"/>
      <c r="AT106" s="70"/>
      <c r="AU106" s="66">
        <v>1.0</v>
      </c>
      <c r="AV106" s="66"/>
      <c r="AW106" s="66">
        <v>1.0</v>
      </c>
      <c r="AX106" s="70"/>
      <c r="AY106" s="70"/>
      <c r="AZ106" s="66">
        <v>1.0</v>
      </c>
      <c r="BA106" s="70"/>
      <c r="BB106" s="70"/>
      <c r="BC106" s="70"/>
      <c r="BD106" s="67"/>
      <c r="BE106" s="68"/>
      <c r="BF106" s="72">
        <v>1.0</v>
      </c>
      <c r="BG106" s="72">
        <v>1.0</v>
      </c>
      <c r="BH106" s="72">
        <v>1.0</v>
      </c>
      <c r="BI106" s="72">
        <v>1.0</v>
      </c>
      <c r="BJ106" s="72"/>
      <c r="BK106" s="104"/>
      <c r="BL106" s="72">
        <v>1.0</v>
      </c>
      <c r="BM106" s="104"/>
      <c r="BN106" s="72">
        <v>1.0</v>
      </c>
      <c r="BO106" s="66">
        <v>1.0</v>
      </c>
      <c r="BP106" s="70"/>
      <c r="BQ106" s="66">
        <v>1.0</v>
      </c>
      <c r="BR106" s="70"/>
      <c r="BS106" s="68"/>
      <c r="BT106" s="70"/>
      <c r="BU106" s="66"/>
      <c r="BV106" s="70"/>
      <c r="BW106" s="70"/>
      <c r="BX106" s="66">
        <v>1.0</v>
      </c>
      <c r="BY106" s="73"/>
      <c r="BZ106" s="66"/>
      <c r="CA106" s="66">
        <v>1.0</v>
      </c>
      <c r="CB106" s="70"/>
      <c r="CC106" s="70"/>
      <c r="CD106" s="66">
        <v>1.0</v>
      </c>
      <c r="CE106" s="66">
        <v>1.0</v>
      </c>
      <c r="CF106" s="66">
        <v>1.0</v>
      </c>
      <c r="CG106" s="70"/>
      <c r="CH106" s="66">
        <v>1.0</v>
      </c>
      <c r="CI106" s="68"/>
      <c r="CJ106" s="70"/>
      <c r="CK106" s="66"/>
      <c r="CL106" s="66">
        <v>1.0</v>
      </c>
      <c r="CM106" s="70"/>
      <c r="CN106" s="70"/>
      <c r="CO106" s="70"/>
      <c r="CP106" s="70"/>
      <c r="CQ106" s="70"/>
      <c r="CR106" s="66">
        <v>1.0</v>
      </c>
      <c r="CS106" s="70"/>
      <c r="CT106" s="70"/>
      <c r="CU106" s="70"/>
      <c r="CV106" s="68"/>
      <c r="CW106" s="66">
        <v>1.0</v>
      </c>
      <c r="CX106" s="66">
        <v>1.0</v>
      </c>
      <c r="CY106" s="70"/>
      <c r="CZ106" s="66">
        <v>1.0</v>
      </c>
      <c r="DA106" s="66">
        <v>1.0</v>
      </c>
      <c r="DB106" s="66">
        <v>1.0</v>
      </c>
      <c r="DC106" s="66">
        <v>1.0</v>
      </c>
      <c r="DD106" s="66">
        <v>1.0</v>
      </c>
      <c r="DE106" s="68"/>
      <c r="DF106" s="70"/>
      <c r="DG106" s="70"/>
      <c r="DH106" s="70"/>
      <c r="DI106" s="70"/>
      <c r="DJ106" s="70"/>
      <c r="DK106" s="68"/>
      <c r="DL106" s="70"/>
      <c r="DM106" s="70"/>
      <c r="DN106" s="66">
        <v>1.0</v>
      </c>
      <c r="DO106" s="70"/>
      <c r="DP106" s="70"/>
      <c r="DQ106" s="68"/>
      <c r="DR106" s="70"/>
      <c r="DS106" s="70"/>
      <c r="DT106" s="70"/>
      <c r="DU106" s="66">
        <v>1.0</v>
      </c>
      <c r="DV106" s="70"/>
      <c r="DW106" s="66">
        <v>1.0</v>
      </c>
      <c r="DX106" s="68"/>
      <c r="DY106" s="106"/>
    </row>
    <row r="107" ht="15.75" customHeight="1">
      <c r="A107" s="75"/>
      <c r="B107" s="76">
        <v>1.0</v>
      </c>
      <c r="C107" s="91">
        <v>103.0</v>
      </c>
      <c r="D107" s="78" t="s">
        <v>191</v>
      </c>
      <c r="E107" s="59">
        <v>1.0</v>
      </c>
      <c r="F107" s="60"/>
      <c r="G107" s="59">
        <v>1.0</v>
      </c>
      <c r="H107" s="60"/>
      <c r="I107" s="98"/>
      <c r="J107" s="83"/>
      <c r="K107" s="101"/>
      <c r="L107" s="60"/>
      <c r="M107" s="59">
        <v>1.0</v>
      </c>
      <c r="N107" s="60"/>
      <c r="O107" s="59">
        <v>1.0</v>
      </c>
      <c r="P107" s="60"/>
      <c r="Q107" s="59">
        <v>1.0</v>
      </c>
      <c r="R107" s="60"/>
      <c r="S107" s="60"/>
      <c r="T107" s="59">
        <v>1.0</v>
      </c>
      <c r="U107" s="63">
        <v>1.0</v>
      </c>
      <c r="V107" s="64"/>
      <c r="W107" s="64"/>
      <c r="X107" s="63">
        <v>1.0</v>
      </c>
      <c r="Y107" s="63">
        <v>1.0</v>
      </c>
      <c r="Z107" s="64"/>
      <c r="AA107" s="64"/>
      <c r="AB107" s="83"/>
      <c r="AC107" s="118">
        <v>0.0</v>
      </c>
      <c r="AD107" s="23"/>
      <c r="AE107" s="64"/>
      <c r="AF107" s="64"/>
      <c r="AG107" s="63">
        <v>1.0</v>
      </c>
      <c r="AH107" s="64"/>
      <c r="AI107" s="63">
        <v>1.0</v>
      </c>
      <c r="AJ107" s="64"/>
      <c r="AK107" s="64"/>
      <c r="AL107" s="63">
        <v>1.0</v>
      </c>
      <c r="AM107" s="64"/>
      <c r="AN107" s="63"/>
      <c r="AO107" s="64"/>
      <c r="AP107" s="70"/>
      <c r="AQ107" s="67"/>
      <c r="AR107" s="68"/>
      <c r="AS107" s="69"/>
      <c r="AT107" s="70"/>
      <c r="AU107" s="80">
        <v>0.0</v>
      </c>
      <c r="AV107" s="66"/>
      <c r="AW107" s="80">
        <v>0.0</v>
      </c>
      <c r="AX107" s="70"/>
      <c r="AY107" s="70"/>
      <c r="AZ107" s="66">
        <v>1.0</v>
      </c>
      <c r="BA107" s="70"/>
      <c r="BB107" s="70"/>
      <c r="BC107" s="70"/>
      <c r="BD107" s="67"/>
      <c r="BE107" s="68"/>
      <c r="BF107" s="72">
        <v>1.0</v>
      </c>
      <c r="BG107" s="72">
        <v>1.0</v>
      </c>
      <c r="BH107" s="72">
        <v>1.0</v>
      </c>
      <c r="BI107" s="72">
        <v>1.0</v>
      </c>
      <c r="BJ107" s="72"/>
      <c r="BK107" s="104"/>
      <c r="BL107" s="72">
        <v>1.0</v>
      </c>
      <c r="BM107" s="104"/>
      <c r="BN107" s="72">
        <v>1.0</v>
      </c>
      <c r="BO107" s="66">
        <v>1.0</v>
      </c>
      <c r="BP107" s="70"/>
      <c r="BQ107" s="66">
        <v>1.0</v>
      </c>
      <c r="BR107" s="70"/>
      <c r="BS107" s="68"/>
      <c r="BT107" s="70"/>
      <c r="BU107" s="66"/>
      <c r="BV107" s="70"/>
      <c r="BW107" s="70"/>
      <c r="BX107" s="66">
        <v>1.0</v>
      </c>
      <c r="BY107" s="73"/>
      <c r="BZ107" s="66"/>
      <c r="CA107" s="66">
        <v>1.0</v>
      </c>
      <c r="CB107" s="70"/>
      <c r="CC107" s="70"/>
      <c r="CD107" s="80">
        <v>0.0</v>
      </c>
      <c r="CE107" s="66">
        <v>1.0</v>
      </c>
      <c r="CF107" s="80">
        <v>0.0</v>
      </c>
      <c r="CG107" s="70"/>
      <c r="CH107" s="80">
        <v>0.0</v>
      </c>
      <c r="CI107" s="68"/>
      <c r="CJ107" s="70"/>
      <c r="CK107" s="66"/>
      <c r="CL107" s="80">
        <v>0.0</v>
      </c>
      <c r="CM107" s="70"/>
      <c r="CN107" s="70"/>
      <c r="CO107" s="70"/>
      <c r="CP107" s="70"/>
      <c r="CQ107" s="70"/>
      <c r="CR107" s="80">
        <v>0.0</v>
      </c>
      <c r="CS107" s="70"/>
      <c r="CT107" s="70"/>
      <c r="CU107" s="70"/>
      <c r="CV107" s="68"/>
      <c r="CW107" s="80">
        <v>0.0</v>
      </c>
      <c r="CX107" s="66">
        <v>1.0</v>
      </c>
      <c r="CY107" s="70"/>
      <c r="CZ107" s="66">
        <v>1.0</v>
      </c>
      <c r="DA107" s="80">
        <v>0.0</v>
      </c>
      <c r="DB107" s="80">
        <v>0.0</v>
      </c>
      <c r="DC107" s="80">
        <v>0.0</v>
      </c>
      <c r="DD107" s="66">
        <v>1.0</v>
      </c>
      <c r="DE107" s="68"/>
      <c r="DF107" s="70"/>
      <c r="DG107" s="70"/>
      <c r="DH107" s="70"/>
      <c r="DI107" s="70"/>
      <c r="DJ107" s="70"/>
      <c r="DK107" s="68"/>
      <c r="DL107" s="70"/>
      <c r="DM107" s="70"/>
      <c r="DN107" s="66">
        <v>1.0</v>
      </c>
      <c r="DO107" s="70"/>
      <c r="DP107" s="70"/>
      <c r="DQ107" s="68"/>
      <c r="DR107" s="70"/>
      <c r="DS107" s="70"/>
      <c r="DT107" s="70"/>
      <c r="DU107" s="66">
        <v>1.0</v>
      </c>
      <c r="DV107" s="70"/>
      <c r="DW107" s="66">
        <v>1.0</v>
      </c>
      <c r="DX107" s="68"/>
      <c r="DY107" s="106"/>
    </row>
    <row r="108" ht="15.75" customHeight="1">
      <c r="A108" s="75"/>
      <c r="B108" s="76">
        <v>1.0</v>
      </c>
      <c r="C108" s="91">
        <v>104.0</v>
      </c>
      <c r="D108" s="96" t="s">
        <v>192</v>
      </c>
      <c r="E108" s="59">
        <v>1.0</v>
      </c>
      <c r="F108" s="60"/>
      <c r="G108" s="59">
        <v>1.0</v>
      </c>
      <c r="H108" s="60"/>
      <c r="I108" s="98"/>
      <c r="J108" s="83"/>
      <c r="K108" s="101"/>
      <c r="L108" s="60"/>
      <c r="M108" s="59">
        <v>1.0</v>
      </c>
      <c r="N108" s="60"/>
      <c r="O108" s="59">
        <v>1.0</v>
      </c>
      <c r="P108" s="60"/>
      <c r="Q108" s="59">
        <v>1.0</v>
      </c>
      <c r="R108" s="60"/>
      <c r="S108" s="60"/>
      <c r="T108" s="59">
        <v>1.0</v>
      </c>
      <c r="U108" s="63">
        <v>1.0</v>
      </c>
      <c r="V108" s="64"/>
      <c r="W108" s="64"/>
      <c r="X108" s="63">
        <v>1.0</v>
      </c>
      <c r="Y108" s="63">
        <v>1.0</v>
      </c>
      <c r="Z108" s="64"/>
      <c r="AA108" s="64"/>
      <c r="AB108" s="83"/>
      <c r="AC108" s="117">
        <v>1.0</v>
      </c>
      <c r="AD108" s="23"/>
      <c r="AE108" s="64"/>
      <c r="AF108" s="64"/>
      <c r="AG108" s="63">
        <v>1.0</v>
      </c>
      <c r="AH108" s="64"/>
      <c r="AI108" s="63">
        <v>1.0</v>
      </c>
      <c r="AJ108" s="64"/>
      <c r="AK108" s="64"/>
      <c r="AL108" s="63">
        <v>1.0</v>
      </c>
      <c r="AM108" s="64"/>
      <c r="AN108" s="63"/>
      <c r="AO108" s="64"/>
      <c r="AP108" s="70"/>
      <c r="AQ108" s="67"/>
      <c r="AR108" s="68"/>
      <c r="AS108" s="69"/>
      <c r="AT108" s="70"/>
      <c r="AU108" s="66">
        <v>1.0</v>
      </c>
      <c r="AV108" s="66"/>
      <c r="AW108" s="66">
        <v>1.0</v>
      </c>
      <c r="AX108" s="70"/>
      <c r="AY108" s="70"/>
      <c r="AZ108" s="80">
        <v>0.0</v>
      </c>
      <c r="BA108" s="70"/>
      <c r="BB108" s="70"/>
      <c r="BC108" s="70"/>
      <c r="BD108" s="67"/>
      <c r="BE108" s="68"/>
      <c r="BF108" s="72">
        <v>1.0</v>
      </c>
      <c r="BG108" s="72">
        <v>1.0</v>
      </c>
      <c r="BH108" s="72">
        <v>1.0</v>
      </c>
      <c r="BI108" s="72">
        <v>1.0</v>
      </c>
      <c r="BJ108" s="72"/>
      <c r="BK108" s="104"/>
      <c r="BL108" s="72">
        <v>1.0</v>
      </c>
      <c r="BM108" s="104"/>
      <c r="BN108" s="72">
        <v>1.0</v>
      </c>
      <c r="BO108" s="66">
        <v>1.0</v>
      </c>
      <c r="BP108" s="70"/>
      <c r="BQ108" s="66">
        <v>1.0</v>
      </c>
      <c r="BR108" s="70"/>
      <c r="BS108" s="68"/>
      <c r="BT108" s="70"/>
      <c r="BU108" s="66"/>
      <c r="BV108" s="70"/>
      <c r="BW108" s="70"/>
      <c r="BX108" s="66">
        <v>1.0</v>
      </c>
      <c r="BY108" s="73"/>
      <c r="BZ108" s="66"/>
      <c r="CA108" s="66">
        <v>0.0</v>
      </c>
      <c r="CB108" s="70"/>
      <c r="CC108" s="70"/>
      <c r="CD108" s="66">
        <v>1.0</v>
      </c>
      <c r="CE108" s="66">
        <v>1.0</v>
      </c>
      <c r="CF108" s="66">
        <v>1.0</v>
      </c>
      <c r="CG108" s="70"/>
      <c r="CH108" s="66">
        <v>1.0</v>
      </c>
      <c r="CI108" s="68"/>
      <c r="CJ108" s="70"/>
      <c r="CK108" s="66"/>
      <c r="CL108" s="66">
        <v>1.0</v>
      </c>
      <c r="CM108" s="70"/>
      <c r="CN108" s="70"/>
      <c r="CO108" s="70"/>
      <c r="CP108" s="70"/>
      <c r="CQ108" s="70"/>
      <c r="CR108" s="66">
        <v>1.0</v>
      </c>
      <c r="CS108" s="70"/>
      <c r="CT108" s="70"/>
      <c r="CU108" s="70"/>
      <c r="CV108" s="68"/>
      <c r="CW108" s="66">
        <v>1.0</v>
      </c>
      <c r="CX108" s="66">
        <v>1.0</v>
      </c>
      <c r="CY108" s="70"/>
      <c r="CZ108" s="66">
        <v>1.0</v>
      </c>
      <c r="DA108" s="66">
        <v>1.0</v>
      </c>
      <c r="DB108" s="66">
        <v>1.0</v>
      </c>
      <c r="DC108" s="66">
        <v>1.0</v>
      </c>
      <c r="DD108" s="66">
        <v>1.0</v>
      </c>
      <c r="DE108" s="68"/>
      <c r="DF108" s="70"/>
      <c r="DG108" s="70"/>
      <c r="DH108" s="70"/>
      <c r="DI108" s="70"/>
      <c r="DJ108" s="70"/>
      <c r="DK108" s="68"/>
      <c r="DL108" s="70"/>
      <c r="DM108" s="70"/>
      <c r="DN108" s="66">
        <v>1.0</v>
      </c>
      <c r="DO108" s="70"/>
      <c r="DP108" s="70"/>
      <c r="DQ108" s="68"/>
      <c r="DR108" s="70"/>
      <c r="DS108" s="70"/>
      <c r="DT108" s="70"/>
      <c r="DU108" s="66">
        <v>1.0</v>
      </c>
      <c r="DV108" s="70"/>
      <c r="DW108" s="66">
        <v>1.0</v>
      </c>
      <c r="DX108" s="68"/>
      <c r="DY108" s="106"/>
    </row>
    <row r="109" ht="15.75" customHeight="1">
      <c r="A109" s="75"/>
      <c r="B109" s="76">
        <v>1.0</v>
      </c>
      <c r="C109" s="91">
        <v>105.0</v>
      </c>
      <c r="D109" s="96" t="s">
        <v>193</v>
      </c>
      <c r="E109" s="59">
        <v>1.0</v>
      </c>
      <c r="F109" s="60"/>
      <c r="G109" s="59">
        <v>1.0</v>
      </c>
      <c r="H109" s="60"/>
      <c r="I109" s="98"/>
      <c r="J109" s="83"/>
      <c r="K109" s="101"/>
      <c r="L109" s="60"/>
      <c r="M109" s="59">
        <v>1.0</v>
      </c>
      <c r="N109" s="60"/>
      <c r="O109" s="59">
        <v>1.0</v>
      </c>
      <c r="P109" s="60"/>
      <c r="Q109" s="93">
        <v>0.0</v>
      </c>
      <c r="R109" s="60"/>
      <c r="S109" s="60"/>
      <c r="T109" s="59">
        <v>1.0</v>
      </c>
      <c r="U109" s="80">
        <v>0.0</v>
      </c>
      <c r="V109" s="64"/>
      <c r="W109" s="64"/>
      <c r="X109" s="63">
        <v>1.0</v>
      </c>
      <c r="Y109" s="63">
        <v>1.0</v>
      </c>
      <c r="Z109" s="64"/>
      <c r="AA109" s="64"/>
      <c r="AB109" s="83"/>
      <c r="AC109" s="118">
        <v>0.0</v>
      </c>
      <c r="AD109" s="23"/>
      <c r="AE109" s="64"/>
      <c r="AF109" s="64"/>
      <c r="AG109" s="63">
        <v>1.0</v>
      </c>
      <c r="AH109" s="64"/>
      <c r="AI109" s="80">
        <v>0.0</v>
      </c>
      <c r="AJ109" s="64"/>
      <c r="AK109" s="64"/>
      <c r="AL109" s="80">
        <v>0.0</v>
      </c>
      <c r="AM109" s="64"/>
      <c r="AN109" s="63"/>
      <c r="AO109" s="64"/>
      <c r="AP109" s="70"/>
      <c r="AQ109" s="67"/>
      <c r="AR109" s="68"/>
      <c r="AS109" s="69"/>
      <c r="AT109" s="70"/>
      <c r="AU109" s="66">
        <v>1.0</v>
      </c>
      <c r="AV109" s="66"/>
      <c r="AW109" s="66">
        <v>1.0</v>
      </c>
      <c r="AX109" s="70"/>
      <c r="AY109" s="70"/>
      <c r="AZ109" s="66">
        <v>1.0</v>
      </c>
      <c r="BA109" s="70"/>
      <c r="BB109" s="70"/>
      <c r="BC109" s="70"/>
      <c r="BD109" s="67"/>
      <c r="BE109" s="68"/>
      <c r="BF109" s="72">
        <v>1.0</v>
      </c>
      <c r="BG109" s="72">
        <v>1.0</v>
      </c>
      <c r="BH109" s="72">
        <v>1.0</v>
      </c>
      <c r="BI109" s="72">
        <v>1.0</v>
      </c>
      <c r="BJ109" s="72"/>
      <c r="BK109" s="104"/>
      <c r="BL109" s="72">
        <v>1.0</v>
      </c>
      <c r="BM109" s="104"/>
      <c r="BN109" s="72">
        <v>1.0</v>
      </c>
      <c r="BO109" s="66">
        <v>1.0</v>
      </c>
      <c r="BP109" s="70"/>
      <c r="BQ109" s="66">
        <v>1.0</v>
      </c>
      <c r="BR109" s="70"/>
      <c r="BS109" s="68"/>
      <c r="BT109" s="70"/>
      <c r="BU109" s="66"/>
      <c r="BV109" s="70"/>
      <c r="BW109" s="70"/>
      <c r="BX109" s="66">
        <v>1.0</v>
      </c>
      <c r="BY109" s="73"/>
      <c r="BZ109" s="66"/>
      <c r="CA109" s="66">
        <v>1.0</v>
      </c>
      <c r="CB109" s="70"/>
      <c r="CC109" s="70"/>
      <c r="CD109" s="66">
        <v>1.0</v>
      </c>
      <c r="CE109" s="66">
        <v>1.0</v>
      </c>
      <c r="CF109" s="66">
        <v>1.0</v>
      </c>
      <c r="CG109" s="70"/>
      <c r="CH109" s="66">
        <v>1.0</v>
      </c>
      <c r="CI109" s="68"/>
      <c r="CJ109" s="70"/>
      <c r="CK109" s="66"/>
      <c r="CL109" s="66">
        <v>1.0</v>
      </c>
      <c r="CM109" s="70"/>
      <c r="CN109" s="70"/>
      <c r="CO109" s="70"/>
      <c r="CP109" s="70"/>
      <c r="CQ109" s="70"/>
      <c r="CR109" s="66">
        <v>1.0</v>
      </c>
      <c r="CS109" s="70"/>
      <c r="CT109" s="70"/>
      <c r="CU109" s="70"/>
      <c r="CV109" s="68"/>
      <c r="CW109" s="66">
        <v>1.0</v>
      </c>
      <c r="CX109" s="66">
        <v>1.0</v>
      </c>
      <c r="CY109" s="70"/>
      <c r="CZ109" s="66">
        <v>1.0</v>
      </c>
      <c r="DA109" s="66">
        <v>1.0</v>
      </c>
      <c r="DB109" s="66">
        <v>1.0</v>
      </c>
      <c r="DC109" s="80">
        <v>0.0</v>
      </c>
      <c r="DD109" s="66">
        <v>1.0</v>
      </c>
      <c r="DE109" s="68"/>
      <c r="DF109" s="70"/>
      <c r="DG109" s="70"/>
      <c r="DH109" s="70"/>
      <c r="DI109" s="70"/>
      <c r="DJ109" s="70"/>
      <c r="DK109" s="68"/>
      <c r="DL109" s="70"/>
      <c r="DM109" s="70"/>
      <c r="DN109" s="66">
        <v>1.0</v>
      </c>
      <c r="DO109" s="70"/>
      <c r="DP109" s="70"/>
      <c r="DQ109" s="68"/>
      <c r="DR109" s="70"/>
      <c r="DS109" s="70"/>
      <c r="DT109" s="70"/>
      <c r="DU109" s="80">
        <v>0.0</v>
      </c>
      <c r="DV109" s="70"/>
      <c r="DW109" s="66">
        <v>1.0</v>
      </c>
      <c r="DX109" s="68"/>
      <c r="DY109" s="106"/>
    </row>
    <row r="110" ht="15.75" customHeight="1">
      <c r="A110" s="75"/>
      <c r="B110" s="76">
        <v>1.0</v>
      </c>
      <c r="C110" s="91">
        <v>106.0</v>
      </c>
      <c r="D110" s="82" t="s">
        <v>194</v>
      </c>
      <c r="E110" s="59">
        <v>1.0</v>
      </c>
      <c r="F110" s="60"/>
      <c r="G110" s="59">
        <v>1.0</v>
      </c>
      <c r="H110" s="60"/>
      <c r="I110" s="98"/>
      <c r="J110" s="83"/>
      <c r="K110" s="101"/>
      <c r="L110" s="60"/>
      <c r="M110" s="59">
        <v>1.0</v>
      </c>
      <c r="N110" s="60"/>
      <c r="O110" s="59">
        <v>1.0</v>
      </c>
      <c r="P110" s="60"/>
      <c r="Q110" s="59">
        <v>1.0</v>
      </c>
      <c r="R110" s="60"/>
      <c r="S110" s="60"/>
      <c r="T110" s="59">
        <v>1.0</v>
      </c>
      <c r="U110" s="63">
        <v>1.0</v>
      </c>
      <c r="V110" s="64"/>
      <c r="W110" s="64"/>
      <c r="X110" s="63">
        <v>1.0</v>
      </c>
      <c r="Y110" s="63">
        <v>1.0</v>
      </c>
      <c r="Z110" s="64"/>
      <c r="AA110" s="64"/>
      <c r="AB110" s="83"/>
      <c r="AC110" s="117">
        <v>1.0</v>
      </c>
      <c r="AD110" s="23"/>
      <c r="AE110" s="64"/>
      <c r="AF110" s="64"/>
      <c r="AG110" s="63">
        <v>1.0</v>
      </c>
      <c r="AH110" s="64"/>
      <c r="AI110" s="80">
        <v>0.0</v>
      </c>
      <c r="AJ110" s="64"/>
      <c r="AK110" s="64"/>
      <c r="AL110" s="80">
        <v>0.0</v>
      </c>
      <c r="AM110" s="64"/>
      <c r="AN110" s="63"/>
      <c r="AO110" s="64"/>
      <c r="AP110" s="70"/>
      <c r="AQ110" s="67"/>
      <c r="AR110" s="68"/>
      <c r="AS110" s="103"/>
      <c r="AT110" s="70"/>
      <c r="AU110" s="66">
        <v>1.0</v>
      </c>
      <c r="AV110" s="66"/>
      <c r="AW110" s="66">
        <v>1.0</v>
      </c>
      <c r="AX110" s="70"/>
      <c r="AY110" s="70"/>
      <c r="AZ110" s="66">
        <v>1.0</v>
      </c>
      <c r="BA110" s="70"/>
      <c r="BB110" s="70"/>
      <c r="BC110" s="70"/>
      <c r="BD110" s="67"/>
      <c r="BE110" s="68"/>
      <c r="BF110" s="72">
        <v>1.0</v>
      </c>
      <c r="BG110" s="72">
        <v>1.0</v>
      </c>
      <c r="BH110" s="72">
        <v>1.0</v>
      </c>
      <c r="BI110" s="72">
        <v>1.0</v>
      </c>
      <c r="BJ110" s="72"/>
      <c r="BK110" s="104"/>
      <c r="BL110" s="72">
        <v>1.0</v>
      </c>
      <c r="BM110" s="104"/>
      <c r="BN110" s="72">
        <v>1.0</v>
      </c>
      <c r="BO110" s="66">
        <v>1.0</v>
      </c>
      <c r="BP110" s="70"/>
      <c r="BQ110" s="66">
        <v>1.0</v>
      </c>
      <c r="BR110" s="70"/>
      <c r="BS110" s="68"/>
      <c r="BT110" s="70"/>
      <c r="BU110" s="66"/>
      <c r="BV110" s="70"/>
      <c r="BW110" s="70"/>
      <c r="BX110" s="66">
        <v>1.0</v>
      </c>
      <c r="BY110" s="73"/>
      <c r="BZ110" s="66"/>
      <c r="CA110" s="66">
        <v>1.0</v>
      </c>
      <c r="CB110" s="70"/>
      <c r="CC110" s="70"/>
      <c r="CD110" s="66">
        <v>1.0</v>
      </c>
      <c r="CE110" s="66">
        <v>1.0</v>
      </c>
      <c r="CF110" s="66">
        <v>1.0</v>
      </c>
      <c r="CG110" s="70"/>
      <c r="CH110" s="66">
        <v>1.0</v>
      </c>
      <c r="CI110" s="68"/>
      <c r="CJ110" s="70"/>
      <c r="CK110" s="66"/>
      <c r="CL110" s="66">
        <v>1.0</v>
      </c>
      <c r="CM110" s="70"/>
      <c r="CN110" s="70"/>
      <c r="CO110" s="70"/>
      <c r="CP110" s="70"/>
      <c r="CQ110" s="70"/>
      <c r="CR110" s="66">
        <v>1.0</v>
      </c>
      <c r="CS110" s="70"/>
      <c r="CT110" s="70"/>
      <c r="CU110" s="70"/>
      <c r="CV110" s="68"/>
      <c r="CW110" s="66">
        <v>1.0</v>
      </c>
      <c r="CX110" s="66">
        <v>1.0</v>
      </c>
      <c r="CY110" s="70"/>
      <c r="CZ110" s="66">
        <v>1.0</v>
      </c>
      <c r="DA110" s="66">
        <v>1.0</v>
      </c>
      <c r="DB110" s="66">
        <v>1.0</v>
      </c>
      <c r="DC110" s="66">
        <v>1.0</v>
      </c>
      <c r="DD110" s="66">
        <v>1.0</v>
      </c>
      <c r="DE110" s="68"/>
      <c r="DF110" s="70"/>
      <c r="DG110" s="70"/>
      <c r="DH110" s="70"/>
      <c r="DI110" s="70"/>
      <c r="DJ110" s="70"/>
      <c r="DK110" s="68"/>
      <c r="DL110" s="70"/>
      <c r="DM110" s="70"/>
      <c r="DN110" s="66">
        <v>1.0</v>
      </c>
      <c r="DO110" s="70"/>
      <c r="DP110" s="70"/>
      <c r="DQ110" s="68"/>
      <c r="DR110" s="70"/>
      <c r="DS110" s="70"/>
      <c r="DT110" s="70"/>
      <c r="DU110" s="66">
        <v>1.0</v>
      </c>
      <c r="DV110" s="70"/>
      <c r="DW110" s="66">
        <v>1.0</v>
      </c>
      <c r="DX110" s="68"/>
      <c r="DY110" s="106"/>
    </row>
    <row r="111" ht="15.75" customHeight="1">
      <c r="A111" s="75"/>
      <c r="B111" s="76">
        <v>1.0</v>
      </c>
      <c r="C111" s="89">
        <v>107.0</v>
      </c>
      <c r="D111" s="78" t="s">
        <v>195</v>
      </c>
      <c r="E111" s="59">
        <v>1.0</v>
      </c>
      <c r="F111" s="60"/>
      <c r="G111" s="59">
        <v>1.0</v>
      </c>
      <c r="H111" s="60"/>
      <c r="I111" s="98"/>
      <c r="J111" s="83"/>
      <c r="K111" s="101"/>
      <c r="L111" s="60"/>
      <c r="M111" s="59">
        <v>1.0</v>
      </c>
      <c r="N111" s="60"/>
      <c r="O111" s="59">
        <v>1.0</v>
      </c>
      <c r="P111" s="60"/>
      <c r="Q111" s="59">
        <v>1.0</v>
      </c>
      <c r="R111" s="60"/>
      <c r="S111" s="60"/>
      <c r="T111" s="59">
        <v>1.0</v>
      </c>
      <c r="U111" s="63">
        <v>1.0</v>
      </c>
      <c r="V111" s="64"/>
      <c r="W111" s="64"/>
      <c r="X111" s="63">
        <v>1.0</v>
      </c>
      <c r="Y111" s="63">
        <v>1.0</v>
      </c>
      <c r="Z111" s="64"/>
      <c r="AA111" s="64"/>
      <c r="AB111" s="83"/>
      <c r="AC111" s="117">
        <v>1.0</v>
      </c>
      <c r="AD111" s="23"/>
      <c r="AE111" s="64"/>
      <c r="AF111" s="64"/>
      <c r="AG111" s="63">
        <v>1.0</v>
      </c>
      <c r="AH111" s="64"/>
      <c r="AI111" s="63">
        <v>1.0</v>
      </c>
      <c r="AJ111" s="64"/>
      <c r="AK111" s="64"/>
      <c r="AL111" s="63">
        <v>1.0</v>
      </c>
      <c r="AM111" s="64"/>
      <c r="AN111" s="63"/>
      <c r="AO111" s="64"/>
      <c r="AP111" s="70"/>
      <c r="AQ111" s="67"/>
      <c r="AR111" s="68"/>
      <c r="AS111" s="103"/>
      <c r="AT111" s="70"/>
      <c r="AU111" s="66">
        <v>1.0</v>
      </c>
      <c r="AV111" s="66"/>
      <c r="AW111" s="66">
        <v>1.0</v>
      </c>
      <c r="AX111" s="70"/>
      <c r="AY111" s="70"/>
      <c r="AZ111" s="66">
        <v>1.0</v>
      </c>
      <c r="BA111" s="70"/>
      <c r="BB111" s="70"/>
      <c r="BC111" s="70"/>
      <c r="BD111" s="67"/>
      <c r="BE111" s="68"/>
      <c r="BF111" s="72">
        <v>1.0</v>
      </c>
      <c r="BG111" s="72">
        <v>1.0</v>
      </c>
      <c r="BH111" s="72">
        <v>1.0</v>
      </c>
      <c r="BI111" s="72">
        <v>1.0</v>
      </c>
      <c r="BJ111" s="72"/>
      <c r="BK111" s="104"/>
      <c r="BL111" s="72">
        <v>1.0</v>
      </c>
      <c r="BM111" s="104"/>
      <c r="BN111" s="72">
        <v>1.0</v>
      </c>
      <c r="BO111" s="66">
        <v>1.0</v>
      </c>
      <c r="BP111" s="70"/>
      <c r="BQ111" s="66">
        <v>1.0</v>
      </c>
      <c r="BR111" s="70"/>
      <c r="BS111" s="68"/>
      <c r="BT111" s="70"/>
      <c r="BU111" s="66"/>
      <c r="BV111" s="70"/>
      <c r="BW111" s="70"/>
      <c r="BX111" s="66">
        <v>1.0</v>
      </c>
      <c r="BY111" s="73"/>
      <c r="BZ111" s="66"/>
      <c r="CA111" s="66">
        <v>1.0</v>
      </c>
      <c r="CB111" s="70"/>
      <c r="CC111" s="70"/>
      <c r="CD111" s="66">
        <v>1.0</v>
      </c>
      <c r="CE111" s="66">
        <v>1.0</v>
      </c>
      <c r="CF111" s="66">
        <v>1.0</v>
      </c>
      <c r="CG111" s="70"/>
      <c r="CH111" s="66">
        <v>1.0</v>
      </c>
      <c r="CI111" s="68"/>
      <c r="CJ111" s="70"/>
      <c r="CK111" s="66"/>
      <c r="CL111" s="66">
        <v>1.0</v>
      </c>
      <c r="CM111" s="70"/>
      <c r="CN111" s="70"/>
      <c r="CO111" s="70"/>
      <c r="CP111" s="70"/>
      <c r="CQ111" s="70"/>
      <c r="CR111" s="66">
        <v>1.0</v>
      </c>
      <c r="CS111" s="70"/>
      <c r="CT111" s="70"/>
      <c r="CU111" s="70"/>
      <c r="CV111" s="68"/>
      <c r="CW111" s="66">
        <v>1.0</v>
      </c>
      <c r="CX111" s="66">
        <v>1.0</v>
      </c>
      <c r="CY111" s="70"/>
      <c r="CZ111" s="66">
        <v>1.0</v>
      </c>
      <c r="DA111" s="66">
        <v>1.0</v>
      </c>
      <c r="DB111" s="66">
        <v>1.0</v>
      </c>
      <c r="DC111" s="66">
        <v>1.0</v>
      </c>
      <c r="DD111" s="66">
        <v>1.0</v>
      </c>
      <c r="DE111" s="68"/>
      <c r="DF111" s="70"/>
      <c r="DG111" s="70"/>
      <c r="DH111" s="70"/>
      <c r="DI111" s="70"/>
      <c r="DJ111" s="70"/>
      <c r="DK111" s="68"/>
      <c r="DL111" s="70"/>
      <c r="DM111" s="70"/>
      <c r="DN111" s="66">
        <v>1.0</v>
      </c>
      <c r="DO111" s="70"/>
      <c r="DP111" s="70"/>
      <c r="DQ111" s="68"/>
      <c r="DR111" s="70"/>
      <c r="DS111" s="70"/>
      <c r="DT111" s="70"/>
      <c r="DU111" s="66">
        <v>1.0</v>
      </c>
      <c r="DV111" s="70"/>
      <c r="DW111" s="66">
        <v>1.0</v>
      </c>
      <c r="DX111" s="68"/>
      <c r="DY111" s="106"/>
    </row>
    <row r="112" ht="15.75" customHeight="1">
      <c r="A112" s="84"/>
      <c r="B112" s="110">
        <v>1.0</v>
      </c>
      <c r="C112" s="108">
        <v>108.0</v>
      </c>
      <c r="D112" s="119" t="s">
        <v>196</v>
      </c>
      <c r="E112" s="59">
        <v>1.0</v>
      </c>
      <c r="F112" s="60"/>
      <c r="G112" s="59">
        <v>1.0</v>
      </c>
      <c r="H112" s="60"/>
      <c r="I112" s="98"/>
      <c r="J112" s="83"/>
      <c r="K112" s="101"/>
      <c r="L112" s="60"/>
      <c r="M112" s="59">
        <v>1.0</v>
      </c>
      <c r="N112" s="60"/>
      <c r="O112" s="59">
        <v>1.0</v>
      </c>
      <c r="P112" s="60"/>
      <c r="Q112" s="59">
        <v>1.0</v>
      </c>
      <c r="R112" s="60"/>
      <c r="S112" s="60"/>
      <c r="T112" s="59">
        <v>1.0</v>
      </c>
      <c r="U112" s="63">
        <v>1.0</v>
      </c>
      <c r="V112" s="64"/>
      <c r="W112" s="64"/>
      <c r="X112" s="63">
        <v>1.0</v>
      </c>
      <c r="Y112" s="63">
        <v>1.0</v>
      </c>
      <c r="Z112" s="64"/>
      <c r="AA112" s="64"/>
      <c r="AB112" s="83"/>
      <c r="AC112" s="117">
        <v>1.0</v>
      </c>
      <c r="AD112" s="23"/>
      <c r="AE112" s="64"/>
      <c r="AF112" s="64"/>
      <c r="AG112" s="63">
        <v>1.0</v>
      </c>
      <c r="AH112" s="64"/>
      <c r="AI112" s="63">
        <v>1.0</v>
      </c>
      <c r="AJ112" s="64"/>
      <c r="AK112" s="64"/>
      <c r="AL112" s="63">
        <v>1.0</v>
      </c>
      <c r="AM112" s="64"/>
      <c r="AN112" s="63"/>
      <c r="AO112" s="64"/>
      <c r="AP112" s="70"/>
      <c r="AQ112" s="67"/>
      <c r="AR112" s="68"/>
      <c r="AS112" s="103"/>
      <c r="AT112" s="70"/>
      <c r="AU112" s="66">
        <v>1.0</v>
      </c>
      <c r="AV112" s="66"/>
      <c r="AW112" s="66">
        <v>1.0</v>
      </c>
      <c r="AX112" s="70"/>
      <c r="AY112" s="70"/>
      <c r="AZ112" s="66">
        <v>1.0</v>
      </c>
      <c r="BA112" s="70"/>
      <c r="BB112" s="70"/>
      <c r="BC112" s="70"/>
      <c r="BD112" s="67"/>
      <c r="BE112" s="68"/>
      <c r="BF112" s="72">
        <v>1.0</v>
      </c>
      <c r="BG112" s="72">
        <v>1.0</v>
      </c>
      <c r="BH112" s="72">
        <v>1.0</v>
      </c>
      <c r="BI112" s="72">
        <v>1.0</v>
      </c>
      <c r="BJ112" s="72"/>
      <c r="BK112" s="104"/>
      <c r="BL112" s="72">
        <v>1.0</v>
      </c>
      <c r="BM112" s="104"/>
      <c r="BN112" s="72">
        <v>1.0</v>
      </c>
      <c r="BO112" s="66">
        <v>1.0</v>
      </c>
      <c r="BP112" s="70"/>
      <c r="BQ112" s="66">
        <v>1.0</v>
      </c>
      <c r="BR112" s="70"/>
      <c r="BS112" s="68"/>
      <c r="BT112" s="70"/>
      <c r="BU112" s="66"/>
      <c r="BV112" s="70"/>
      <c r="BW112" s="70"/>
      <c r="BX112" s="66">
        <v>1.0</v>
      </c>
      <c r="BY112" s="73"/>
      <c r="BZ112" s="66"/>
      <c r="CA112" s="66">
        <v>1.0</v>
      </c>
      <c r="CB112" s="70"/>
      <c r="CC112" s="70"/>
      <c r="CD112" s="66">
        <v>1.0</v>
      </c>
      <c r="CE112" s="66">
        <v>1.0</v>
      </c>
      <c r="CF112" s="66">
        <v>1.0</v>
      </c>
      <c r="CG112" s="70"/>
      <c r="CH112" s="66">
        <v>1.0</v>
      </c>
      <c r="CI112" s="68"/>
      <c r="CJ112" s="70"/>
      <c r="CK112" s="66"/>
      <c r="CL112" s="66">
        <v>1.0</v>
      </c>
      <c r="CM112" s="70"/>
      <c r="CN112" s="70"/>
      <c r="CO112" s="70"/>
      <c r="CP112" s="70"/>
      <c r="CQ112" s="70"/>
      <c r="CR112" s="66">
        <v>1.0</v>
      </c>
      <c r="CS112" s="70"/>
      <c r="CT112" s="70"/>
      <c r="CU112" s="70"/>
      <c r="CV112" s="68"/>
      <c r="CW112" s="66">
        <v>1.0</v>
      </c>
      <c r="CX112" s="66">
        <v>1.0</v>
      </c>
      <c r="CY112" s="70"/>
      <c r="CZ112" s="66">
        <v>1.0</v>
      </c>
      <c r="DA112" s="66">
        <v>1.0</v>
      </c>
      <c r="DB112" s="66">
        <v>1.0</v>
      </c>
      <c r="DC112" s="66">
        <v>1.0</v>
      </c>
      <c r="DD112" s="66">
        <v>1.0</v>
      </c>
      <c r="DE112" s="68"/>
      <c r="DF112" s="70"/>
      <c r="DG112" s="70"/>
      <c r="DH112" s="70"/>
      <c r="DI112" s="70"/>
      <c r="DJ112" s="70"/>
      <c r="DK112" s="68"/>
      <c r="DL112" s="70"/>
      <c r="DM112" s="70"/>
      <c r="DN112" s="66">
        <v>1.0</v>
      </c>
      <c r="DO112" s="70"/>
      <c r="DP112" s="70"/>
      <c r="DQ112" s="68"/>
      <c r="DR112" s="70"/>
      <c r="DS112" s="70"/>
      <c r="DT112" s="70"/>
      <c r="DU112" s="66">
        <v>1.0</v>
      </c>
      <c r="DV112" s="70"/>
      <c r="DW112" s="66">
        <v>1.0</v>
      </c>
      <c r="DX112" s="68"/>
      <c r="DY112" s="106"/>
    </row>
    <row r="113" ht="15.75" customHeight="1">
      <c r="A113" s="120" t="s">
        <v>197</v>
      </c>
      <c r="B113" s="121">
        <v>1.0</v>
      </c>
      <c r="C113" s="111">
        <v>109.0</v>
      </c>
      <c r="D113" s="112" t="s">
        <v>198</v>
      </c>
      <c r="E113" s="60"/>
      <c r="F113" s="60"/>
      <c r="G113" s="60"/>
      <c r="H113" s="59">
        <v>1.0</v>
      </c>
      <c r="I113" s="98"/>
      <c r="J113" s="83"/>
      <c r="K113" s="101"/>
      <c r="L113" s="60"/>
      <c r="M113" s="60"/>
      <c r="N113" s="60"/>
      <c r="O113" s="60"/>
      <c r="P113" s="60"/>
      <c r="Q113" s="60"/>
      <c r="R113" s="60"/>
      <c r="S113" s="60"/>
      <c r="T113" s="60"/>
      <c r="U113" s="64"/>
      <c r="V113" s="64"/>
      <c r="W113" s="64"/>
      <c r="X113" s="64"/>
      <c r="Y113" s="64"/>
      <c r="Z113" s="64"/>
      <c r="AA113" s="64"/>
      <c r="AB113" s="83"/>
      <c r="AC113" s="65"/>
      <c r="AD113" s="23"/>
      <c r="AE113" s="64"/>
      <c r="AF113" s="64"/>
      <c r="AG113" s="64"/>
      <c r="AH113" s="64"/>
      <c r="AI113" s="63"/>
      <c r="AJ113" s="64"/>
      <c r="AK113" s="64"/>
      <c r="AL113" s="64"/>
      <c r="AM113" s="64"/>
      <c r="AN113" s="64"/>
      <c r="AO113" s="64"/>
      <c r="AP113" s="70"/>
      <c r="AQ113" s="67"/>
      <c r="AR113" s="68"/>
      <c r="AS113" s="103"/>
      <c r="AT113" s="70"/>
      <c r="AU113" s="70"/>
      <c r="AV113" s="70"/>
      <c r="AW113" s="70"/>
      <c r="AX113" s="70"/>
      <c r="AY113" s="70"/>
      <c r="AZ113" s="70"/>
      <c r="BA113" s="70"/>
      <c r="BB113" s="66"/>
      <c r="BC113" s="66">
        <v>1.0</v>
      </c>
      <c r="BD113" s="67"/>
      <c r="BE113" s="68"/>
      <c r="BF113" s="104"/>
      <c r="BG113" s="104"/>
      <c r="BH113" s="104"/>
      <c r="BI113" s="104"/>
      <c r="BJ113" s="104"/>
      <c r="BK113" s="104"/>
      <c r="BL113" s="72"/>
      <c r="BM113" s="104"/>
      <c r="BN113" s="72"/>
      <c r="BO113" s="70"/>
      <c r="BP113" s="70"/>
      <c r="BQ113" s="70"/>
      <c r="BR113" s="70"/>
      <c r="BS113" s="68"/>
      <c r="BT113" s="70"/>
      <c r="BU113" s="70"/>
      <c r="BV113" s="70"/>
      <c r="BW113" s="70"/>
      <c r="BX113" s="70"/>
      <c r="BY113" s="73"/>
      <c r="BZ113" s="70"/>
      <c r="CA113" s="70"/>
      <c r="CB113" s="70"/>
      <c r="CC113" s="70"/>
      <c r="CD113" s="70"/>
      <c r="CE113" s="70"/>
      <c r="CF113" s="70"/>
      <c r="CG113" s="70"/>
      <c r="CH113" s="70"/>
      <c r="CI113" s="68"/>
      <c r="CJ113" s="70"/>
      <c r="CK113" s="70"/>
      <c r="CL113" s="70"/>
      <c r="CM113" s="70"/>
      <c r="CN113" s="70"/>
      <c r="CO113" s="70"/>
      <c r="CP113" s="66">
        <v>1.0</v>
      </c>
      <c r="CQ113" s="70"/>
      <c r="CR113" s="70"/>
      <c r="CS113" s="70"/>
      <c r="CT113" s="70"/>
      <c r="CU113" s="70"/>
      <c r="CV113" s="68"/>
      <c r="CW113" s="70"/>
      <c r="CX113" s="70"/>
      <c r="CY113" s="70"/>
      <c r="CZ113" s="70"/>
      <c r="DA113" s="70"/>
      <c r="DB113" s="70"/>
      <c r="DC113" s="70"/>
      <c r="DD113" s="70"/>
      <c r="DE113" s="68"/>
      <c r="DF113" s="70"/>
      <c r="DG113" s="70"/>
      <c r="DH113" s="70"/>
      <c r="DI113" s="70"/>
      <c r="DJ113" s="70"/>
      <c r="DK113" s="68"/>
      <c r="DL113" s="70"/>
      <c r="DM113" s="70"/>
      <c r="DN113" s="70"/>
      <c r="DO113" s="70"/>
      <c r="DP113" s="70"/>
      <c r="DQ113" s="68"/>
      <c r="DR113" s="70"/>
      <c r="DS113" s="66">
        <v>1.0</v>
      </c>
      <c r="DT113" s="70"/>
      <c r="DU113" s="70"/>
      <c r="DV113" s="70"/>
      <c r="DW113" s="70"/>
      <c r="DX113" s="68"/>
      <c r="DY113" s="106"/>
    </row>
    <row r="114" ht="15.75" customHeight="1">
      <c r="A114" s="122"/>
      <c r="B114" s="76">
        <v>1.0</v>
      </c>
      <c r="C114" s="89">
        <v>110.0</v>
      </c>
      <c r="D114" s="78" t="s">
        <v>199</v>
      </c>
      <c r="E114" s="60"/>
      <c r="F114" s="60"/>
      <c r="G114" s="60"/>
      <c r="H114" s="59">
        <v>1.0</v>
      </c>
      <c r="I114" s="98"/>
      <c r="J114" s="83"/>
      <c r="K114" s="101"/>
      <c r="L114" s="60"/>
      <c r="M114" s="60"/>
      <c r="N114" s="60"/>
      <c r="O114" s="60"/>
      <c r="P114" s="60"/>
      <c r="Q114" s="60"/>
      <c r="R114" s="60"/>
      <c r="S114" s="60"/>
      <c r="T114" s="60"/>
      <c r="U114" s="64"/>
      <c r="V114" s="64"/>
      <c r="W114" s="64"/>
      <c r="X114" s="64"/>
      <c r="Y114" s="64"/>
      <c r="Z114" s="64"/>
      <c r="AA114" s="64"/>
      <c r="AB114" s="83"/>
      <c r="AC114" s="65"/>
      <c r="AD114" s="23"/>
      <c r="AE114" s="64"/>
      <c r="AF114" s="64"/>
      <c r="AG114" s="64"/>
      <c r="AH114" s="64"/>
      <c r="AI114" s="63"/>
      <c r="AJ114" s="64"/>
      <c r="AK114" s="64"/>
      <c r="AL114" s="64"/>
      <c r="AM114" s="64"/>
      <c r="AN114" s="64"/>
      <c r="AO114" s="64"/>
      <c r="AP114" s="70"/>
      <c r="AQ114" s="67"/>
      <c r="AR114" s="68"/>
      <c r="AS114" s="103"/>
      <c r="AT114" s="70"/>
      <c r="AU114" s="70"/>
      <c r="AV114" s="70"/>
      <c r="AW114" s="70"/>
      <c r="AX114" s="70"/>
      <c r="AY114" s="70"/>
      <c r="AZ114" s="70"/>
      <c r="BA114" s="70"/>
      <c r="BB114" s="66"/>
      <c r="BC114" s="66">
        <v>1.0</v>
      </c>
      <c r="BD114" s="67"/>
      <c r="BE114" s="68"/>
      <c r="BF114" s="104"/>
      <c r="BG114" s="104"/>
      <c r="BH114" s="104"/>
      <c r="BI114" s="104"/>
      <c r="BJ114" s="104"/>
      <c r="BK114" s="104"/>
      <c r="BL114" s="72"/>
      <c r="BM114" s="104"/>
      <c r="BN114" s="104"/>
      <c r="BO114" s="70"/>
      <c r="BP114" s="70"/>
      <c r="BQ114" s="70"/>
      <c r="BR114" s="70"/>
      <c r="BS114" s="68"/>
      <c r="BT114" s="70"/>
      <c r="BU114" s="70"/>
      <c r="BV114" s="70"/>
      <c r="BW114" s="70"/>
      <c r="BX114" s="70"/>
      <c r="BY114" s="73"/>
      <c r="BZ114" s="70"/>
      <c r="CA114" s="70"/>
      <c r="CB114" s="70"/>
      <c r="CC114" s="70"/>
      <c r="CD114" s="70"/>
      <c r="CE114" s="70"/>
      <c r="CF114" s="70"/>
      <c r="CG114" s="70"/>
      <c r="CH114" s="70"/>
      <c r="CI114" s="68"/>
      <c r="CJ114" s="70"/>
      <c r="CK114" s="70"/>
      <c r="CL114" s="70"/>
      <c r="CM114" s="70"/>
      <c r="CN114" s="70"/>
      <c r="CO114" s="70"/>
      <c r="CP114" s="66">
        <v>1.0</v>
      </c>
      <c r="CQ114" s="70"/>
      <c r="CR114" s="70"/>
      <c r="CS114" s="70"/>
      <c r="CT114" s="70"/>
      <c r="CU114" s="70"/>
      <c r="CV114" s="68"/>
      <c r="CW114" s="70"/>
      <c r="CX114" s="70"/>
      <c r="CY114" s="70"/>
      <c r="CZ114" s="70"/>
      <c r="DA114" s="70"/>
      <c r="DB114" s="70"/>
      <c r="DC114" s="70"/>
      <c r="DD114" s="70"/>
      <c r="DE114" s="68"/>
      <c r="DF114" s="70"/>
      <c r="DG114" s="70"/>
      <c r="DH114" s="70"/>
      <c r="DI114" s="70"/>
      <c r="DJ114" s="70"/>
      <c r="DK114" s="68"/>
      <c r="DL114" s="70"/>
      <c r="DM114" s="70"/>
      <c r="DN114" s="70"/>
      <c r="DO114" s="70"/>
      <c r="DP114" s="70"/>
      <c r="DQ114" s="68"/>
      <c r="DR114" s="70"/>
      <c r="DS114" s="66">
        <v>1.0</v>
      </c>
      <c r="DT114" s="70"/>
      <c r="DU114" s="70"/>
      <c r="DV114" s="70"/>
      <c r="DW114" s="70"/>
      <c r="DX114" s="68"/>
      <c r="DY114" s="106"/>
    </row>
    <row r="115" ht="15.75" customHeight="1">
      <c r="A115" s="122"/>
      <c r="B115" s="76">
        <v>1.0</v>
      </c>
      <c r="C115" s="111">
        <v>111.0</v>
      </c>
      <c r="D115" s="78" t="s">
        <v>200</v>
      </c>
      <c r="E115" s="60"/>
      <c r="F115" s="60"/>
      <c r="G115" s="60"/>
      <c r="H115" s="59">
        <v>1.0</v>
      </c>
      <c r="I115" s="98"/>
      <c r="J115" s="83"/>
      <c r="K115" s="101"/>
      <c r="L115" s="60"/>
      <c r="M115" s="60"/>
      <c r="N115" s="60"/>
      <c r="O115" s="60"/>
      <c r="P115" s="60"/>
      <c r="Q115" s="60"/>
      <c r="R115" s="60"/>
      <c r="S115" s="60"/>
      <c r="T115" s="60"/>
      <c r="U115" s="64"/>
      <c r="V115" s="64"/>
      <c r="W115" s="64"/>
      <c r="X115" s="64"/>
      <c r="Y115" s="64"/>
      <c r="Z115" s="64"/>
      <c r="AA115" s="64"/>
      <c r="AB115" s="83"/>
      <c r="AC115" s="65"/>
      <c r="AD115" s="23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70"/>
      <c r="AQ115" s="67"/>
      <c r="AR115" s="68"/>
      <c r="AS115" s="103"/>
      <c r="AT115" s="70"/>
      <c r="AU115" s="70"/>
      <c r="AV115" s="70"/>
      <c r="AW115" s="70"/>
      <c r="AX115" s="70"/>
      <c r="AY115" s="70"/>
      <c r="AZ115" s="70"/>
      <c r="BA115" s="70"/>
      <c r="BB115" s="66"/>
      <c r="BC115" s="66">
        <v>1.0</v>
      </c>
      <c r="BD115" s="67"/>
      <c r="BE115" s="68"/>
      <c r="BF115" s="104"/>
      <c r="BG115" s="104"/>
      <c r="BH115" s="104"/>
      <c r="BI115" s="104"/>
      <c r="BJ115" s="104"/>
      <c r="BK115" s="104"/>
      <c r="BL115" s="104"/>
      <c r="BM115" s="104"/>
      <c r="BN115" s="104"/>
      <c r="BO115" s="70"/>
      <c r="BP115" s="70"/>
      <c r="BQ115" s="70"/>
      <c r="BR115" s="70"/>
      <c r="BS115" s="68"/>
      <c r="BT115" s="70"/>
      <c r="BU115" s="70"/>
      <c r="BV115" s="70"/>
      <c r="BW115" s="70"/>
      <c r="BX115" s="70"/>
      <c r="BY115" s="73"/>
      <c r="BZ115" s="70"/>
      <c r="CA115" s="70"/>
      <c r="CB115" s="70"/>
      <c r="CC115" s="70"/>
      <c r="CD115" s="70"/>
      <c r="CE115" s="70"/>
      <c r="CF115" s="70"/>
      <c r="CG115" s="70"/>
      <c r="CH115" s="70"/>
      <c r="CI115" s="68"/>
      <c r="CJ115" s="70"/>
      <c r="CK115" s="70"/>
      <c r="CL115" s="70"/>
      <c r="CM115" s="70"/>
      <c r="CN115" s="70"/>
      <c r="CO115" s="70"/>
      <c r="CP115" s="66">
        <v>1.0</v>
      </c>
      <c r="CQ115" s="70"/>
      <c r="CR115" s="70"/>
      <c r="CS115" s="70"/>
      <c r="CT115" s="70"/>
      <c r="CU115" s="70"/>
      <c r="CV115" s="68"/>
      <c r="CW115" s="70"/>
      <c r="CX115" s="70"/>
      <c r="CY115" s="70"/>
      <c r="CZ115" s="70"/>
      <c r="DA115" s="70"/>
      <c r="DB115" s="70"/>
      <c r="DC115" s="70"/>
      <c r="DD115" s="70"/>
      <c r="DE115" s="68"/>
      <c r="DF115" s="70"/>
      <c r="DG115" s="70"/>
      <c r="DH115" s="70"/>
      <c r="DI115" s="70"/>
      <c r="DJ115" s="70"/>
      <c r="DK115" s="68"/>
      <c r="DL115" s="70"/>
      <c r="DM115" s="70"/>
      <c r="DN115" s="70"/>
      <c r="DO115" s="70"/>
      <c r="DP115" s="70"/>
      <c r="DQ115" s="68"/>
      <c r="DR115" s="70"/>
      <c r="DS115" s="66">
        <v>1.0</v>
      </c>
      <c r="DT115" s="70"/>
      <c r="DU115" s="70"/>
      <c r="DV115" s="70"/>
      <c r="DW115" s="70"/>
      <c r="DX115" s="68"/>
      <c r="DY115" s="106"/>
    </row>
    <row r="116" ht="15.75" customHeight="1">
      <c r="A116" s="122"/>
      <c r="B116" s="76">
        <v>1.0</v>
      </c>
      <c r="C116" s="89">
        <v>112.0</v>
      </c>
      <c r="D116" s="78" t="s">
        <v>201</v>
      </c>
      <c r="E116" s="60"/>
      <c r="F116" s="60"/>
      <c r="G116" s="60"/>
      <c r="H116" s="59">
        <v>1.0</v>
      </c>
      <c r="I116" s="98"/>
      <c r="J116" s="83"/>
      <c r="K116" s="101"/>
      <c r="L116" s="60"/>
      <c r="M116" s="60"/>
      <c r="N116" s="60"/>
      <c r="O116" s="60"/>
      <c r="P116" s="60"/>
      <c r="Q116" s="60"/>
      <c r="R116" s="60"/>
      <c r="S116" s="60"/>
      <c r="T116" s="60"/>
      <c r="U116" s="64"/>
      <c r="V116" s="64"/>
      <c r="W116" s="64"/>
      <c r="X116" s="64"/>
      <c r="Y116" s="64"/>
      <c r="Z116" s="64"/>
      <c r="AA116" s="64"/>
      <c r="AB116" s="83"/>
      <c r="AC116" s="65"/>
      <c r="AD116" s="23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70"/>
      <c r="AQ116" s="67"/>
      <c r="AR116" s="68"/>
      <c r="AS116" s="103"/>
      <c r="AT116" s="70"/>
      <c r="AU116" s="70"/>
      <c r="AV116" s="70"/>
      <c r="AW116" s="70"/>
      <c r="AX116" s="70"/>
      <c r="AY116" s="70"/>
      <c r="AZ116" s="70"/>
      <c r="BA116" s="70"/>
      <c r="BB116" s="66"/>
      <c r="BC116" s="66">
        <v>1.0</v>
      </c>
      <c r="BD116" s="67"/>
      <c r="BE116" s="68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70"/>
      <c r="BP116" s="70"/>
      <c r="BQ116" s="70"/>
      <c r="BR116" s="70"/>
      <c r="BS116" s="68"/>
      <c r="BT116" s="70"/>
      <c r="BU116" s="70"/>
      <c r="BV116" s="70"/>
      <c r="BW116" s="70"/>
      <c r="BX116" s="70"/>
      <c r="BY116" s="73"/>
      <c r="BZ116" s="70"/>
      <c r="CA116" s="70"/>
      <c r="CB116" s="70"/>
      <c r="CC116" s="70"/>
      <c r="CD116" s="70"/>
      <c r="CE116" s="70"/>
      <c r="CF116" s="70"/>
      <c r="CG116" s="70"/>
      <c r="CH116" s="70"/>
      <c r="CI116" s="68"/>
      <c r="CJ116" s="70"/>
      <c r="CK116" s="70"/>
      <c r="CL116" s="70"/>
      <c r="CM116" s="70"/>
      <c r="CN116" s="70"/>
      <c r="CO116" s="70"/>
      <c r="CP116" s="66">
        <v>1.0</v>
      </c>
      <c r="CQ116" s="70"/>
      <c r="CR116" s="70"/>
      <c r="CS116" s="70"/>
      <c r="CT116" s="70"/>
      <c r="CU116" s="70"/>
      <c r="CV116" s="68"/>
      <c r="CW116" s="70"/>
      <c r="CX116" s="70"/>
      <c r="CY116" s="70"/>
      <c r="CZ116" s="70"/>
      <c r="DA116" s="70"/>
      <c r="DB116" s="70"/>
      <c r="DC116" s="70"/>
      <c r="DD116" s="70"/>
      <c r="DE116" s="68"/>
      <c r="DF116" s="70"/>
      <c r="DG116" s="70"/>
      <c r="DH116" s="70"/>
      <c r="DI116" s="70"/>
      <c r="DJ116" s="70"/>
      <c r="DK116" s="68"/>
      <c r="DL116" s="70"/>
      <c r="DM116" s="70"/>
      <c r="DN116" s="70"/>
      <c r="DO116" s="70"/>
      <c r="DP116" s="70"/>
      <c r="DQ116" s="68"/>
      <c r="DR116" s="70"/>
      <c r="DS116" s="66">
        <v>1.0</v>
      </c>
      <c r="DT116" s="70"/>
      <c r="DU116" s="70"/>
      <c r="DV116" s="70"/>
      <c r="DW116" s="70"/>
      <c r="DX116" s="68"/>
      <c r="DY116" s="106"/>
    </row>
    <row r="117" ht="15.75" customHeight="1">
      <c r="A117" s="122"/>
      <c r="B117" s="76">
        <v>1.0</v>
      </c>
      <c r="C117" s="111">
        <v>113.0</v>
      </c>
      <c r="D117" s="78" t="s">
        <v>202</v>
      </c>
      <c r="E117" s="60"/>
      <c r="F117" s="60"/>
      <c r="G117" s="60"/>
      <c r="H117" s="59">
        <v>1.0</v>
      </c>
      <c r="I117" s="98"/>
      <c r="J117" s="83"/>
      <c r="K117" s="101"/>
      <c r="L117" s="60"/>
      <c r="M117" s="60"/>
      <c r="N117" s="60"/>
      <c r="O117" s="60"/>
      <c r="P117" s="60"/>
      <c r="Q117" s="60"/>
      <c r="R117" s="60"/>
      <c r="S117" s="60"/>
      <c r="T117" s="60"/>
      <c r="U117" s="64"/>
      <c r="V117" s="64"/>
      <c r="W117" s="64"/>
      <c r="X117" s="64"/>
      <c r="Y117" s="64"/>
      <c r="Z117" s="64"/>
      <c r="AA117" s="64"/>
      <c r="AB117" s="83"/>
      <c r="AC117" s="65"/>
      <c r="AD117" s="23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70"/>
      <c r="AQ117" s="67"/>
      <c r="AR117" s="68"/>
      <c r="AS117" s="103"/>
      <c r="AT117" s="70"/>
      <c r="AU117" s="70"/>
      <c r="AV117" s="70"/>
      <c r="AW117" s="70"/>
      <c r="AX117" s="70"/>
      <c r="AY117" s="70"/>
      <c r="AZ117" s="70"/>
      <c r="BA117" s="70"/>
      <c r="BB117" s="66"/>
      <c r="BC117" s="66">
        <v>1.0</v>
      </c>
      <c r="BD117" s="67"/>
      <c r="BE117" s="68"/>
      <c r="BF117" s="104"/>
      <c r="BG117" s="104"/>
      <c r="BH117" s="104"/>
      <c r="BI117" s="104"/>
      <c r="BJ117" s="104"/>
      <c r="BK117" s="104"/>
      <c r="BL117" s="104"/>
      <c r="BM117" s="104"/>
      <c r="BN117" s="104"/>
      <c r="BO117" s="70"/>
      <c r="BP117" s="70"/>
      <c r="BQ117" s="70"/>
      <c r="BR117" s="70"/>
      <c r="BS117" s="68"/>
      <c r="BT117" s="70"/>
      <c r="BU117" s="70"/>
      <c r="BV117" s="70"/>
      <c r="BW117" s="70"/>
      <c r="BX117" s="70"/>
      <c r="BY117" s="73"/>
      <c r="BZ117" s="70"/>
      <c r="CA117" s="70"/>
      <c r="CB117" s="70"/>
      <c r="CC117" s="70"/>
      <c r="CD117" s="70"/>
      <c r="CE117" s="70"/>
      <c r="CF117" s="70"/>
      <c r="CG117" s="70"/>
      <c r="CH117" s="70"/>
      <c r="CI117" s="68"/>
      <c r="CJ117" s="70"/>
      <c r="CK117" s="70"/>
      <c r="CL117" s="70"/>
      <c r="CM117" s="70"/>
      <c r="CN117" s="70"/>
      <c r="CO117" s="70"/>
      <c r="CP117" s="66">
        <v>1.0</v>
      </c>
      <c r="CQ117" s="70"/>
      <c r="CR117" s="70"/>
      <c r="CS117" s="70"/>
      <c r="CT117" s="70"/>
      <c r="CU117" s="70"/>
      <c r="CV117" s="68"/>
      <c r="CW117" s="70"/>
      <c r="CX117" s="70"/>
      <c r="CY117" s="70"/>
      <c r="CZ117" s="70"/>
      <c r="DA117" s="70"/>
      <c r="DB117" s="70"/>
      <c r="DC117" s="70"/>
      <c r="DD117" s="70"/>
      <c r="DE117" s="68"/>
      <c r="DF117" s="70"/>
      <c r="DG117" s="70"/>
      <c r="DH117" s="70"/>
      <c r="DI117" s="70"/>
      <c r="DJ117" s="70"/>
      <c r="DK117" s="68"/>
      <c r="DL117" s="70"/>
      <c r="DM117" s="70"/>
      <c r="DN117" s="70"/>
      <c r="DO117" s="70"/>
      <c r="DP117" s="70"/>
      <c r="DQ117" s="68"/>
      <c r="DR117" s="70"/>
      <c r="DS117" s="66">
        <v>1.0</v>
      </c>
      <c r="DT117" s="70"/>
      <c r="DU117" s="70"/>
      <c r="DV117" s="70"/>
      <c r="DW117" s="70"/>
      <c r="DX117" s="68"/>
      <c r="DY117" s="106"/>
    </row>
    <row r="118" ht="15.75" customHeight="1">
      <c r="A118" s="122"/>
      <c r="B118" s="76">
        <v>1.0</v>
      </c>
      <c r="C118" s="77">
        <v>114.0</v>
      </c>
      <c r="D118" s="82" t="s">
        <v>203</v>
      </c>
      <c r="E118" s="60"/>
      <c r="F118" s="60"/>
      <c r="G118" s="60"/>
      <c r="H118" s="59">
        <v>1.0</v>
      </c>
      <c r="I118" s="98"/>
      <c r="J118" s="83"/>
      <c r="K118" s="101"/>
      <c r="L118" s="60"/>
      <c r="M118" s="60"/>
      <c r="N118" s="60"/>
      <c r="O118" s="60"/>
      <c r="P118" s="60"/>
      <c r="Q118" s="60"/>
      <c r="R118" s="60"/>
      <c r="S118" s="60"/>
      <c r="T118" s="60"/>
      <c r="U118" s="64"/>
      <c r="V118" s="64"/>
      <c r="W118" s="64"/>
      <c r="X118" s="64"/>
      <c r="Y118" s="64"/>
      <c r="Z118" s="64"/>
      <c r="AA118" s="64"/>
      <c r="AB118" s="83"/>
      <c r="AC118" s="65"/>
      <c r="AD118" s="23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70"/>
      <c r="AQ118" s="67"/>
      <c r="AR118" s="68"/>
      <c r="AS118" s="103"/>
      <c r="AT118" s="70"/>
      <c r="AU118" s="70"/>
      <c r="AV118" s="70"/>
      <c r="AW118" s="70"/>
      <c r="AX118" s="70"/>
      <c r="AY118" s="70"/>
      <c r="AZ118" s="70"/>
      <c r="BA118" s="70"/>
      <c r="BB118" s="66"/>
      <c r="BC118" s="66">
        <v>1.0</v>
      </c>
      <c r="BD118" s="67"/>
      <c r="BE118" s="68"/>
      <c r="BF118" s="104"/>
      <c r="BG118" s="104"/>
      <c r="BH118" s="104"/>
      <c r="BI118" s="104"/>
      <c r="BJ118" s="105"/>
      <c r="BK118" s="104"/>
      <c r="BL118" s="104"/>
      <c r="BM118" s="104"/>
      <c r="BN118" s="104"/>
      <c r="BO118" s="70"/>
      <c r="BP118" s="70"/>
      <c r="BQ118" s="70"/>
      <c r="BR118" s="70"/>
      <c r="BS118" s="68"/>
      <c r="BT118" s="70"/>
      <c r="BU118" s="70"/>
      <c r="BV118" s="70"/>
      <c r="BW118" s="70"/>
      <c r="BX118" s="70"/>
      <c r="BY118" s="68"/>
      <c r="BZ118" s="70"/>
      <c r="CA118" s="70"/>
      <c r="CB118" s="70"/>
      <c r="CC118" s="70"/>
      <c r="CD118" s="70"/>
      <c r="CE118" s="70"/>
      <c r="CF118" s="70"/>
      <c r="CG118" s="70"/>
      <c r="CH118" s="70"/>
      <c r="CI118" s="68"/>
      <c r="CJ118" s="70"/>
      <c r="CK118" s="70"/>
      <c r="CL118" s="70"/>
      <c r="CM118" s="70"/>
      <c r="CN118" s="70"/>
      <c r="CO118" s="70"/>
      <c r="CP118" s="66">
        <v>1.0</v>
      </c>
      <c r="CQ118" s="70"/>
      <c r="CR118" s="70"/>
      <c r="CS118" s="70"/>
      <c r="CT118" s="70"/>
      <c r="CU118" s="70"/>
      <c r="CV118" s="68"/>
      <c r="CW118" s="70"/>
      <c r="CX118" s="70"/>
      <c r="CY118" s="70"/>
      <c r="CZ118" s="70"/>
      <c r="DA118" s="70"/>
      <c r="DB118" s="70"/>
      <c r="DC118" s="70"/>
      <c r="DD118" s="70"/>
      <c r="DE118" s="68"/>
      <c r="DF118" s="70"/>
      <c r="DG118" s="70"/>
      <c r="DH118" s="70"/>
      <c r="DI118" s="70"/>
      <c r="DJ118" s="70"/>
      <c r="DK118" s="68"/>
      <c r="DL118" s="70"/>
      <c r="DM118" s="70"/>
      <c r="DN118" s="70"/>
      <c r="DO118" s="70"/>
      <c r="DP118" s="70"/>
      <c r="DQ118" s="68"/>
      <c r="DR118" s="70"/>
      <c r="DS118" s="66">
        <v>1.0</v>
      </c>
      <c r="DT118" s="70"/>
      <c r="DU118" s="70"/>
      <c r="DV118" s="70"/>
      <c r="DW118" s="70"/>
      <c r="DX118" s="68"/>
      <c r="DY118" s="106"/>
    </row>
    <row r="119" ht="47.25" customHeight="1">
      <c r="A119" s="122"/>
      <c r="B119" s="113">
        <v>1.0</v>
      </c>
      <c r="C119" s="77">
        <v>115.0</v>
      </c>
      <c r="D119" s="82" t="s">
        <v>172</v>
      </c>
      <c r="E119" s="60"/>
      <c r="F119" s="60"/>
      <c r="G119" s="60"/>
      <c r="H119" s="59">
        <v>1.0</v>
      </c>
      <c r="I119" s="98"/>
      <c r="J119" s="83"/>
      <c r="K119" s="101"/>
      <c r="L119" s="60"/>
      <c r="M119" s="60"/>
      <c r="N119" s="60"/>
      <c r="O119" s="60"/>
      <c r="P119" s="60"/>
      <c r="Q119" s="60"/>
      <c r="R119" s="60"/>
      <c r="S119" s="60"/>
      <c r="T119" s="60"/>
      <c r="U119" s="64"/>
      <c r="V119" s="64"/>
      <c r="W119" s="64"/>
      <c r="X119" s="64"/>
      <c r="Y119" s="64"/>
      <c r="Z119" s="64"/>
      <c r="AA119" s="64"/>
      <c r="AB119" s="83"/>
      <c r="AC119" s="65"/>
      <c r="AD119" s="23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70"/>
      <c r="AQ119" s="67"/>
      <c r="AR119" s="68"/>
      <c r="AS119" s="103"/>
      <c r="AT119" s="70"/>
      <c r="AU119" s="70"/>
      <c r="AV119" s="70"/>
      <c r="AW119" s="70"/>
      <c r="AX119" s="70"/>
      <c r="AY119" s="70"/>
      <c r="AZ119" s="70"/>
      <c r="BA119" s="70"/>
      <c r="BB119" s="66"/>
      <c r="BC119" s="66">
        <v>9.0</v>
      </c>
      <c r="BD119" s="67"/>
      <c r="BE119" s="68"/>
      <c r="BF119" s="104"/>
      <c r="BG119" s="104"/>
      <c r="BH119" s="104"/>
      <c r="BI119" s="104"/>
      <c r="BJ119" s="104"/>
      <c r="BK119" s="104"/>
      <c r="BL119" s="104"/>
      <c r="BM119" s="104"/>
      <c r="BN119" s="104"/>
      <c r="BO119" s="70"/>
      <c r="BP119" s="70"/>
      <c r="BQ119" s="70"/>
      <c r="BR119" s="70"/>
      <c r="BS119" s="68"/>
      <c r="BT119" s="70"/>
      <c r="BU119" s="70"/>
      <c r="BV119" s="70"/>
      <c r="BW119" s="70"/>
      <c r="BX119" s="70"/>
      <c r="BY119" s="68"/>
      <c r="BZ119" s="70"/>
      <c r="CA119" s="70"/>
      <c r="CB119" s="70"/>
      <c r="CC119" s="70"/>
      <c r="CD119" s="70"/>
      <c r="CE119" s="70"/>
      <c r="CF119" s="70"/>
      <c r="CG119" s="70"/>
      <c r="CH119" s="70"/>
      <c r="CI119" s="68"/>
      <c r="CJ119" s="70"/>
      <c r="CK119" s="70"/>
      <c r="CL119" s="70"/>
      <c r="CM119" s="70"/>
      <c r="CN119" s="70"/>
      <c r="CO119" s="70"/>
      <c r="CP119" s="66">
        <v>9.0</v>
      </c>
      <c r="CQ119" s="70"/>
      <c r="CR119" s="70"/>
      <c r="CS119" s="70"/>
      <c r="CT119" s="70"/>
      <c r="CU119" s="70"/>
      <c r="CV119" s="68"/>
      <c r="CW119" s="70"/>
      <c r="CX119" s="70"/>
      <c r="CY119" s="70"/>
      <c r="CZ119" s="70"/>
      <c r="DA119" s="70"/>
      <c r="DB119" s="70"/>
      <c r="DC119" s="70"/>
      <c r="DD119" s="70"/>
      <c r="DE119" s="68"/>
      <c r="DF119" s="70"/>
      <c r="DG119" s="70"/>
      <c r="DH119" s="70"/>
      <c r="DI119" s="70"/>
      <c r="DJ119" s="70"/>
      <c r="DK119" s="68"/>
      <c r="DL119" s="70"/>
      <c r="DM119" s="70"/>
      <c r="DN119" s="70"/>
      <c r="DO119" s="70"/>
      <c r="DP119" s="70"/>
      <c r="DQ119" s="68"/>
      <c r="DR119" s="70"/>
      <c r="DS119" s="66">
        <v>9.0</v>
      </c>
      <c r="DT119" s="70"/>
      <c r="DU119" s="70"/>
      <c r="DV119" s="70"/>
      <c r="DW119" s="70"/>
      <c r="DX119" s="68"/>
      <c r="DY119" s="106"/>
    </row>
    <row r="120" ht="15.75" customHeight="1">
      <c r="A120" s="122"/>
      <c r="B120" s="76">
        <v>1.0</v>
      </c>
      <c r="C120" s="77">
        <v>116.0</v>
      </c>
      <c r="D120" s="96" t="s">
        <v>173</v>
      </c>
      <c r="E120" s="60"/>
      <c r="F120" s="60"/>
      <c r="G120" s="60"/>
      <c r="H120" s="59">
        <v>1.0</v>
      </c>
      <c r="I120" s="98"/>
      <c r="J120" s="83"/>
      <c r="K120" s="101"/>
      <c r="L120" s="60"/>
      <c r="M120" s="60"/>
      <c r="N120" s="60"/>
      <c r="O120" s="60"/>
      <c r="P120" s="60"/>
      <c r="Q120" s="60"/>
      <c r="R120" s="60"/>
      <c r="S120" s="60"/>
      <c r="T120" s="60"/>
      <c r="U120" s="64"/>
      <c r="V120" s="64"/>
      <c r="W120" s="64"/>
      <c r="X120" s="64"/>
      <c r="Y120" s="64"/>
      <c r="Z120" s="64"/>
      <c r="AA120" s="64"/>
      <c r="AB120" s="83"/>
      <c r="AC120" s="65"/>
      <c r="AD120" s="23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70"/>
      <c r="AQ120" s="67"/>
      <c r="AR120" s="68"/>
      <c r="AS120" s="103"/>
      <c r="AT120" s="70"/>
      <c r="AU120" s="70"/>
      <c r="AV120" s="70"/>
      <c r="AW120" s="70"/>
      <c r="AX120" s="70"/>
      <c r="AY120" s="70"/>
      <c r="AZ120" s="70"/>
      <c r="BA120" s="70"/>
      <c r="BB120" s="70"/>
      <c r="BC120" s="66">
        <v>0.0</v>
      </c>
      <c r="BD120" s="67"/>
      <c r="BE120" s="68"/>
      <c r="BF120" s="104"/>
      <c r="BG120" s="104"/>
      <c r="BH120" s="104"/>
      <c r="BI120" s="104"/>
      <c r="BJ120" s="104"/>
      <c r="BK120" s="104"/>
      <c r="BL120" s="104"/>
      <c r="BM120" s="104"/>
      <c r="BN120" s="104"/>
      <c r="BO120" s="70"/>
      <c r="BP120" s="70"/>
      <c r="BQ120" s="70"/>
      <c r="BR120" s="70"/>
      <c r="BS120" s="68"/>
      <c r="BT120" s="70"/>
      <c r="BU120" s="70"/>
      <c r="BV120" s="70"/>
      <c r="BW120" s="70"/>
      <c r="BX120" s="70"/>
      <c r="BY120" s="68"/>
      <c r="BZ120" s="70"/>
      <c r="CA120" s="70"/>
      <c r="CB120" s="70"/>
      <c r="CC120" s="70"/>
      <c r="CD120" s="70"/>
      <c r="CE120" s="70"/>
      <c r="CF120" s="70"/>
      <c r="CG120" s="70"/>
      <c r="CH120" s="70"/>
      <c r="CI120" s="68"/>
      <c r="CJ120" s="70"/>
      <c r="CK120" s="70"/>
      <c r="CL120" s="70"/>
      <c r="CM120" s="70"/>
      <c r="CN120" s="70"/>
      <c r="CO120" s="70"/>
      <c r="CP120" s="66">
        <v>0.0</v>
      </c>
      <c r="CQ120" s="70"/>
      <c r="CR120" s="70"/>
      <c r="CS120" s="70"/>
      <c r="CT120" s="70"/>
      <c r="CU120" s="70"/>
      <c r="CV120" s="68"/>
      <c r="CW120" s="70"/>
      <c r="CX120" s="70"/>
      <c r="CY120" s="70"/>
      <c r="CZ120" s="70"/>
      <c r="DA120" s="70"/>
      <c r="DB120" s="70"/>
      <c r="DC120" s="70"/>
      <c r="DD120" s="70"/>
      <c r="DE120" s="68"/>
      <c r="DF120" s="70"/>
      <c r="DG120" s="70"/>
      <c r="DH120" s="70"/>
      <c r="DI120" s="70"/>
      <c r="DJ120" s="70"/>
      <c r="DK120" s="68"/>
      <c r="DL120" s="70"/>
      <c r="DM120" s="70"/>
      <c r="DN120" s="70"/>
      <c r="DO120" s="70"/>
      <c r="DP120" s="70"/>
      <c r="DQ120" s="68"/>
      <c r="DR120" s="70"/>
      <c r="DS120" s="66">
        <v>0.0</v>
      </c>
      <c r="DT120" s="70"/>
      <c r="DU120" s="70"/>
      <c r="DV120" s="70"/>
      <c r="DW120" s="70"/>
      <c r="DX120" s="68"/>
      <c r="DY120" s="106"/>
    </row>
    <row r="121" ht="15.75" customHeight="1">
      <c r="A121" s="122"/>
      <c r="B121" s="76">
        <v>1.0</v>
      </c>
      <c r="C121" s="77">
        <v>117.0</v>
      </c>
      <c r="D121" s="92" t="s">
        <v>174</v>
      </c>
      <c r="E121" s="60"/>
      <c r="F121" s="60"/>
      <c r="G121" s="60"/>
      <c r="H121" s="93">
        <v>0.0</v>
      </c>
      <c r="I121" s="98"/>
      <c r="J121" s="83"/>
      <c r="K121" s="101"/>
      <c r="L121" s="60"/>
      <c r="M121" s="60"/>
      <c r="N121" s="60"/>
      <c r="O121" s="60"/>
      <c r="P121" s="60"/>
      <c r="Q121" s="60"/>
      <c r="R121" s="60"/>
      <c r="S121" s="60"/>
      <c r="T121" s="60"/>
      <c r="U121" s="64"/>
      <c r="V121" s="64"/>
      <c r="W121" s="64"/>
      <c r="X121" s="64"/>
      <c r="Y121" s="64"/>
      <c r="Z121" s="64"/>
      <c r="AA121" s="64"/>
      <c r="AB121" s="83"/>
      <c r="AC121" s="65"/>
      <c r="AD121" s="23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70"/>
      <c r="AQ121" s="67"/>
      <c r="AR121" s="68"/>
      <c r="AS121" s="103"/>
      <c r="AT121" s="70"/>
      <c r="AU121" s="70"/>
      <c r="AV121" s="70"/>
      <c r="AW121" s="70"/>
      <c r="AX121" s="70"/>
      <c r="AY121" s="70"/>
      <c r="AZ121" s="70"/>
      <c r="BA121" s="70"/>
      <c r="BB121" s="70"/>
      <c r="BC121" s="66">
        <v>0.0</v>
      </c>
      <c r="BD121" s="67"/>
      <c r="BE121" s="68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70"/>
      <c r="BP121" s="70"/>
      <c r="BQ121" s="70"/>
      <c r="BR121" s="70"/>
      <c r="BS121" s="68"/>
      <c r="BT121" s="70"/>
      <c r="BU121" s="70"/>
      <c r="BV121" s="70"/>
      <c r="BW121" s="70"/>
      <c r="BX121" s="70"/>
      <c r="BY121" s="68"/>
      <c r="BZ121" s="70"/>
      <c r="CA121" s="70"/>
      <c r="CB121" s="70"/>
      <c r="CC121" s="70"/>
      <c r="CD121" s="70"/>
      <c r="CE121" s="70"/>
      <c r="CF121" s="70"/>
      <c r="CG121" s="70"/>
      <c r="CH121" s="70"/>
      <c r="CI121" s="68"/>
      <c r="CJ121" s="70"/>
      <c r="CK121" s="70"/>
      <c r="CL121" s="70"/>
      <c r="CM121" s="70"/>
      <c r="CN121" s="70"/>
      <c r="CO121" s="70"/>
      <c r="CP121" s="66">
        <v>0.0</v>
      </c>
      <c r="CQ121" s="70"/>
      <c r="CR121" s="70"/>
      <c r="CS121" s="70"/>
      <c r="CT121" s="70"/>
      <c r="CU121" s="70"/>
      <c r="CV121" s="68"/>
      <c r="CW121" s="70"/>
      <c r="CX121" s="70"/>
      <c r="CY121" s="70"/>
      <c r="CZ121" s="70"/>
      <c r="DA121" s="70"/>
      <c r="DB121" s="70"/>
      <c r="DC121" s="70"/>
      <c r="DD121" s="70"/>
      <c r="DE121" s="68"/>
      <c r="DF121" s="70"/>
      <c r="DG121" s="70"/>
      <c r="DH121" s="70"/>
      <c r="DI121" s="70"/>
      <c r="DJ121" s="70"/>
      <c r="DK121" s="68"/>
      <c r="DL121" s="70"/>
      <c r="DM121" s="70"/>
      <c r="DN121" s="70"/>
      <c r="DO121" s="70"/>
      <c r="DP121" s="70"/>
      <c r="DQ121" s="68"/>
      <c r="DR121" s="70"/>
      <c r="DS121" s="66">
        <v>0.0</v>
      </c>
      <c r="DT121" s="70"/>
      <c r="DU121" s="70"/>
      <c r="DV121" s="70"/>
      <c r="DW121" s="70"/>
      <c r="DX121" s="68"/>
      <c r="DY121" s="106"/>
    </row>
    <row r="122" ht="15.75" customHeight="1">
      <c r="A122" s="122"/>
      <c r="B122" s="76">
        <v>1.0</v>
      </c>
      <c r="C122" s="77">
        <v>118.0</v>
      </c>
      <c r="D122" s="92" t="s">
        <v>175</v>
      </c>
      <c r="E122" s="60"/>
      <c r="F122" s="60"/>
      <c r="G122" s="60"/>
      <c r="H122" s="59">
        <v>1.0</v>
      </c>
      <c r="I122" s="98"/>
      <c r="J122" s="83"/>
      <c r="K122" s="101"/>
      <c r="L122" s="60"/>
      <c r="M122" s="60"/>
      <c r="N122" s="60"/>
      <c r="O122" s="60"/>
      <c r="P122" s="60"/>
      <c r="Q122" s="60"/>
      <c r="R122" s="60"/>
      <c r="S122" s="60"/>
      <c r="T122" s="60"/>
      <c r="U122" s="64"/>
      <c r="V122" s="64"/>
      <c r="W122" s="64"/>
      <c r="X122" s="64"/>
      <c r="Y122" s="64"/>
      <c r="Z122" s="64"/>
      <c r="AA122" s="64"/>
      <c r="AB122" s="83"/>
      <c r="AC122" s="65"/>
      <c r="AD122" s="23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70"/>
      <c r="AQ122" s="67"/>
      <c r="AR122" s="68"/>
      <c r="AS122" s="103"/>
      <c r="AT122" s="70"/>
      <c r="AU122" s="70"/>
      <c r="AV122" s="70"/>
      <c r="AW122" s="70"/>
      <c r="AX122" s="70"/>
      <c r="AY122" s="70"/>
      <c r="AZ122" s="70"/>
      <c r="BA122" s="70"/>
      <c r="BB122" s="70"/>
      <c r="BC122" s="66">
        <v>0.0</v>
      </c>
      <c r="BD122" s="67"/>
      <c r="BE122" s="68"/>
      <c r="BF122" s="104"/>
      <c r="BG122" s="104"/>
      <c r="BH122" s="104"/>
      <c r="BI122" s="104"/>
      <c r="BJ122" s="104"/>
      <c r="BK122" s="104"/>
      <c r="BL122" s="104"/>
      <c r="BM122" s="104"/>
      <c r="BN122" s="104"/>
      <c r="BO122" s="70"/>
      <c r="BP122" s="70"/>
      <c r="BQ122" s="70"/>
      <c r="BR122" s="70"/>
      <c r="BS122" s="68"/>
      <c r="BT122" s="70"/>
      <c r="BU122" s="70"/>
      <c r="BV122" s="70"/>
      <c r="BW122" s="70"/>
      <c r="BX122" s="70"/>
      <c r="BY122" s="68"/>
      <c r="BZ122" s="70"/>
      <c r="CA122" s="70"/>
      <c r="CB122" s="70"/>
      <c r="CC122" s="70"/>
      <c r="CD122" s="70"/>
      <c r="CE122" s="70"/>
      <c r="CF122" s="70"/>
      <c r="CG122" s="70"/>
      <c r="CH122" s="70"/>
      <c r="CI122" s="68"/>
      <c r="CJ122" s="70"/>
      <c r="CK122" s="70"/>
      <c r="CL122" s="70"/>
      <c r="CM122" s="70"/>
      <c r="CN122" s="70"/>
      <c r="CO122" s="70"/>
      <c r="CP122" s="66">
        <v>0.0</v>
      </c>
      <c r="CQ122" s="70"/>
      <c r="CR122" s="70"/>
      <c r="CS122" s="70"/>
      <c r="CT122" s="70"/>
      <c r="CU122" s="70"/>
      <c r="CV122" s="68"/>
      <c r="CW122" s="70"/>
      <c r="CX122" s="70"/>
      <c r="CY122" s="70"/>
      <c r="CZ122" s="70"/>
      <c r="DA122" s="70"/>
      <c r="DB122" s="70"/>
      <c r="DC122" s="70"/>
      <c r="DD122" s="70"/>
      <c r="DE122" s="68"/>
      <c r="DF122" s="70"/>
      <c r="DG122" s="70"/>
      <c r="DH122" s="70"/>
      <c r="DI122" s="70"/>
      <c r="DJ122" s="70"/>
      <c r="DK122" s="68"/>
      <c r="DL122" s="70"/>
      <c r="DM122" s="70"/>
      <c r="DN122" s="70"/>
      <c r="DO122" s="70"/>
      <c r="DP122" s="70"/>
      <c r="DQ122" s="68"/>
      <c r="DR122" s="70"/>
      <c r="DS122" s="66">
        <v>0.0</v>
      </c>
      <c r="DT122" s="70"/>
      <c r="DU122" s="70"/>
      <c r="DV122" s="70"/>
      <c r="DW122" s="70"/>
      <c r="DX122" s="68"/>
      <c r="DY122" s="106"/>
    </row>
    <row r="123" ht="34.5" customHeight="1">
      <c r="A123" s="122"/>
      <c r="B123" s="90">
        <v>3.0</v>
      </c>
      <c r="C123" s="77">
        <v>119.0</v>
      </c>
      <c r="D123" s="96" t="s">
        <v>176</v>
      </c>
      <c r="E123" s="60"/>
      <c r="F123" s="60"/>
      <c r="G123" s="60"/>
      <c r="H123" s="93">
        <v>0.0</v>
      </c>
      <c r="I123" s="98"/>
      <c r="J123" s="83"/>
      <c r="K123" s="101"/>
      <c r="L123" s="60"/>
      <c r="M123" s="60"/>
      <c r="N123" s="60"/>
      <c r="O123" s="60"/>
      <c r="P123" s="60"/>
      <c r="Q123" s="60"/>
      <c r="R123" s="60"/>
      <c r="S123" s="60"/>
      <c r="T123" s="60"/>
      <c r="U123" s="64"/>
      <c r="V123" s="64"/>
      <c r="W123" s="64"/>
      <c r="X123" s="64"/>
      <c r="Y123" s="64"/>
      <c r="Z123" s="64"/>
      <c r="AA123" s="64"/>
      <c r="AB123" s="83"/>
      <c r="AC123" s="65"/>
      <c r="AD123" s="23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70"/>
      <c r="AQ123" s="67"/>
      <c r="AR123" s="68"/>
      <c r="AS123" s="103"/>
      <c r="AT123" s="70"/>
      <c r="AU123" s="70"/>
      <c r="AV123" s="70"/>
      <c r="AW123" s="70"/>
      <c r="AX123" s="70"/>
      <c r="AY123" s="70"/>
      <c r="AZ123" s="70"/>
      <c r="BA123" s="70"/>
      <c r="BB123" s="70"/>
      <c r="BC123" s="66">
        <v>0.0</v>
      </c>
      <c r="BD123" s="67"/>
      <c r="BE123" s="68"/>
      <c r="BF123" s="104"/>
      <c r="BG123" s="104"/>
      <c r="BH123" s="104"/>
      <c r="BI123" s="104"/>
      <c r="BJ123" s="104"/>
      <c r="BK123" s="104"/>
      <c r="BL123" s="104"/>
      <c r="BM123" s="104"/>
      <c r="BN123" s="104"/>
      <c r="BO123" s="70"/>
      <c r="BP123" s="70"/>
      <c r="BQ123" s="70"/>
      <c r="BR123" s="70"/>
      <c r="BS123" s="68"/>
      <c r="BT123" s="70"/>
      <c r="BU123" s="70"/>
      <c r="BV123" s="70"/>
      <c r="BW123" s="70"/>
      <c r="BX123" s="70"/>
      <c r="BY123" s="68"/>
      <c r="BZ123" s="70"/>
      <c r="CA123" s="70"/>
      <c r="CB123" s="70"/>
      <c r="CC123" s="70"/>
      <c r="CD123" s="70"/>
      <c r="CE123" s="70"/>
      <c r="CF123" s="70"/>
      <c r="CG123" s="70"/>
      <c r="CH123" s="70"/>
      <c r="CI123" s="68"/>
      <c r="CJ123" s="70"/>
      <c r="CK123" s="70"/>
      <c r="CL123" s="70"/>
      <c r="CM123" s="70"/>
      <c r="CN123" s="70"/>
      <c r="CO123" s="70"/>
      <c r="CP123" s="66">
        <v>0.0</v>
      </c>
      <c r="CQ123" s="70"/>
      <c r="CR123" s="70"/>
      <c r="CS123" s="70"/>
      <c r="CT123" s="70"/>
      <c r="CU123" s="70"/>
      <c r="CV123" s="68"/>
      <c r="CW123" s="70"/>
      <c r="CX123" s="70"/>
      <c r="CY123" s="70"/>
      <c r="CZ123" s="70"/>
      <c r="DA123" s="70"/>
      <c r="DB123" s="70"/>
      <c r="DC123" s="70"/>
      <c r="DD123" s="70"/>
      <c r="DE123" s="68"/>
      <c r="DF123" s="70"/>
      <c r="DG123" s="70"/>
      <c r="DH123" s="70"/>
      <c r="DI123" s="70"/>
      <c r="DJ123" s="70"/>
      <c r="DK123" s="68"/>
      <c r="DL123" s="70"/>
      <c r="DM123" s="70"/>
      <c r="DN123" s="70"/>
      <c r="DO123" s="70"/>
      <c r="DP123" s="70"/>
      <c r="DQ123" s="68"/>
      <c r="DR123" s="70"/>
      <c r="DS123" s="66">
        <v>0.0</v>
      </c>
      <c r="DT123" s="70"/>
      <c r="DU123" s="70"/>
      <c r="DV123" s="70"/>
      <c r="DW123" s="70"/>
      <c r="DX123" s="68"/>
      <c r="DY123" s="106"/>
    </row>
    <row r="124" ht="15.75" customHeight="1">
      <c r="A124" s="122"/>
      <c r="B124" s="76">
        <v>1.0</v>
      </c>
      <c r="C124" s="77">
        <v>120.0</v>
      </c>
      <c r="D124" s="92" t="s">
        <v>177</v>
      </c>
      <c r="E124" s="60"/>
      <c r="F124" s="60"/>
      <c r="G124" s="60"/>
      <c r="H124" s="93">
        <v>0.0</v>
      </c>
      <c r="I124" s="98"/>
      <c r="J124" s="83"/>
      <c r="K124" s="101"/>
      <c r="L124" s="60"/>
      <c r="M124" s="60"/>
      <c r="N124" s="60"/>
      <c r="O124" s="60"/>
      <c r="P124" s="60"/>
      <c r="Q124" s="60"/>
      <c r="R124" s="60"/>
      <c r="S124" s="60"/>
      <c r="T124" s="60"/>
      <c r="U124" s="64"/>
      <c r="V124" s="64"/>
      <c r="W124" s="64"/>
      <c r="X124" s="64"/>
      <c r="Y124" s="64"/>
      <c r="Z124" s="64"/>
      <c r="AA124" s="64"/>
      <c r="AB124" s="83"/>
      <c r="AC124" s="65"/>
      <c r="AD124" s="23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70"/>
      <c r="AQ124" s="67"/>
      <c r="AR124" s="68"/>
      <c r="AS124" s="103"/>
      <c r="AT124" s="70"/>
      <c r="AU124" s="70"/>
      <c r="AV124" s="70"/>
      <c r="AW124" s="70"/>
      <c r="AX124" s="70"/>
      <c r="AY124" s="70"/>
      <c r="AZ124" s="70"/>
      <c r="BA124" s="70"/>
      <c r="BB124" s="70"/>
      <c r="BC124" s="66">
        <v>0.0</v>
      </c>
      <c r="BD124" s="67"/>
      <c r="BE124" s="68"/>
      <c r="BF124" s="104"/>
      <c r="BG124" s="104"/>
      <c r="BH124" s="104"/>
      <c r="BI124" s="104"/>
      <c r="BJ124" s="104"/>
      <c r="BK124" s="104"/>
      <c r="BL124" s="104"/>
      <c r="BM124" s="104"/>
      <c r="BN124" s="104"/>
      <c r="BO124" s="70"/>
      <c r="BP124" s="70"/>
      <c r="BQ124" s="70"/>
      <c r="BR124" s="70"/>
      <c r="BS124" s="68"/>
      <c r="BT124" s="70"/>
      <c r="BU124" s="70"/>
      <c r="BV124" s="70"/>
      <c r="BW124" s="70"/>
      <c r="BX124" s="70"/>
      <c r="BY124" s="68"/>
      <c r="BZ124" s="70"/>
      <c r="CA124" s="70"/>
      <c r="CB124" s="70"/>
      <c r="CC124" s="70"/>
      <c r="CD124" s="70"/>
      <c r="CE124" s="70"/>
      <c r="CF124" s="70"/>
      <c r="CG124" s="70"/>
      <c r="CH124" s="70"/>
      <c r="CI124" s="68"/>
      <c r="CJ124" s="70"/>
      <c r="CK124" s="70"/>
      <c r="CL124" s="70"/>
      <c r="CM124" s="70"/>
      <c r="CN124" s="70"/>
      <c r="CO124" s="70"/>
      <c r="CP124" s="66">
        <v>0.0</v>
      </c>
      <c r="CQ124" s="70"/>
      <c r="CR124" s="70"/>
      <c r="CS124" s="70"/>
      <c r="CT124" s="70"/>
      <c r="CU124" s="70"/>
      <c r="CV124" s="68"/>
      <c r="CW124" s="70"/>
      <c r="CX124" s="70"/>
      <c r="CY124" s="70"/>
      <c r="CZ124" s="70"/>
      <c r="DA124" s="70"/>
      <c r="DB124" s="70"/>
      <c r="DC124" s="70"/>
      <c r="DD124" s="70"/>
      <c r="DE124" s="68"/>
      <c r="DF124" s="70"/>
      <c r="DG124" s="70"/>
      <c r="DH124" s="70"/>
      <c r="DI124" s="70"/>
      <c r="DJ124" s="70"/>
      <c r="DK124" s="68"/>
      <c r="DL124" s="70"/>
      <c r="DM124" s="70"/>
      <c r="DN124" s="70"/>
      <c r="DO124" s="70"/>
      <c r="DP124" s="70"/>
      <c r="DQ124" s="68"/>
      <c r="DR124" s="70"/>
      <c r="DS124" s="66">
        <v>0.0</v>
      </c>
      <c r="DT124" s="70"/>
      <c r="DU124" s="70"/>
      <c r="DV124" s="70"/>
      <c r="DW124" s="70"/>
      <c r="DX124" s="68"/>
      <c r="DY124" s="106"/>
    </row>
    <row r="125" ht="15.75" customHeight="1">
      <c r="A125" s="122"/>
      <c r="B125" s="76">
        <v>1.0</v>
      </c>
      <c r="C125" s="77">
        <v>121.0</v>
      </c>
      <c r="D125" s="96" t="s">
        <v>178</v>
      </c>
      <c r="E125" s="60"/>
      <c r="F125" s="60"/>
      <c r="G125" s="60"/>
      <c r="H125" s="93">
        <v>0.0</v>
      </c>
      <c r="I125" s="98"/>
      <c r="J125" s="83"/>
      <c r="K125" s="101"/>
      <c r="L125" s="60"/>
      <c r="M125" s="60"/>
      <c r="N125" s="60"/>
      <c r="O125" s="60"/>
      <c r="P125" s="60"/>
      <c r="Q125" s="60"/>
      <c r="R125" s="60"/>
      <c r="S125" s="60"/>
      <c r="T125" s="60"/>
      <c r="U125" s="64"/>
      <c r="V125" s="64"/>
      <c r="W125" s="64"/>
      <c r="X125" s="64"/>
      <c r="Y125" s="64"/>
      <c r="Z125" s="64"/>
      <c r="AA125" s="64"/>
      <c r="AB125" s="83"/>
      <c r="AC125" s="65"/>
      <c r="AD125" s="23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70"/>
      <c r="AQ125" s="67"/>
      <c r="AR125" s="68"/>
      <c r="AS125" s="103"/>
      <c r="AT125" s="70"/>
      <c r="AU125" s="70"/>
      <c r="AV125" s="70"/>
      <c r="AW125" s="70"/>
      <c r="AX125" s="70"/>
      <c r="AY125" s="70"/>
      <c r="AZ125" s="70"/>
      <c r="BA125" s="70"/>
      <c r="BB125" s="70"/>
      <c r="BC125" s="66">
        <v>0.0</v>
      </c>
      <c r="BD125" s="67"/>
      <c r="BE125" s="68"/>
      <c r="BF125" s="104"/>
      <c r="BG125" s="104"/>
      <c r="BH125" s="104"/>
      <c r="BI125" s="104"/>
      <c r="BJ125" s="104"/>
      <c r="BK125" s="104"/>
      <c r="BL125" s="104"/>
      <c r="BM125" s="104"/>
      <c r="BN125" s="104"/>
      <c r="BO125" s="70"/>
      <c r="BP125" s="70"/>
      <c r="BQ125" s="70"/>
      <c r="BR125" s="70"/>
      <c r="BS125" s="68"/>
      <c r="BT125" s="70"/>
      <c r="BU125" s="70"/>
      <c r="BV125" s="70"/>
      <c r="BW125" s="70"/>
      <c r="BX125" s="70"/>
      <c r="BY125" s="68"/>
      <c r="BZ125" s="70"/>
      <c r="CA125" s="70"/>
      <c r="CB125" s="70"/>
      <c r="CC125" s="70"/>
      <c r="CD125" s="70"/>
      <c r="CE125" s="70"/>
      <c r="CF125" s="70"/>
      <c r="CG125" s="70"/>
      <c r="CH125" s="70"/>
      <c r="CI125" s="68"/>
      <c r="CJ125" s="70"/>
      <c r="CK125" s="70"/>
      <c r="CL125" s="70"/>
      <c r="CM125" s="70"/>
      <c r="CN125" s="70"/>
      <c r="CO125" s="70"/>
      <c r="CP125" s="66">
        <v>0.0</v>
      </c>
      <c r="CQ125" s="70"/>
      <c r="CR125" s="70"/>
      <c r="CS125" s="70"/>
      <c r="CT125" s="70"/>
      <c r="CU125" s="70"/>
      <c r="CV125" s="68"/>
      <c r="CW125" s="70"/>
      <c r="CX125" s="70"/>
      <c r="CY125" s="70"/>
      <c r="CZ125" s="70"/>
      <c r="DA125" s="70"/>
      <c r="DB125" s="70"/>
      <c r="DC125" s="70"/>
      <c r="DD125" s="70"/>
      <c r="DE125" s="68"/>
      <c r="DF125" s="70"/>
      <c r="DG125" s="70"/>
      <c r="DH125" s="70"/>
      <c r="DI125" s="70"/>
      <c r="DJ125" s="70"/>
      <c r="DK125" s="68"/>
      <c r="DL125" s="70"/>
      <c r="DM125" s="70"/>
      <c r="DN125" s="70"/>
      <c r="DO125" s="70"/>
      <c r="DP125" s="70"/>
      <c r="DQ125" s="68"/>
      <c r="DR125" s="70"/>
      <c r="DS125" s="66">
        <v>0.0</v>
      </c>
      <c r="DT125" s="70"/>
      <c r="DU125" s="70"/>
      <c r="DV125" s="70"/>
      <c r="DW125" s="70"/>
      <c r="DX125" s="68"/>
      <c r="DY125" s="106"/>
    </row>
    <row r="126" ht="15.75" customHeight="1">
      <c r="A126" s="122"/>
      <c r="B126" s="76">
        <v>1.0</v>
      </c>
      <c r="C126" s="89">
        <v>122.0</v>
      </c>
      <c r="D126" s="82" t="s">
        <v>204</v>
      </c>
      <c r="E126" s="60"/>
      <c r="F126" s="60"/>
      <c r="G126" s="60"/>
      <c r="H126" s="93">
        <v>0.0</v>
      </c>
      <c r="I126" s="98"/>
      <c r="J126" s="83"/>
      <c r="K126" s="101"/>
      <c r="L126" s="60"/>
      <c r="M126" s="60"/>
      <c r="N126" s="60"/>
      <c r="O126" s="60"/>
      <c r="P126" s="60"/>
      <c r="Q126" s="60"/>
      <c r="R126" s="60"/>
      <c r="S126" s="60"/>
      <c r="T126" s="60"/>
      <c r="U126" s="64"/>
      <c r="V126" s="64"/>
      <c r="W126" s="64"/>
      <c r="X126" s="64"/>
      <c r="Y126" s="64"/>
      <c r="Z126" s="64"/>
      <c r="AA126" s="64"/>
      <c r="AB126" s="83"/>
      <c r="AC126" s="65"/>
      <c r="AD126" s="23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70"/>
      <c r="AQ126" s="67"/>
      <c r="AR126" s="68"/>
      <c r="AS126" s="103"/>
      <c r="AT126" s="70"/>
      <c r="AU126" s="70"/>
      <c r="AV126" s="70"/>
      <c r="AW126" s="70"/>
      <c r="AX126" s="70"/>
      <c r="AY126" s="70"/>
      <c r="AZ126" s="70"/>
      <c r="BA126" s="70"/>
      <c r="BB126" s="66"/>
      <c r="BC126" s="66">
        <v>1.0</v>
      </c>
      <c r="BD126" s="67"/>
      <c r="BE126" s="68"/>
      <c r="BF126" s="104"/>
      <c r="BG126" s="104"/>
      <c r="BH126" s="104"/>
      <c r="BI126" s="104"/>
      <c r="BJ126" s="104"/>
      <c r="BK126" s="104"/>
      <c r="BL126" s="104"/>
      <c r="BM126" s="104"/>
      <c r="BN126" s="104"/>
      <c r="BO126" s="70"/>
      <c r="BP126" s="70"/>
      <c r="BQ126" s="70"/>
      <c r="BR126" s="70"/>
      <c r="BS126" s="68"/>
      <c r="BT126" s="70"/>
      <c r="BU126" s="70"/>
      <c r="BV126" s="70"/>
      <c r="BW126" s="70"/>
      <c r="BX126" s="70"/>
      <c r="BY126" s="68"/>
      <c r="BZ126" s="70"/>
      <c r="CA126" s="70"/>
      <c r="CB126" s="70"/>
      <c r="CC126" s="70"/>
      <c r="CD126" s="70"/>
      <c r="CE126" s="70"/>
      <c r="CF126" s="70"/>
      <c r="CG126" s="70"/>
      <c r="CH126" s="70"/>
      <c r="CI126" s="68"/>
      <c r="CJ126" s="70"/>
      <c r="CK126" s="70"/>
      <c r="CL126" s="70"/>
      <c r="CM126" s="70"/>
      <c r="CN126" s="70"/>
      <c r="CO126" s="70"/>
      <c r="CP126" s="66">
        <v>1.0</v>
      </c>
      <c r="CQ126" s="70"/>
      <c r="CR126" s="70"/>
      <c r="CS126" s="70"/>
      <c r="CT126" s="70"/>
      <c r="CU126" s="70"/>
      <c r="CV126" s="68"/>
      <c r="CW126" s="70"/>
      <c r="CX126" s="70"/>
      <c r="CY126" s="70"/>
      <c r="CZ126" s="70"/>
      <c r="DA126" s="70"/>
      <c r="DB126" s="70"/>
      <c r="DC126" s="70"/>
      <c r="DD126" s="70"/>
      <c r="DE126" s="68"/>
      <c r="DF126" s="70"/>
      <c r="DG126" s="70"/>
      <c r="DH126" s="70"/>
      <c r="DI126" s="70"/>
      <c r="DJ126" s="70"/>
      <c r="DK126" s="68"/>
      <c r="DL126" s="70"/>
      <c r="DM126" s="70"/>
      <c r="DN126" s="70"/>
      <c r="DO126" s="70"/>
      <c r="DP126" s="70"/>
      <c r="DQ126" s="68"/>
      <c r="DR126" s="70"/>
      <c r="DS126" s="66">
        <v>1.0</v>
      </c>
      <c r="DT126" s="70"/>
      <c r="DU126" s="70"/>
      <c r="DV126" s="70"/>
      <c r="DW126" s="70"/>
      <c r="DX126" s="68"/>
      <c r="DY126" s="106"/>
    </row>
    <row r="127" ht="15.75" customHeight="1">
      <c r="A127" s="122"/>
      <c r="B127" s="76">
        <v>1.0</v>
      </c>
      <c r="C127" s="89">
        <v>123.0</v>
      </c>
      <c r="D127" s="123" t="s">
        <v>110</v>
      </c>
      <c r="E127" s="60"/>
      <c r="F127" s="60"/>
      <c r="G127" s="60"/>
      <c r="H127" s="59">
        <v>1.0</v>
      </c>
      <c r="I127" s="98"/>
      <c r="J127" s="83"/>
      <c r="K127" s="101"/>
      <c r="L127" s="60"/>
      <c r="M127" s="60"/>
      <c r="N127" s="60"/>
      <c r="O127" s="60"/>
      <c r="P127" s="60"/>
      <c r="Q127" s="60"/>
      <c r="R127" s="60"/>
      <c r="S127" s="60"/>
      <c r="T127" s="60"/>
      <c r="U127" s="64"/>
      <c r="V127" s="64"/>
      <c r="W127" s="64"/>
      <c r="X127" s="64"/>
      <c r="Y127" s="64"/>
      <c r="Z127" s="64"/>
      <c r="AA127" s="64"/>
      <c r="AB127" s="83"/>
      <c r="AC127" s="65"/>
      <c r="AD127" s="23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70"/>
      <c r="AQ127" s="67"/>
      <c r="AR127" s="68"/>
      <c r="AS127" s="103"/>
      <c r="AT127" s="70"/>
      <c r="AU127" s="70"/>
      <c r="AV127" s="70"/>
      <c r="AW127" s="70"/>
      <c r="AX127" s="70"/>
      <c r="AY127" s="70"/>
      <c r="AZ127" s="70"/>
      <c r="BA127" s="70"/>
      <c r="BB127" s="66"/>
      <c r="BC127" s="66">
        <v>1.0</v>
      </c>
      <c r="BD127" s="67"/>
      <c r="BE127" s="68"/>
      <c r="BF127" s="104"/>
      <c r="BG127" s="104"/>
      <c r="BH127" s="104"/>
      <c r="BI127" s="104"/>
      <c r="BJ127" s="104"/>
      <c r="BK127" s="104"/>
      <c r="BL127" s="104"/>
      <c r="BM127" s="104"/>
      <c r="BN127" s="104"/>
      <c r="BO127" s="70"/>
      <c r="BP127" s="70"/>
      <c r="BQ127" s="70"/>
      <c r="BR127" s="70"/>
      <c r="BS127" s="68"/>
      <c r="BT127" s="70"/>
      <c r="BU127" s="70"/>
      <c r="BV127" s="70"/>
      <c r="BW127" s="70"/>
      <c r="BX127" s="70"/>
      <c r="BY127" s="68"/>
      <c r="BZ127" s="70"/>
      <c r="CA127" s="70"/>
      <c r="CB127" s="70"/>
      <c r="CC127" s="70"/>
      <c r="CD127" s="70"/>
      <c r="CE127" s="70"/>
      <c r="CF127" s="70"/>
      <c r="CG127" s="70"/>
      <c r="CH127" s="70"/>
      <c r="CI127" s="68"/>
      <c r="CJ127" s="70"/>
      <c r="CK127" s="70"/>
      <c r="CL127" s="70"/>
      <c r="CM127" s="70"/>
      <c r="CN127" s="70"/>
      <c r="CO127" s="70"/>
      <c r="CP127" s="66">
        <v>1.0</v>
      </c>
      <c r="CQ127" s="70"/>
      <c r="CR127" s="70"/>
      <c r="CS127" s="70"/>
      <c r="CT127" s="70"/>
      <c r="CU127" s="70"/>
      <c r="CV127" s="68"/>
      <c r="CW127" s="70"/>
      <c r="CX127" s="70"/>
      <c r="CY127" s="70"/>
      <c r="CZ127" s="70"/>
      <c r="DA127" s="70"/>
      <c r="DB127" s="70"/>
      <c r="DC127" s="70"/>
      <c r="DD127" s="70"/>
      <c r="DE127" s="68"/>
      <c r="DF127" s="70"/>
      <c r="DG127" s="70"/>
      <c r="DH127" s="70"/>
      <c r="DI127" s="70"/>
      <c r="DJ127" s="70"/>
      <c r="DK127" s="68"/>
      <c r="DL127" s="70"/>
      <c r="DM127" s="70"/>
      <c r="DN127" s="70"/>
      <c r="DO127" s="70"/>
      <c r="DP127" s="70"/>
      <c r="DQ127" s="68"/>
      <c r="DR127" s="70"/>
      <c r="DS127" s="66">
        <v>1.0</v>
      </c>
      <c r="DT127" s="70"/>
      <c r="DU127" s="70"/>
      <c r="DV127" s="70"/>
      <c r="DW127" s="70"/>
      <c r="DX127" s="68"/>
      <c r="DY127" s="106"/>
    </row>
    <row r="128" ht="15.75" customHeight="1">
      <c r="A128" s="122"/>
      <c r="B128" s="85">
        <v>1.0</v>
      </c>
      <c r="C128" s="124">
        <v>124.0</v>
      </c>
      <c r="D128" s="119" t="s">
        <v>205</v>
      </c>
      <c r="E128" s="60"/>
      <c r="F128" s="60"/>
      <c r="G128" s="60"/>
      <c r="H128" s="59">
        <v>1.0</v>
      </c>
      <c r="I128" s="98"/>
      <c r="J128" s="83"/>
      <c r="K128" s="101"/>
      <c r="L128" s="60"/>
      <c r="M128" s="60"/>
      <c r="N128" s="60"/>
      <c r="O128" s="60"/>
      <c r="P128" s="60"/>
      <c r="Q128" s="60"/>
      <c r="R128" s="60"/>
      <c r="S128" s="60"/>
      <c r="T128" s="60"/>
      <c r="U128" s="64"/>
      <c r="V128" s="64"/>
      <c r="W128" s="64"/>
      <c r="X128" s="64"/>
      <c r="Y128" s="64"/>
      <c r="Z128" s="64"/>
      <c r="AA128" s="64"/>
      <c r="AB128" s="83"/>
      <c r="AC128" s="65"/>
      <c r="AD128" s="23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70"/>
      <c r="AQ128" s="67"/>
      <c r="AR128" s="68"/>
      <c r="AS128" s="103"/>
      <c r="AT128" s="70"/>
      <c r="AU128" s="70"/>
      <c r="AV128" s="70"/>
      <c r="AW128" s="70"/>
      <c r="AX128" s="70"/>
      <c r="AY128" s="70"/>
      <c r="AZ128" s="70"/>
      <c r="BA128" s="70"/>
      <c r="BB128" s="66"/>
      <c r="BC128" s="66">
        <v>1.0</v>
      </c>
      <c r="BD128" s="67"/>
      <c r="BE128" s="68"/>
      <c r="BF128" s="104"/>
      <c r="BG128" s="104"/>
      <c r="BH128" s="104"/>
      <c r="BI128" s="104"/>
      <c r="BJ128" s="104"/>
      <c r="BK128" s="104"/>
      <c r="BL128" s="104"/>
      <c r="BM128" s="104"/>
      <c r="BN128" s="104"/>
      <c r="BO128" s="70"/>
      <c r="BP128" s="70"/>
      <c r="BQ128" s="70"/>
      <c r="BR128" s="70"/>
      <c r="BS128" s="68"/>
      <c r="BT128" s="70"/>
      <c r="BU128" s="70"/>
      <c r="BV128" s="70"/>
      <c r="BW128" s="70"/>
      <c r="BX128" s="70"/>
      <c r="BY128" s="68"/>
      <c r="BZ128" s="70"/>
      <c r="CA128" s="70"/>
      <c r="CB128" s="70"/>
      <c r="CC128" s="70"/>
      <c r="CD128" s="70"/>
      <c r="CE128" s="70"/>
      <c r="CF128" s="70"/>
      <c r="CG128" s="70"/>
      <c r="CH128" s="70"/>
      <c r="CI128" s="68"/>
      <c r="CJ128" s="70"/>
      <c r="CK128" s="70"/>
      <c r="CL128" s="70"/>
      <c r="CM128" s="70"/>
      <c r="CN128" s="70"/>
      <c r="CO128" s="70"/>
      <c r="CP128" s="66">
        <v>1.0</v>
      </c>
      <c r="CQ128" s="70"/>
      <c r="CR128" s="70"/>
      <c r="CS128" s="70"/>
      <c r="CT128" s="70"/>
      <c r="CU128" s="70"/>
      <c r="CV128" s="68"/>
      <c r="CW128" s="70"/>
      <c r="CX128" s="70"/>
      <c r="CY128" s="70"/>
      <c r="CZ128" s="70"/>
      <c r="DA128" s="70"/>
      <c r="DB128" s="70"/>
      <c r="DC128" s="70"/>
      <c r="DD128" s="70"/>
      <c r="DE128" s="68"/>
      <c r="DF128" s="70"/>
      <c r="DG128" s="70"/>
      <c r="DH128" s="70"/>
      <c r="DI128" s="70"/>
      <c r="DJ128" s="70"/>
      <c r="DK128" s="68"/>
      <c r="DL128" s="70"/>
      <c r="DM128" s="70"/>
      <c r="DN128" s="70"/>
      <c r="DO128" s="70"/>
      <c r="DP128" s="70"/>
      <c r="DQ128" s="68"/>
      <c r="DR128" s="70"/>
      <c r="DS128" s="66">
        <v>1.0</v>
      </c>
      <c r="DT128" s="70"/>
      <c r="DU128" s="70"/>
      <c r="DV128" s="70"/>
      <c r="DW128" s="70"/>
      <c r="DX128" s="68"/>
      <c r="DY128" s="106"/>
    </row>
    <row r="129" ht="15.75" customHeight="1">
      <c r="A129" s="125" t="s">
        <v>206</v>
      </c>
      <c r="B129" s="126">
        <v>1.0</v>
      </c>
      <c r="C129" s="88">
        <v>125.0</v>
      </c>
      <c r="D129" s="127" t="s">
        <v>207</v>
      </c>
      <c r="E129" s="60"/>
      <c r="F129" s="60"/>
      <c r="G129" s="60"/>
      <c r="H129" s="60"/>
      <c r="I129" s="98"/>
      <c r="J129" s="83"/>
      <c r="K129" s="101"/>
      <c r="L129" s="60"/>
      <c r="M129" s="60"/>
      <c r="N129" s="60"/>
      <c r="O129" s="60"/>
      <c r="P129" s="60"/>
      <c r="Q129" s="60"/>
      <c r="R129" s="60"/>
      <c r="S129" s="60"/>
      <c r="T129" s="60"/>
      <c r="U129" s="64"/>
      <c r="V129" s="64"/>
      <c r="W129" s="64"/>
      <c r="X129" s="64"/>
      <c r="Y129" s="64"/>
      <c r="Z129" s="64"/>
      <c r="AA129" s="64"/>
      <c r="AB129" s="83"/>
      <c r="AC129" s="65"/>
      <c r="AD129" s="23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70"/>
      <c r="AQ129" s="67"/>
      <c r="AR129" s="68"/>
      <c r="AS129" s="103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67"/>
      <c r="BE129" s="68"/>
      <c r="BF129" s="104"/>
      <c r="BG129" s="104"/>
      <c r="BH129" s="104"/>
      <c r="BI129" s="104"/>
      <c r="BJ129" s="104"/>
      <c r="BK129" s="72">
        <v>1.0</v>
      </c>
      <c r="BL129" s="104"/>
      <c r="BM129" s="104"/>
      <c r="BN129" s="104"/>
      <c r="BO129" s="70"/>
      <c r="BP129" s="70"/>
      <c r="BQ129" s="70"/>
      <c r="BR129" s="66">
        <v>1.0</v>
      </c>
      <c r="BS129" s="68"/>
      <c r="BT129" s="66">
        <v>1.0</v>
      </c>
      <c r="BU129" s="70"/>
      <c r="BV129" s="70"/>
      <c r="BW129" s="70"/>
      <c r="BX129" s="70"/>
      <c r="BY129" s="68"/>
      <c r="BZ129" s="70"/>
      <c r="CA129" s="70"/>
      <c r="CB129" s="70"/>
      <c r="CC129" s="70"/>
      <c r="CD129" s="70"/>
      <c r="CE129" s="70"/>
      <c r="CF129" s="70"/>
      <c r="CG129" s="70"/>
      <c r="CH129" s="70"/>
      <c r="CI129" s="68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68"/>
      <c r="CW129" s="70"/>
      <c r="CX129" s="70"/>
      <c r="CY129" s="70"/>
      <c r="CZ129" s="70"/>
      <c r="DA129" s="70"/>
      <c r="DB129" s="70"/>
      <c r="DC129" s="70"/>
      <c r="DD129" s="70"/>
      <c r="DE129" s="68"/>
      <c r="DF129" s="70"/>
      <c r="DG129" s="70"/>
      <c r="DH129" s="70"/>
      <c r="DI129" s="70"/>
      <c r="DJ129" s="70"/>
      <c r="DK129" s="68"/>
      <c r="DL129" s="70"/>
      <c r="DM129" s="70"/>
      <c r="DN129" s="70"/>
      <c r="DO129" s="70"/>
      <c r="DP129" s="66">
        <v>1.0</v>
      </c>
      <c r="DQ129" s="68"/>
      <c r="DR129" s="70"/>
      <c r="DS129" s="66"/>
      <c r="DT129" s="70"/>
      <c r="DU129" s="70"/>
      <c r="DV129" s="70"/>
      <c r="DW129" s="70"/>
      <c r="DX129" s="68"/>
      <c r="DY129" s="106"/>
    </row>
    <row r="130" ht="15.75" customHeight="1">
      <c r="A130" s="15"/>
      <c r="B130" s="128">
        <v>1.0</v>
      </c>
      <c r="C130" s="89">
        <v>126.0</v>
      </c>
      <c r="D130" s="129" t="s">
        <v>208</v>
      </c>
      <c r="E130" s="60"/>
      <c r="F130" s="60"/>
      <c r="G130" s="60"/>
      <c r="H130" s="60"/>
      <c r="I130" s="98"/>
      <c r="J130" s="83"/>
      <c r="K130" s="101"/>
      <c r="L130" s="60"/>
      <c r="M130" s="60"/>
      <c r="N130" s="60"/>
      <c r="O130" s="60"/>
      <c r="P130" s="60"/>
      <c r="Q130" s="60"/>
      <c r="R130" s="60"/>
      <c r="S130" s="60"/>
      <c r="T130" s="60"/>
      <c r="U130" s="64"/>
      <c r="V130" s="64"/>
      <c r="W130" s="64"/>
      <c r="X130" s="64"/>
      <c r="Y130" s="64"/>
      <c r="Z130" s="64"/>
      <c r="AA130" s="64"/>
      <c r="AB130" s="83"/>
      <c r="AC130" s="65"/>
      <c r="AD130" s="23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70"/>
      <c r="AQ130" s="67"/>
      <c r="AR130" s="68"/>
      <c r="AS130" s="103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67"/>
      <c r="BE130" s="68"/>
      <c r="BF130" s="104"/>
      <c r="BG130" s="104"/>
      <c r="BH130" s="104"/>
      <c r="BI130" s="104"/>
      <c r="BJ130" s="104"/>
      <c r="BK130" s="72">
        <v>1.0</v>
      </c>
      <c r="BL130" s="104"/>
      <c r="BM130" s="104"/>
      <c r="BN130" s="104"/>
      <c r="BO130" s="70"/>
      <c r="BP130" s="70"/>
      <c r="BQ130" s="70"/>
      <c r="BR130" s="66">
        <v>1.0</v>
      </c>
      <c r="BS130" s="68"/>
      <c r="BT130" s="66">
        <v>1.0</v>
      </c>
      <c r="BU130" s="70"/>
      <c r="BV130" s="70"/>
      <c r="BW130" s="70"/>
      <c r="BX130" s="70"/>
      <c r="BY130" s="68"/>
      <c r="BZ130" s="70"/>
      <c r="CA130" s="70"/>
      <c r="CB130" s="70"/>
      <c r="CC130" s="70"/>
      <c r="CD130" s="70"/>
      <c r="CE130" s="70"/>
      <c r="CF130" s="70"/>
      <c r="CG130" s="70"/>
      <c r="CH130" s="70"/>
      <c r="CI130" s="68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68"/>
      <c r="CW130" s="70"/>
      <c r="CX130" s="70"/>
      <c r="CY130" s="70"/>
      <c r="CZ130" s="70"/>
      <c r="DA130" s="70"/>
      <c r="DB130" s="70"/>
      <c r="DC130" s="70"/>
      <c r="DD130" s="70"/>
      <c r="DE130" s="68"/>
      <c r="DF130" s="70"/>
      <c r="DG130" s="70"/>
      <c r="DH130" s="70"/>
      <c r="DI130" s="70"/>
      <c r="DJ130" s="70"/>
      <c r="DK130" s="68"/>
      <c r="DL130" s="70"/>
      <c r="DM130" s="70"/>
      <c r="DN130" s="70"/>
      <c r="DO130" s="70"/>
      <c r="DP130" s="66">
        <v>1.0</v>
      </c>
      <c r="DQ130" s="68"/>
      <c r="DR130" s="70"/>
      <c r="DS130" s="70"/>
      <c r="DT130" s="70"/>
      <c r="DU130" s="70"/>
      <c r="DV130" s="70"/>
      <c r="DW130" s="70"/>
      <c r="DX130" s="68"/>
      <c r="DY130" s="106"/>
    </row>
    <row r="131" ht="15.75" customHeight="1">
      <c r="A131" s="15"/>
      <c r="B131" s="128">
        <v>1.0</v>
      </c>
      <c r="C131" s="89">
        <v>127.0</v>
      </c>
      <c r="D131" s="129" t="s">
        <v>209</v>
      </c>
      <c r="E131" s="60"/>
      <c r="F131" s="60"/>
      <c r="G131" s="60"/>
      <c r="H131" s="60"/>
      <c r="I131" s="98"/>
      <c r="J131" s="83"/>
      <c r="K131" s="101"/>
      <c r="L131" s="60"/>
      <c r="M131" s="60"/>
      <c r="N131" s="60"/>
      <c r="O131" s="60"/>
      <c r="P131" s="60"/>
      <c r="Q131" s="60"/>
      <c r="R131" s="60"/>
      <c r="S131" s="60"/>
      <c r="T131" s="60"/>
      <c r="U131" s="64"/>
      <c r="V131" s="64"/>
      <c r="W131" s="64"/>
      <c r="X131" s="64"/>
      <c r="Y131" s="64"/>
      <c r="Z131" s="64"/>
      <c r="AA131" s="64"/>
      <c r="AB131" s="83"/>
      <c r="AC131" s="65"/>
      <c r="AD131" s="23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70"/>
      <c r="AQ131" s="67"/>
      <c r="AR131" s="68"/>
      <c r="AS131" s="103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67"/>
      <c r="BE131" s="68"/>
      <c r="BF131" s="104"/>
      <c r="BG131" s="104"/>
      <c r="BH131" s="104"/>
      <c r="BI131" s="104"/>
      <c r="BJ131" s="104"/>
      <c r="BK131" s="72">
        <v>1.0</v>
      </c>
      <c r="BL131" s="104"/>
      <c r="BM131" s="104"/>
      <c r="BN131" s="104"/>
      <c r="BO131" s="70"/>
      <c r="BP131" s="70"/>
      <c r="BQ131" s="70"/>
      <c r="BR131" s="66">
        <v>1.0</v>
      </c>
      <c r="BS131" s="68"/>
      <c r="BT131" s="66">
        <v>1.0</v>
      </c>
      <c r="BU131" s="70"/>
      <c r="BV131" s="70"/>
      <c r="BW131" s="70"/>
      <c r="BX131" s="70"/>
      <c r="BY131" s="68"/>
      <c r="BZ131" s="70"/>
      <c r="CA131" s="70"/>
      <c r="CB131" s="70"/>
      <c r="CC131" s="70"/>
      <c r="CD131" s="70"/>
      <c r="CE131" s="70"/>
      <c r="CF131" s="70"/>
      <c r="CG131" s="70"/>
      <c r="CH131" s="70"/>
      <c r="CI131" s="68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68"/>
      <c r="CW131" s="70"/>
      <c r="CX131" s="70"/>
      <c r="CY131" s="70"/>
      <c r="CZ131" s="70"/>
      <c r="DA131" s="70"/>
      <c r="DB131" s="70"/>
      <c r="DC131" s="70"/>
      <c r="DD131" s="70"/>
      <c r="DE131" s="68"/>
      <c r="DF131" s="70"/>
      <c r="DG131" s="70"/>
      <c r="DH131" s="70"/>
      <c r="DI131" s="70"/>
      <c r="DJ131" s="70"/>
      <c r="DK131" s="68"/>
      <c r="DL131" s="70"/>
      <c r="DM131" s="70"/>
      <c r="DN131" s="70"/>
      <c r="DO131" s="70"/>
      <c r="DP131" s="66">
        <v>1.0</v>
      </c>
      <c r="DQ131" s="68"/>
      <c r="DR131" s="70"/>
      <c r="DS131" s="70"/>
      <c r="DT131" s="70"/>
      <c r="DU131" s="70"/>
      <c r="DV131" s="70"/>
      <c r="DW131" s="70"/>
      <c r="DX131" s="68"/>
      <c r="DY131" s="106"/>
    </row>
    <row r="132" ht="15.75" customHeight="1">
      <c r="A132" s="15"/>
      <c r="B132" s="128">
        <v>1.0</v>
      </c>
      <c r="C132" s="89">
        <v>128.0</v>
      </c>
      <c r="D132" s="129" t="s">
        <v>210</v>
      </c>
      <c r="E132" s="60"/>
      <c r="F132" s="60"/>
      <c r="G132" s="60"/>
      <c r="H132" s="60"/>
      <c r="I132" s="98"/>
      <c r="J132" s="83"/>
      <c r="K132" s="101"/>
      <c r="L132" s="60"/>
      <c r="M132" s="60"/>
      <c r="N132" s="60"/>
      <c r="O132" s="60"/>
      <c r="P132" s="60"/>
      <c r="Q132" s="60"/>
      <c r="R132" s="60"/>
      <c r="S132" s="60"/>
      <c r="T132" s="60"/>
      <c r="U132" s="64"/>
      <c r="V132" s="64"/>
      <c r="W132" s="64"/>
      <c r="X132" s="64"/>
      <c r="Y132" s="64"/>
      <c r="Z132" s="64"/>
      <c r="AA132" s="64"/>
      <c r="AB132" s="83"/>
      <c r="AC132" s="65"/>
      <c r="AD132" s="23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70"/>
      <c r="AQ132" s="67"/>
      <c r="AR132" s="68"/>
      <c r="AS132" s="103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67"/>
      <c r="BE132" s="68"/>
      <c r="BF132" s="104"/>
      <c r="BG132" s="104"/>
      <c r="BH132" s="104"/>
      <c r="BI132" s="104"/>
      <c r="BJ132" s="104"/>
      <c r="BK132" s="72">
        <v>1.0</v>
      </c>
      <c r="BL132" s="104"/>
      <c r="BM132" s="104"/>
      <c r="BN132" s="104"/>
      <c r="BO132" s="70"/>
      <c r="BP132" s="70"/>
      <c r="BQ132" s="70"/>
      <c r="BR132" s="66">
        <v>1.0</v>
      </c>
      <c r="BS132" s="68"/>
      <c r="BT132" s="66">
        <v>1.0</v>
      </c>
      <c r="BU132" s="70"/>
      <c r="BV132" s="70"/>
      <c r="BW132" s="70"/>
      <c r="BX132" s="70"/>
      <c r="BY132" s="68"/>
      <c r="BZ132" s="70"/>
      <c r="CA132" s="70"/>
      <c r="CB132" s="70"/>
      <c r="CC132" s="70"/>
      <c r="CD132" s="70"/>
      <c r="CE132" s="70"/>
      <c r="CF132" s="70"/>
      <c r="CG132" s="70"/>
      <c r="CH132" s="70"/>
      <c r="CI132" s="68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68"/>
      <c r="CW132" s="70"/>
      <c r="CX132" s="70"/>
      <c r="CY132" s="70"/>
      <c r="CZ132" s="70"/>
      <c r="DA132" s="70"/>
      <c r="DB132" s="70"/>
      <c r="DC132" s="70"/>
      <c r="DD132" s="70"/>
      <c r="DE132" s="68"/>
      <c r="DF132" s="70"/>
      <c r="DG132" s="70"/>
      <c r="DH132" s="70"/>
      <c r="DI132" s="70"/>
      <c r="DJ132" s="70"/>
      <c r="DK132" s="68"/>
      <c r="DL132" s="70"/>
      <c r="DM132" s="70"/>
      <c r="DN132" s="70"/>
      <c r="DO132" s="70"/>
      <c r="DP132" s="66">
        <v>1.0</v>
      </c>
      <c r="DQ132" s="68"/>
      <c r="DR132" s="70"/>
      <c r="DS132" s="70"/>
      <c r="DT132" s="70"/>
      <c r="DU132" s="70"/>
      <c r="DV132" s="70"/>
      <c r="DW132" s="70"/>
      <c r="DX132" s="68"/>
      <c r="DY132" s="106"/>
    </row>
    <row r="133" ht="15.75" customHeight="1">
      <c r="A133" s="15"/>
      <c r="B133" s="128">
        <v>1.0</v>
      </c>
      <c r="C133" s="89">
        <v>129.0</v>
      </c>
      <c r="D133" s="129" t="s">
        <v>211</v>
      </c>
      <c r="E133" s="60"/>
      <c r="F133" s="60"/>
      <c r="G133" s="60"/>
      <c r="H133" s="60"/>
      <c r="I133" s="98"/>
      <c r="J133" s="83"/>
      <c r="K133" s="101"/>
      <c r="L133" s="60"/>
      <c r="M133" s="60"/>
      <c r="N133" s="60"/>
      <c r="O133" s="60"/>
      <c r="P133" s="60"/>
      <c r="Q133" s="60"/>
      <c r="R133" s="60"/>
      <c r="S133" s="60"/>
      <c r="T133" s="60"/>
      <c r="U133" s="64"/>
      <c r="V133" s="64"/>
      <c r="W133" s="64"/>
      <c r="X133" s="64"/>
      <c r="Y133" s="64"/>
      <c r="Z133" s="64"/>
      <c r="AA133" s="64"/>
      <c r="AB133" s="83"/>
      <c r="AC133" s="65"/>
      <c r="AD133" s="23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70"/>
      <c r="AQ133" s="67"/>
      <c r="AR133" s="68"/>
      <c r="AS133" s="103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67"/>
      <c r="BE133" s="68"/>
      <c r="BF133" s="104"/>
      <c r="BG133" s="104"/>
      <c r="BH133" s="104"/>
      <c r="BI133" s="104"/>
      <c r="BJ133" s="104"/>
      <c r="BK133" s="72">
        <v>1.0</v>
      </c>
      <c r="BL133" s="104"/>
      <c r="BM133" s="104"/>
      <c r="BN133" s="104"/>
      <c r="BO133" s="70"/>
      <c r="BP133" s="70"/>
      <c r="BQ133" s="70"/>
      <c r="BR133" s="66">
        <v>1.0</v>
      </c>
      <c r="BS133" s="68"/>
      <c r="BT133" s="66">
        <v>1.0</v>
      </c>
      <c r="BU133" s="70"/>
      <c r="BV133" s="70"/>
      <c r="BW133" s="70"/>
      <c r="BX133" s="70"/>
      <c r="BY133" s="68"/>
      <c r="BZ133" s="70"/>
      <c r="CA133" s="70"/>
      <c r="CB133" s="70"/>
      <c r="CC133" s="70"/>
      <c r="CD133" s="70"/>
      <c r="CE133" s="70"/>
      <c r="CF133" s="70"/>
      <c r="CG133" s="70"/>
      <c r="CH133" s="70"/>
      <c r="CI133" s="68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68"/>
      <c r="CW133" s="70"/>
      <c r="CX133" s="70"/>
      <c r="CY133" s="70"/>
      <c r="CZ133" s="70"/>
      <c r="DA133" s="70"/>
      <c r="DB133" s="70"/>
      <c r="DC133" s="70"/>
      <c r="DD133" s="70"/>
      <c r="DE133" s="68"/>
      <c r="DF133" s="70"/>
      <c r="DG133" s="70"/>
      <c r="DH133" s="70"/>
      <c r="DI133" s="70"/>
      <c r="DJ133" s="70"/>
      <c r="DK133" s="68"/>
      <c r="DL133" s="70"/>
      <c r="DM133" s="70"/>
      <c r="DN133" s="70"/>
      <c r="DO133" s="70"/>
      <c r="DP133" s="66">
        <v>1.0</v>
      </c>
      <c r="DQ133" s="68"/>
      <c r="DR133" s="70"/>
      <c r="DS133" s="70"/>
      <c r="DT133" s="70"/>
      <c r="DU133" s="70"/>
      <c r="DV133" s="70"/>
      <c r="DW133" s="70"/>
      <c r="DX133" s="68"/>
      <c r="DY133" s="106"/>
    </row>
    <row r="134" ht="15.75" customHeight="1">
      <c r="A134" s="15"/>
      <c r="B134" s="128">
        <v>1.0</v>
      </c>
      <c r="C134" s="91">
        <v>130.0</v>
      </c>
      <c r="D134" s="129" t="s">
        <v>212</v>
      </c>
      <c r="E134" s="60"/>
      <c r="F134" s="60"/>
      <c r="G134" s="60"/>
      <c r="H134" s="60"/>
      <c r="I134" s="98"/>
      <c r="J134" s="83"/>
      <c r="K134" s="101"/>
      <c r="L134" s="60"/>
      <c r="M134" s="60"/>
      <c r="N134" s="60"/>
      <c r="O134" s="60"/>
      <c r="P134" s="60"/>
      <c r="Q134" s="60"/>
      <c r="R134" s="60"/>
      <c r="S134" s="60"/>
      <c r="T134" s="60"/>
      <c r="U134" s="64"/>
      <c r="V134" s="64"/>
      <c r="W134" s="64"/>
      <c r="X134" s="64"/>
      <c r="Y134" s="64"/>
      <c r="Z134" s="64"/>
      <c r="AA134" s="64"/>
      <c r="AB134" s="83"/>
      <c r="AC134" s="65"/>
      <c r="AD134" s="23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70"/>
      <c r="AQ134" s="67"/>
      <c r="AR134" s="68"/>
      <c r="AS134" s="103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67"/>
      <c r="BE134" s="68"/>
      <c r="BF134" s="104"/>
      <c r="BG134" s="104"/>
      <c r="BH134" s="104"/>
      <c r="BI134" s="104"/>
      <c r="BJ134" s="104"/>
      <c r="BK134" s="72">
        <v>1.0</v>
      </c>
      <c r="BL134" s="104"/>
      <c r="BM134" s="104"/>
      <c r="BN134" s="104"/>
      <c r="BO134" s="70"/>
      <c r="BP134" s="70"/>
      <c r="BQ134" s="70"/>
      <c r="BR134" s="66">
        <v>1.0</v>
      </c>
      <c r="BS134" s="68"/>
      <c r="BT134" s="66">
        <v>1.0</v>
      </c>
      <c r="BU134" s="70"/>
      <c r="BV134" s="70"/>
      <c r="BW134" s="70"/>
      <c r="BX134" s="70"/>
      <c r="BY134" s="68"/>
      <c r="BZ134" s="70"/>
      <c r="CA134" s="70"/>
      <c r="CB134" s="70"/>
      <c r="CC134" s="70"/>
      <c r="CD134" s="70"/>
      <c r="CE134" s="70"/>
      <c r="CF134" s="70"/>
      <c r="CG134" s="70"/>
      <c r="CH134" s="70"/>
      <c r="CI134" s="68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68"/>
      <c r="CW134" s="70"/>
      <c r="CX134" s="70"/>
      <c r="CY134" s="70"/>
      <c r="CZ134" s="70"/>
      <c r="DA134" s="70"/>
      <c r="DB134" s="70"/>
      <c r="DC134" s="70"/>
      <c r="DD134" s="70"/>
      <c r="DE134" s="68"/>
      <c r="DF134" s="70"/>
      <c r="DG134" s="70"/>
      <c r="DH134" s="70"/>
      <c r="DI134" s="70"/>
      <c r="DJ134" s="70"/>
      <c r="DK134" s="68"/>
      <c r="DL134" s="70"/>
      <c r="DM134" s="70"/>
      <c r="DN134" s="70"/>
      <c r="DO134" s="70"/>
      <c r="DP134" s="66">
        <v>1.0</v>
      </c>
      <c r="DQ134" s="68"/>
      <c r="DR134" s="70"/>
      <c r="DS134" s="70"/>
      <c r="DT134" s="70"/>
      <c r="DU134" s="70"/>
      <c r="DV134" s="70"/>
      <c r="DW134" s="70"/>
      <c r="DX134" s="68"/>
      <c r="DY134" s="106"/>
    </row>
    <row r="135" ht="15.75" customHeight="1">
      <c r="A135" s="15"/>
      <c r="B135" s="128">
        <v>1.0</v>
      </c>
      <c r="C135" s="91">
        <v>131.0</v>
      </c>
      <c r="D135" s="129" t="s">
        <v>213</v>
      </c>
      <c r="E135" s="60"/>
      <c r="F135" s="60"/>
      <c r="G135" s="60"/>
      <c r="H135" s="60"/>
      <c r="I135" s="98"/>
      <c r="J135" s="83"/>
      <c r="K135" s="101"/>
      <c r="L135" s="60"/>
      <c r="M135" s="60"/>
      <c r="N135" s="60"/>
      <c r="O135" s="60"/>
      <c r="P135" s="60"/>
      <c r="Q135" s="60"/>
      <c r="R135" s="60"/>
      <c r="S135" s="60"/>
      <c r="T135" s="60"/>
      <c r="U135" s="64"/>
      <c r="V135" s="64"/>
      <c r="W135" s="64"/>
      <c r="X135" s="64"/>
      <c r="Y135" s="64"/>
      <c r="Z135" s="64"/>
      <c r="AA135" s="64"/>
      <c r="AB135" s="83"/>
      <c r="AC135" s="65"/>
      <c r="AD135" s="23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70"/>
      <c r="AQ135" s="67"/>
      <c r="AR135" s="68"/>
      <c r="AS135" s="103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67"/>
      <c r="BE135" s="68"/>
      <c r="BF135" s="104"/>
      <c r="BG135" s="104"/>
      <c r="BH135" s="104"/>
      <c r="BI135" s="104"/>
      <c r="BJ135" s="104"/>
      <c r="BK135" s="72">
        <v>1.0</v>
      </c>
      <c r="BL135" s="104"/>
      <c r="BM135" s="104"/>
      <c r="BN135" s="104"/>
      <c r="BO135" s="70"/>
      <c r="BP135" s="70"/>
      <c r="BQ135" s="70"/>
      <c r="BR135" s="66">
        <v>1.0</v>
      </c>
      <c r="BS135" s="68"/>
      <c r="BT135" s="66">
        <v>1.0</v>
      </c>
      <c r="BU135" s="70"/>
      <c r="BV135" s="70"/>
      <c r="BW135" s="70"/>
      <c r="BX135" s="70"/>
      <c r="BY135" s="68"/>
      <c r="BZ135" s="70"/>
      <c r="CA135" s="70"/>
      <c r="CB135" s="70"/>
      <c r="CC135" s="70"/>
      <c r="CD135" s="70"/>
      <c r="CE135" s="70"/>
      <c r="CF135" s="70"/>
      <c r="CG135" s="70"/>
      <c r="CH135" s="70"/>
      <c r="CI135" s="68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68"/>
      <c r="CW135" s="70"/>
      <c r="CX135" s="70"/>
      <c r="CY135" s="70"/>
      <c r="CZ135" s="70"/>
      <c r="DA135" s="70"/>
      <c r="DB135" s="70"/>
      <c r="DC135" s="70"/>
      <c r="DD135" s="70"/>
      <c r="DE135" s="68"/>
      <c r="DF135" s="70"/>
      <c r="DG135" s="70"/>
      <c r="DH135" s="70"/>
      <c r="DI135" s="70"/>
      <c r="DJ135" s="70"/>
      <c r="DK135" s="68"/>
      <c r="DL135" s="70"/>
      <c r="DM135" s="70"/>
      <c r="DN135" s="70"/>
      <c r="DO135" s="70"/>
      <c r="DP135" s="66">
        <v>1.0</v>
      </c>
      <c r="DQ135" s="68"/>
      <c r="DR135" s="70"/>
      <c r="DS135" s="70"/>
      <c r="DT135" s="70"/>
      <c r="DU135" s="70"/>
      <c r="DV135" s="70"/>
      <c r="DW135" s="70"/>
      <c r="DX135" s="68"/>
      <c r="DY135" s="106"/>
    </row>
    <row r="136" ht="15.75" customHeight="1">
      <c r="A136" s="15"/>
      <c r="B136" s="128">
        <v>1.0</v>
      </c>
      <c r="C136" s="91">
        <v>132.0</v>
      </c>
      <c r="D136" s="130" t="s">
        <v>214</v>
      </c>
      <c r="E136" s="60"/>
      <c r="F136" s="60"/>
      <c r="G136" s="60"/>
      <c r="H136" s="60"/>
      <c r="I136" s="98"/>
      <c r="J136" s="83"/>
      <c r="K136" s="101"/>
      <c r="L136" s="60"/>
      <c r="M136" s="60"/>
      <c r="N136" s="60"/>
      <c r="O136" s="60"/>
      <c r="P136" s="60"/>
      <c r="Q136" s="60"/>
      <c r="R136" s="60"/>
      <c r="S136" s="60"/>
      <c r="T136" s="60"/>
      <c r="U136" s="64"/>
      <c r="V136" s="64"/>
      <c r="W136" s="64"/>
      <c r="X136" s="64"/>
      <c r="Y136" s="64"/>
      <c r="Z136" s="64"/>
      <c r="AA136" s="64"/>
      <c r="AB136" s="83"/>
      <c r="AC136" s="65"/>
      <c r="AD136" s="23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70"/>
      <c r="AQ136" s="67"/>
      <c r="AR136" s="68"/>
      <c r="AS136" s="103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67"/>
      <c r="BE136" s="68"/>
      <c r="BF136" s="104"/>
      <c r="BG136" s="104"/>
      <c r="BH136" s="104"/>
      <c r="BI136" s="104"/>
      <c r="BJ136" s="104"/>
      <c r="BK136" s="72">
        <v>1.0</v>
      </c>
      <c r="BL136" s="104"/>
      <c r="BM136" s="104"/>
      <c r="BN136" s="104"/>
      <c r="BO136" s="70"/>
      <c r="BP136" s="70"/>
      <c r="BQ136" s="70"/>
      <c r="BR136" s="66">
        <v>1.0</v>
      </c>
      <c r="BS136" s="68"/>
      <c r="BT136" s="66">
        <v>1.0</v>
      </c>
      <c r="BU136" s="70"/>
      <c r="BV136" s="70"/>
      <c r="BW136" s="70"/>
      <c r="BX136" s="70"/>
      <c r="BY136" s="68"/>
      <c r="BZ136" s="70"/>
      <c r="CA136" s="70"/>
      <c r="CB136" s="70"/>
      <c r="CC136" s="70"/>
      <c r="CD136" s="70"/>
      <c r="CE136" s="70"/>
      <c r="CF136" s="70"/>
      <c r="CG136" s="70"/>
      <c r="CH136" s="70"/>
      <c r="CI136" s="68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68"/>
      <c r="CW136" s="70"/>
      <c r="CX136" s="70"/>
      <c r="CY136" s="70"/>
      <c r="CZ136" s="70"/>
      <c r="DA136" s="70"/>
      <c r="DB136" s="70"/>
      <c r="DC136" s="70"/>
      <c r="DD136" s="70"/>
      <c r="DE136" s="68"/>
      <c r="DF136" s="70"/>
      <c r="DG136" s="70"/>
      <c r="DH136" s="70"/>
      <c r="DI136" s="70"/>
      <c r="DJ136" s="70"/>
      <c r="DK136" s="68"/>
      <c r="DL136" s="70"/>
      <c r="DM136" s="70"/>
      <c r="DN136" s="70"/>
      <c r="DO136" s="70"/>
      <c r="DP136" s="66">
        <v>1.0</v>
      </c>
      <c r="DQ136" s="68"/>
      <c r="DR136" s="70"/>
      <c r="DS136" s="70"/>
      <c r="DT136" s="70"/>
      <c r="DU136" s="70"/>
      <c r="DV136" s="70"/>
      <c r="DW136" s="70"/>
      <c r="DX136" s="68"/>
      <c r="DY136" s="106"/>
    </row>
    <row r="137" ht="15.75" customHeight="1">
      <c r="A137" s="15"/>
      <c r="B137" s="128">
        <v>1.0</v>
      </c>
      <c r="C137" s="89">
        <v>133.0</v>
      </c>
      <c r="D137" s="129" t="s">
        <v>215</v>
      </c>
      <c r="E137" s="60"/>
      <c r="F137" s="60"/>
      <c r="G137" s="60"/>
      <c r="H137" s="60"/>
      <c r="I137" s="98"/>
      <c r="J137" s="83"/>
      <c r="K137" s="101"/>
      <c r="L137" s="60"/>
      <c r="M137" s="60"/>
      <c r="N137" s="60"/>
      <c r="O137" s="60"/>
      <c r="P137" s="60"/>
      <c r="Q137" s="60"/>
      <c r="R137" s="60"/>
      <c r="S137" s="60"/>
      <c r="T137" s="60"/>
      <c r="U137" s="64"/>
      <c r="V137" s="64"/>
      <c r="W137" s="64"/>
      <c r="X137" s="64"/>
      <c r="Y137" s="64"/>
      <c r="Z137" s="64"/>
      <c r="AA137" s="64"/>
      <c r="AB137" s="83"/>
      <c r="AC137" s="65"/>
      <c r="AD137" s="23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70"/>
      <c r="AQ137" s="67"/>
      <c r="AR137" s="68"/>
      <c r="AS137" s="103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67"/>
      <c r="BE137" s="68"/>
      <c r="BF137" s="104"/>
      <c r="BG137" s="104"/>
      <c r="BH137" s="104"/>
      <c r="BI137" s="104"/>
      <c r="BJ137" s="104"/>
      <c r="BK137" s="72">
        <v>1.0</v>
      </c>
      <c r="BL137" s="104"/>
      <c r="BM137" s="104"/>
      <c r="BN137" s="104"/>
      <c r="BO137" s="70"/>
      <c r="BP137" s="70"/>
      <c r="BQ137" s="70"/>
      <c r="BR137" s="66">
        <v>1.0</v>
      </c>
      <c r="BS137" s="68"/>
      <c r="BT137" s="66">
        <v>1.0</v>
      </c>
      <c r="BU137" s="70"/>
      <c r="BV137" s="70"/>
      <c r="BW137" s="70"/>
      <c r="BX137" s="70"/>
      <c r="BY137" s="68"/>
      <c r="BZ137" s="70"/>
      <c r="CA137" s="70"/>
      <c r="CB137" s="70"/>
      <c r="CC137" s="70"/>
      <c r="CD137" s="70"/>
      <c r="CE137" s="70"/>
      <c r="CF137" s="70"/>
      <c r="CG137" s="70"/>
      <c r="CH137" s="70"/>
      <c r="CI137" s="68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68"/>
      <c r="CW137" s="70"/>
      <c r="CX137" s="70"/>
      <c r="CY137" s="70"/>
      <c r="CZ137" s="70"/>
      <c r="DA137" s="70"/>
      <c r="DB137" s="70"/>
      <c r="DC137" s="70"/>
      <c r="DD137" s="70"/>
      <c r="DE137" s="68"/>
      <c r="DF137" s="70"/>
      <c r="DG137" s="70"/>
      <c r="DH137" s="70"/>
      <c r="DI137" s="70"/>
      <c r="DJ137" s="70"/>
      <c r="DK137" s="68"/>
      <c r="DL137" s="70"/>
      <c r="DM137" s="70"/>
      <c r="DN137" s="70"/>
      <c r="DO137" s="70"/>
      <c r="DP137" s="66">
        <v>1.0</v>
      </c>
      <c r="DQ137" s="68"/>
      <c r="DR137" s="70"/>
      <c r="DS137" s="70"/>
      <c r="DT137" s="70"/>
      <c r="DU137" s="70"/>
      <c r="DV137" s="70"/>
      <c r="DW137" s="70"/>
      <c r="DX137" s="68"/>
      <c r="DY137" s="106"/>
    </row>
    <row r="138" ht="15.75" customHeight="1">
      <c r="A138" s="131"/>
      <c r="B138" s="107">
        <v>1.0</v>
      </c>
      <c r="C138" s="108">
        <v>134.0</v>
      </c>
      <c r="D138" s="132" t="s">
        <v>216</v>
      </c>
      <c r="E138" s="60"/>
      <c r="F138" s="60"/>
      <c r="G138" s="60"/>
      <c r="H138" s="60"/>
      <c r="I138" s="98"/>
      <c r="J138" s="83"/>
      <c r="K138" s="101"/>
      <c r="L138" s="60"/>
      <c r="M138" s="60"/>
      <c r="N138" s="60"/>
      <c r="O138" s="60"/>
      <c r="P138" s="60"/>
      <c r="Q138" s="60"/>
      <c r="R138" s="60"/>
      <c r="S138" s="60"/>
      <c r="T138" s="60"/>
      <c r="U138" s="64"/>
      <c r="V138" s="64"/>
      <c r="W138" s="64"/>
      <c r="X138" s="64"/>
      <c r="Y138" s="64"/>
      <c r="Z138" s="64"/>
      <c r="AA138" s="64"/>
      <c r="AB138" s="83"/>
      <c r="AC138" s="65"/>
      <c r="AD138" s="23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70"/>
      <c r="AQ138" s="67"/>
      <c r="AR138" s="68"/>
      <c r="AS138" s="103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67"/>
      <c r="BE138" s="68"/>
      <c r="BF138" s="104"/>
      <c r="BG138" s="104"/>
      <c r="BH138" s="104"/>
      <c r="BI138" s="104"/>
      <c r="BJ138" s="104"/>
      <c r="BK138" s="72">
        <v>1.0</v>
      </c>
      <c r="BL138" s="104"/>
      <c r="BM138" s="104"/>
      <c r="BN138" s="104"/>
      <c r="BO138" s="70"/>
      <c r="BP138" s="70"/>
      <c r="BQ138" s="70"/>
      <c r="BR138" s="66">
        <v>1.0</v>
      </c>
      <c r="BS138" s="68"/>
      <c r="BT138" s="66">
        <v>1.0</v>
      </c>
      <c r="BU138" s="70"/>
      <c r="BV138" s="70"/>
      <c r="BW138" s="70"/>
      <c r="BX138" s="70"/>
      <c r="BY138" s="68"/>
      <c r="BZ138" s="70"/>
      <c r="CA138" s="70"/>
      <c r="CB138" s="70"/>
      <c r="CC138" s="70"/>
      <c r="CD138" s="70"/>
      <c r="CE138" s="70"/>
      <c r="CF138" s="70"/>
      <c r="CG138" s="70"/>
      <c r="CH138" s="70"/>
      <c r="CI138" s="68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68"/>
      <c r="CW138" s="70"/>
      <c r="CX138" s="70"/>
      <c r="CY138" s="70"/>
      <c r="CZ138" s="70"/>
      <c r="DA138" s="70"/>
      <c r="DB138" s="70"/>
      <c r="DC138" s="70"/>
      <c r="DD138" s="70"/>
      <c r="DE138" s="68"/>
      <c r="DF138" s="70"/>
      <c r="DG138" s="70"/>
      <c r="DH138" s="70"/>
      <c r="DI138" s="70"/>
      <c r="DJ138" s="70"/>
      <c r="DK138" s="68"/>
      <c r="DL138" s="70"/>
      <c r="DM138" s="70"/>
      <c r="DN138" s="70"/>
      <c r="DO138" s="70"/>
      <c r="DP138" s="66">
        <v>1.0</v>
      </c>
      <c r="DQ138" s="68"/>
      <c r="DR138" s="70"/>
      <c r="DS138" s="70"/>
      <c r="DT138" s="70"/>
      <c r="DU138" s="70"/>
      <c r="DV138" s="70"/>
      <c r="DW138" s="70"/>
      <c r="DX138" s="68"/>
      <c r="DY138" s="106"/>
    </row>
    <row r="139" ht="21.0" customHeight="1">
      <c r="A139" s="133"/>
      <c r="B139" s="134"/>
      <c r="C139" s="134"/>
      <c r="D139" s="135" t="s">
        <v>217</v>
      </c>
      <c r="E139" s="60">
        <f t="shared" ref="E139:I139" si="1">SUM(E5:E138)</f>
        <v>61</v>
      </c>
      <c r="F139" s="60">
        <f t="shared" si="1"/>
        <v>26</v>
      </c>
      <c r="G139" s="60">
        <f t="shared" si="1"/>
        <v>61</v>
      </c>
      <c r="H139" s="60">
        <f t="shared" si="1"/>
        <v>11</v>
      </c>
      <c r="I139" s="98">
        <f t="shared" si="1"/>
        <v>24</v>
      </c>
      <c r="J139" s="83"/>
      <c r="K139" s="98">
        <f t="shared" ref="K139:AA139" si="2">SUM(K5:K138)</f>
        <v>31</v>
      </c>
      <c r="L139" s="98">
        <f t="shared" si="2"/>
        <v>34</v>
      </c>
      <c r="M139" s="98">
        <f t="shared" si="2"/>
        <v>51</v>
      </c>
      <c r="N139" s="98">
        <f t="shared" si="2"/>
        <v>19</v>
      </c>
      <c r="O139" s="98">
        <f t="shared" si="2"/>
        <v>32</v>
      </c>
      <c r="P139" s="98">
        <f t="shared" si="2"/>
        <v>18</v>
      </c>
      <c r="Q139" s="98">
        <f t="shared" si="2"/>
        <v>53</v>
      </c>
      <c r="R139" s="98">
        <f t="shared" si="2"/>
        <v>23</v>
      </c>
      <c r="S139" s="98">
        <f t="shared" si="2"/>
        <v>31</v>
      </c>
      <c r="T139" s="98">
        <f t="shared" si="2"/>
        <v>63</v>
      </c>
      <c r="U139" s="98">
        <f t="shared" si="2"/>
        <v>59</v>
      </c>
      <c r="V139" s="98">
        <f t="shared" si="2"/>
        <v>19</v>
      </c>
      <c r="W139" s="98">
        <f t="shared" si="2"/>
        <v>26</v>
      </c>
      <c r="X139" s="98">
        <f t="shared" si="2"/>
        <v>51</v>
      </c>
      <c r="Y139" s="98">
        <f t="shared" si="2"/>
        <v>64</v>
      </c>
      <c r="Z139" s="98">
        <f t="shared" si="2"/>
        <v>19</v>
      </c>
      <c r="AA139" s="60">
        <f t="shared" si="2"/>
        <v>16</v>
      </c>
      <c r="AB139" s="83"/>
      <c r="AC139" s="60">
        <f>SUM(AC5:AC138)</f>
        <v>9</v>
      </c>
      <c r="AD139" s="23"/>
      <c r="AE139" s="64">
        <f t="shared" ref="AE139:AQ139" si="3">SUM(AE5:AE138)</f>
        <v>50</v>
      </c>
      <c r="AF139" s="64">
        <f t="shared" si="3"/>
        <v>19</v>
      </c>
      <c r="AG139" s="64">
        <f t="shared" si="3"/>
        <v>42</v>
      </c>
      <c r="AH139" s="64">
        <f t="shared" si="3"/>
        <v>28</v>
      </c>
      <c r="AI139" s="64">
        <f t="shared" si="3"/>
        <v>11</v>
      </c>
      <c r="AJ139" s="64">
        <f t="shared" si="3"/>
        <v>16</v>
      </c>
      <c r="AK139" s="64">
        <f t="shared" si="3"/>
        <v>16</v>
      </c>
      <c r="AL139" s="64">
        <f t="shared" si="3"/>
        <v>25</v>
      </c>
      <c r="AM139" s="64">
        <f t="shared" si="3"/>
        <v>17</v>
      </c>
      <c r="AN139" s="64">
        <f t="shared" si="3"/>
        <v>16</v>
      </c>
      <c r="AO139" s="64">
        <f t="shared" si="3"/>
        <v>16</v>
      </c>
      <c r="AP139" s="64">
        <f t="shared" si="3"/>
        <v>27</v>
      </c>
      <c r="AQ139" s="136">
        <f t="shared" si="3"/>
        <v>15</v>
      </c>
      <c r="AR139" s="68"/>
      <c r="AS139" s="137">
        <f t="shared" ref="AS139:AY139" si="4">SUM(AS5:AS138)</f>
        <v>42</v>
      </c>
      <c r="AT139" s="64">
        <f t="shared" si="4"/>
        <v>46</v>
      </c>
      <c r="AU139" s="64">
        <f t="shared" si="4"/>
        <v>12</v>
      </c>
      <c r="AV139" s="64">
        <f t="shared" si="4"/>
        <v>44</v>
      </c>
      <c r="AW139" s="64">
        <f t="shared" si="4"/>
        <v>58</v>
      </c>
      <c r="AX139" s="64">
        <f t="shared" si="4"/>
        <v>16</v>
      </c>
      <c r="AY139" s="64">
        <f t="shared" si="4"/>
        <v>19</v>
      </c>
      <c r="AZ139" s="64">
        <f t="shared" ref="AZ139:BA139" si="5">SUM(AZ5:AZ134)</f>
        <v>12</v>
      </c>
      <c r="BA139" s="64">
        <f t="shared" si="5"/>
        <v>41</v>
      </c>
      <c r="BB139" s="64">
        <f t="shared" ref="BB139:BD139" si="6">SUM(BB5:BB138)</f>
        <v>41</v>
      </c>
      <c r="BC139" s="64">
        <f t="shared" si="6"/>
        <v>18</v>
      </c>
      <c r="BD139" s="136">
        <f t="shared" si="6"/>
        <v>18</v>
      </c>
      <c r="BE139" s="68"/>
      <c r="BF139" s="104">
        <f t="shared" ref="BF139:BQ139" si="7">SUM(BF5:BF138)</f>
        <v>13</v>
      </c>
      <c r="BG139" s="104">
        <f t="shared" si="7"/>
        <v>13</v>
      </c>
      <c r="BH139" s="104">
        <f t="shared" si="7"/>
        <v>50</v>
      </c>
      <c r="BI139" s="104">
        <f t="shared" si="7"/>
        <v>62</v>
      </c>
      <c r="BJ139" s="104">
        <f t="shared" si="7"/>
        <v>47</v>
      </c>
      <c r="BK139" s="72">
        <f t="shared" si="7"/>
        <v>10</v>
      </c>
      <c r="BL139" s="104">
        <f t="shared" si="7"/>
        <v>50</v>
      </c>
      <c r="BM139" s="104">
        <f t="shared" si="7"/>
        <v>12</v>
      </c>
      <c r="BN139" s="104">
        <f t="shared" si="7"/>
        <v>60</v>
      </c>
      <c r="BO139" s="70">
        <f t="shared" si="7"/>
        <v>64</v>
      </c>
      <c r="BP139" s="70">
        <f t="shared" si="7"/>
        <v>20</v>
      </c>
      <c r="BQ139" s="70">
        <f t="shared" si="7"/>
        <v>54</v>
      </c>
      <c r="BR139" s="70">
        <f t="shared" ref="BR139:BR140" si="15">10</f>
        <v>10</v>
      </c>
      <c r="BS139" s="68"/>
      <c r="BT139" s="70">
        <f t="shared" ref="BT139:BX139" si="8">SUM(BT5:BT138)</f>
        <v>10</v>
      </c>
      <c r="BU139" s="70">
        <f t="shared" si="8"/>
        <v>51</v>
      </c>
      <c r="BV139" s="70">
        <f t="shared" si="8"/>
        <v>48</v>
      </c>
      <c r="BW139" s="70">
        <f t="shared" si="8"/>
        <v>17</v>
      </c>
      <c r="BX139" s="70">
        <f t="shared" si="8"/>
        <v>52</v>
      </c>
      <c r="BY139" s="68"/>
      <c r="BZ139" s="70">
        <f t="shared" ref="BZ139:CH139" si="9">SUM(BZ5:BZ138)</f>
        <v>46</v>
      </c>
      <c r="CA139" s="70">
        <f t="shared" si="9"/>
        <v>61</v>
      </c>
      <c r="CB139" s="70">
        <f t="shared" si="9"/>
        <v>27</v>
      </c>
      <c r="CC139" s="70">
        <f t="shared" si="9"/>
        <v>47</v>
      </c>
      <c r="CD139" s="70">
        <f t="shared" si="9"/>
        <v>12</v>
      </c>
      <c r="CE139" s="70">
        <f t="shared" si="9"/>
        <v>32</v>
      </c>
      <c r="CF139" s="70">
        <f t="shared" si="9"/>
        <v>46</v>
      </c>
      <c r="CG139" s="70">
        <f t="shared" si="9"/>
        <v>17</v>
      </c>
      <c r="CH139" s="70">
        <f t="shared" si="9"/>
        <v>31</v>
      </c>
      <c r="CI139" s="68"/>
      <c r="CJ139" s="70">
        <f t="shared" ref="CJ139:CU139" si="10">SUM(CJ5:CJ138)</f>
        <v>23</v>
      </c>
      <c r="CK139" s="70">
        <f t="shared" si="10"/>
        <v>48</v>
      </c>
      <c r="CL139" s="70">
        <f t="shared" si="10"/>
        <v>36</v>
      </c>
      <c r="CM139" s="70">
        <f t="shared" si="10"/>
        <v>35</v>
      </c>
      <c r="CN139" s="70">
        <f t="shared" si="10"/>
        <v>34</v>
      </c>
      <c r="CO139" s="70">
        <f t="shared" si="10"/>
        <v>43</v>
      </c>
      <c r="CP139" s="70">
        <f t="shared" si="10"/>
        <v>18</v>
      </c>
      <c r="CQ139" s="70">
        <f t="shared" si="10"/>
        <v>18</v>
      </c>
      <c r="CR139" s="70">
        <f t="shared" si="10"/>
        <v>58</v>
      </c>
      <c r="CS139" s="70">
        <f t="shared" si="10"/>
        <v>13</v>
      </c>
      <c r="CT139" s="70">
        <f t="shared" si="10"/>
        <v>29</v>
      </c>
      <c r="CU139" s="70">
        <f t="shared" si="10"/>
        <v>27</v>
      </c>
      <c r="CV139" s="68"/>
      <c r="CW139" s="70">
        <f t="shared" ref="CW139:DD139" si="11">SUM(CW5:CW138)</f>
        <v>58</v>
      </c>
      <c r="CX139" s="70">
        <f t="shared" si="11"/>
        <v>43</v>
      </c>
      <c r="CY139" s="70">
        <f t="shared" si="11"/>
        <v>28</v>
      </c>
      <c r="CZ139" s="70">
        <f t="shared" si="11"/>
        <v>57</v>
      </c>
      <c r="DA139" s="70">
        <f t="shared" si="11"/>
        <v>46</v>
      </c>
      <c r="DB139" s="70">
        <f t="shared" si="11"/>
        <v>46</v>
      </c>
      <c r="DC139" s="70">
        <f t="shared" si="11"/>
        <v>43</v>
      </c>
      <c r="DD139" s="70">
        <f t="shared" si="11"/>
        <v>55</v>
      </c>
      <c r="DE139" s="68"/>
      <c r="DF139" s="70">
        <f t="shared" ref="DF139:DJ139" si="12">SUM(DF5:DF138)</f>
        <v>49</v>
      </c>
      <c r="DG139" s="70">
        <f t="shared" si="12"/>
        <v>29</v>
      </c>
      <c r="DH139" s="70">
        <f t="shared" si="12"/>
        <v>12</v>
      </c>
      <c r="DI139" s="66">
        <f t="shared" si="12"/>
        <v>32</v>
      </c>
      <c r="DJ139" s="70">
        <f t="shared" si="12"/>
        <v>31</v>
      </c>
      <c r="DK139" s="68"/>
      <c r="DL139" s="70">
        <f t="shared" ref="DL139:DP139" si="13">SUM(DL5:DL138)</f>
        <v>30</v>
      </c>
      <c r="DM139" s="70">
        <f t="shared" si="13"/>
        <v>27</v>
      </c>
      <c r="DN139" s="70">
        <f t="shared" si="13"/>
        <v>59</v>
      </c>
      <c r="DO139" s="70">
        <f t="shared" si="13"/>
        <v>25</v>
      </c>
      <c r="DP139" s="66">
        <f t="shared" si="13"/>
        <v>10</v>
      </c>
      <c r="DQ139" s="68"/>
      <c r="DR139" s="70">
        <f t="shared" ref="DR139:DW139" si="14">SUM(DR5:DR138)</f>
        <v>26</v>
      </c>
      <c r="DS139" s="70">
        <f t="shared" si="14"/>
        <v>18</v>
      </c>
      <c r="DT139" s="70">
        <f t="shared" si="14"/>
        <v>16</v>
      </c>
      <c r="DU139" s="70">
        <f t="shared" si="14"/>
        <v>45</v>
      </c>
      <c r="DV139" s="70">
        <f t="shared" si="14"/>
        <v>12</v>
      </c>
      <c r="DW139" s="70">
        <f t="shared" si="14"/>
        <v>47</v>
      </c>
      <c r="DX139" s="68"/>
      <c r="DY139" s="106"/>
    </row>
    <row r="140" ht="15.75" customHeight="1">
      <c r="A140" s="138" t="s">
        <v>218</v>
      </c>
      <c r="B140" s="139"/>
      <c r="C140" s="139"/>
      <c r="D140" s="140"/>
      <c r="E140" s="60">
        <f>12+19+19+13+9</f>
        <v>72</v>
      </c>
      <c r="F140" s="60">
        <f>12+19+10</f>
        <v>41</v>
      </c>
      <c r="G140" s="60">
        <f>12+13+19+19+4</f>
        <v>67</v>
      </c>
      <c r="H140" s="59">
        <v>18.0</v>
      </c>
      <c r="I140" s="61">
        <f>12+19+4</f>
        <v>35</v>
      </c>
      <c r="J140" s="83"/>
      <c r="K140" s="101">
        <f>19+12</f>
        <v>31</v>
      </c>
      <c r="L140" s="101">
        <f>19+10+12</f>
        <v>41</v>
      </c>
      <c r="M140" s="60">
        <f>19+19+13</f>
        <v>51</v>
      </c>
      <c r="N140" s="59">
        <v>19.0</v>
      </c>
      <c r="O140" s="60">
        <f>19+13</f>
        <v>32</v>
      </c>
      <c r="P140" s="59">
        <v>19.0</v>
      </c>
      <c r="Q140" s="60">
        <f>19+19+13+9</f>
        <v>60</v>
      </c>
      <c r="R140" s="59">
        <f>19+10</f>
        <v>29</v>
      </c>
      <c r="S140" s="59">
        <f>12+19</f>
        <v>31</v>
      </c>
      <c r="T140" s="59">
        <f>12+19+13+19</f>
        <v>63</v>
      </c>
      <c r="U140" s="64">
        <f>12+19+19+13</f>
        <v>63</v>
      </c>
      <c r="V140" s="64">
        <f>19</f>
        <v>19</v>
      </c>
      <c r="W140" s="64">
        <f>12+19</f>
        <v>31</v>
      </c>
      <c r="X140" s="64">
        <f>19+19+13</f>
        <v>51</v>
      </c>
      <c r="Y140" s="64">
        <f>12+19+19+13+10</f>
        <v>73</v>
      </c>
      <c r="Z140" s="63">
        <v>19.0</v>
      </c>
      <c r="AA140" s="63">
        <v>19.0</v>
      </c>
      <c r="AB140" s="83"/>
      <c r="AC140" s="117">
        <v>13.0</v>
      </c>
      <c r="AD140" s="23"/>
      <c r="AE140" s="63">
        <v>60.0</v>
      </c>
      <c r="AF140" s="63">
        <v>19.0</v>
      </c>
      <c r="AG140" s="63">
        <v>61.0</v>
      </c>
      <c r="AH140" s="63">
        <v>48.0</v>
      </c>
      <c r="AI140" s="63">
        <v>13.0</v>
      </c>
      <c r="AJ140" s="63">
        <v>19.0</v>
      </c>
      <c r="AK140" s="63">
        <v>19.0</v>
      </c>
      <c r="AL140" s="63">
        <v>32.0</v>
      </c>
      <c r="AM140" s="63">
        <v>29.0</v>
      </c>
      <c r="AN140" s="63">
        <v>19.0</v>
      </c>
      <c r="AO140" s="63">
        <v>29.0</v>
      </c>
      <c r="AP140" s="63">
        <v>41.0</v>
      </c>
      <c r="AQ140" s="141">
        <v>29.0</v>
      </c>
      <c r="AR140" s="26"/>
      <c r="AS140" s="142">
        <f>19+19+10+4</f>
        <v>52</v>
      </c>
      <c r="AT140" s="63">
        <f>12+19+19+10</f>
        <v>60</v>
      </c>
      <c r="AU140" s="63">
        <v>13.0</v>
      </c>
      <c r="AV140" s="63">
        <f>12+19+19+10</f>
        <v>60</v>
      </c>
      <c r="AW140" s="63">
        <f>12+19+19+13</f>
        <v>63</v>
      </c>
      <c r="AX140" s="63">
        <v>19.0</v>
      </c>
      <c r="AY140" s="63">
        <v>19.0</v>
      </c>
      <c r="AZ140" s="63">
        <v>13.0</v>
      </c>
      <c r="BA140" s="63">
        <v>50.0</v>
      </c>
      <c r="BB140" s="63">
        <v>50.0</v>
      </c>
      <c r="BC140" s="63">
        <v>18.0</v>
      </c>
      <c r="BD140" s="141">
        <v>19.0</v>
      </c>
      <c r="BE140" s="26"/>
      <c r="BF140" s="72">
        <v>13.0</v>
      </c>
      <c r="BG140" s="72">
        <v>13.0</v>
      </c>
      <c r="BH140" s="72">
        <f>19+10+19+13</f>
        <v>61</v>
      </c>
      <c r="BI140" s="72">
        <f>12+19+19+13</f>
        <v>63</v>
      </c>
      <c r="BJ140" s="72">
        <f>12+19+19</f>
        <v>50</v>
      </c>
      <c r="BK140" s="72">
        <f>10</f>
        <v>10</v>
      </c>
      <c r="BL140" s="72">
        <f>19+9+19+13</f>
        <v>60</v>
      </c>
      <c r="BM140" s="72">
        <v>13.0</v>
      </c>
      <c r="BN140" s="72">
        <f>12+19+9+19+13</f>
        <v>72</v>
      </c>
      <c r="BO140" s="66">
        <f>12+19+19+9+13</f>
        <v>72</v>
      </c>
      <c r="BP140" s="66">
        <f>+19+4</f>
        <v>23</v>
      </c>
      <c r="BQ140" s="66">
        <f>19+8+19+13</f>
        <v>59</v>
      </c>
      <c r="BR140" s="66">
        <f t="shared" si="15"/>
        <v>10</v>
      </c>
      <c r="BS140" s="26"/>
      <c r="BT140" s="66">
        <f>10</f>
        <v>10</v>
      </c>
      <c r="BU140" s="66">
        <f>12+19+10+19</f>
        <v>60</v>
      </c>
      <c r="BV140" s="66">
        <f>12+19+9+19</f>
        <v>59</v>
      </c>
      <c r="BW140" s="66">
        <f>19+3</f>
        <v>22</v>
      </c>
      <c r="BX140" s="66">
        <f>19+3+19+13</f>
        <v>54</v>
      </c>
      <c r="BY140" s="26"/>
      <c r="BZ140" s="66">
        <f>12+19+19</f>
        <v>50</v>
      </c>
      <c r="CA140" s="66">
        <f>12+19+10+19+13</f>
        <v>73</v>
      </c>
      <c r="CB140" s="66">
        <f>12+19</f>
        <v>31</v>
      </c>
      <c r="CC140" s="66">
        <f>13+19+19</f>
        <v>51</v>
      </c>
      <c r="CD140" s="66">
        <f>13</f>
        <v>13</v>
      </c>
      <c r="CE140" s="66">
        <f>19+13</f>
        <v>32</v>
      </c>
      <c r="CF140" s="66">
        <f>19+19+13</f>
        <v>51</v>
      </c>
      <c r="CG140" s="66">
        <f>19</f>
        <v>19</v>
      </c>
      <c r="CH140" s="66">
        <f>19+13</f>
        <v>32</v>
      </c>
      <c r="CI140" s="26"/>
      <c r="CJ140" s="66">
        <f>19+19</f>
        <v>38</v>
      </c>
      <c r="CK140" s="66">
        <f>12+19+10+19</f>
        <v>60</v>
      </c>
      <c r="CL140" s="66">
        <f>19+19+13</f>
        <v>51</v>
      </c>
      <c r="CM140" s="66">
        <f>19+10+19</f>
        <v>48</v>
      </c>
      <c r="CN140" s="66">
        <f>19+19</f>
        <v>38</v>
      </c>
      <c r="CO140" s="66">
        <f>12+19+19</f>
        <v>50</v>
      </c>
      <c r="CP140" s="66">
        <f>18</f>
        <v>18</v>
      </c>
      <c r="CQ140" s="66">
        <f>19</f>
        <v>19</v>
      </c>
      <c r="CR140" s="66">
        <f>12+19+19+13</f>
        <v>63</v>
      </c>
      <c r="CS140" s="66">
        <f>19</f>
        <v>19</v>
      </c>
      <c r="CT140" s="66">
        <f>12+19+3</f>
        <v>34</v>
      </c>
      <c r="CU140" s="66">
        <f>19+12</f>
        <v>31</v>
      </c>
      <c r="CV140" s="26"/>
      <c r="CW140" s="66">
        <f>12+19+19+13+4</f>
        <v>67</v>
      </c>
      <c r="CX140" s="66">
        <f>19+19+12</f>
        <v>50</v>
      </c>
      <c r="CY140" s="66">
        <f>19+19</f>
        <v>38</v>
      </c>
      <c r="CZ140" s="66">
        <f>12+19+19+13</f>
        <v>63</v>
      </c>
      <c r="DA140" s="66">
        <f t="shared" ref="DA140:DB140" si="16">19+19+13+10</f>
        <v>61</v>
      </c>
      <c r="DB140" s="66">
        <f t="shared" si="16"/>
        <v>61</v>
      </c>
      <c r="DC140" s="66">
        <f>19+19+13</f>
        <v>51</v>
      </c>
      <c r="DD140" s="66">
        <f>12+19+10+19+13</f>
        <v>73</v>
      </c>
      <c r="DE140" s="26"/>
      <c r="DF140" s="66">
        <f>12+19+19</f>
        <v>50</v>
      </c>
      <c r="DG140" s="66">
        <f>12+19+10</f>
        <v>41</v>
      </c>
      <c r="DH140" s="66">
        <f>12</f>
        <v>12</v>
      </c>
      <c r="DI140" s="105">
        <f t="shared" ref="DI140:DJ140" si="17">19+19</f>
        <v>38</v>
      </c>
      <c r="DJ140" s="66">
        <f t="shared" si="17"/>
        <v>38</v>
      </c>
      <c r="DK140" s="26"/>
      <c r="DL140" s="66">
        <f>19+19</f>
        <v>38</v>
      </c>
      <c r="DM140" s="66">
        <f>12+19</f>
        <v>31</v>
      </c>
      <c r="DN140" s="66">
        <f>12+19+19+13</f>
        <v>63</v>
      </c>
      <c r="DO140" s="66">
        <f>12+19</f>
        <v>31</v>
      </c>
      <c r="DP140" s="66">
        <f>10</f>
        <v>10</v>
      </c>
      <c r="DQ140" s="26"/>
      <c r="DR140" s="66">
        <f>12+19</f>
        <v>31</v>
      </c>
      <c r="DS140" s="66">
        <f>18</f>
        <v>18</v>
      </c>
      <c r="DT140" s="66">
        <f>19</f>
        <v>19</v>
      </c>
      <c r="DU140" s="66">
        <f>19+19+13</f>
        <v>51</v>
      </c>
      <c r="DV140" s="66">
        <f>12</f>
        <v>12</v>
      </c>
      <c r="DW140" s="66">
        <f>19+19+13</f>
        <v>51</v>
      </c>
      <c r="DX140" s="26"/>
      <c r="DY140" s="74"/>
    </row>
    <row r="141" ht="15.75" customHeight="1">
      <c r="A141" s="138" t="s">
        <v>219</v>
      </c>
      <c r="B141" s="139"/>
      <c r="C141" s="139"/>
      <c r="D141" s="140"/>
      <c r="E141" s="143">
        <f t="shared" ref="E141:I141" si="18">E139/E140</f>
        <v>0.8472222222</v>
      </c>
      <c r="F141" s="143">
        <f t="shared" si="18"/>
        <v>0.6341463415</v>
      </c>
      <c r="G141" s="143">
        <f t="shared" si="18"/>
        <v>0.9104477612</v>
      </c>
      <c r="H141" s="143">
        <f t="shared" si="18"/>
        <v>0.6111111111</v>
      </c>
      <c r="I141" s="144">
        <f t="shared" si="18"/>
        <v>0.6857142857</v>
      </c>
      <c r="J141" s="145"/>
      <c r="K141" s="146">
        <f t="shared" ref="K141:AA141" si="19">K139/K140</f>
        <v>1</v>
      </c>
      <c r="L141" s="146">
        <f t="shared" si="19"/>
        <v>0.8292682927</v>
      </c>
      <c r="M141" s="146">
        <f t="shared" si="19"/>
        <v>1</v>
      </c>
      <c r="N141" s="146">
        <f t="shared" si="19"/>
        <v>1</v>
      </c>
      <c r="O141" s="146">
        <f t="shared" si="19"/>
        <v>1</v>
      </c>
      <c r="P141" s="146">
        <f t="shared" si="19"/>
        <v>0.9473684211</v>
      </c>
      <c r="Q141" s="146">
        <f t="shared" si="19"/>
        <v>0.8833333333</v>
      </c>
      <c r="R141" s="146">
        <f t="shared" si="19"/>
        <v>0.7931034483</v>
      </c>
      <c r="S141" s="146">
        <f t="shared" si="19"/>
        <v>1</v>
      </c>
      <c r="T141" s="146">
        <f t="shared" si="19"/>
        <v>1</v>
      </c>
      <c r="U141" s="146">
        <f t="shared" si="19"/>
        <v>0.9365079365</v>
      </c>
      <c r="V141" s="146">
        <f t="shared" si="19"/>
        <v>1</v>
      </c>
      <c r="W141" s="146">
        <f t="shared" si="19"/>
        <v>0.8387096774</v>
      </c>
      <c r="X141" s="146">
        <f t="shared" si="19"/>
        <v>1</v>
      </c>
      <c r="Y141" s="146">
        <f t="shared" si="19"/>
        <v>0.8767123288</v>
      </c>
      <c r="Z141" s="146">
        <f t="shared" si="19"/>
        <v>1</v>
      </c>
      <c r="AA141" s="146">
        <f t="shared" si="19"/>
        <v>0.8421052632</v>
      </c>
      <c r="AB141" s="145"/>
      <c r="AC141" s="147">
        <f>AC139/AC140</f>
        <v>0.6923076923</v>
      </c>
      <c r="AD141" s="23"/>
      <c r="AE141" s="148">
        <f t="shared" ref="AE141:AQ141" si="20">AE139/AE140</f>
        <v>0.8333333333</v>
      </c>
      <c r="AF141" s="148">
        <f t="shared" si="20"/>
        <v>1</v>
      </c>
      <c r="AG141" s="148">
        <f t="shared" si="20"/>
        <v>0.6885245902</v>
      </c>
      <c r="AH141" s="148">
        <f t="shared" si="20"/>
        <v>0.5833333333</v>
      </c>
      <c r="AI141" s="148">
        <f t="shared" si="20"/>
        <v>0.8461538462</v>
      </c>
      <c r="AJ141" s="148">
        <f t="shared" si="20"/>
        <v>0.8421052632</v>
      </c>
      <c r="AK141" s="148">
        <f t="shared" si="20"/>
        <v>0.8421052632</v>
      </c>
      <c r="AL141" s="148">
        <f t="shared" si="20"/>
        <v>0.78125</v>
      </c>
      <c r="AM141" s="148">
        <f t="shared" si="20"/>
        <v>0.5862068966</v>
      </c>
      <c r="AN141" s="148">
        <f t="shared" si="20"/>
        <v>0.8421052632</v>
      </c>
      <c r="AO141" s="148">
        <f t="shared" si="20"/>
        <v>0.5517241379</v>
      </c>
      <c r="AP141" s="148">
        <f t="shared" si="20"/>
        <v>0.6585365854</v>
      </c>
      <c r="AQ141" s="149">
        <f t="shared" si="20"/>
        <v>0.5172413793</v>
      </c>
      <c r="AR141" s="150"/>
      <c r="AS141" s="151">
        <f t="shared" ref="AS141:AZ141" si="21">AS139/AS140</f>
        <v>0.8076923077</v>
      </c>
      <c r="AT141" s="148">
        <f t="shared" si="21"/>
        <v>0.7666666667</v>
      </c>
      <c r="AU141" s="148">
        <f t="shared" si="21"/>
        <v>0.9230769231</v>
      </c>
      <c r="AV141" s="148">
        <f t="shared" si="21"/>
        <v>0.7333333333</v>
      </c>
      <c r="AW141" s="148">
        <f t="shared" si="21"/>
        <v>0.9206349206</v>
      </c>
      <c r="AX141" s="148">
        <f t="shared" si="21"/>
        <v>0.8421052632</v>
      </c>
      <c r="AY141" s="148">
        <f t="shared" si="21"/>
        <v>1</v>
      </c>
      <c r="AZ141" s="148">
        <f t="shared" si="21"/>
        <v>0.9230769231</v>
      </c>
      <c r="BA141" s="148">
        <f> BA139/BA140</f>
        <v>0.82</v>
      </c>
      <c r="BB141" s="148">
        <f t="shared" ref="BB141:BD141" si="22">BB139/BB140</f>
        <v>0.82</v>
      </c>
      <c r="BC141" s="148">
        <f t="shared" si="22"/>
        <v>1</v>
      </c>
      <c r="BD141" s="149">
        <f t="shared" si="22"/>
        <v>0.9473684211</v>
      </c>
      <c r="BE141" s="150"/>
      <c r="BF141" s="152">
        <f t="shared" ref="BF141:BJ141" si="23">BF139/BF140</f>
        <v>1</v>
      </c>
      <c r="BG141" s="152">
        <f t="shared" si="23"/>
        <v>1</v>
      </c>
      <c r="BH141" s="152">
        <f t="shared" si="23"/>
        <v>0.8196721311</v>
      </c>
      <c r="BI141" s="152">
        <f t="shared" si="23"/>
        <v>0.9841269841</v>
      </c>
      <c r="BJ141" s="152">
        <f t="shared" si="23"/>
        <v>0.94</v>
      </c>
      <c r="BK141" s="152">
        <f>BK140/BK139</f>
        <v>1</v>
      </c>
      <c r="BL141" s="152">
        <f t="shared" ref="BL141:BR141" si="24">BL139/BL140</f>
        <v>0.8333333333</v>
      </c>
      <c r="BM141" s="152">
        <f t="shared" si="24"/>
        <v>0.9230769231</v>
      </c>
      <c r="BN141" s="152">
        <f t="shared" si="24"/>
        <v>0.8333333333</v>
      </c>
      <c r="BO141" s="153">
        <f t="shared" si="24"/>
        <v>0.8888888889</v>
      </c>
      <c r="BP141" s="153">
        <f t="shared" si="24"/>
        <v>0.8695652174</v>
      </c>
      <c r="BQ141" s="153">
        <f t="shared" si="24"/>
        <v>0.9152542373</v>
      </c>
      <c r="BR141" s="153">
        <f t="shared" si="24"/>
        <v>1</v>
      </c>
      <c r="BS141" s="150"/>
      <c r="BT141" s="153">
        <f t="shared" ref="BT141:BX141" si="25">SUM(BT139/BT140)</f>
        <v>1</v>
      </c>
      <c r="BU141" s="153">
        <f t="shared" si="25"/>
        <v>0.85</v>
      </c>
      <c r="BV141" s="153">
        <f t="shared" si="25"/>
        <v>0.813559322</v>
      </c>
      <c r="BW141" s="153">
        <f t="shared" si="25"/>
        <v>0.7727272727</v>
      </c>
      <c r="BX141" s="153">
        <f t="shared" si="25"/>
        <v>0.962962963</v>
      </c>
      <c r="BY141" s="150"/>
      <c r="BZ141" s="153">
        <f t="shared" ref="BZ141:CH141" si="26">BZ139/BZ140</f>
        <v>0.92</v>
      </c>
      <c r="CA141" s="153">
        <f t="shared" si="26"/>
        <v>0.8356164384</v>
      </c>
      <c r="CB141" s="153">
        <f t="shared" si="26"/>
        <v>0.8709677419</v>
      </c>
      <c r="CC141" s="153">
        <f t="shared" si="26"/>
        <v>0.9215686275</v>
      </c>
      <c r="CD141" s="153">
        <f t="shared" si="26"/>
        <v>0.9230769231</v>
      </c>
      <c r="CE141" s="153">
        <f t="shared" si="26"/>
        <v>1</v>
      </c>
      <c r="CF141" s="153">
        <f t="shared" si="26"/>
        <v>0.9019607843</v>
      </c>
      <c r="CG141" s="153">
        <f t="shared" si="26"/>
        <v>0.8947368421</v>
      </c>
      <c r="CH141" s="153">
        <f t="shared" si="26"/>
        <v>0.96875</v>
      </c>
      <c r="CI141" s="150"/>
      <c r="CJ141" s="153">
        <f t="shared" ref="CJ141:CL141" si="27">CJ139/CJ140</f>
        <v>0.6052631579</v>
      </c>
      <c r="CK141" s="153">
        <f t="shared" si="27"/>
        <v>0.8</v>
      </c>
      <c r="CL141" s="153">
        <f t="shared" si="27"/>
        <v>0.7058823529</v>
      </c>
      <c r="CM141" s="153">
        <f>CM139/(CM140)</f>
        <v>0.7291666667</v>
      </c>
      <c r="CN141" s="153">
        <f t="shared" ref="CN141:CU141" si="28">CN139/CN140</f>
        <v>0.8947368421</v>
      </c>
      <c r="CO141" s="153">
        <f t="shared" si="28"/>
        <v>0.86</v>
      </c>
      <c r="CP141" s="153">
        <f t="shared" si="28"/>
        <v>1</v>
      </c>
      <c r="CQ141" s="153">
        <f t="shared" si="28"/>
        <v>0.9473684211</v>
      </c>
      <c r="CR141" s="153">
        <f t="shared" si="28"/>
        <v>0.9206349206</v>
      </c>
      <c r="CS141" s="153">
        <f t="shared" si="28"/>
        <v>0.6842105263</v>
      </c>
      <c r="CT141" s="153">
        <f t="shared" si="28"/>
        <v>0.8529411765</v>
      </c>
      <c r="CU141" s="153">
        <f t="shared" si="28"/>
        <v>0.8709677419</v>
      </c>
      <c r="CV141" s="150"/>
      <c r="CW141" s="153">
        <f t="shared" ref="CW141:DD141" si="29">CW139/CW140</f>
        <v>0.8656716418</v>
      </c>
      <c r="CX141" s="153">
        <f t="shared" si="29"/>
        <v>0.86</v>
      </c>
      <c r="CY141" s="153">
        <f t="shared" si="29"/>
        <v>0.7368421053</v>
      </c>
      <c r="CZ141" s="153">
        <f t="shared" si="29"/>
        <v>0.9047619048</v>
      </c>
      <c r="DA141" s="153">
        <f t="shared" si="29"/>
        <v>0.7540983607</v>
      </c>
      <c r="DB141" s="153">
        <f t="shared" si="29"/>
        <v>0.7540983607</v>
      </c>
      <c r="DC141" s="153">
        <f t="shared" si="29"/>
        <v>0.8431372549</v>
      </c>
      <c r="DD141" s="153">
        <f t="shared" si="29"/>
        <v>0.7534246575</v>
      </c>
      <c r="DE141" s="150"/>
      <c r="DF141" s="153">
        <f t="shared" ref="DF141:DJ141" si="30">DF139/DF140</f>
        <v>0.98</v>
      </c>
      <c r="DG141" s="153">
        <f t="shared" si="30"/>
        <v>0.7073170732</v>
      </c>
      <c r="DH141" s="153">
        <f t="shared" si="30"/>
        <v>1</v>
      </c>
      <c r="DI141" s="153">
        <f t="shared" si="30"/>
        <v>0.8421052632</v>
      </c>
      <c r="DJ141" s="153">
        <f t="shared" si="30"/>
        <v>0.8157894737</v>
      </c>
      <c r="DK141" s="150"/>
      <c r="DL141" s="153">
        <f t="shared" ref="DL141:DP141" si="31">DL139/DL140</f>
        <v>0.7894736842</v>
      </c>
      <c r="DM141" s="153">
        <f t="shared" si="31"/>
        <v>0.8709677419</v>
      </c>
      <c r="DN141" s="153">
        <f t="shared" si="31"/>
        <v>0.9365079365</v>
      </c>
      <c r="DO141" s="153">
        <f t="shared" si="31"/>
        <v>0.8064516129</v>
      </c>
      <c r="DP141" s="153">
        <f t="shared" si="31"/>
        <v>1</v>
      </c>
      <c r="DQ141" s="150"/>
      <c r="DR141" s="153">
        <f t="shared" ref="DR141:DW141" si="32">DR139/DR140</f>
        <v>0.8387096774</v>
      </c>
      <c r="DS141" s="153">
        <f t="shared" si="32"/>
        <v>1</v>
      </c>
      <c r="DT141" s="153">
        <f t="shared" si="32"/>
        <v>0.8421052632</v>
      </c>
      <c r="DU141" s="153">
        <f t="shared" si="32"/>
        <v>0.8823529412</v>
      </c>
      <c r="DV141" s="153">
        <f t="shared" si="32"/>
        <v>1</v>
      </c>
      <c r="DW141" s="153">
        <f t="shared" si="32"/>
        <v>0.9215686275</v>
      </c>
      <c r="DX141" s="150"/>
      <c r="DY141" s="154"/>
    </row>
    <row r="142" ht="21.75" customHeight="1">
      <c r="A142" s="155" t="s">
        <v>220</v>
      </c>
      <c r="B142" s="139"/>
      <c r="C142" s="139"/>
      <c r="D142" s="140"/>
      <c r="E142" s="60">
        <f t="shared" ref="E142:I142" si="33">E140-E139</f>
        <v>11</v>
      </c>
      <c r="F142" s="60">
        <f t="shared" si="33"/>
        <v>15</v>
      </c>
      <c r="G142" s="60">
        <f t="shared" si="33"/>
        <v>6</v>
      </c>
      <c r="H142" s="60">
        <f t="shared" si="33"/>
        <v>7</v>
      </c>
      <c r="I142" s="98">
        <f t="shared" si="33"/>
        <v>11</v>
      </c>
      <c r="J142" s="83"/>
      <c r="K142" s="101">
        <f t="shared" ref="K142:AA142" si="34">K140-K139</f>
        <v>0</v>
      </c>
      <c r="L142" s="101">
        <f t="shared" si="34"/>
        <v>7</v>
      </c>
      <c r="M142" s="101">
        <f t="shared" si="34"/>
        <v>0</v>
      </c>
      <c r="N142" s="101">
        <f t="shared" si="34"/>
        <v>0</v>
      </c>
      <c r="O142" s="101">
        <f t="shared" si="34"/>
        <v>0</v>
      </c>
      <c r="P142" s="101">
        <f t="shared" si="34"/>
        <v>1</v>
      </c>
      <c r="Q142" s="101">
        <f t="shared" si="34"/>
        <v>7</v>
      </c>
      <c r="R142" s="101">
        <f t="shared" si="34"/>
        <v>6</v>
      </c>
      <c r="S142" s="101">
        <f t="shared" si="34"/>
        <v>0</v>
      </c>
      <c r="T142" s="101">
        <f t="shared" si="34"/>
        <v>0</v>
      </c>
      <c r="U142" s="101">
        <f t="shared" si="34"/>
        <v>4</v>
      </c>
      <c r="V142" s="101">
        <f t="shared" si="34"/>
        <v>0</v>
      </c>
      <c r="W142" s="101">
        <f t="shared" si="34"/>
        <v>5</v>
      </c>
      <c r="X142" s="101">
        <f t="shared" si="34"/>
        <v>0</v>
      </c>
      <c r="Y142" s="101">
        <f t="shared" si="34"/>
        <v>9</v>
      </c>
      <c r="Z142" s="101">
        <f t="shared" si="34"/>
        <v>0</v>
      </c>
      <c r="AA142" s="101">
        <f t="shared" si="34"/>
        <v>3</v>
      </c>
      <c r="AB142" s="83"/>
      <c r="AC142" s="65">
        <f>AC140-AC139</f>
        <v>4</v>
      </c>
      <c r="AD142" s="23"/>
      <c r="AE142" s="64">
        <f t="shared" ref="AE142:AQ142" si="35">AE140-AE139</f>
        <v>10</v>
      </c>
      <c r="AF142" s="64">
        <f t="shared" si="35"/>
        <v>0</v>
      </c>
      <c r="AG142" s="64">
        <f t="shared" si="35"/>
        <v>19</v>
      </c>
      <c r="AH142" s="64">
        <f t="shared" si="35"/>
        <v>20</v>
      </c>
      <c r="AI142" s="64">
        <f t="shared" si="35"/>
        <v>2</v>
      </c>
      <c r="AJ142" s="64">
        <f t="shared" si="35"/>
        <v>3</v>
      </c>
      <c r="AK142" s="64">
        <f t="shared" si="35"/>
        <v>3</v>
      </c>
      <c r="AL142" s="64">
        <f t="shared" si="35"/>
        <v>7</v>
      </c>
      <c r="AM142" s="64">
        <f t="shared" si="35"/>
        <v>12</v>
      </c>
      <c r="AN142" s="64">
        <f t="shared" si="35"/>
        <v>3</v>
      </c>
      <c r="AO142" s="64">
        <f t="shared" si="35"/>
        <v>13</v>
      </c>
      <c r="AP142" s="64">
        <f t="shared" si="35"/>
        <v>14</v>
      </c>
      <c r="AQ142" s="136">
        <f t="shared" si="35"/>
        <v>14</v>
      </c>
      <c r="AR142" s="68"/>
      <c r="AS142" s="137">
        <f t="shared" ref="AS142:AV142" si="36">AS140-AS139</f>
        <v>10</v>
      </c>
      <c r="AT142" s="64">
        <f t="shared" si="36"/>
        <v>14</v>
      </c>
      <c r="AU142" s="64">
        <f t="shared" si="36"/>
        <v>1</v>
      </c>
      <c r="AV142" s="64">
        <f t="shared" si="36"/>
        <v>16</v>
      </c>
      <c r="AW142" s="64">
        <f>63-57</f>
        <v>6</v>
      </c>
      <c r="AX142" s="64">
        <f>19-14</f>
        <v>5</v>
      </c>
      <c r="AY142" s="64">
        <f>50-45</f>
        <v>5</v>
      </c>
      <c r="AZ142" s="64">
        <f>13-11</f>
        <v>2</v>
      </c>
      <c r="BA142" s="64">
        <f>50-36</f>
        <v>14</v>
      </c>
      <c r="BB142" s="64">
        <f>50-39</f>
        <v>11</v>
      </c>
      <c r="BC142" s="64">
        <f>18-18</f>
        <v>0</v>
      </c>
      <c r="BD142" s="136">
        <f>BD140-BD139</f>
        <v>1</v>
      </c>
      <c r="BE142" s="68"/>
      <c r="BF142" s="104">
        <f t="shared" ref="BF142:BR142" si="37">BF140-BF139</f>
        <v>0</v>
      </c>
      <c r="BG142" s="104">
        <f t="shared" si="37"/>
        <v>0</v>
      </c>
      <c r="BH142" s="104">
        <f t="shared" si="37"/>
        <v>11</v>
      </c>
      <c r="BI142" s="104">
        <f t="shared" si="37"/>
        <v>1</v>
      </c>
      <c r="BJ142" s="104">
        <f t="shared" si="37"/>
        <v>3</v>
      </c>
      <c r="BK142" s="104">
        <f t="shared" si="37"/>
        <v>0</v>
      </c>
      <c r="BL142" s="104">
        <f t="shared" si="37"/>
        <v>10</v>
      </c>
      <c r="BM142" s="104">
        <f t="shared" si="37"/>
        <v>1</v>
      </c>
      <c r="BN142" s="104">
        <f t="shared" si="37"/>
        <v>12</v>
      </c>
      <c r="BO142" s="70">
        <f t="shared" si="37"/>
        <v>8</v>
      </c>
      <c r="BP142" s="70">
        <f t="shared" si="37"/>
        <v>3</v>
      </c>
      <c r="BQ142" s="70">
        <f t="shared" si="37"/>
        <v>5</v>
      </c>
      <c r="BR142" s="70">
        <f t="shared" si="37"/>
        <v>0</v>
      </c>
      <c r="BS142" s="68"/>
      <c r="BT142" s="70">
        <f t="shared" ref="BT142:BX142" si="38">SUM(BT140-BT139)</f>
        <v>0</v>
      </c>
      <c r="BU142" s="70">
        <f t="shared" si="38"/>
        <v>9</v>
      </c>
      <c r="BV142" s="70">
        <f t="shared" si="38"/>
        <v>11</v>
      </c>
      <c r="BW142" s="70">
        <f t="shared" si="38"/>
        <v>5</v>
      </c>
      <c r="BX142" s="70">
        <f t="shared" si="38"/>
        <v>2</v>
      </c>
      <c r="BY142" s="68"/>
      <c r="BZ142" s="70">
        <f>BZ140-BZ139</f>
        <v>4</v>
      </c>
      <c r="CA142" s="70">
        <f>SUM(CA140-CA139)</f>
        <v>12</v>
      </c>
      <c r="CB142" s="70">
        <f>CB140-CB139</f>
        <v>4</v>
      </c>
      <c r="CC142" s="70">
        <f>SUM(CC140-CC139)</f>
        <v>4</v>
      </c>
      <c r="CD142" s="70">
        <f t="shared" ref="CD142:CF142" si="39">CD140-CD139</f>
        <v>1</v>
      </c>
      <c r="CE142" s="70">
        <f t="shared" si="39"/>
        <v>0</v>
      </c>
      <c r="CF142" s="70">
        <f t="shared" si="39"/>
        <v>5</v>
      </c>
      <c r="CG142" s="70">
        <f t="shared" ref="CG142:CH142" si="40">SUM(CG140-CG139)</f>
        <v>2</v>
      </c>
      <c r="CH142" s="70">
        <f t="shared" si="40"/>
        <v>1</v>
      </c>
      <c r="CI142" s="68"/>
      <c r="CJ142" s="70">
        <f t="shared" ref="CJ142:CU142" si="41">CJ140-CJ139</f>
        <v>15</v>
      </c>
      <c r="CK142" s="70">
        <f t="shared" si="41"/>
        <v>12</v>
      </c>
      <c r="CL142" s="70">
        <f t="shared" si="41"/>
        <v>15</v>
      </c>
      <c r="CM142" s="70">
        <f t="shared" si="41"/>
        <v>13</v>
      </c>
      <c r="CN142" s="70">
        <f t="shared" si="41"/>
        <v>4</v>
      </c>
      <c r="CO142" s="70">
        <f t="shared" si="41"/>
        <v>7</v>
      </c>
      <c r="CP142" s="70">
        <f t="shared" si="41"/>
        <v>0</v>
      </c>
      <c r="CQ142" s="70">
        <f t="shared" si="41"/>
        <v>1</v>
      </c>
      <c r="CR142" s="70">
        <f t="shared" si="41"/>
        <v>5</v>
      </c>
      <c r="CS142" s="70">
        <f t="shared" si="41"/>
        <v>6</v>
      </c>
      <c r="CT142" s="70">
        <f t="shared" si="41"/>
        <v>5</v>
      </c>
      <c r="CU142" s="70">
        <f t="shared" si="41"/>
        <v>4</v>
      </c>
      <c r="CV142" s="68"/>
      <c r="CW142" s="70">
        <f t="shared" ref="CW142:DD142" si="42">CW140-CW139</f>
        <v>9</v>
      </c>
      <c r="CX142" s="70">
        <f t="shared" si="42"/>
        <v>7</v>
      </c>
      <c r="CY142" s="70">
        <f t="shared" si="42"/>
        <v>10</v>
      </c>
      <c r="CZ142" s="70">
        <f t="shared" si="42"/>
        <v>6</v>
      </c>
      <c r="DA142" s="70">
        <f t="shared" si="42"/>
        <v>15</v>
      </c>
      <c r="DB142" s="70">
        <f t="shared" si="42"/>
        <v>15</v>
      </c>
      <c r="DC142" s="70">
        <f t="shared" si="42"/>
        <v>8</v>
      </c>
      <c r="DD142" s="70">
        <f t="shared" si="42"/>
        <v>18</v>
      </c>
      <c r="DE142" s="68"/>
      <c r="DF142" s="70">
        <f t="shared" ref="DF142:DJ142" si="43">DF140-DF139</f>
        <v>1</v>
      </c>
      <c r="DG142" s="70">
        <f t="shared" si="43"/>
        <v>12</v>
      </c>
      <c r="DH142" s="70">
        <f t="shared" si="43"/>
        <v>0</v>
      </c>
      <c r="DI142" s="70">
        <f t="shared" si="43"/>
        <v>6</v>
      </c>
      <c r="DJ142" s="70">
        <f t="shared" si="43"/>
        <v>7</v>
      </c>
      <c r="DK142" s="68"/>
      <c r="DL142" s="70">
        <f t="shared" ref="DL142:DP142" si="44">DL140-DL139</f>
        <v>8</v>
      </c>
      <c r="DM142" s="70">
        <f t="shared" si="44"/>
        <v>4</v>
      </c>
      <c r="DN142" s="70">
        <f t="shared" si="44"/>
        <v>4</v>
      </c>
      <c r="DO142" s="70">
        <f t="shared" si="44"/>
        <v>6</v>
      </c>
      <c r="DP142" s="70">
        <f t="shared" si="44"/>
        <v>0</v>
      </c>
      <c r="DQ142" s="68"/>
      <c r="DR142" s="70">
        <f t="shared" ref="DR142:DW142" si="45">DR140-DR139</f>
        <v>5</v>
      </c>
      <c r="DS142" s="70">
        <f t="shared" si="45"/>
        <v>0</v>
      </c>
      <c r="DT142" s="70">
        <f t="shared" si="45"/>
        <v>3</v>
      </c>
      <c r="DU142" s="70">
        <f t="shared" si="45"/>
        <v>6</v>
      </c>
      <c r="DV142" s="70">
        <f t="shared" si="45"/>
        <v>0</v>
      </c>
      <c r="DW142" s="70">
        <f t="shared" si="45"/>
        <v>4</v>
      </c>
      <c r="DX142" s="68"/>
      <c r="DY142" s="106"/>
    </row>
    <row r="143" ht="112.5" customHeight="1">
      <c r="A143" s="156" t="s">
        <v>221</v>
      </c>
      <c r="B143" s="139"/>
      <c r="C143" s="139"/>
      <c r="D143" s="140"/>
      <c r="E143" s="93" t="s">
        <v>222</v>
      </c>
      <c r="F143" s="93" t="s">
        <v>223</v>
      </c>
      <c r="G143" s="59" t="s">
        <v>224</v>
      </c>
      <c r="H143" s="93" t="s">
        <v>225</v>
      </c>
      <c r="I143" s="79" t="s">
        <v>226</v>
      </c>
      <c r="J143" s="83"/>
      <c r="K143" s="62" t="s">
        <v>227</v>
      </c>
      <c r="L143" s="59" t="s">
        <v>228</v>
      </c>
      <c r="M143" s="157" t="s">
        <v>229</v>
      </c>
      <c r="N143" s="59" t="s">
        <v>230</v>
      </c>
      <c r="O143" s="59" t="s">
        <v>231</v>
      </c>
      <c r="P143" s="59" t="s">
        <v>232</v>
      </c>
      <c r="Q143" s="59" t="s">
        <v>233</v>
      </c>
      <c r="R143" s="59" t="s">
        <v>234</v>
      </c>
      <c r="S143" s="59" t="s">
        <v>235</v>
      </c>
      <c r="T143" s="157" t="s">
        <v>236</v>
      </c>
      <c r="U143" s="63" t="s">
        <v>237</v>
      </c>
      <c r="V143" s="63" t="s">
        <v>238</v>
      </c>
      <c r="W143" s="80" t="s">
        <v>239</v>
      </c>
      <c r="X143" s="63" t="s">
        <v>240</v>
      </c>
      <c r="Y143" s="63" t="s">
        <v>241</v>
      </c>
      <c r="Z143" s="63" t="s">
        <v>242</v>
      </c>
      <c r="AA143" s="63" t="s">
        <v>243</v>
      </c>
      <c r="AB143" s="83"/>
      <c r="AC143" s="63" t="s">
        <v>244</v>
      </c>
      <c r="AD143" s="23"/>
      <c r="AE143" s="157" t="s">
        <v>245</v>
      </c>
      <c r="AF143" s="80" t="s">
        <v>246</v>
      </c>
      <c r="AG143" s="80" t="s">
        <v>247</v>
      </c>
      <c r="AH143" s="80" t="s">
        <v>248</v>
      </c>
      <c r="AI143" s="63" t="s">
        <v>249</v>
      </c>
      <c r="AJ143" s="158" t="s">
        <v>250</v>
      </c>
      <c r="AK143" s="63" t="s">
        <v>251</v>
      </c>
      <c r="AL143" s="80" t="s">
        <v>252</v>
      </c>
      <c r="AM143" s="80" t="s">
        <v>253</v>
      </c>
      <c r="AN143" s="63" t="s">
        <v>254</v>
      </c>
      <c r="AO143" s="80" t="s">
        <v>255</v>
      </c>
      <c r="AP143" s="80" t="s">
        <v>256</v>
      </c>
      <c r="AQ143" s="71" t="s">
        <v>257</v>
      </c>
      <c r="AR143" s="26"/>
      <c r="AS143" s="69" t="s">
        <v>258</v>
      </c>
      <c r="AT143" s="66" t="s">
        <v>259</v>
      </c>
      <c r="AU143" s="66" t="s">
        <v>260</v>
      </c>
      <c r="AV143" s="66" t="s">
        <v>261</v>
      </c>
      <c r="AW143" s="66" t="s">
        <v>262</v>
      </c>
      <c r="AX143" s="66" t="s">
        <v>263</v>
      </c>
      <c r="AY143" s="66" t="s">
        <v>264</v>
      </c>
      <c r="AZ143" s="66" t="s">
        <v>265</v>
      </c>
      <c r="BA143" s="80" t="s">
        <v>266</v>
      </c>
      <c r="BB143" s="80" t="s">
        <v>267</v>
      </c>
      <c r="BC143" s="66"/>
      <c r="BD143" s="71" t="s">
        <v>268</v>
      </c>
      <c r="BE143" s="26"/>
      <c r="BF143" s="72" t="s">
        <v>269</v>
      </c>
      <c r="BG143" s="158" t="s">
        <v>270</v>
      </c>
      <c r="BH143" s="158" t="s">
        <v>271</v>
      </c>
      <c r="BI143" s="72" t="s">
        <v>272</v>
      </c>
      <c r="BJ143" s="72" t="s">
        <v>273</v>
      </c>
      <c r="BK143" s="72" t="s">
        <v>274</v>
      </c>
      <c r="BL143" s="72" t="s">
        <v>275</v>
      </c>
      <c r="BM143" s="72" t="s">
        <v>276</v>
      </c>
      <c r="BN143" s="72" t="s">
        <v>277</v>
      </c>
      <c r="BO143" s="66" t="s">
        <v>278</v>
      </c>
      <c r="BP143" s="66" t="s">
        <v>279</v>
      </c>
      <c r="BQ143" s="158" t="s">
        <v>280</v>
      </c>
      <c r="BR143" s="66" t="s">
        <v>281</v>
      </c>
      <c r="BS143" s="26"/>
      <c r="BT143" s="66" t="s">
        <v>282</v>
      </c>
      <c r="BU143" s="66" t="s">
        <v>283</v>
      </c>
      <c r="BV143" s="66" t="s">
        <v>284</v>
      </c>
      <c r="BW143" s="66" t="s">
        <v>285</v>
      </c>
      <c r="BX143" s="66" t="s">
        <v>286</v>
      </c>
      <c r="BY143" s="26"/>
      <c r="BZ143" s="80" t="s">
        <v>287</v>
      </c>
      <c r="CA143" s="66" t="s">
        <v>288</v>
      </c>
      <c r="CB143" s="66" t="s">
        <v>289</v>
      </c>
      <c r="CC143" s="66" t="s">
        <v>290</v>
      </c>
      <c r="CD143" s="66" t="s">
        <v>291</v>
      </c>
      <c r="CE143" s="66" t="s">
        <v>292</v>
      </c>
      <c r="CF143" s="80" t="s">
        <v>293</v>
      </c>
      <c r="CG143" s="80" t="s">
        <v>294</v>
      </c>
      <c r="CH143" s="80" t="s">
        <v>295</v>
      </c>
      <c r="CI143" s="26"/>
      <c r="CJ143" s="80" t="s">
        <v>296</v>
      </c>
      <c r="CK143" s="80" t="s">
        <v>297</v>
      </c>
      <c r="CL143" s="66" t="s">
        <v>298</v>
      </c>
      <c r="CM143" s="80" t="s">
        <v>299</v>
      </c>
      <c r="CN143" s="80" t="s">
        <v>300</v>
      </c>
      <c r="CO143" s="80" t="s">
        <v>301</v>
      </c>
      <c r="CP143" s="66" t="s">
        <v>302</v>
      </c>
      <c r="CQ143" s="80" t="s">
        <v>303</v>
      </c>
      <c r="CR143" s="80" t="s">
        <v>304</v>
      </c>
      <c r="CS143" s="80" t="s">
        <v>305</v>
      </c>
      <c r="CT143" s="80" t="s">
        <v>306</v>
      </c>
      <c r="CU143" s="80" t="s">
        <v>307</v>
      </c>
      <c r="CV143" s="26"/>
      <c r="CW143" s="66" t="s">
        <v>308</v>
      </c>
      <c r="CX143" s="66" t="s">
        <v>309</v>
      </c>
      <c r="CY143" s="80" t="s">
        <v>310</v>
      </c>
      <c r="CZ143" s="63" t="s">
        <v>311</v>
      </c>
      <c r="DA143" s="63" t="s">
        <v>312</v>
      </c>
      <c r="DB143" s="63" t="s">
        <v>313</v>
      </c>
      <c r="DC143" s="63" t="s">
        <v>314</v>
      </c>
      <c r="DD143" s="63" t="s">
        <v>315</v>
      </c>
      <c r="DE143" s="26"/>
      <c r="DF143" s="66" t="s">
        <v>316</v>
      </c>
      <c r="DG143" s="66" t="s">
        <v>317</v>
      </c>
      <c r="DH143" s="66" t="s">
        <v>318</v>
      </c>
      <c r="DI143" s="80" t="s">
        <v>319</v>
      </c>
      <c r="DJ143" s="80" t="s">
        <v>320</v>
      </c>
      <c r="DK143" s="26"/>
      <c r="DL143" s="66" t="s">
        <v>321</v>
      </c>
      <c r="DM143" s="66" t="s">
        <v>322</v>
      </c>
      <c r="DN143" s="158" t="s">
        <v>323</v>
      </c>
      <c r="DO143" s="66" t="s">
        <v>324</v>
      </c>
      <c r="DP143" s="66" t="s">
        <v>325</v>
      </c>
      <c r="DQ143" s="26"/>
      <c r="DR143" s="66" t="s">
        <v>326</v>
      </c>
      <c r="DS143" s="66" t="s">
        <v>327</v>
      </c>
      <c r="DT143" s="66" t="s">
        <v>328</v>
      </c>
      <c r="DU143" s="66" t="s">
        <v>329</v>
      </c>
      <c r="DV143" s="66" t="s">
        <v>330</v>
      </c>
      <c r="DW143" s="66" t="s">
        <v>331</v>
      </c>
      <c r="DX143" s="26"/>
      <c r="DY143" s="74"/>
    </row>
    <row r="144" ht="15.75" customHeight="1">
      <c r="A144" s="159" t="s">
        <v>332</v>
      </c>
      <c r="B144" s="139"/>
      <c r="C144" s="139"/>
      <c r="D144" s="140"/>
      <c r="E144" s="59" t="s">
        <v>125</v>
      </c>
      <c r="F144" s="59" t="s">
        <v>126</v>
      </c>
      <c r="G144" s="59" t="s">
        <v>125</v>
      </c>
      <c r="H144" s="59" t="s">
        <v>126</v>
      </c>
      <c r="I144" s="61" t="s">
        <v>126</v>
      </c>
      <c r="J144" s="83"/>
      <c r="K144" s="62" t="s">
        <v>126</v>
      </c>
      <c r="L144" s="60"/>
      <c r="M144" s="59" t="s">
        <v>126</v>
      </c>
      <c r="N144" s="59" t="s">
        <v>126</v>
      </c>
      <c r="O144" s="59" t="s">
        <v>126</v>
      </c>
      <c r="P144" s="59" t="s">
        <v>126</v>
      </c>
      <c r="Q144" s="59" t="s">
        <v>126</v>
      </c>
      <c r="R144" s="59" t="s">
        <v>126</v>
      </c>
      <c r="S144" s="59" t="s">
        <v>126</v>
      </c>
      <c r="T144" s="59" t="s">
        <v>125</v>
      </c>
      <c r="U144" s="63" t="s">
        <v>125</v>
      </c>
      <c r="V144" s="63" t="s">
        <v>125</v>
      </c>
      <c r="W144" s="63" t="s">
        <v>126</v>
      </c>
      <c r="X144" s="63" t="s">
        <v>125</v>
      </c>
      <c r="Y144" s="63" t="s">
        <v>125</v>
      </c>
      <c r="Z144" s="63" t="s">
        <v>126</v>
      </c>
      <c r="AA144" s="63" t="s">
        <v>126</v>
      </c>
      <c r="AB144" s="83"/>
      <c r="AC144" s="117" t="s">
        <v>125</v>
      </c>
      <c r="AD144" s="23"/>
      <c r="AE144" s="63" t="s">
        <v>125</v>
      </c>
      <c r="AF144" s="63" t="s">
        <v>125</v>
      </c>
      <c r="AG144" s="63" t="s">
        <v>126</v>
      </c>
      <c r="AH144" s="63" t="s">
        <v>126</v>
      </c>
      <c r="AI144" s="63" t="s">
        <v>125</v>
      </c>
      <c r="AJ144" s="63" t="s">
        <v>125</v>
      </c>
      <c r="AK144" s="64"/>
      <c r="AL144" s="63" t="s">
        <v>126</v>
      </c>
      <c r="AM144" s="63" t="s">
        <v>125</v>
      </c>
      <c r="AN144" s="63" t="s">
        <v>125</v>
      </c>
      <c r="AO144" s="63" t="s">
        <v>125</v>
      </c>
      <c r="AP144" s="66" t="s">
        <v>125</v>
      </c>
      <c r="AQ144" s="71" t="s">
        <v>125</v>
      </c>
      <c r="AR144" s="68"/>
      <c r="AS144" s="69" t="s">
        <v>125</v>
      </c>
      <c r="AT144" s="66" t="s">
        <v>125</v>
      </c>
      <c r="AU144" s="66" t="s">
        <v>125</v>
      </c>
      <c r="AV144" s="66" t="s">
        <v>126</v>
      </c>
      <c r="AW144" s="66" t="s">
        <v>125</v>
      </c>
      <c r="AX144" s="66" t="s">
        <v>125</v>
      </c>
      <c r="AY144" s="66" t="s">
        <v>125</v>
      </c>
      <c r="AZ144" s="66" t="s">
        <v>125</v>
      </c>
      <c r="BA144" s="66" t="s">
        <v>126</v>
      </c>
      <c r="BB144" s="66" t="s">
        <v>126</v>
      </c>
      <c r="BC144" s="66" t="s">
        <v>125</v>
      </c>
      <c r="BD144" s="71" t="s">
        <v>125</v>
      </c>
      <c r="BE144" s="26"/>
      <c r="BF144" s="72" t="s">
        <v>125</v>
      </c>
      <c r="BG144" s="72" t="s">
        <v>125</v>
      </c>
      <c r="BH144" s="72" t="s">
        <v>125</v>
      </c>
      <c r="BI144" s="72" t="s">
        <v>125</v>
      </c>
      <c r="BJ144" s="72" t="s">
        <v>125</v>
      </c>
      <c r="BK144" s="72" t="s">
        <v>125</v>
      </c>
      <c r="BL144" s="72" t="s">
        <v>125</v>
      </c>
      <c r="BM144" s="72" t="s">
        <v>125</v>
      </c>
      <c r="BN144" s="72" t="s">
        <v>125</v>
      </c>
      <c r="BO144" s="66" t="s">
        <v>125</v>
      </c>
      <c r="BP144" s="66" t="s">
        <v>125</v>
      </c>
      <c r="BQ144" s="66" t="s">
        <v>125</v>
      </c>
      <c r="BR144" s="66" t="s">
        <v>125</v>
      </c>
      <c r="BS144" s="26"/>
      <c r="BT144" s="66" t="s">
        <v>125</v>
      </c>
      <c r="BU144" s="66" t="s">
        <v>126</v>
      </c>
      <c r="BV144" s="66" t="s">
        <v>126</v>
      </c>
      <c r="BW144" s="66" t="s">
        <v>125</v>
      </c>
      <c r="BX144" s="66" t="s">
        <v>125</v>
      </c>
      <c r="BY144" s="26"/>
      <c r="BZ144" s="66" t="s">
        <v>125</v>
      </c>
      <c r="CA144" s="66" t="s">
        <v>125</v>
      </c>
      <c r="CB144" s="66" t="s">
        <v>125</v>
      </c>
      <c r="CC144" s="66" t="s">
        <v>125</v>
      </c>
      <c r="CD144" s="66" t="s">
        <v>125</v>
      </c>
      <c r="CE144" s="66" t="s">
        <v>125</v>
      </c>
      <c r="CF144" s="66" t="s">
        <v>125</v>
      </c>
      <c r="CG144" s="66" t="s">
        <v>125</v>
      </c>
      <c r="CH144" s="66" t="s">
        <v>125</v>
      </c>
      <c r="CI144" s="26"/>
      <c r="CJ144" s="66" t="s">
        <v>126</v>
      </c>
      <c r="CK144" s="66" t="s">
        <v>125</v>
      </c>
      <c r="CL144" s="66" t="s">
        <v>125</v>
      </c>
      <c r="CM144" s="66" t="s">
        <v>125</v>
      </c>
      <c r="CN144" s="66" t="s">
        <v>125</v>
      </c>
      <c r="CO144" s="66" t="s">
        <v>125</v>
      </c>
      <c r="CP144" s="66" t="s">
        <v>125</v>
      </c>
      <c r="CQ144" s="66" t="s">
        <v>126</v>
      </c>
      <c r="CR144" s="66" t="s">
        <v>125</v>
      </c>
      <c r="CS144" s="66" t="s">
        <v>125</v>
      </c>
      <c r="CT144" s="66" t="s">
        <v>125</v>
      </c>
      <c r="CU144" s="66" t="s">
        <v>125</v>
      </c>
      <c r="CV144" s="26"/>
      <c r="CW144" s="66" t="s">
        <v>125</v>
      </c>
      <c r="CX144" s="66" t="s">
        <v>125</v>
      </c>
      <c r="CY144" s="66" t="s">
        <v>126</v>
      </c>
      <c r="CZ144" s="66" t="s">
        <v>125</v>
      </c>
      <c r="DA144" s="66" t="s">
        <v>125</v>
      </c>
      <c r="DB144" s="66" t="s">
        <v>125</v>
      </c>
      <c r="DC144" s="66" t="s">
        <v>125</v>
      </c>
      <c r="DD144" s="66" t="s">
        <v>125</v>
      </c>
      <c r="DE144" s="26"/>
      <c r="DF144" s="66" t="s">
        <v>125</v>
      </c>
      <c r="DG144" s="66" t="s">
        <v>125</v>
      </c>
      <c r="DH144" s="66" t="s">
        <v>125</v>
      </c>
      <c r="DI144" s="66" t="s">
        <v>126</v>
      </c>
      <c r="DJ144" s="66" t="s">
        <v>126</v>
      </c>
      <c r="DK144" s="26"/>
      <c r="DL144" s="66" t="s">
        <v>126</v>
      </c>
      <c r="DM144" s="66" t="s">
        <v>125</v>
      </c>
      <c r="DN144" s="66" t="s">
        <v>125</v>
      </c>
      <c r="DO144" s="66" t="s">
        <v>125</v>
      </c>
      <c r="DP144" s="66" t="s">
        <v>125</v>
      </c>
      <c r="DQ144" s="26"/>
      <c r="DR144" s="66" t="s">
        <v>125</v>
      </c>
      <c r="DS144" s="66" t="s">
        <v>125</v>
      </c>
      <c r="DT144" s="66" t="s">
        <v>125</v>
      </c>
      <c r="DU144" s="66" t="s">
        <v>125</v>
      </c>
      <c r="DV144" s="66" t="s">
        <v>125</v>
      </c>
      <c r="DW144" s="66" t="s">
        <v>125</v>
      </c>
      <c r="DX144" s="26"/>
      <c r="DY144" s="74"/>
    </row>
    <row r="145" ht="15.75" customHeight="1">
      <c r="A145" s="160" t="s">
        <v>333</v>
      </c>
      <c r="B145" s="139"/>
      <c r="C145" s="139"/>
      <c r="D145" s="140"/>
      <c r="E145" s="59"/>
      <c r="F145" s="59" t="s">
        <v>334</v>
      </c>
      <c r="G145" s="60"/>
      <c r="H145" s="59" t="s">
        <v>335</v>
      </c>
      <c r="I145" s="61" t="s">
        <v>336</v>
      </c>
      <c r="J145" s="83"/>
      <c r="K145" s="62" t="s">
        <v>337</v>
      </c>
      <c r="L145" s="60"/>
      <c r="M145" s="59" t="s">
        <v>337</v>
      </c>
      <c r="N145" s="59" t="s">
        <v>338</v>
      </c>
      <c r="O145" s="59" t="s">
        <v>339</v>
      </c>
      <c r="P145" s="59" t="s">
        <v>340</v>
      </c>
      <c r="Q145" s="59" t="s">
        <v>337</v>
      </c>
      <c r="R145" s="59" t="s">
        <v>341</v>
      </c>
      <c r="S145" s="59" t="s">
        <v>342</v>
      </c>
      <c r="T145" s="60"/>
      <c r="U145" s="64"/>
      <c r="V145" s="64"/>
      <c r="W145" s="63" t="s">
        <v>337</v>
      </c>
      <c r="X145" s="64"/>
      <c r="Y145" s="64"/>
      <c r="Z145" s="63" t="s">
        <v>343</v>
      </c>
      <c r="AA145" s="63" t="s">
        <v>343</v>
      </c>
      <c r="AB145" s="83"/>
      <c r="AC145" s="65"/>
      <c r="AD145" s="23"/>
      <c r="AE145" s="64"/>
      <c r="AF145" s="64"/>
      <c r="AG145" s="63" t="s">
        <v>344</v>
      </c>
      <c r="AH145" s="63" t="s">
        <v>345</v>
      </c>
      <c r="AI145" s="64"/>
      <c r="AJ145" s="64"/>
      <c r="AK145" s="64"/>
      <c r="AL145" s="63" t="s">
        <v>346</v>
      </c>
      <c r="AM145" s="64"/>
      <c r="AN145" s="64"/>
      <c r="AO145" s="64"/>
      <c r="AP145" s="70"/>
      <c r="AQ145" s="67"/>
      <c r="AR145" s="68"/>
      <c r="AS145" s="103"/>
      <c r="AT145" s="70"/>
      <c r="AU145" s="70"/>
      <c r="AV145" s="66" t="s">
        <v>347</v>
      </c>
      <c r="AW145" s="70"/>
      <c r="AX145" s="70"/>
      <c r="AY145" s="70"/>
      <c r="AZ145" s="70"/>
      <c r="BA145" s="70"/>
      <c r="BB145" s="70"/>
      <c r="BC145" s="70"/>
      <c r="BD145" s="67"/>
      <c r="BE145" s="68"/>
      <c r="BF145" s="104"/>
      <c r="BG145" s="104"/>
      <c r="BH145" s="104"/>
      <c r="BI145" s="104"/>
      <c r="BJ145" s="104"/>
      <c r="BK145" s="104"/>
      <c r="BL145" s="104"/>
      <c r="BM145" s="104"/>
      <c r="BN145" s="104"/>
      <c r="BO145" s="70"/>
      <c r="BP145" s="70"/>
      <c r="BQ145" s="70"/>
      <c r="BR145" s="70"/>
      <c r="BS145" s="68"/>
      <c r="BT145" s="70"/>
      <c r="BU145" s="66" t="s">
        <v>348</v>
      </c>
      <c r="BV145" s="66" t="s">
        <v>349</v>
      </c>
      <c r="BW145" s="70"/>
      <c r="BX145" s="70"/>
      <c r="BY145" s="68"/>
      <c r="BZ145" s="70"/>
      <c r="CA145" s="70"/>
      <c r="CB145" s="70"/>
      <c r="CC145" s="70"/>
      <c r="CD145" s="70"/>
      <c r="CE145" s="70"/>
      <c r="CF145" s="70"/>
      <c r="CG145" s="70"/>
      <c r="CH145" s="70"/>
      <c r="CI145" s="68"/>
      <c r="CJ145" s="66" t="s">
        <v>350</v>
      </c>
      <c r="CK145" s="70"/>
      <c r="CL145" s="70"/>
      <c r="CM145" s="70"/>
      <c r="CN145" s="70"/>
      <c r="CO145" s="70"/>
      <c r="CP145" s="70"/>
      <c r="CQ145" s="66" t="s">
        <v>351</v>
      </c>
      <c r="CR145" s="70"/>
      <c r="CS145" s="70"/>
      <c r="CT145" s="70"/>
      <c r="CU145" s="70"/>
      <c r="CV145" s="68"/>
      <c r="CW145" s="70"/>
      <c r="CX145" s="70"/>
      <c r="CY145" s="66" t="s">
        <v>352</v>
      </c>
      <c r="CZ145" s="70"/>
      <c r="DA145" s="70"/>
      <c r="DB145" s="70"/>
      <c r="DC145" s="70"/>
      <c r="DD145" s="70"/>
      <c r="DE145" s="68"/>
      <c r="DF145" s="70"/>
      <c r="DG145" s="70"/>
      <c r="DH145" s="70"/>
      <c r="DI145" s="66" t="s">
        <v>353</v>
      </c>
      <c r="DJ145" s="66" t="s">
        <v>354</v>
      </c>
      <c r="DK145" s="68"/>
      <c r="DL145" s="66" t="s">
        <v>355</v>
      </c>
      <c r="DM145" s="70"/>
      <c r="DN145" s="70"/>
      <c r="DO145" s="70"/>
      <c r="DP145" s="70"/>
      <c r="DQ145" s="68"/>
      <c r="DR145" s="70"/>
      <c r="DS145" s="70"/>
      <c r="DT145" s="70"/>
      <c r="DU145" s="70"/>
      <c r="DV145" s="70"/>
      <c r="DW145" s="70"/>
      <c r="DX145" s="68"/>
      <c r="DY145" s="106"/>
    </row>
    <row r="146" ht="15.75" customHeight="1">
      <c r="A146" s="160" t="s">
        <v>356</v>
      </c>
      <c r="B146" s="139"/>
      <c r="C146" s="139"/>
      <c r="D146" s="140"/>
      <c r="E146" s="60"/>
      <c r="F146" s="59" t="s">
        <v>357</v>
      </c>
      <c r="G146" s="60"/>
      <c r="H146" s="59" t="s">
        <v>125</v>
      </c>
      <c r="I146" s="61" t="s">
        <v>358</v>
      </c>
      <c r="J146" s="83"/>
      <c r="K146" s="62" t="s">
        <v>126</v>
      </c>
      <c r="L146" s="60"/>
      <c r="M146" s="59" t="s">
        <v>126</v>
      </c>
      <c r="N146" s="59" t="s">
        <v>126</v>
      </c>
      <c r="O146" s="59" t="s">
        <v>126</v>
      </c>
      <c r="P146" s="59" t="s">
        <v>126</v>
      </c>
      <c r="Q146" s="59" t="s">
        <v>126</v>
      </c>
      <c r="R146" s="59" t="s">
        <v>126</v>
      </c>
      <c r="S146" s="59" t="s">
        <v>126</v>
      </c>
      <c r="T146" s="60"/>
      <c r="U146" s="64"/>
      <c r="V146" s="64"/>
      <c r="W146" s="63" t="s">
        <v>125</v>
      </c>
      <c r="X146" s="64"/>
      <c r="Y146" s="64"/>
      <c r="Z146" s="63" t="s">
        <v>126</v>
      </c>
      <c r="AA146" s="63" t="s">
        <v>126</v>
      </c>
      <c r="AB146" s="83"/>
      <c r="AC146" s="65"/>
      <c r="AD146" s="23"/>
      <c r="AE146" s="64"/>
      <c r="AF146" s="64"/>
      <c r="AG146" s="63" t="s">
        <v>125</v>
      </c>
      <c r="AH146" s="63" t="s">
        <v>125</v>
      </c>
      <c r="AI146" s="64"/>
      <c r="AJ146" s="64"/>
      <c r="AK146" s="64"/>
      <c r="AL146" s="63" t="s">
        <v>125</v>
      </c>
      <c r="AM146" s="64"/>
      <c r="AN146" s="64"/>
      <c r="AO146" s="64"/>
      <c r="AP146" s="70"/>
      <c r="AQ146" s="67"/>
      <c r="AR146" s="68"/>
      <c r="AS146" s="103"/>
      <c r="AT146" s="70"/>
      <c r="AU146" s="70"/>
      <c r="AV146" s="66" t="s">
        <v>359</v>
      </c>
      <c r="AW146" s="70"/>
      <c r="AX146" s="70"/>
      <c r="AY146" s="70"/>
      <c r="AZ146" s="70"/>
      <c r="BA146" s="70"/>
      <c r="BB146" s="70"/>
      <c r="BC146" s="70"/>
      <c r="BD146" s="67"/>
      <c r="BE146" s="68"/>
      <c r="BF146" s="104"/>
      <c r="BG146" s="104"/>
      <c r="BH146" s="104"/>
      <c r="BI146" s="104"/>
      <c r="BJ146" s="104"/>
      <c r="BK146" s="104"/>
      <c r="BL146" s="104"/>
      <c r="BM146" s="104"/>
      <c r="BN146" s="104"/>
      <c r="BO146" s="70"/>
      <c r="BP146" s="70"/>
      <c r="BQ146" s="70"/>
      <c r="BR146" s="70"/>
      <c r="BS146" s="68"/>
      <c r="BT146" s="70"/>
      <c r="BU146" s="161" t="s">
        <v>126</v>
      </c>
      <c r="BV146" s="66" t="s">
        <v>126</v>
      </c>
      <c r="BW146" s="70"/>
      <c r="BX146" s="70"/>
      <c r="BY146" s="68"/>
      <c r="BZ146" s="70"/>
      <c r="CA146" s="70"/>
      <c r="CB146" s="70"/>
      <c r="CC146" s="70"/>
      <c r="CD146" s="70"/>
      <c r="CE146" s="70"/>
      <c r="CF146" s="70"/>
      <c r="CG146" s="70"/>
      <c r="CH146" s="70"/>
      <c r="CI146" s="68"/>
      <c r="CJ146" s="66" t="s">
        <v>125</v>
      </c>
      <c r="CK146" s="70"/>
      <c r="CL146" s="70"/>
      <c r="CM146" s="70"/>
      <c r="CN146" s="70"/>
      <c r="CO146" s="70"/>
      <c r="CP146" s="70"/>
      <c r="CQ146" s="66" t="s">
        <v>125</v>
      </c>
      <c r="CR146" s="70"/>
      <c r="CS146" s="70"/>
      <c r="CT146" s="70"/>
      <c r="CU146" s="70"/>
      <c r="CV146" s="68"/>
      <c r="CW146" s="70"/>
      <c r="CX146" s="70"/>
      <c r="CY146" s="66" t="s">
        <v>126</v>
      </c>
      <c r="CZ146" s="70"/>
      <c r="DA146" s="70"/>
      <c r="DB146" s="70"/>
      <c r="DC146" s="70"/>
      <c r="DD146" s="70"/>
      <c r="DE146" s="68"/>
      <c r="DF146" s="70"/>
      <c r="DG146" s="70"/>
      <c r="DH146" s="70"/>
      <c r="DI146" s="66" t="s">
        <v>125</v>
      </c>
      <c r="DJ146" s="66" t="s">
        <v>125</v>
      </c>
      <c r="DK146" s="68"/>
      <c r="DL146" s="66" t="s">
        <v>125</v>
      </c>
      <c r="DM146" s="70"/>
      <c r="DN146" s="70"/>
      <c r="DO146" s="70"/>
      <c r="DP146" s="70"/>
      <c r="DQ146" s="68"/>
      <c r="DR146" s="70"/>
      <c r="DS146" s="70"/>
      <c r="DT146" s="70"/>
      <c r="DU146" s="70"/>
      <c r="DV146" s="70"/>
      <c r="DW146" s="70"/>
      <c r="DX146" s="68"/>
      <c r="DY146" s="106"/>
    </row>
    <row r="147" ht="102.0" customHeight="1">
      <c r="A147" s="160" t="s">
        <v>360</v>
      </c>
      <c r="B147" s="139"/>
      <c r="C147" s="139"/>
      <c r="D147" s="140"/>
      <c r="E147" s="60"/>
      <c r="F147" s="59" t="s">
        <v>361</v>
      </c>
      <c r="G147" s="60"/>
      <c r="H147" s="60"/>
      <c r="I147" s="162" t="s">
        <v>362</v>
      </c>
      <c r="J147" s="83"/>
      <c r="K147" s="62" t="s">
        <v>363</v>
      </c>
      <c r="L147" s="60"/>
      <c r="M147" s="59" t="s">
        <v>364</v>
      </c>
      <c r="N147" s="59" t="s">
        <v>365</v>
      </c>
      <c r="O147" s="59" t="s">
        <v>366</v>
      </c>
      <c r="P147" s="59" t="s">
        <v>367</v>
      </c>
      <c r="Q147" s="59" t="s">
        <v>368</v>
      </c>
      <c r="R147" s="59" t="s">
        <v>369</v>
      </c>
      <c r="S147" s="59" t="s">
        <v>370</v>
      </c>
      <c r="T147" s="163"/>
      <c r="U147" s="64"/>
      <c r="V147" s="64"/>
      <c r="W147" s="63" t="s">
        <v>371</v>
      </c>
      <c r="X147" s="64"/>
      <c r="Y147" s="64"/>
      <c r="Z147" s="63" t="s">
        <v>372</v>
      </c>
      <c r="AA147" s="63" t="s">
        <v>373</v>
      </c>
      <c r="AB147" s="83"/>
      <c r="AC147" s="65"/>
      <c r="AD147" s="23"/>
      <c r="AE147" s="64"/>
      <c r="AF147" s="64"/>
      <c r="AG147" s="63" t="s">
        <v>374</v>
      </c>
      <c r="AH147" s="63" t="s">
        <v>375</v>
      </c>
      <c r="AI147" s="64"/>
      <c r="AJ147" s="64"/>
      <c r="AK147" s="64"/>
      <c r="AL147" s="63" t="s">
        <v>376</v>
      </c>
      <c r="AM147" s="64"/>
      <c r="AN147" s="64"/>
      <c r="AO147" s="64"/>
      <c r="AP147" s="70"/>
      <c r="AQ147" s="67"/>
      <c r="AR147" s="68"/>
      <c r="AS147" s="103"/>
      <c r="AT147" s="70"/>
      <c r="AU147" s="70"/>
      <c r="AV147" s="66" t="s">
        <v>377</v>
      </c>
      <c r="AW147" s="70"/>
      <c r="AX147" s="70"/>
      <c r="AY147" s="70"/>
      <c r="AZ147" s="70"/>
      <c r="BA147" s="66" t="s">
        <v>377</v>
      </c>
      <c r="BB147" s="66" t="s">
        <v>378</v>
      </c>
      <c r="BC147" s="70"/>
      <c r="BD147" s="67"/>
      <c r="BE147" s="26"/>
      <c r="BF147" s="164"/>
      <c r="BG147" s="72"/>
      <c r="BH147" s="72"/>
      <c r="BI147" s="72"/>
      <c r="BJ147" s="72"/>
      <c r="BK147" s="72"/>
      <c r="BL147" s="72"/>
      <c r="BM147" s="72"/>
      <c r="BN147" s="72"/>
      <c r="BO147" s="66"/>
      <c r="BP147" s="66"/>
      <c r="BQ147" s="66"/>
      <c r="BR147" s="66"/>
      <c r="BS147" s="26"/>
      <c r="BT147" s="66"/>
      <c r="BU147" s="66" t="s">
        <v>379</v>
      </c>
      <c r="BV147" s="66" t="s">
        <v>379</v>
      </c>
      <c r="BW147" s="66"/>
      <c r="BX147" s="66"/>
      <c r="BY147" s="26"/>
      <c r="BZ147" s="66"/>
      <c r="CA147" s="66"/>
      <c r="CB147" s="66"/>
      <c r="CC147" s="66"/>
      <c r="CD147" s="66"/>
      <c r="CE147" s="66"/>
      <c r="CF147" s="66"/>
      <c r="CG147" s="66"/>
      <c r="CH147" s="66"/>
      <c r="CI147" s="26"/>
      <c r="CJ147" s="59" t="s">
        <v>377</v>
      </c>
      <c r="CK147" s="66"/>
      <c r="CL147" s="66"/>
      <c r="CM147" s="66"/>
      <c r="CN147" s="66"/>
      <c r="CO147" s="66"/>
      <c r="CP147" s="66"/>
      <c r="CQ147" s="66">
        <v>90.0</v>
      </c>
      <c r="CR147" s="66"/>
      <c r="CS147" s="66"/>
      <c r="CT147" s="66"/>
      <c r="CU147" s="66"/>
      <c r="CV147" s="26"/>
      <c r="CW147" s="66"/>
      <c r="CX147" s="66"/>
      <c r="CY147" s="66" t="s">
        <v>380</v>
      </c>
      <c r="CZ147" s="66"/>
      <c r="DA147" s="66"/>
      <c r="DB147" s="66"/>
      <c r="DC147" s="66"/>
      <c r="DD147" s="66"/>
      <c r="DE147" s="26"/>
      <c r="DF147" s="66"/>
      <c r="DG147" s="66"/>
      <c r="DH147" s="66"/>
      <c r="DI147" s="66" t="s">
        <v>381</v>
      </c>
      <c r="DJ147" s="66" t="s">
        <v>381</v>
      </c>
      <c r="DK147" s="26"/>
      <c r="DL147" s="66" t="s">
        <v>382</v>
      </c>
      <c r="DM147" s="66"/>
      <c r="DN147" s="66"/>
      <c r="DO147" s="66"/>
      <c r="DP147" s="66"/>
      <c r="DQ147" s="26"/>
      <c r="DR147" s="66"/>
      <c r="DS147" s="66"/>
      <c r="DT147" s="66"/>
      <c r="DU147" s="66"/>
      <c r="DV147" s="66"/>
      <c r="DW147" s="66"/>
      <c r="DX147" s="26"/>
      <c r="DY147" s="74"/>
    </row>
    <row r="148" ht="17.25" customHeight="1">
      <c r="A148" s="159" t="s">
        <v>383</v>
      </c>
      <c r="B148" s="139"/>
      <c r="C148" s="139"/>
      <c r="D148" s="140"/>
      <c r="E148" s="165" t="s">
        <v>384</v>
      </c>
      <c r="F148" s="166" t="s">
        <v>385</v>
      </c>
      <c r="G148" s="165" t="s">
        <v>386</v>
      </c>
      <c r="H148" s="166" t="s">
        <v>385</v>
      </c>
      <c r="I148" s="167" t="s">
        <v>385</v>
      </c>
      <c r="J148" s="83"/>
      <c r="K148" s="62" t="s">
        <v>387</v>
      </c>
      <c r="L148" s="59" t="s">
        <v>387</v>
      </c>
      <c r="M148" s="168" t="s">
        <v>384</v>
      </c>
      <c r="N148" s="59" t="s">
        <v>387</v>
      </c>
      <c r="O148" s="168" t="s">
        <v>384</v>
      </c>
      <c r="P148" s="59" t="s">
        <v>387</v>
      </c>
      <c r="Q148" s="168" t="s">
        <v>384</v>
      </c>
      <c r="R148" s="59" t="s">
        <v>387</v>
      </c>
      <c r="S148" s="59" t="s">
        <v>387</v>
      </c>
      <c r="T148" s="168" t="s">
        <v>384</v>
      </c>
      <c r="U148" s="168" t="s">
        <v>384</v>
      </c>
      <c r="V148" s="63" t="s">
        <v>387</v>
      </c>
      <c r="W148" s="166" t="s">
        <v>385</v>
      </c>
      <c r="X148" s="168" t="s">
        <v>384</v>
      </c>
      <c r="Y148" s="168" t="s">
        <v>384</v>
      </c>
      <c r="Z148" s="63" t="s">
        <v>387</v>
      </c>
      <c r="AA148" s="166" t="s">
        <v>385</v>
      </c>
      <c r="AB148" s="83"/>
      <c r="AC148" s="117" t="s">
        <v>387</v>
      </c>
      <c r="AD148" s="23"/>
      <c r="AE148" s="63" t="s">
        <v>387</v>
      </c>
      <c r="AF148" s="63" t="s">
        <v>387</v>
      </c>
      <c r="AG148" s="165" t="s">
        <v>384</v>
      </c>
      <c r="AH148" s="63" t="s">
        <v>387</v>
      </c>
      <c r="AI148" s="165" t="s">
        <v>384</v>
      </c>
      <c r="AJ148" s="63" t="s">
        <v>387</v>
      </c>
      <c r="AK148" s="63" t="s">
        <v>387</v>
      </c>
      <c r="AL148" s="63" t="s">
        <v>387</v>
      </c>
      <c r="AM148" s="63" t="s">
        <v>387</v>
      </c>
      <c r="AN148" s="63" t="s">
        <v>387</v>
      </c>
      <c r="AO148" s="63" t="s">
        <v>387</v>
      </c>
      <c r="AP148" s="66" t="s">
        <v>387</v>
      </c>
      <c r="AQ148" s="71" t="s">
        <v>387</v>
      </c>
      <c r="AR148" s="68"/>
      <c r="AS148" s="69" t="s">
        <v>387</v>
      </c>
      <c r="AT148" s="66" t="s">
        <v>387</v>
      </c>
      <c r="AU148" s="168" t="s">
        <v>388</v>
      </c>
      <c r="AV148" s="169" t="s">
        <v>389</v>
      </c>
      <c r="AW148" s="168" t="s">
        <v>388</v>
      </c>
      <c r="AX148" s="66" t="s">
        <v>387</v>
      </c>
      <c r="AY148" s="66" t="s">
        <v>387</v>
      </c>
      <c r="AZ148" s="168" t="s">
        <v>388</v>
      </c>
      <c r="BA148" s="169" t="s">
        <v>389</v>
      </c>
      <c r="BB148" s="169" t="s">
        <v>389</v>
      </c>
      <c r="BC148" s="66" t="s">
        <v>387</v>
      </c>
      <c r="BD148" s="71" t="s">
        <v>387</v>
      </c>
      <c r="BE148" s="170"/>
      <c r="BF148" s="171" t="s">
        <v>387</v>
      </c>
      <c r="BG148" s="171" t="s">
        <v>387</v>
      </c>
      <c r="BH148" s="172" t="s">
        <v>386</v>
      </c>
      <c r="BI148" s="172" t="s">
        <v>384</v>
      </c>
      <c r="BJ148" s="171" t="s">
        <v>387</v>
      </c>
      <c r="BK148" s="172" t="s">
        <v>386</v>
      </c>
      <c r="BL148" s="172" t="s">
        <v>390</v>
      </c>
      <c r="BM148" s="171" t="s">
        <v>387</v>
      </c>
      <c r="BN148" s="172" t="s">
        <v>388</v>
      </c>
      <c r="BO148" s="168" t="s">
        <v>386</v>
      </c>
      <c r="BP148" s="59" t="s">
        <v>387</v>
      </c>
      <c r="BQ148" s="168" t="s">
        <v>386</v>
      </c>
      <c r="BR148" s="168" t="s">
        <v>386</v>
      </c>
      <c r="BS148" s="170"/>
      <c r="BT148" s="168" t="s">
        <v>386</v>
      </c>
      <c r="BU148" s="168" t="s">
        <v>384</v>
      </c>
      <c r="BV148" s="59" t="s">
        <v>387</v>
      </c>
      <c r="BW148" s="59" t="s">
        <v>387</v>
      </c>
      <c r="BX148" s="168" t="s">
        <v>386</v>
      </c>
      <c r="BY148" s="170"/>
      <c r="BZ148" s="173" t="s">
        <v>387</v>
      </c>
      <c r="CA148" s="168" t="s">
        <v>386</v>
      </c>
      <c r="CB148" s="59" t="s">
        <v>387</v>
      </c>
      <c r="CC148" s="59" t="s">
        <v>387</v>
      </c>
      <c r="CD148" s="168" t="s">
        <v>386</v>
      </c>
      <c r="CE148" s="168" t="s">
        <v>386</v>
      </c>
      <c r="CF148" s="168" t="s">
        <v>386</v>
      </c>
      <c r="CG148" s="59" t="s">
        <v>387</v>
      </c>
      <c r="CH148" s="168" t="s">
        <v>386</v>
      </c>
      <c r="CI148" s="170"/>
      <c r="CJ148" s="59" t="s">
        <v>387</v>
      </c>
      <c r="CK148" s="59" t="s">
        <v>387</v>
      </c>
      <c r="CL148" s="168" t="s">
        <v>386</v>
      </c>
      <c r="CM148" s="59" t="s">
        <v>387</v>
      </c>
      <c r="CN148" s="59" t="s">
        <v>387</v>
      </c>
      <c r="CO148" s="59" t="s">
        <v>387</v>
      </c>
      <c r="CP148" s="59" t="s">
        <v>387</v>
      </c>
      <c r="CQ148" s="59" t="s">
        <v>387</v>
      </c>
      <c r="CR148" s="59" t="s">
        <v>387</v>
      </c>
      <c r="CS148" s="59" t="s">
        <v>387</v>
      </c>
      <c r="CT148" s="59" t="s">
        <v>387</v>
      </c>
      <c r="CU148" s="59" t="s">
        <v>387</v>
      </c>
      <c r="CV148" s="170"/>
      <c r="CW148" s="168" t="s">
        <v>386</v>
      </c>
      <c r="CX148" s="168" t="s">
        <v>386</v>
      </c>
      <c r="CY148" s="59" t="s">
        <v>387</v>
      </c>
      <c r="CZ148" s="168" t="s">
        <v>386</v>
      </c>
      <c r="DA148" s="168" t="s">
        <v>386</v>
      </c>
      <c r="DB148" s="168" t="s">
        <v>386</v>
      </c>
      <c r="DC148" s="168" t="s">
        <v>386</v>
      </c>
      <c r="DD148" s="168" t="s">
        <v>386</v>
      </c>
      <c r="DE148" s="170"/>
      <c r="DF148" s="59" t="s">
        <v>387</v>
      </c>
      <c r="DG148" s="59" t="s">
        <v>387</v>
      </c>
      <c r="DH148" s="59" t="s">
        <v>387</v>
      </c>
      <c r="DI148" s="169" t="s">
        <v>389</v>
      </c>
      <c r="DJ148" s="169" t="s">
        <v>389</v>
      </c>
      <c r="DK148" s="170"/>
      <c r="DL148" s="59" t="s">
        <v>387</v>
      </c>
      <c r="DM148" s="59" t="s">
        <v>387</v>
      </c>
      <c r="DN148" s="59" t="s">
        <v>387</v>
      </c>
      <c r="DO148" s="59" t="s">
        <v>387</v>
      </c>
      <c r="DP148" s="168" t="s">
        <v>384</v>
      </c>
      <c r="DQ148" s="21"/>
      <c r="DR148" s="59" t="s">
        <v>387</v>
      </c>
      <c r="DS148" s="168" t="s">
        <v>386</v>
      </c>
      <c r="DT148" s="59" t="s">
        <v>387</v>
      </c>
      <c r="DU148" s="59" t="s">
        <v>387</v>
      </c>
      <c r="DV148" s="59" t="s">
        <v>387</v>
      </c>
      <c r="DW148" s="66" t="s">
        <v>387</v>
      </c>
      <c r="DX148" s="21"/>
      <c r="DY148" s="174"/>
    </row>
    <row r="149" ht="15.75" customHeight="1">
      <c r="A149" s="159" t="s">
        <v>391</v>
      </c>
      <c r="B149" s="139"/>
      <c r="C149" s="139"/>
      <c r="D149" s="140"/>
      <c r="E149" s="60"/>
      <c r="F149" s="153"/>
      <c r="G149" s="64"/>
      <c r="H149" s="64"/>
      <c r="I149" s="67"/>
      <c r="J149" s="68"/>
      <c r="K149" s="137"/>
      <c r="L149" s="64"/>
      <c r="M149" s="64"/>
      <c r="N149" s="64"/>
      <c r="O149" s="60"/>
      <c r="P149" s="153"/>
      <c r="Q149" s="64"/>
      <c r="R149" s="60"/>
      <c r="S149" s="60"/>
      <c r="T149" s="60"/>
      <c r="U149" s="64"/>
      <c r="V149" s="64"/>
      <c r="W149" s="64"/>
      <c r="X149" s="64"/>
      <c r="Y149" s="64"/>
      <c r="Z149" s="64"/>
      <c r="AA149" s="136"/>
      <c r="AB149" s="23"/>
      <c r="AC149" s="175"/>
      <c r="AD149" s="23"/>
      <c r="AE149" s="137"/>
      <c r="AF149" s="64"/>
      <c r="AG149" s="64"/>
      <c r="AH149" s="64"/>
      <c r="AI149" s="65"/>
      <c r="AJ149" s="65"/>
      <c r="AK149" s="65"/>
      <c r="AL149" s="65"/>
      <c r="AM149" s="65"/>
      <c r="AN149" s="65"/>
      <c r="AO149" s="65"/>
      <c r="AP149" s="176"/>
      <c r="AQ149" s="98"/>
      <c r="AR149" s="150"/>
      <c r="AS149" s="177">
        <v>43976.0</v>
      </c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76"/>
      <c r="BD149" s="178"/>
      <c r="BE149" s="23"/>
      <c r="BF149" s="179">
        <v>43970.0</v>
      </c>
      <c r="BG149" s="179">
        <v>43969.0</v>
      </c>
      <c r="BH149" s="180"/>
      <c r="BI149" s="180"/>
      <c r="BJ149" s="181">
        <v>43968.0</v>
      </c>
      <c r="BK149" s="180"/>
      <c r="BL149" s="180"/>
      <c r="BM149" s="72" t="s">
        <v>392</v>
      </c>
      <c r="BN149" s="180"/>
      <c r="BO149" s="176"/>
      <c r="BP149" s="182">
        <v>43969.0</v>
      </c>
      <c r="BQ149" s="176"/>
      <c r="BR149" s="176"/>
      <c r="BS149" s="23"/>
      <c r="BT149" s="176"/>
      <c r="BU149" s="176"/>
      <c r="BV149" s="182">
        <v>43971.0</v>
      </c>
      <c r="BW149" s="182">
        <v>43970.0</v>
      </c>
      <c r="BX149" s="176"/>
      <c r="BY149" s="23"/>
      <c r="BZ149" s="182">
        <v>43972.0</v>
      </c>
      <c r="CA149" s="105"/>
      <c r="CB149" s="182">
        <v>43972.0</v>
      </c>
      <c r="CC149" s="182">
        <v>43973.0</v>
      </c>
      <c r="CD149" s="176"/>
      <c r="CE149" s="176"/>
      <c r="CF149" s="176"/>
      <c r="CG149" s="182">
        <v>43976.0</v>
      </c>
      <c r="CH149" s="176"/>
      <c r="CI149" s="23"/>
      <c r="CJ149" s="182">
        <v>43974.0</v>
      </c>
      <c r="CK149" s="182">
        <v>43973.0</v>
      </c>
      <c r="CL149" s="176"/>
      <c r="CM149" s="182">
        <v>43974.0</v>
      </c>
      <c r="CN149" s="182">
        <v>43973.0</v>
      </c>
      <c r="CO149" s="182">
        <v>43980.0</v>
      </c>
      <c r="CP149" s="182">
        <v>43977.0</v>
      </c>
      <c r="CQ149" s="182">
        <v>43973.0</v>
      </c>
      <c r="CR149" s="182">
        <v>43973.0</v>
      </c>
      <c r="CS149" s="183" t="s">
        <v>393</v>
      </c>
      <c r="CT149" s="182">
        <v>43976.0</v>
      </c>
      <c r="CU149" s="182">
        <v>43973.0</v>
      </c>
      <c r="CV149" s="23"/>
      <c r="CW149" s="176"/>
      <c r="CX149" s="176"/>
      <c r="CY149" s="182">
        <v>43976.0</v>
      </c>
      <c r="CZ149" s="176"/>
      <c r="DA149" s="176"/>
      <c r="DB149" s="176"/>
      <c r="DC149" s="176"/>
      <c r="DD149" s="184"/>
      <c r="DE149" s="12"/>
      <c r="DF149" s="182">
        <v>43979.0</v>
      </c>
      <c r="DG149" s="182">
        <v>43978.0</v>
      </c>
      <c r="DH149" s="182">
        <v>43977.0</v>
      </c>
      <c r="DI149" s="176"/>
      <c r="DJ149" s="176"/>
      <c r="DK149" s="23"/>
      <c r="DL149" s="66" t="s">
        <v>394</v>
      </c>
      <c r="DM149" s="182">
        <v>43980.0</v>
      </c>
      <c r="DN149" s="182">
        <v>43984.0</v>
      </c>
      <c r="DO149" s="182">
        <v>43980.0</v>
      </c>
      <c r="DP149" s="182"/>
      <c r="DQ149" s="185"/>
      <c r="DR149" s="182">
        <v>43981.0</v>
      </c>
      <c r="DS149" s="182"/>
      <c r="DT149" s="182">
        <v>43981.0</v>
      </c>
      <c r="DU149" s="182">
        <v>43984.0</v>
      </c>
      <c r="DV149" s="182">
        <v>43981.0</v>
      </c>
      <c r="DW149" s="182">
        <v>43984.0</v>
      </c>
      <c r="DX149" s="185"/>
      <c r="DY149" s="186"/>
    </row>
    <row r="150" ht="15.75" customHeight="1">
      <c r="A150" s="187"/>
      <c r="B150" s="187"/>
      <c r="C150" s="187"/>
      <c r="D150" s="187"/>
      <c r="E150" s="188"/>
      <c r="F150" s="188"/>
      <c r="G150" s="99"/>
      <c r="H150" s="99"/>
      <c r="I150" s="189" t="s">
        <v>395</v>
      </c>
      <c r="J150" s="190">
        <f>AVERAGE(E141:I141)</f>
        <v>0.7377283443</v>
      </c>
      <c r="K150" s="99"/>
      <c r="L150" s="99"/>
      <c r="M150" s="99"/>
      <c r="N150" s="99"/>
      <c r="O150" s="188"/>
      <c r="P150" s="188"/>
      <c r="Q150" s="99"/>
      <c r="R150" s="191"/>
      <c r="S150" s="191"/>
      <c r="T150" s="191"/>
      <c r="U150" s="99"/>
      <c r="V150" s="99"/>
      <c r="W150" s="99"/>
      <c r="X150" s="99"/>
      <c r="Y150" s="99"/>
      <c r="Z150" s="99"/>
      <c r="AA150" s="189" t="s">
        <v>395</v>
      </c>
      <c r="AB150" s="192">
        <f>AVERAGE(K141:AA141)</f>
        <v>0.9380652177</v>
      </c>
      <c r="AC150" s="189" t="s">
        <v>395</v>
      </c>
      <c r="AD150" s="192">
        <f>AVERAGE(AC141)</f>
        <v>0.6923076923</v>
      </c>
      <c r="AE150" s="99"/>
      <c r="AF150" s="99"/>
      <c r="AG150" s="99"/>
      <c r="AH150" s="99"/>
      <c r="AI150" s="188"/>
      <c r="AJ150" s="188"/>
      <c r="AK150" s="188"/>
      <c r="AL150" s="188"/>
      <c r="AM150" s="188"/>
      <c r="AN150" s="188"/>
      <c r="AO150" s="188"/>
      <c r="AP150" s="193"/>
      <c r="AQ150" s="189" t="s">
        <v>395</v>
      </c>
      <c r="AR150" s="190">
        <f>AVERAGE(AE141:AQ141)</f>
        <v>0.7363553763</v>
      </c>
      <c r="AS150" s="193"/>
      <c r="AT150" s="193"/>
      <c r="AU150" s="193"/>
      <c r="AV150" s="193"/>
      <c r="AW150" s="193"/>
      <c r="AX150" s="193"/>
      <c r="AY150" s="193"/>
      <c r="AZ150" s="193"/>
      <c r="BA150" s="193"/>
      <c r="BB150" s="193"/>
      <c r="BC150" s="193"/>
      <c r="BD150" s="194" t="s">
        <v>396</v>
      </c>
      <c r="BE150" s="195">
        <f>AVERAGE(AS141:EI141)</f>
        <v>0.8763158414</v>
      </c>
      <c r="BF150" s="196"/>
      <c r="BG150" s="196"/>
      <c r="BH150" s="196"/>
      <c r="BI150" s="196"/>
      <c r="BJ150" s="196"/>
      <c r="BK150" s="196"/>
      <c r="BL150" s="196"/>
      <c r="BM150" s="196"/>
      <c r="BN150" s="196"/>
      <c r="BO150" s="197"/>
      <c r="BP150" s="197"/>
      <c r="BQ150" s="197"/>
      <c r="BR150" s="194" t="s">
        <v>396</v>
      </c>
      <c r="BS150" s="198">
        <f>AVERAGE(BF141:BR141)</f>
        <v>0.923634696</v>
      </c>
      <c r="BT150" s="197"/>
      <c r="BU150" s="197"/>
      <c r="BV150" s="197"/>
      <c r="BW150" s="197"/>
      <c r="BX150" s="194" t="s">
        <v>396</v>
      </c>
      <c r="BY150" s="198">
        <f>AVERAGE(BT141:BX141)</f>
        <v>0.8798499115</v>
      </c>
      <c r="BZ150" s="197"/>
      <c r="CA150" s="197"/>
      <c r="CB150" s="197"/>
      <c r="CC150" s="197"/>
      <c r="CD150" s="197"/>
      <c r="CE150" s="197"/>
      <c r="CF150" s="197"/>
      <c r="CG150" s="197"/>
      <c r="CH150" s="194" t="s">
        <v>396</v>
      </c>
      <c r="CI150" s="199">
        <f>AVERAGE(BZ141:CH141)</f>
        <v>0.915186373</v>
      </c>
      <c r="CJ150" s="197"/>
      <c r="CK150" s="197"/>
      <c r="CL150" s="197"/>
      <c r="CM150" s="197"/>
      <c r="CN150" s="197"/>
      <c r="CO150" s="197"/>
      <c r="CP150" s="197"/>
      <c r="CQ150" s="197"/>
      <c r="CR150" s="197"/>
      <c r="CS150" s="197"/>
      <c r="CT150" s="197"/>
      <c r="CU150" s="200" t="s">
        <v>396</v>
      </c>
      <c r="CV150" s="201">
        <f>AVERAGE(CJ141:CU141)</f>
        <v>0.8225976505</v>
      </c>
      <c r="CW150" s="197"/>
      <c r="CX150" s="197"/>
      <c r="CY150" s="197"/>
      <c r="CZ150" s="197"/>
      <c r="DA150" s="197"/>
      <c r="DB150" s="197"/>
      <c r="DC150" s="197"/>
      <c r="DD150" s="202" t="s">
        <v>395</v>
      </c>
      <c r="DE150" s="203">
        <f>AVERAGE(CW141:DD141)</f>
        <v>0.8090042857</v>
      </c>
      <c r="DF150" s="197"/>
      <c r="DG150" s="197"/>
      <c r="DH150" s="197"/>
      <c r="DI150" s="197"/>
      <c r="DJ150" s="202" t="s">
        <v>395</v>
      </c>
      <c r="DK150" s="203">
        <f>AVERAGE(DF141:DJ141)</f>
        <v>0.869042362</v>
      </c>
      <c r="DL150" s="197"/>
      <c r="DM150" s="197"/>
      <c r="DN150" s="197"/>
      <c r="DO150" s="197"/>
      <c r="DP150" s="202" t="s">
        <v>395</v>
      </c>
      <c r="DQ150" s="203">
        <f>AVERAGE(DL141:DP141)</f>
        <v>0.8806801951</v>
      </c>
      <c r="DR150" s="197"/>
      <c r="DS150" s="197"/>
      <c r="DT150" s="197"/>
      <c r="DU150" s="197"/>
      <c r="DV150" s="197"/>
      <c r="DW150" s="202" t="s">
        <v>395</v>
      </c>
      <c r="DX150" s="203">
        <f>AVERAGE(DR141:DW141)</f>
        <v>0.9141227515</v>
      </c>
      <c r="DY150" s="197"/>
    </row>
    <row r="151" ht="15.75" customHeight="1">
      <c r="A151" s="187"/>
      <c r="B151" s="187"/>
      <c r="C151" s="187"/>
      <c r="D151" s="187"/>
      <c r="E151" s="188"/>
      <c r="F151" s="188"/>
      <c r="G151" s="204"/>
      <c r="H151" s="204"/>
      <c r="I151" s="205" t="s">
        <v>397</v>
      </c>
      <c r="J151" s="205">
        <f>COUNTA(E2:I3)</f>
        <v>5</v>
      </c>
      <c r="K151" s="206"/>
      <c r="L151" s="204"/>
      <c r="M151" s="204"/>
      <c r="N151" s="204"/>
      <c r="O151" s="188"/>
      <c r="P151" s="188"/>
      <c r="Q151" s="204"/>
      <c r="R151" s="204"/>
      <c r="S151" s="204"/>
      <c r="T151" s="204"/>
      <c r="U151" s="99"/>
      <c r="V151" s="99"/>
      <c r="W151" s="99"/>
      <c r="X151" s="99"/>
      <c r="Y151" s="99"/>
      <c r="Z151" s="99"/>
      <c r="AA151" s="205" t="s">
        <v>397</v>
      </c>
      <c r="AB151" s="205">
        <f>COUNTA(K2:AA3)</f>
        <v>17</v>
      </c>
      <c r="AC151" s="205" t="s">
        <v>397</v>
      </c>
      <c r="AD151" s="205">
        <f>COUNTA(AC2)</f>
        <v>1</v>
      </c>
      <c r="AE151" s="99"/>
      <c r="AF151" s="99"/>
      <c r="AG151" s="99"/>
      <c r="AH151" s="99"/>
      <c r="AI151" s="188"/>
      <c r="AJ151" s="188"/>
      <c r="AK151" s="188"/>
      <c r="AL151" s="188"/>
      <c r="AM151" s="188"/>
      <c r="AN151" s="188"/>
      <c r="AO151" s="188"/>
      <c r="AP151" s="193"/>
      <c r="AQ151" s="205" t="s">
        <v>397</v>
      </c>
      <c r="AR151" s="205">
        <f>COUNTA(AE2:AQ3)</f>
        <v>13</v>
      </c>
      <c r="AS151" s="193"/>
      <c r="AT151" s="193"/>
      <c r="AU151" s="193"/>
      <c r="AV151" s="193"/>
      <c r="AW151" s="193"/>
      <c r="AX151" s="193"/>
      <c r="AY151" s="193"/>
      <c r="AZ151" s="193"/>
      <c r="BA151" s="193"/>
      <c r="BB151" s="193"/>
      <c r="BC151" s="193"/>
      <c r="BD151" s="207" t="s">
        <v>398</v>
      </c>
      <c r="BE151" s="207">
        <v>12.0</v>
      </c>
      <c r="BF151" s="208"/>
      <c r="BG151" s="208"/>
      <c r="BH151" s="208"/>
      <c r="BI151" s="208"/>
      <c r="BJ151" s="208"/>
      <c r="BK151" s="208"/>
      <c r="BL151" s="208"/>
      <c r="BM151" s="208"/>
      <c r="BN151" s="208"/>
      <c r="BO151" s="209"/>
      <c r="BP151" s="209"/>
      <c r="BQ151" s="209"/>
      <c r="BR151" s="207" t="s">
        <v>398</v>
      </c>
      <c r="BS151" s="207">
        <f>COUNTA(BF2:BR3)</f>
        <v>13</v>
      </c>
      <c r="BT151" s="209"/>
      <c r="BU151" s="209"/>
      <c r="BV151" s="209"/>
      <c r="BW151" s="209"/>
      <c r="BX151" s="207" t="s">
        <v>398</v>
      </c>
      <c r="BY151" s="207">
        <f>COUNTA(BT2:BX3)</f>
        <v>5</v>
      </c>
      <c r="BZ151" s="209"/>
      <c r="CA151" s="209"/>
      <c r="CB151" s="209"/>
      <c r="CC151" s="209"/>
      <c r="CD151" s="209"/>
      <c r="CE151" s="209"/>
      <c r="CF151" s="209"/>
      <c r="CG151" s="209"/>
      <c r="CH151" s="207" t="s">
        <v>398</v>
      </c>
      <c r="CI151" s="183">
        <f>COUNTA(BZ2:CH3)</f>
        <v>9</v>
      </c>
      <c r="CJ151" s="209"/>
      <c r="CK151" s="209"/>
      <c r="CL151" s="209"/>
      <c r="CM151" s="209"/>
      <c r="CN151" s="209"/>
      <c r="CO151" s="209"/>
      <c r="CP151" s="209"/>
      <c r="CQ151" s="209"/>
      <c r="CR151" s="209"/>
      <c r="CS151" s="209"/>
      <c r="CT151" s="209"/>
      <c r="CU151" s="210" t="s">
        <v>399</v>
      </c>
      <c r="CV151" s="211">
        <f>COUNTA(CJ2:CU3)</f>
        <v>12</v>
      </c>
      <c r="CW151" s="209"/>
      <c r="CX151" s="209"/>
      <c r="CY151" s="209"/>
      <c r="CZ151" s="209"/>
      <c r="DA151" s="209"/>
      <c r="DB151" s="209"/>
      <c r="DC151" s="209"/>
      <c r="DD151" s="212" t="s">
        <v>397</v>
      </c>
      <c r="DE151" s="213">
        <f>COUNTA(CW2:DD3)</f>
        <v>8</v>
      </c>
      <c r="DF151" s="209"/>
      <c r="DG151" s="209"/>
      <c r="DH151" s="209"/>
      <c r="DI151" s="209"/>
      <c r="DJ151" s="212" t="s">
        <v>397</v>
      </c>
      <c r="DK151" s="184">
        <f>COUNTA(DF2:DJ3)</f>
        <v>5</v>
      </c>
      <c r="DL151" s="209"/>
      <c r="DM151" s="209"/>
      <c r="DN151" s="209"/>
      <c r="DO151" s="209"/>
      <c r="DP151" s="212" t="s">
        <v>397</v>
      </c>
      <c r="DQ151" s="184">
        <f>COUNTA(DL2:DP3)</f>
        <v>5</v>
      </c>
      <c r="DR151" s="209"/>
      <c r="DS151" s="209"/>
      <c r="DT151" s="209"/>
      <c r="DU151" s="209"/>
      <c r="DV151" s="209"/>
      <c r="DW151" s="212" t="s">
        <v>397</v>
      </c>
      <c r="DX151" s="184">
        <f>COUNTA(DR2:DW3)</f>
        <v>6</v>
      </c>
      <c r="DY151" s="209"/>
    </row>
    <row r="152" ht="15.75" customHeight="1">
      <c r="A152" s="187"/>
      <c r="B152" s="187"/>
      <c r="C152" s="187"/>
      <c r="D152" s="187"/>
      <c r="E152" s="188"/>
      <c r="F152" s="188"/>
      <c r="G152" s="187"/>
      <c r="H152" s="187"/>
      <c r="I152" s="214" t="s">
        <v>400</v>
      </c>
      <c r="J152" s="215">
        <f>SUM(E4:I4)</f>
        <v>0.02084490741</v>
      </c>
      <c r="K152" s="187"/>
      <c r="L152" s="187"/>
      <c r="M152" s="187"/>
      <c r="N152" s="187"/>
      <c r="O152" s="188"/>
      <c r="P152" s="188"/>
      <c r="Q152" s="187"/>
      <c r="R152" s="204"/>
      <c r="S152" s="204"/>
      <c r="T152" s="216"/>
      <c r="U152" s="99"/>
      <c r="V152" s="99"/>
      <c r="W152" s="99"/>
      <c r="X152" s="99"/>
      <c r="Y152" s="99"/>
      <c r="Z152" s="99"/>
      <c r="AA152" s="214" t="s">
        <v>400</v>
      </c>
      <c r="AB152" s="215">
        <f>SUM(K4:AA4)</f>
        <v>0.06594907407</v>
      </c>
      <c r="AC152" s="214" t="s">
        <v>400</v>
      </c>
      <c r="AD152" s="215">
        <f>SUM(AC4)</f>
        <v>0.001481481481</v>
      </c>
      <c r="AE152" s="99"/>
      <c r="AF152" s="99"/>
      <c r="AG152" s="99"/>
      <c r="AH152" s="99"/>
      <c r="AI152" s="188"/>
      <c r="AJ152" s="188"/>
      <c r="AK152" s="188"/>
      <c r="AL152" s="188"/>
      <c r="AM152" s="188"/>
      <c r="AN152" s="188"/>
      <c r="AO152" s="188"/>
      <c r="AP152" s="193"/>
      <c r="AQ152" s="214" t="s">
        <v>400</v>
      </c>
      <c r="AR152" s="215">
        <f>SUM(AE4:AQ4)</f>
        <v>0.05219907407</v>
      </c>
      <c r="AS152" s="193"/>
      <c r="AT152" s="193"/>
      <c r="AU152" s="193"/>
      <c r="AV152" s="193"/>
      <c r="AW152" s="193"/>
      <c r="AX152" s="193"/>
      <c r="AY152" s="193"/>
      <c r="AZ152" s="193"/>
      <c r="BA152" s="193"/>
      <c r="BB152" s="193"/>
      <c r="BC152" s="193"/>
      <c r="BD152" s="217" t="s">
        <v>401</v>
      </c>
      <c r="BE152" s="218">
        <f>SUM(AS4:EI41)</f>
        <v>996.2966667</v>
      </c>
      <c r="BF152" s="219"/>
      <c r="BG152" s="219"/>
      <c r="BH152" s="219"/>
      <c r="BI152" s="219"/>
      <c r="BJ152" s="219"/>
      <c r="BK152" s="219"/>
      <c r="BL152" s="219"/>
      <c r="BM152" s="219"/>
      <c r="BN152" s="219"/>
      <c r="BO152" s="193"/>
      <c r="BP152" s="193"/>
      <c r="BQ152" s="193"/>
      <c r="BR152" s="217" t="s">
        <v>401</v>
      </c>
      <c r="BS152" s="218">
        <f>SUM(BF4:BR4)</f>
        <v>0.04064814815</v>
      </c>
      <c r="BT152" s="193"/>
      <c r="BU152" s="193"/>
      <c r="BV152" s="193"/>
      <c r="BW152" s="193"/>
      <c r="BX152" s="217" t="s">
        <v>401</v>
      </c>
      <c r="BY152" s="218">
        <f>SUM(BT4:BX4)</f>
        <v>0.02686342593</v>
      </c>
      <c r="BZ152" s="193"/>
      <c r="CA152" s="193"/>
      <c r="CB152" s="193"/>
      <c r="CC152" s="193"/>
      <c r="CD152" s="193"/>
      <c r="CE152" s="193"/>
      <c r="CF152" s="193"/>
      <c r="CG152" s="193"/>
      <c r="CH152" s="217" t="s">
        <v>401</v>
      </c>
      <c r="CI152" s="220">
        <f>SUM(BZ4:CH4)</f>
        <v>0.04030092593</v>
      </c>
      <c r="CJ152" s="193"/>
      <c r="CK152" s="193"/>
      <c r="CL152" s="193"/>
      <c r="CM152" s="193"/>
      <c r="CN152" s="193"/>
      <c r="CO152" s="193"/>
      <c r="CP152" s="193"/>
      <c r="CQ152" s="193"/>
      <c r="CR152" s="193"/>
      <c r="CS152" s="193"/>
      <c r="CT152" s="193"/>
      <c r="CU152" s="221" t="s">
        <v>400</v>
      </c>
      <c r="CV152" s="222">
        <f>SUM(CJ4:CU4)</f>
        <v>0.05315972222</v>
      </c>
      <c r="CW152" s="193"/>
      <c r="CX152" s="193"/>
      <c r="CY152" s="193"/>
      <c r="CZ152" s="193"/>
      <c r="DA152" s="193"/>
      <c r="DB152" s="193"/>
      <c r="DC152" s="193"/>
      <c r="DD152" s="223" t="s">
        <v>400</v>
      </c>
      <c r="DE152" s="224">
        <f>SUM(CW4:DD4)</f>
        <v>0.05211805556</v>
      </c>
      <c r="DF152" s="193"/>
      <c r="DG152" s="193"/>
      <c r="DH152" s="193"/>
      <c r="DI152" s="193"/>
      <c r="DJ152" s="223" t="s">
        <v>400</v>
      </c>
      <c r="DK152" s="224">
        <f>SUM(DF4:DJ4)</f>
        <v>0.02185185185</v>
      </c>
      <c r="DL152" s="193"/>
      <c r="DM152" s="193"/>
      <c r="DN152" s="193"/>
      <c r="DO152" s="193"/>
      <c r="DP152" s="223" t="s">
        <v>400</v>
      </c>
      <c r="DQ152" s="224">
        <f>SUM(DL4:DP4)</f>
        <v>0.02423611111</v>
      </c>
      <c r="DR152" s="193"/>
      <c r="DS152" s="193"/>
      <c r="DT152" s="193"/>
      <c r="DU152" s="193"/>
      <c r="DV152" s="193"/>
      <c r="DW152" s="223" t="s">
        <v>400</v>
      </c>
      <c r="DX152" s="224">
        <f>SUM(DR4:DW4)</f>
        <v>0.01412037037</v>
      </c>
      <c r="DY152" s="193"/>
    </row>
    <row r="153" ht="15.75" customHeight="1">
      <c r="A153" s="187"/>
      <c r="B153" s="187"/>
      <c r="C153" s="187"/>
      <c r="D153" s="187"/>
      <c r="E153" s="188"/>
      <c r="F153" s="188"/>
      <c r="G153" s="187"/>
      <c r="H153" s="187"/>
      <c r="I153" s="143" t="s">
        <v>402</v>
      </c>
      <c r="J153" s="63">
        <v>3.0</v>
      </c>
      <c r="K153" s="187"/>
      <c r="L153" s="187"/>
      <c r="M153" s="187"/>
      <c r="N153" s="187"/>
      <c r="O153" s="188"/>
      <c r="P153" s="188"/>
      <c r="Q153" s="187"/>
      <c r="R153" s="204"/>
      <c r="S153" s="204"/>
      <c r="T153" s="225"/>
      <c r="U153" s="99"/>
      <c r="V153" s="99"/>
      <c r="W153" s="99"/>
      <c r="X153" s="99"/>
      <c r="Y153" s="99"/>
      <c r="Z153" s="99"/>
      <c r="AA153" s="143" t="s">
        <v>402</v>
      </c>
      <c r="AB153" s="63">
        <v>15.0</v>
      </c>
      <c r="AC153" s="143" t="s">
        <v>402</v>
      </c>
      <c r="AD153" s="63">
        <v>1.0</v>
      </c>
      <c r="AE153" s="99"/>
      <c r="AF153" s="99"/>
      <c r="AG153" s="99"/>
      <c r="AH153" s="99"/>
      <c r="AI153" s="188"/>
      <c r="AJ153" s="188"/>
      <c r="AK153" s="188"/>
      <c r="AL153" s="188"/>
      <c r="AM153" s="188"/>
      <c r="AN153" s="188"/>
      <c r="AO153" s="188"/>
      <c r="AP153" s="193"/>
      <c r="AQ153" s="143" t="s">
        <v>402</v>
      </c>
      <c r="AR153" s="63">
        <v>8.0</v>
      </c>
      <c r="AS153" s="193"/>
      <c r="AT153" s="193"/>
      <c r="AU153" s="193"/>
      <c r="AV153" s="193"/>
      <c r="AW153" s="193"/>
      <c r="AX153" s="193"/>
      <c r="AY153" s="193"/>
      <c r="AZ153" s="193"/>
      <c r="BA153" s="193"/>
      <c r="BB153" s="193"/>
      <c r="BC153" s="193"/>
      <c r="BD153" s="183" t="s">
        <v>402</v>
      </c>
      <c r="BE153" s="183">
        <v>12.0</v>
      </c>
      <c r="BF153" s="208"/>
      <c r="BG153" s="208"/>
      <c r="BH153" s="208"/>
      <c r="BI153" s="208"/>
      <c r="BJ153" s="208"/>
      <c r="BK153" s="208"/>
      <c r="BL153" s="208"/>
      <c r="BM153" s="208"/>
      <c r="BN153" s="208"/>
      <c r="BO153" s="209"/>
      <c r="BP153" s="209"/>
      <c r="BQ153" s="209"/>
      <c r="BR153" s="183" t="s">
        <v>402</v>
      </c>
      <c r="BS153" s="183">
        <v>10.0</v>
      </c>
      <c r="BT153" s="209"/>
      <c r="BU153" s="209"/>
      <c r="BV153" s="209"/>
      <c r="BW153" s="209"/>
      <c r="BX153" s="183" t="s">
        <v>402</v>
      </c>
      <c r="BY153" s="183">
        <v>4.0</v>
      </c>
      <c r="BZ153" s="209"/>
      <c r="CA153" s="209"/>
      <c r="CB153" s="209"/>
      <c r="CC153" s="209"/>
      <c r="CD153" s="209"/>
      <c r="CE153" s="209" t="s">
        <v>403</v>
      </c>
      <c r="CF153" s="209"/>
      <c r="CG153" s="209"/>
      <c r="CH153" s="183" t="s">
        <v>402</v>
      </c>
      <c r="CI153" s="183">
        <v>9.0</v>
      </c>
      <c r="CJ153" s="209"/>
      <c r="CK153" s="209"/>
      <c r="CL153" s="209"/>
      <c r="CM153" s="209"/>
      <c r="CN153" s="209"/>
      <c r="CO153" s="209"/>
      <c r="CP153" s="209"/>
      <c r="CQ153" s="209"/>
      <c r="CR153" s="209"/>
      <c r="CS153" s="209"/>
      <c r="CT153" s="209"/>
      <c r="CU153" s="211" t="s">
        <v>402</v>
      </c>
      <c r="CV153" s="211">
        <f>8</f>
        <v>8</v>
      </c>
      <c r="CW153" s="209"/>
      <c r="CX153" s="209"/>
      <c r="CY153" s="209"/>
      <c r="CZ153" s="209"/>
      <c r="DA153" s="209"/>
      <c r="DB153" s="209"/>
      <c r="DC153" s="209"/>
      <c r="DD153" s="226" t="s">
        <v>402</v>
      </c>
      <c r="DE153" s="227">
        <f>5</f>
        <v>5</v>
      </c>
      <c r="DF153" s="209"/>
      <c r="DG153" s="209"/>
      <c r="DH153" s="209"/>
      <c r="DI153" s="209"/>
      <c r="DJ153" s="226" t="s">
        <v>402</v>
      </c>
      <c r="DK153" s="227">
        <f>2</f>
        <v>2</v>
      </c>
      <c r="DL153" s="209"/>
      <c r="DM153" s="209"/>
      <c r="DN153" s="209"/>
      <c r="DO153" s="209"/>
      <c r="DP153" s="226" t="s">
        <v>402</v>
      </c>
      <c r="DQ153" s="227">
        <f>3</f>
        <v>3</v>
      </c>
      <c r="DR153" s="209"/>
      <c r="DS153" s="209"/>
      <c r="DT153" s="209"/>
      <c r="DU153" s="209"/>
      <c r="DV153" s="209"/>
      <c r="DW153" s="226" t="s">
        <v>402</v>
      </c>
      <c r="DX153" s="227">
        <f t="shared" ref="DX153:DX154" si="46">3</f>
        <v>3</v>
      </c>
      <c r="DY153" s="209"/>
    </row>
    <row r="154" ht="15.75" customHeight="1">
      <c r="A154" s="187"/>
      <c r="B154" s="187"/>
      <c r="C154" s="187"/>
      <c r="D154" s="187"/>
      <c r="E154" s="188"/>
      <c r="F154" s="188"/>
      <c r="G154" s="187"/>
      <c r="H154" s="187"/>
      <c r="I154" s="60" t="s">
        <v>404</v>
      </c>
      <c r="J154" s="63">
        <v>2.0</v>
      </c>
      <c r="K154" s="187"/>
      <c r="L154" s="187"/>
      <c r="M154" s="187"/>
      <c r="N154" s="187"/>
      <c r="O154" s="188"/>
      <c r="P154" s="188"/>
      <c r="Q154" s="187"/>
      <c r="R154" s="204"/>
      <c r="S154" s="204"/>
      <c r="T154" s="204"/>
      <c r="U154" s="99"/>
      <c r="V154" s="99"/>
      <c r="W154" s="99"/>
      <c r="X154" s="99"/>
      <c r="Y154" s="99"/>
      <c r="Z154" s="99"/>
      <c r="AA154" s="60" t="s">
        <v>404</v>
      </c>
      <c r="AB154" s="63">
        <v>2.0</v>
      </c>
      <c r="AC154" s="60" t="s">
        <v>404</v>
      </c>
      <c r="AD154" s="63">
        <v>0.0</v>
      </c>
      <c r="AE154" s="99"/>
      <c r="AF154" s="99"/>
      <c r="AG154" s="99"/>
      <c r="AH154" s="99"/>
      <c r="AI154" s="188"/>
      <c r="AJ154" s="188"/>
      <c r="AK154" s="188"/>
      <c r="AL154" s="188"/>
      <c r="AM154" s="188"/>
      <c r="AN154" s="188"/>
      <c r="AO154" s="188"/>
      <c r="AP154" s="193"/>
      <c r="AQ154" s="60" t="s">
        <v>404</v>
      </c>
      <c r="AR154" s="63">
        <v>5.0</v>
      </c>
      <c r="AS154" s="193"/>
      <c r="AT154" s="193"/>
      <c r="AU154" s="193"/>
      <c r="AV154" s="193"/>
      <c r="AW154" s="193"/>
      <c r="AX154" s="193"/>
      <c r="AY154" s="193"/>
      <c r="AZ154" s="193"/>
      <c r="BA154" s="193"/>
      <c r="BB154" s="193"/>
      <c r="BC154" s="193"/>
      <c r="BD154" s="183" t="s">
        <v>404</v>
      </c>
      <c r="BE154" s="183">
        <v>0.0</v>
      </c>
      <c r="BF154" s="209"/>
      <c r="BG154" s="209"/>
      <c r="BH154" s="209"/>
      <c r="BI154" s="209"/>
      <c r="BJ154" s="209"/>
      <c r="BK154" s="209"/>
      <c r="BL154" s="209"/>
      <c r="BM154" s="209"/>
      <c r="BN154" s="209"/>
      <c r="BO154" s="209"/>
      <c r="BP154" s="209"/>
      <c r="BQ154" s="209"/>
      <c r="BR154" s="183" t="s">
        <v>404</v>
      </c>
      <c r="BS154" s="183">
        <v>3.0</v>
      </c>
      <c r="BT154" s="209"/>
      <c r="BU154" s="209"/>
      <c r="BV154" s="209"/>
      <c r="BW154" s="209"/>
      <c r="BX154" s="183" t="s">
        <v>404</v>
      </c>
      <c r="BY154" s="183">
        <v>1.0</v>
      </c>
      <c r="BZ154" s="209"/>
      <c r="CA154" s="209"/>
      <c r="CB154" s="209"/>
      <c r="CC154" s="209"/>
      <c r="CD154" s="209"/>
      <c r="CE154" s="209"/>
      <c r="CF154" s="209"/>
      <c r="CG154" s="209"/>
      <c r="CH154" s="183" t="s">
        <v>404</v>
      </c>
      <c r="CI154" s="183">
        <v>0.0</v>
      </c>
      <c r="CJ154" s="209"/>
      <c r="CK154" s="209"/>
      <c r="CL154" s="209"/>
      <c r="CM154" s="209"/>
      <c r="CN154" s="209"/>
      <c r="CO154" s="209"/>
      <c r="CP154" s="209"/>
      <c r="CQ154" s="209"/>
      <c r="CR154" s="209"/>
      <c r="CS154" s="209"/>
      <c r="CT154" s="209"/>
      <c r="CU154" s="211" t="s">
        <v>404</v>
      </c>
      <c r="CV154" s="211">
        <f>4</f>
        <v>4</v>
      </c>
      <c r="CW154" s="209"/>
      <c r="CX154" s="209"/>
      <c r="CY154" s="209"/>
      <c r="CZ154" s="209"/>
      <c r="DA154" s="209"/>
      <c r="DB154" s="209"/>
      <c r="DC154" s="209"/>
      <c r="DD154" s="228" t="s">
        <v>404</v>
      </c>
      <c r="DE154" s="213">
        <f>3</f>
        <v>3</v>
      </c>
      <c r="DF154" s="209"/>
      <c r="DG154" s="209"/>
      <c r="DH154" s="209"/>
      <c r="DI154" s="209"/>
      <c r="DJ154" s="228" t="s">
        <v>404</v>
      </c>
      <c r="DK154" s="213">
        <f>3</f>
        <v>3</v>
      </c>
      <c r="DL154" s="209"/>
      <c r="DM154" s="209"/>
      <c r="DN154" s="209"/>
      <c r="DO154" s="209"/>
      <c r="DP154" s="228" t="s">
        <v>404</v>
      </c>
      <c r="DQ154" s="213">
        <f>2</f>
        <v>2</v>
      </c>
      <c r="DR154" s="209"/>
      <c r="DS154" s="209"/>
      <c r="DT154" s="209"/>
      <c r="DU154" s="209"/>
      <c r="DV154" s="209"/>
      <c r="DW154" s="228" t="s">
        <v>404</v>
      </c>
      <c r="DX154" s="213">
        <f t="shared" si="46"/>
        <v>3</v>
      </c>
      <c r="DY154" s="209"/>
    </row>
    <row r="155" ht="15.75" customHeight="1">
      <c r="A155" s="187"/>
      <c r="B155" s="187"/>
      <c r="C155" s="187"/>
      <c r="D155" s="187"/>
      <c r="E155" s="188"/>
      <c r="F155" s="188"/>
      <c r="G155" s="187"/>
      <c r="H155" s="187"/>
      <c r="I155" s="60" t="s">
        <v>405</v>
      </c>
      <c r="J155" s="133">
        <f t="shared" ref="J155:J156" si="47">J151</f>
        <v>5</v>
      </c>
      <c r="K155" s="187"/>
      <c r="L155" s="187"/>
      <c r="M155" s="187"/>
      <c r="N155" s="187"/>
      <c r="O155" s="188"/>
      <c r="P155" s="188"/>
      <c r="Q155" s="187"/>
      <c r="R155" s="187"/>
      <c r="S155" s="187"/>
      <c r="T155" s="229"/>
      <c r="U155" s="99"/>
      <c r="V155" s="99"/>
      <c r="W155" s="99"/>
      <c r="X155" s="99"/>
      <c r="Y155" s="99"/>
      <c r="Z155" s="99"/>
      <c r="AA155" s="60" t="s">
        <v>405</v>
      </c>
      <c r="AB155" s="133">
        <f t="shared" ref="AB155:AB156" si="48">AB151</f>
        <v>17</v>
      </c>
      <c r="AC155" s="60" t="s">
        <v>405</v>
      </c>
      <c r="AD155" s="133">
        <f t="shared" ref="AD155:AD156" si="49">AD151</f>
        <v>1</v>
      </c>
      <c r="AE155" s="99"/>
      <c r="AF155" s="99"/>
      <c r="AG155" s="99"/>
      <c r="AH155" s="99"/>
      <c r="AI155" s="188"/>
      <c r="AJ155" s="188"/>
      <c r="AK155" s="188"/>
      <c r="AL155" s="188"/>
      <c r="AM155" s="188"/>
      <c r="AN155" s="188"/>
      <c r="AO155" s="188"/>
      <c r="AP155" s="193"/>
      <c r="AQ155" s="60" t="s">
        <v>405</v>
      </c>
      <c r="AR155" s="133">
        <f t="shared" ref="AR155:AR156" si="50">AR151</f>
        <v>13</v>
      </c>
      <c r="AS155" s="193"/>
      <c r="AT155" s="193"/>
      <c r="AU155" s="193"/>
      <c r="AV155" s="193"/>
      <c r="AW155" s="193"/>
      <c r="AX155" s="193"/>
      <c r="AY155" s="193"/>
      <c r="AZ155" s="193"/>
      <c r="BA155" s="193"/>
      <c r="BB155" s="193"/>
      <c r="BC155" s="193"/>
      <c r="BD155" s="183" t="s">
        <v>405</v>
      </c>
      <c r="BE155" s="183">
        <v>12.0</v>
      </c>
      <c r="BF155" s="209"/>
      <c r="BG155" s="209"/>
      <c r="BH155" s="209"/>
      <c r="BI155" s="209"/>
      <c r="BJ155" s="209"/>
      <c r="BK155" s="209"/>
      <c r="BL155" s="209"/>
      <c r="BM155" s="209"/>
      <c r="BN155" s="209"/>
      <c r="BO155" s="209"/>
      <c r="BP155" s="209"/>
      <c r="BQ155" s="209"/>
      <c r="BR155" s="183" t="s">
        <v>405</v>
      </c>
      <c r="BS155" s="183">
        <v>10.0</v>
      </c>
      <c r="BT155" s="209"/>
      <c r="BU155" s="209"/>
      <c r="BV155" s="209"/>
      <c r="BW155" s="209"/>
      <c r="BX155" s="183" t="s">
        <v>405</v>
      </c>
      <c r="BY155" s="183">
        <v>4.0</v>
      </c>
      <c r="BZ155" s="209"/>
      <c r="CA155" s="209"/>
      <c r="CB155" s="209"/>
      <c r="CC155" s="209"/>
      <c r="CD155" s="209"/>
      <c r="CE155" s="209"/>
      <c r="CF155" s="209"/>
      <c r="CG155" s="209"/>
      <c r="CH155" s="183" t="s">
        <v>405</v>
      </c>
      <c r="CI155" s="183">
        <v>9.0</v>
      </c>
      <c r="CJ155" s="209"/>
      <c r="CK155" s="209"/>
      <c r="CL155" s="209"/>
      <c r="CM155" s="209"/>
      <c r="CN155" s="209"/>
      <c r="CO155" s="209"/>
      <c r="CP155" s="209"/>
      <c r="CQ155" s="209"/>
      <c r="CR155" s="209"/>
      <c r="CS155" s="209"/>
      <c r="CT155" s="209"/>
      <c r="CU155" s="211" t="s">
        <v>405</v>
      </c>
      <c r="CV155" s="211">
        <f>12</f>
        <v>12</v>
      </c>
      <c r="CW155" s="209"/>
      <c r="CX155" s="209"/>
      <c r="CY155" s="209"/>
      <c r="CZ155" s="209"/>
      <c r="DA155" s="209"/>
      <c r="DB155" s="209"/>
      <c r="DC155" s="209"/>
      <c r="DD155" s="228" t="s">
        <v>405</v>
      </c>
      <c r="DE155" s="213">
        <f>8</f>
        <v>8</v>
      </c>
      <c r="DF155" s="209"/>
      <c r="DG155" s="209"/>
      <c r="DH155" s="209"/>
      <c r="DI155" s="209"/>
      <c r="DJ155" s="228" t="s">
        <v>405</v>
      </c>
      <c r="DK155" s="213">
        <f>5</f>
        <v>5</v>
      </c>
      <c r="DL155" s="209"/>
      <c r="DM155" s="209"/>
      <c r="DN155" s="209"/>
      <c r="DO155" s="209"/>
      <c r="DP155" s="228" t="s">
        <v>405</v>
      </c>
      <c r="DQ155" s="213">
        <f>5</f>
        <v>5</v>
      </c>
      <c r="DR155" s="209"/>
      <c r="DS155" s="209"/>
      <c r="DT155" s="209"/>
      <c r="DU155" s="209"/>
      <c r="DV155" s="209"/>
      <c r="DW155" s="228" t="s">
        <v>405</v>
      </c>
      <c r="DX155" s="213">
        <f>6</f>
        <v>6</v>
      </c>
      <c r="DY155" s="209"/>
    </row>
    <row r="156" ht="15.75" customHeight="1">
      <c r="A156" s="187"/>
      <c r="B156" s="187"/>
      <c r="C156" s="187"/>
      <c r="D156" s="187"/>
      <c r="E156" s="188"/>
      <c r="F156" s="188"/>
      <c r="G156" s="187"/>
      <c r="H156" s="187"/>
      <c r="I156" s="60" t="s">
        <v>406</v>
      </c>
      <c r="J156" s="230">
        <f t="shared" si="47"/>
        <v>0.02084490741</v>
      </c>
      <c r="K156" s="187"/>
      <c r="L156" s="187"/>
      <c r="M156" s="187"/>
      <c r="N156" s="187"/>
      <c r="O156" s="188"/>
      <c r="P156" s="188"/>
      <c r="Q156" s="187"/>
      <c r="R156" s="187"/>
      <c r="S156" s="187"/>
      <c r="T156" s="229"/>
      <c r="U156" s="99"/>
      <c r="V156" s="99"/>
      <c r="W156" s="99"/>
      <c r="X156" s="99"/>
      <c r="Y156" s="99"/>
      <c r="Z156" s="99"/>
      <c r="AA156" s="60" t="s">
        <v>406</v>
      </c>
      <c r="AB156" s="230">
        <f t="shared" si="48"/>
        <v>0.06594907407</v>
      </c>
      <c r="AC156" s="60" t="s">
        <v>406</v>
      </c>
      <c r="AD156" s="230">
        <f t="shared" si="49"/>
        <v>0.001481481481</v>
      </c>
      <c r="AE156" s="99"/>
      <c r="AF156" s="99"/>
      <c r="AG156" s="99"/>
      <c r="AH156" s="99"/>
      <c r="AI156" s="188"/>
      <c r="AJ156" s="188"/>
      <c r="AK156" s="188"/>
      <c r="AL156" s="188"/>
      <c r="AM156" s="188"/>
      <c r="AN156" s="188"/>
      <c r="AO156" s="188"/>
      <c r="AP156" s="188"/>
      <c r="AQ156" s="60" t="s">
        <v>406</v>
      </c>
      <c r="AR156" s="230">
        <f t="shared" si="50"/>
        <v>0.05219907407</v>
      </c>
      <c r="AS156" s="188"/>
      <c r="AT156" s="188"/>
      <c r="AU156" s="188"/>
      <c r="AV156" s="188"/>
      <c r="AW156" s="188"/>
      <c r="AX156" s="188"/>
      <c r="AY156" s="188"/>
      <c r="AZ156" s="188"/>
      <c r="BA156" s="188"/>
      <c r="BB156" s="188"/>
      <c r="BC156" s="188"/>
      <c r="BD156" s="117" t="s">
        <v>407</v>
      </c>
      <c r="BE156" s="231">
        <f>SUM(AS4:EI4)</f>
        <v>0.2966666667</v>
      </c>
      <c r="BF156" s="188"/>
      <c r="BG156" s="188"/>
      <c r="BH156" s="188"/>
      <c r="BI156" s="188"/>
      <c r="BJ156" s="188"/>
      <c r="BK156" s="188"/>
      <c r="BL156" s="188"/>
      <c r="BM156" s="188"/>
      <c r="BN156" s="188"/>
      <c r="BO156" s="193"/>
      <c r="BP156" s="193"/>
      <c r="BQ156" s="193"/>
      <c r="BR156" s="117" t="s">
        <v>407</v>
      </c>
      <c r="BS156" s="231">
        <f>SUM(BF4:BR4)</f>
        <v>0.04064814815</v>
      </c>
      <c r="BT156" s="193"/>
      <c r="BU156" s="193"/>
      <c r="BV156" s="193"/>
      <c r="BW156" s="193"/>
      <c r="BX156" s="117" t="s">
        <v>407</v>
      </c>
      <c r="BY156" s="231">
        <f>SUM(BT4:BX4)</f>
        <v>0.02686342593</v>
      </c>
      <c r="BZ156" s="193"/>
      <c r="CA156" s="193"/>
      <c r="CB156" s="193"/>
      <c r="CC156" s="193"/>
      <c r="CD156" s="193"/>
      <c r="CE156" s="193"/>
      <c r="CF156" s="193"/>
      <c r="CG156" s="193"/>
      <c r="CH156" s="117" t="s">
        <v>407</v>
      </c>
      <c r="CI156" s="220">
        <f>SUM(BZ4:CH4)</f>
        <v>0.04030092593</v>
      </c>
      <c r="CJ156" s="193"/>
      <c r="CK156" s="193"/>
      <c r="CL156" s="193"/>
      <c r="CM156" s="193"/>
      <c r="CN156" s="193"/>
      <c r="CO156" s="193"/>
      <c r="CP156" s="193"/>
      <c r="CQ156" s="193"/>
      <c r="CR156" s="193"/>
      <c r="CS156" s="193"/>
      <c r="CT156" s="193"/>
      <c r="CU156" s="232" t="s">
        <v>408</v>
      </c>
      <c r="CV156" s="233">
        <f>SUM(CJ4:CU4)</f>
        <v>0.05315972222</v>
      </c>
      <c r="CW156" s="193"/>
      <c r="CX156" s="193"/>
      <c r="CY156" s="193"/>
      <c r="CZ156" s="193"/>
      <c r="DA156" s="193"/>
      <c r="DB156" s="193"/>
      <c r="DC156" s="193"/>
      <c r="DD156" s="234" t="s">
        <v>406</v>
      </c>
      <c r="DE156" s="224">
        <f>SUM(CW4:DD4)</f>
        <v>0.05211805556</v>
      </c>
      <c r="DF156" s="193"/>
      <c r="DG156" s="193"/>
      <c r="DH156" s="193"/>
      <c r="DI156" s="193"/>
      <c r="DJ156" s="234" t="s">
        <v>406</v>
      </c>
      <c r="DK156" s="224">
        <f>SUM(DF4:DJ4)</f>
        <v>0.02185185185</v>
      </c>
      <c r="DL156" s="193"/>
      <c r="DM156" s="193"/>
      <c r="DN156" s="193"/>
      <c r="DO156" s="193"/>
      <c r="DP156" s="234" t="s">
        <v>406</v>
      </c>
      <c r="DQ156" s="224">
        <f>SUM(DL4:DP4)</f>
        <v>0.02423611111</v>
      </c>
      <c r="DR156" s="193"/>
      <c r="DS156" s="193"/>
      <c r="DT156" s="193"/>
      <c r="DU156" s="193"/>
      <c r="DV156" s="193"/>
      <c r="DW156" s="234" t="s">
        <v>406</v>
      </c>
      <c r="DX156" s="224">
        <f>SUM(DR4:DW4)</f>
        <v>0.01412037037</v>
      </c>
      <c r="DY156" s="193"/>
    </row>
    <row r="157" ht="15.75" customHeight="1">
      <c r="A157" s="187"/>
      <c r="B157" s="187"/>
      <c r="C157" s="187"/>
      <c r="D157" s="187"/>
      <c r="E157" s="188"/>
      <c r="F157" s="188"/>
      <c r="G157" s="187"/>
      <c r="H157" s="187"/>
      <c r="I157" s="59" t="s">
        <v>409</v>
      </c>
      <c r="J157" s="235">
        <v>0.0</v>
      </c>
      <c r="K157" s="187"/>
      <c r="L157" s="187"/>
      <c r="M157" s="187"/>
      <c r="N157" s="187"/>
      <c r="O157" s="188"/>
      <c r="P157" s="188"/>
      <c r="Q157" s="187"/>
      <c r="R157" s="187"/>
      <c r="S157" s="187"/>
      <c r="T157" s="229"/>
      <c r="U157" s="99"/>
      <c r="V157" s="99"/>
      <c r="W157" s="99"/>
      <c r="X157" s="99"/>
      <c r="Y157" s="99"/>
      <c r="Z157" s="99"/>
      <c r="AA157" s="59" t="s">
        <v>409</v>
      </c>
      <c r="AB157" s="235">
        <v>0.0</v>
      </c>
      <c r="AC157" s="59" t="s">
        <v>409</v>
      </c>
      <c r="AD157" s="235">
        <v>0.0</v>
      </c>
      <c r="AE157" s="99"/>
      <c r="AF157" s="99"/>
      <c r="AG157" s="99"/>
      <c r="AH157" s="99"/>
      <c r="AI157" s="188"/>
      <c r="AJ157" s="188"/>
      <c r="AK157" s="188"/>
      <c r="AL157" s="188"/>
      <c r="AM157" s="188"/>
      <c r="AN157" s="188"/>
      <c r="AO157" s="188"/>
      <c r="AP157" s="188"/>
      <c r="AQ157" s="59" t="s">
        <v>409</v>
      </c>
      <c r="AR157" s="235">
        <v>0.0</v>
      </c>
      <c r="AS157" s="188"/>
      <c r="AT157" s="188"/>
      <c r="AU157" s="188"/>
      <c r="AV157" s="188"/>
      <c r="AW157" s="188"/>
      <c r="AX157" s="188"/>
      <c r="AY157" s="188"/>
      <c r="AZ157" s="188"/>
      <c r="BA157" s="188"/>
      <c r="BB157" s="188"/>
      <c r="BC157" s="188"/>
      <c r="BD157" s="117" t="s">
        <v>410</v>
      </c>
      <c r="BE157" s="117">
        <v>6.0</v>
      </c>
      <c r="BF157" s="236"/>
      <c r="BG157" s="236"/>
      <c r="BH157" s="236"/>
      <c r="BI157" s="236"/>
      <c r="BJ157" s="236"/>
      <c r="BK157" s="236"/>
      <c r="BL157" s="236"/>
      <c r="BM157" s="236"/>
      <c r="BN157" s="236"/>
      <c r="BO157" s="209"/>
      <c r="BP157" s="209"/>
      <c r="BQ157" s="209"/>
      <c r="BR157" s="117" t="s">
        <v>410</v>
      </c>
      <c r="BS157" s="117">
        <v>9.0</v>
      </c>
      <c r="BT157" s="209"/>
      <c r="BU157" s="209"/>
      <c r="BV157" s="209"/>
      <c r="BW157" s="209"/>
      <c r="BX157" s="117" t="s">
        <v>410</v>
      </c>
      <c r="BY157" s="117">
        <v>3.0</v>
      </c>
      <c r="BZ157" s="209"/>
      <c r="CA157" s="209"/>
      <c r="CB157" s="209"/>
      <c r="CC157" s="209"/>
      <c r="CD157" s="209"/>
      <c r="CE157" s="209"/>
      <c r="CF157" s="209"/>
      <c r="CG157" s="209"/>
      <c r="CH157" s="117" t="s">
        <v>410</v>
      </c>
      <c r="CI157" s="183">
        <v>9.0</v>
      </c>
      <c r="CJ157" s="209"/>
      <c r="CK157" s="209"/>
      <c r="CL157" s="209"/>
      <c r="CM157" s="209"/>
      <c r="CN157" s="209"/>
      <c r="CO157" s="209"/>
      <c r="CP157" s="209"/>
      <c r="CQ157" s="209"/>
      <c r="CR157" s="209"/>
      <c r="CS157" s="209"/>
      <c r="CT157" s="209"/>
      <c r="CU157" s="211" t="s">
        <v>411</v>
      </c>
      <c r="CV157" s="211">
        <f>9</f>
        <v>9</v>
      </c>
      <c r="CW157" s="209"/>
      <c r="CX157" s="209"/>
      <c r="CY157" s="209"/>
      <c r="CZ157" s="209"/>
      <c r="DA157" s="209"/>
      <c r="DB157" s="209"/>
      <c r="DC157" s="209"/>
      <c r="DD157" s="237" t="s">
        <v>411</v>
      </c>
      <c r="DE157" s="227">
        <f>5</f>
        <v>5</v>
      </c>
      <c r="DF157" s="209"/>
      <c r="DG157" s="209"/>
      <c r="DH157" s="209"/>
      <c r="DI157" s="209"/>
      <c r="DJ157" s="237" t="s">
        <v>411</v>
      </c>
      <c r="DK157" s="227">
        <f>5</f>
        <v>5</v>
      </c>
      <c r="DL157" s="209"/>
      <c r="DM157" s="209"/>
      <c r="DN157" s="209"/>
      <c r="DO157" s="209"/>
      <c r="DP157" s="237" t="s">
        <v>411</v>
      </c>
      <c r="DQ157" s="227">
        <f>3</f>
        <v>3</v>
      </c>
      <c r="DR157" s="209"/>
      <c r="DS157" s="209"/>
      <c r="DT157" s="209"/>
      <c r="DU157" s="209"/>
      <c r="DV157" s="209"/>
      <c r="DW157" s="237" t="s">
        <v>411</v>
      </c>
      <c r="DX157" s="227">
        <f>4</f>
        <v>4</v>
      </c>
      <c r="DY157" s="209"/>
    </row>
    <row r="158" ht="15.75" customHeight="1">
      <c r="A158" s="187"/>
      <c r="B158" s="187"/>
      <c r="C158" s="187"/>
      <c r="D158" s="187"/>
      <c r="E158" s="188"/>
      <c r="F158" s="188"/>
      <c r="G158" s="187"/>
      <c r="H158" s="187"/>
      <c r="I158" s="60" t="s">
        <v>412</v>
      </c>
      <c r="J158" s="238">
        <v>13.0</v>
      </c>
      <c r="K158" s="187"/>
      <c r="L158" s="187"/>
      <c r="M158" s="187"/>
      <c r="N158" s="187"/>
      <c r="O158" s="188"/>
      <c r="P158" s="188"/>
      <c r="Q158" s="187"/>
      <c r="R158" s="187"/>
      <c r="S158" s="187"/>
      <c r="T158" s="229"/>
      <c r="U158" s="99"/>
      <c r="V158" s="99"/>
      <c r="W158" s="99"/>
      <c r="X158" s="99"/>
      <c r="Y158" s="99"/>
      <c r="Z158" s="99"/>
      <c r="AA158" s="60" t="s">
        <v>412</v>
      </c>
      <c r="AB158" s="238">
        <v>5.0</v>
      </c>
      <c r="AC158" s="60" t="s">
        <v>412</v>
      </c>
      <c r="AD158" s="238">
        <v>0.0</v>
      </c>
      <c r="AE158" s="99"/>
      <c r="AF158" s="99"/>
      <c r="AG158" s="99"/>
      <c r="AH158" s="99"/>
      <c r="AI158" s="188"/>
      <c r="AJ158" s="188"/>
      <c r="AK158" s="188"/>
      <c r="AL158" s="188"/>
      <c r="AM158" s="188"/>
      <c r="AN158" s="188"/>
      <c r="AO158" s="188"/>
      <c r="AP158" s="188"/>
      <c r="AQ158" s="60" t="s">
        <v>412</v>
      </c>
      <c r="AR158" s="238">
        <v>1.0</v>
      </c>
      <c r="AS158" s="188"/>
      <c r="AT158" s="188"/>
      <c r="AU158" s="188"/>
      <c r="AV158" s="188"/>
      <c r="AW158" s="188"/>
      <c r="AX158" s="188"/>
      <c r="AY158" s="188"/>
      <c r="AZ158" s="188"/>
      <c r="BA158" s="188"/>
      <c r="BB158" s="188"/>
      <c r="BC158" s="188"/>
      <c r="BD158" s="117" t="s">
        <v>412</v>
      </c>
      <c r="BE158" s="117">
        <v>6.0</v>
      </c>
      <c r="BF158" s="236"/>
      <c r="BG158" s="236"/>
      <c r="BH158" s="236"/>
      <c r="BI158" s="236"/>
      <c r="BJ158" s="236"/>
      <c r="BK158" s="236"/>
      <c r="BL158" s="236"/>
      <c r="BM158" s="236"/>
      <c r="BN158" s="236"/>
      <c r="BO158" s="209"/>
      <c r="BP158" s="209"/>
      <c r="BQ158" s="209"/>
      <c r="BR158" s="117" t="s">
        <v>412</v>
      </c>
      <c r="BS158" s="117">
        <v>9.0</v>
      </c>
      <c r="BT158" s="209"/>
      <c r="BU158" s="209"/>
      <c r="BV158" s="209"/>
      <c r="BW158" s="209"/>
      <c r="BX158" s="117" t="s">
        <v>412</v>
      </c>
      <c r="BY158" s="117">
        <v>3.0</v>
      </c>
      <c r="BZ158" s="209"/>
      <c r="CA158" s="209"/>
      <c r="CB158" s="209"/>
      <c r="CC158" s="209"/>
      <c r="CD158" s="209"/>
      <c r="CE158" s="209"/>
      <c r="CF158" s="209"/>
      <c r="CG158" s="209"/>
      <c r="CH158" s="117" t="s">
        <v>412</v>
      </c>
      <c r="CI158" s="183">
        <v>6.0</v>
      </c>
      <c r="CJ158" s="209"/>
      <c r="CK158" s="209"/>
      <c r="CL158" s="209"/>
      <c r="CM158" s="209"/>
      <c r="CN158" s="209"/>
      <c r="CO158" s="209"/>
      <c r="CP158" s="209"/>
      <c r="CQ158" s="209"/>
      <c r="CR158" s="209"/>
      <c r="CS158" s="209"/>
      <c r="CT158" s="209"/>
      <c r="CU158" s="211" t="s">
        <v>412</v>
      </c>
      <c r="CV158" s="211">
        <f>4</f>
        <v>4</v>
      </c>
      <c r="CW158" s="209"/>
      <c r="CX158" s="209"/>
      <c r="CY158" s="209"/>
      <c r="CZ158" s="209"/>
      <c r="DA158" s="209"/>
      <c r="DB158" s="209"/>
      <c r="DC158" s="209"/>
      <c r="DD158" s="228" t="s">
        <v>412</v>
      </c>
      <c r="DE158" s="213">
        <f>8</f>
        <v>8</v>
      </c>
      <c r="DF158" s="209"/>
      <c r="DG158" s="209"/>
      <c r="DH158" s="209"/>
      <c r="DI158" s="209"/>
      <c r="DJ158" s="228" t="s">
        <v>412</v>
      </c>
      <c r="DK158" s="213">
        <f>8</f>
        <v>8</v>
      </c>
      <c r="DL158" s="209"/>
      <c r="DM158" s="209"/>
      <c r="DN158" s="209"/>
      <c r="DO158" s="209"/>
      <c r="DP158" s="228" t="s">
        <v>412</v>
      </c>
      <c r="DQ158" s="213">
        <f>1</f>
        <v>1</v>
      </c>
      <c r="DR158" s="209"/>
      <c r="DS158" s="209"/>
      <c r="DT158" s="209"/>
      <c r="DU158" s="209"/>
      <c r="DV158" s="209"/>
      <c r="DW158" s="228" t="s">
        <v>412</v>
      </c>
      <c r="DX158" s="213">
        <f>2</f>
        <v>2</v>
      </c>
      <c r="DY158" s="209"/>
    </row>
    <row r="159" ht="15.75" customHeight="1">
      <c r="A159" s="187"/>
      <c r="B159" s="187"/>
      <c r="C159" s="187"/>
      <c r="D159" s="187"/>
      <c r="E159" s="188"/>
      <c r="F159" s="188"/>
      <c r="G159" s="187"/>
      <c r="H159" s="187"/>
      <c r="I159" s="60" t="s">
        <v>413</v>
      </c>
      <c r="J159" s="239">
        <f>J155+J158</f>
        <v>18</v>
      </c>
      <c r="K159" s="187"/>
      <c r="L159" s="187"/>
      <c r="M159" s="187"/>
      <c r="N159" s="187"/>
      <c r="O159" s="188"/>
      <c r="P159" s="188"/>
      <c r="Q159" s="187"/>
      <c r="R159" s="187"/>
      <c r="S159" s="187"/>
      <c r="T159" s="229"/>
      <c r="U159" s="99"/>
      <c r="V159" s="99"/>
      <c r="W159" s="99"/>
      <c r="X159" s="99"/>
      <c r="Y159" s="99"/>
      <c r="Z159" s="99"/>
      <c r="AA159" s="60" t="s">
        <v>413</v>
      </c>
      <c r="AB159" s="239">
        <f>AB155+AB158</f>
        <v>22</v>
      </c>
      <c r="AC159" s="60" t="s">
        <v>413</v>
      </c>
      <c r="AD159" s="239">
        <f>AD155+AD158</f>
        <v>1</v>
      </c>
      <c r="AE159" s="99"/>
      <c r="AF159" s="99"/>
      <c r="AG159" s="99"/>
      <c r="AH159" s="99"/>
      <c r="AI159" s="188"/>
      <c r="AJ159" s="188"/>
      <c r="AK159" s="188"/>
      <c r="AL159" s="188"/>
      <c r="AM159" s="188"/>
      <c r="AN159" s="188"/>
      <c r="AO159" s="188"/>
      <c r="AP159" s="188"/>
      <c r="AQ159" s="60" t="s">
        <v>413</v>
      </c>
      <c r="AR159" s="239">
        <f>AR155+AR158</f>
        <v>14</v>
      </c>
      <c r="AS159" s="188"/>
      <c r="AT159" s="188"/>
      <c r="AU159" s="188"/>
      <c r="AV159" s="188"/>
      <c r="AW159" s="188"/>
      <c r="AX159" s="188"/>
      <c r="AY159" s="188"/>
      <c r="AZ159" s="188"/>
      <c r="BA159" s="188"/>
      <c r="BB159" s="188"/>
      <c r="BC159" s="188"/>
      <c r="BD159" s="117" t="s">
        <v>414</v>
      </c>
      <c r="BE159" s="117">
        <v>18.0</v>
      </c>
      <c r="BF159" s="236"/>
      <c r="BG159" s="236"/>
      <c r="BH159" s="236"/>
      <c r="BI159" s="236"/>
      <c r="BJ159" s="236"/>
      <c r="BK159" s="236"/>
      <c r="BL159" s="236"/>
      <c r="BM159" s="236"/>
      <c r="BN159" s="236"/>
      <c r="BO159" s="209"/>
      <c r="BP159" s="209"/>
      <c r="BQ159" s="209"/>
      <c r="BR159" s="117" t="s">
        <v>414</v>
      </c>
      <c r="BS159" s="117">
        <v>19.0</v>
      </c>
      <c r="BT159" s="209"/>
      <c r="BU159" s="209"/>
      <c r="BV159" s="209"/>
      <c r="BW159" s="209"/>
      <c r="BX159" s="117" t="s">
        <v>414</v>
      </c>
      <c r="BY159" s="117">
        <v>7.0</v>
      </c>
      <c r="BZ159" s="209"/>
      <c r="CA159" s="209"/>
      <c r="CB159" s="209"/>
      <c r="CC159" s="209"/>
      <c r="CD159" s="209"/>
      <c r="CE159" s="209"/>
      <c r="CF159" s="209"/>
      <c r="CG159" s="209"/>
      <c r="CH159" s="117" t="s">
        <v>414</v>
      </c>
      <c r="CI159" s="183">
        <v>24.0</v>
      </c>
      <c r="CJ159" s="209"/>
      <c r="CK159" s="209"/>
      <c r="CL159" s="209"/>
      <c r="CM159" s="209"/>
      <c r="CN159" s="209"/>
      <c r="CO159" s="209"/>
      <c r="CP159" s="209"/>
      <c r="CQ159" s="209"/>
      <c r="CR159" s="209"/>
      <c r="CS159" s="209"/>
      <c r="CT159" s="209"/>
      <c r="CU159" s="211" t="s">
        <v>414</v>
      </c>
      <c r="CV159" s="211">
        <f>12+9+4</f>
        <v>25</v>
      </c>
      <c r="CW159" s="209"/>
      <c r="CX159" s="209"/>
      <c r="CY159" s="209"/>
      <c r="CZ159" s="209"/>
      <c r="DA159" s="209"/>
      <c r="DB159" s="209"/>
      <c r="DC159" s="209"/>
      <c r="DD159" s="234" t="s">
        <v>413</v>
      </c>
      <c r="DE159" s="213">
        <f>21</f>
        <v>21</v>
      </c>
      <c r="DF159" s="209"/>
      <c r="DG159" s="209"/>
      <c r="DH159" s="209"/>
      <c r="DI159" s="209"/>
      <c r="DJ159" s="234" t="s">
        <v>413</v>
      </c>
      <c r="DK159" s="213">
        <f>18</f>
        <v>18</v>
      </c>
      <c r="DL159" s="209"/>
      <c r="DM159" s="209"/>
      <c r="DN159" s="209"/>
      <c r="DO159" s="209"/>
      <c r="DP159" s="234" t="s">
        <v>413</v>
      </c>
      <c r="DQ159" s="213">
        <f>9</f>
        <v>9</v>
      </c>
      <c r="DR159" s="209"/>
      <c r="DS159" s="209"/>
      <c r="DT159" s="209"/>
      <c r="DU159" s="209"/>
      <c r="DV159" s="209"/>
      <c r="DW159" s="234" t="s">
        <v>413</v>
      </c>
      <c r="DX159" s="213">
        <f>12</f>
        <v>12</v>
      </c>
      <c r="DY159" s="209"/>
    </row>
    <row r="160" ht="15.75" customHeight="1">
      <c r="A160" s="187"/>
      <c r="B160" s="187"/>
      <c r="C160" s="187"/>
      <c r="D160" s="187"/>
      <c r="E160" s="188"/>
      <c r="F160" s="188"/>
      <c r="G160" s="187"/>
      <c r="H160" s="187"/>
      <c r="I160" s="60" t="s">
        <v>415</v>
      </c>
      <c r="J160" s="147">
        <f>J150*J151</f>
        <v>3.688641722</v>
      </c>
      <c r="K160" s="187"/>
      <c r="L160" s="187"/>
      <c r="M160" s="187"/>
      <c r="N160" s="187"/>
      <c r="O160" s="188"/>
      <c r="P160" s="188"/>
      <c r="Q160" s="187"/>
      <c r="R160" s="187"/>
      <c r="S160" s="187"/>
      <c r="T160" s="229"/>
      <c r="U160" s="99"/>
      <c r="V160" s="99"/>
      <c r="W160" s="99"/>
      <c r="X160" s="99"/>
      <c r="Y160" s="99"/>
      <c r="Z160" s="99"/>
      <c r="AA160" s="60" t="s">
        <v>415</v>
      </c>
      <c r="AB160" s="147">
        <f>AB150*AB151</f>
        <v>15.9471087</v>
      </c>
      <c r="AC160" s="60" t="s">
        <v>415</v>
      </c>
      <c r="AD160" s="147">
        <f>AD150*AD151</f>
        <v>0.6923076923</v>
      </c>
      <c r="AE160" s="99"/>
      <c r="AF160" s="99"/>
      <c r="AG160" s="99"/>
      <c r="AH160" s="99"/>
      <c r="AI160" s="188"/>
      <c r="AJ160" s="188"/>
      <c r="AK160" s="188"/>
      <c r="AL160" s="188"/>
      <c r="AM160" s="188"/>
      <c r="AN160" s="188"/>
      <c r="AO160" s="188"/>
      <c r="AP160" s="188"/>
      <c r="AQ160" s="60" t="s">
        <v>415</v>
      </c>
      <c r="AR160" s="147">
        <f>AR150*AR151</f>
        <v>9.572619892</v>
      </c>
      <c r="AS160" s="188"/>
      <c r="AT160" s="188"/>
      <c r="AU160" s="188"/>
      <c r="AV160" s="188"/>
      <c r="AW160" s="188"/>
      <c r="AX160" s="188"/>
      <c r="AY160" s="188"/>
      <c r="AZ160" s="188"/>
      <c r="BA160" s="188"/>
      <c r="BB160" s="188"/>
      <c r="BC160" s="188"/>
      <c r="BD160" s="117" t="s">
        <v>415</v>
      </c>
      <c r="BE160" s="147">
        <f>SUM(AS141:EI141)</f>
        <v>65.72368811</v>
      </c>
      <c r="BF160" s="188"/>
      <c r="BG160" s="188"/>
      <c r="BH160" s="188"/>
      <c r="BI160" s="188"/>
      <c r="BJ160" s="188"/>
      <c r="BK160" s="188"/>
      <c r="BL160" s="188"/>
      <c r="BM160" s="188"/>
      <c r="BN160" s="188"/>
      <c r="BO160" s="193"/>
      <c r="BP160" s="193"/>
      <c r="BQ160" s="193"/>
      <c r="BR160" s="117" t="s">
        <v>415</v>
      </c>
      <c r="BS160" s="147">
        <f>SUM(BF141:BR141)</f>
        <v>12.00725105</v>
      </c>
      <c r="BT160" s="193"/>
      <c r="BU160" s="193"/>
      <c r="BV160" s="193"/>
      <c r="BW160" s="193"/>
      <c r="BX160" s="117" t="s">
        <v>415</v>
      </c>
      <c r="BY160" s="147">
        <f>SUM(BT141:BX141)</f>
        <v>4.399249558</v>
      </c>
      <c r="BZ160" s="193"/>
      <c r="CA160" s="193"/>
      <c r="CB160" s="193"/>
      <c r="CC160" s="193"/>
      <c r="CD160" s="193"/>
      <c r="CE160" s="193"/>
      <c r="CF160" s="193"/>
      <c r="CG160" s="193"/>
      <c r="CH160" s="117" t="s">
        <v>415</v>
      </c>
      <c r="CI160" s="199">
        <f>SUM(BZ141:CH141)</f>
        <v>8.236677357</v>
      </c>
      <c r="CJ160" s="193"/>
      <c r="CK160" s="193"/>
      <c r="CL160" s="193"/>
      <c r="CM160" s="193"/>
      <c r="CN160" s="193"/>
      <c r="CO160" s="193"/>
      <c r="CP160" s="193"/>
      <c r="CQ160" s="193"/>
      <c r="CR160" s="193"/>
      <c r="CS160" s="193"/>
      <c r="CT160" s="193"/>
      <c r="CU160" s="232" t="s">
        <v>415</v>
      </c>
      <c r="CV160" s="201">
        <f>SUM(CJ141:CU141)</f>
        <v>9.871171806</v>
      </c>
      <c r="CW160" s="193"/>
      <c r="CX160" s="193"/>
      <c r="CY160" s="193"/>
      <c r="CZ160" s="193"/>
      <c r="DA160" s="193"/>
      <c r="DB160" s="193"/>
      <c r="DC160" s="193"/>
      <c r="DD160" s="228" t="s">
        <v>415</v>
      </c>
      <c r="DE160" s="203">
        <f>SUM(CW141:DD141)</f>
        <v>6.472034286</v>
      </c>
      <c r="DF160" s="193"/>
      <c r="DG160" s="193"/>
      <c r="DH160" s="193"/>
      <c r="DI160" s="193"/>
      <c r="DJ160" s="228" t="s">
        <v>415</v>
      </c>
      <c r="DK160" s="203">
        <f>SUM(DF141:DJ141)</f>
        <v>4.34521181</v>
      </c>
      <c r="DL160" s="193"/>
      <c r="DM160" s="193"/>
      <c r="DN160" s="193"/>
      <c r="DO160" s="193"/>
      <c r="DP160" s="228" t="s">
        <v>415</v>
      </c>
      <c r="DQ160" s="203">
        <f>SUM(DL141:DP141)</f>
        <v>4.403400976</v>
      </c>
      <c r="DR160" s="193"/>
      <c r="DS160" s="193"/>
      <c r="DT160" s="193"/>
      <c r="DU160" s="193"/>
      <c r="DV160" s="193"/>
      <c r="DW160" s="228" t="s">
        <v>415</v>
      </c>
      <c r="DX160" s="203">
        <f>SUM(DR141:DW141)</f>
        <v>5.484736509</v>
      </c>
      <c r="DY160" s="193"/>
    </row>
    <row r="161" ht="15.75" customHeight="1">
      <c r="A161" s="187"/>
      <c r="B161" s="187"/>
      <c r="C161" s="187"/>
      <c r="D161" s="187"/>
      <c r="E161" s="187"/>
      <c r="F161" s="187"/>
      <c r="G161" s="187"/>
      <c r="H161" s="187"/>
      <c r="I161" s="229"/>
      <c r="J161" s="229"/>
      <c r="K161" s="187"/>
      <c r="L161" s="187"/>
      <c r="M161" s="187"/>
      <c r="N161" s="187"/>
      <c r="O161" s="187"/>
      <c r="P161" s="187"/>
      <c r="Q161" s="187"/>
      <c r="R161" s="187"/>
      <c r="S161" s="187"/>
      <c r="T161" s="229"/>
      <c r="U161" s="99"/>
      <c r="V161" s="99"/>
      <c r="W161" s="99"/>
      <c r="X161" s="99"/>
      <c r="Y161" s="99"/>
      <c r="Z161" s="99"/>
      <c r="AA161" s="99"/>
      <c r="AB161" s="188"/>
      <c r="AC161" s="188"/>
      <c r="AD161" s="188"/>
      <c r="AE161" s="99"/>
      <c r="AF161" s="99"/>
      <c r="AG161" s="99"/>
      <c r="AH161" s="99"/>
      <c r="AI161" s="188"/>
      <c r="AJ161" s="188"/>
      <c r="AK161" s="188"/>
      <c r="AL161" s="188"/>
      <c r="AM161" s="188"/>
      <c r="AN161" s="188"/>
      <c r="AO161" s="188"/>
      <c r="AP161" s="188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  <c r="BA161" s="188"/>
      <c r="BB161" s="188"/>
      <c r="BC161" s="188"/>
      <c r="BD161" s="188"/>
      <c r="BE161" s="188"/>
      <c r="BF161" s="188"/>
      <c r="BG161" s="188"/>
      <c r="BH161" s="188"/>
      <c r="BI161" s="188"/>
      <c r="BJ161" s="188"/>
      <c r="BK161" s="188"/>
      <c r="BL161" s="188"/>
      <c r="BM161" s="188"/>
      <c r="BN161" s="188"/>
      <c r="BO161" s="193"/>
      <c r="BP161" s="193"/>
      <c r="BQ161" s="193"/>
      <c r="BR161" s="193"/>
      <c r="BS161" s="188"/>
      <c r="BT161" s="193"/>
      <c r="BU161" s="193"/>
      <c r="BV161" s="193"/>
      <c r="BW161" s="193"/>
      <c r="BX161" s="193"/>
      <c r="BY161" s="193"/>
      <c r="BZ161" s="193"/>
      <c r="CA161" s="193"/>
      <c r="CB161" s="193"/>
      <c r="CC161" s="193"/>
      <c r="CD161" s="193"/>
      <c r="CE161" s="193"/>
      <c r="CF161" s="193"/>
      <c r="CG161" s="193"/>
      <c r="CH161" s="193"/>
      <c r="CI161" s="193"/>
      <c r="CJ161" s="193"/>
      <c r="CK161" s="193"/>
      <c r="CL161" s="193"/>
      <c r="CM161" s="193"/>
      <c r="CN161" s="193"/>
      <c r="CO161" s="193"/>
      <c r="CP161" s="193"/>
      <c r="CQ161" s="193"/>
      <c r="CR161" s="193"/>
      <c r="CS161" s="193"/>
      <c r="CT161" s="193"/>
      <c r="CU161" s="193"/>
      <c r="CV161" s="193"/>
      <c r="CW161" s="193"/>
      <c r="CX161" s="193"/>
      <c r="CY161" s="193"/>
      <c r="CZ161" s="193"/>
      <c r="DA161" s="193"/>
      <c r="DB161" s="193"/>
      <c r="DC161" s="193"/>
      <c r="DF161" s="193"/>
      <c r="DG161" s="193"/>
      <c r="DH161" s="193"/>
      <c r="DI161" s="193"/>
      <c r="DJ161" s="193"/>
      <c r="DK161" s="188"/>
      <c r="DL161" s="193"/>
      <c r="DM161" s="193"/>
      <c r="DN161" s="193"/>
      <c r="DO161" s="193"/>
      <c r="DP161" s="193"/>
      <c r="DQ161" s="193"/>
      <c r="DR161" s="193"/>
      <c r="DS161" s="193"/>
      <c r="DT161" s="193"/>
      <c r="DU161" s="193"/>
      <c r="DV161" s="193"/>
      <c r="DW161" s="193"/>
      <c r="DX161" s="193"/>
      <c r="DY161" s="193"/>
    </row>
    <row r="162" ht="15.75" customHeight="1">
      <c r="A162" s="187"/>
      <c r="B162" s="187"/>
      <c r="C162" s="187"/>
      <c r="D162" s="187"/>
      <c r="E162" s="187"/>
      <c r="F162" s="187"/>
      <c r="G162" s="187"/>
      <c r="H162" s="187"/>
      <c r="I162" s="229"/>
      <c r="J162" s="229"/>
      <c r="K162" s="187"/>
      <c r="L162" s="187"/>
      <c r="M162" s="187"/>
      <c r="N162" s="187"/>
      <c r="O162" s="187"/>
      <c r="P162" s="187"/>
      <c r="Q162" s="187"/>
      <c r="R162" s="187"/>
      <c r="S162" s="187"/>
      <c r="T162" s="229"/>
      <c r="U162" s="99"/>
      <c r="V162" s="99"/>
      <c r="W162" s="99"/>
      <c r="X162" s="99"/>
      <c r="Y162" s="99"/>
      <c r="Z162" s="99"/>
      <c r="AA162" s="99"/>
      <c r="AB162" s="188"/>
      <c r="AC162" s="188"/>
      <c r="AD162" s="188"/>
      <c r="AE162" s="99"/>
      <c r="AF162" s="99"/>
      <c r="AG162" s="99"/>
      <c r="AH162" s="99"/>
      <c r="AI162" s="188"/>
      <c r="AJ162" s="188"/>
      <c r="AK162" s="188"/>
      <c r="AL162" s="188"/>
      <c r="AM162" s="188"/>
      <c r="AN162" s="188"/>
      <c r="AO162" s="188"/>
      <c r="AP162" s="188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  <c r="BA162" s="188"/>
      <c r="BB162" s="188"/>
      <c r="BC162" s="188"/>
      <c r="BD162" s="188"/>
      <c r="BE162" s="188"/>
      <c r="BF162" s="188"/>
      <c r="BG162" s="188"/>
      <c r="BH162" s="188"/>
      <c r="BI162" s="188"/>
      <c r="BJ162" s="188"/>
      <c r="BK162" s="188"/>
      <c r="BL162" s="188"/>
      <c r="BM162" s="188"/>
      <c r="BN162" s="188"/>
      <c r="BO162" s="193"/>
      <c r="BP162" s="193"/>
      <c r="BQ162" s="193"/>
      <c r="BR162" s="193"/>
      <c r="BS162" s="188"/>
      <c r="BT162" s="193"/>
      <c r="BU162" s="240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  <c r="DD162" s="193"/>
      <c r="DE162" s="193"/>
      <c r="DF162" s="193"/>
      <c r="DG162" s="193"/>
      <c r="DH162" s="193"/>
      <c r="DI162" s="193"/>
      <c r="DJ162" s="193"/>
      <c r="DK162" s="188"/>
      <c r="DL162" s="193"/>
      <c r="DM162" s="193"/>
      <c r="DN162" s="193"/>
      <c r="DO162" s="193"/>
      <c r="DP162" s="193"/>
      <c r="DQ162" s="193"/>
      <c r="DR162" s="193"/>
      <c r="DS162" s="193"/>
      <c r="DT162" s="193"/>
      <c r="DU162" s="193"/>
      <c r="DV162" s="193"/>
      <c r="DW162" s="193"/>
      <c r="DX162" s="193"/>
      <c r="DY162" s="193"/>
    </row>
    <row r="163" ht="15.75" customHeight="1">
      <c r="A163" s="187"/>
      <c r="B163" s="187"/>
      <c r="C163" s="187"/>
      <c r="D163" s="187"/>
      <c r="E163" s="187"/>
      <c r="F163" s="187"/>
      <c r="G163" s="187"/>
      <c r="H163" s="187"/>
      <c r="I163" s="229"/>
      <c r="J163" s="229"/>
      <c r="K163" s="187"/>
      <c r="L163" s="187"/>
      <c r="M163" s="187"/>
      <c r="N163" s="187"/>
      <c r="O163" s="187"/>
      <c r="P163" s="187"/>
      <c r="Q163" s="187"/>
      <c r="R163" s="187"/>
      <c r="S163" s="187"/>
      <c r="T163" s="229"/>
      <c r="U163" s="99"/>
      <c r="V163" s="99"/>
      <c r="W163" s="99"/>
      <c r="X163" s="99"/>
      <c r="Y163" s="99"/>
      <c r="Z163" s="99"/>
      <c r="AA163" s="99"/>
      <c r="AB163" s="188"/>
      <c r="AC163" s="188"/>
      <c r="AD163" s="188"/>
      <c r="AE163" s="99"/>
      <c r="AF163" s="99"/>
      <c r="AG163" s="99"/>
      <c r="AH163" s="99"/>
      <c r="AI163" s="188"/>
      <c r="AJ163" s="188"/>
      <c r="AK163" s="188"/>
      <c r="AL163" s="188"/>
      <c r="AM163" s="188"/>
      <c r="AN163" s="188"/>
      <c r="AO163" s="188"/>
      <c r="AP163" s="188"/>
      <c r="AQ163" s="188"/>
      <c r="AR163" s="188"/>
      <c r="AS163" s="188"/>
      <c r="AT163" s="188"/>
      <c r="AU163" s="188"/>
      <c r="AV163" s="188"/>
      <c r="AW163" s="188"/>
      <c r="AX163" s="188"/>
      <c r="AY163" s="188"/>
      <c r="AZ163" s="188"/>
      <c r="BA163" s="188"/>
      <c r="BB163" s="188"/>
      <c r="BC163" s="188"/>
      <c r="BD163" s="188"/>
      <c r="BE163" s="188"/>
      <c r="BF163" s="188"/>
      <c r="BG163" s="188"/>
      <c r="BH163" s="188"/>
      <c r="BI163" s="188"/>
      <c r="BJ163" s="188"/>
      <c r="BK163" s="188"/>
      <c r="BL163" s="188"/>
      <c r="BM163" s="188"/>
      <c r="BN163" s="188"/>
      <c r="BO163" s="193"/>
      <c r="BP163" s="193"/>
      <c r="BQ163" s="193"/>
      <c r="BR163" s="193"/>
      <c r="BS163" s="188"/>
      <c r="BT163" s="193"/>
      <c r="BU163" s="193"/>
      <c r="BV163" s="193"/>
      <c r="BW163" s="193"/>
      <c r="BX163" s="193"/>
      <c r="BY163" s="193"/>
      <c r="BZ163" s="193"/>
      <c r="CA163" s="193"/>
      <c r="CB163" s="193"/>
      <c r="CC163" s="193"/>
      <c r="CD163" s="193"/>
      <c r="CE163" s="193"/>
      <c r="CF163" s="193"/>
      <c r="CG163" s="193"/>
      <c r="CH163" s="193"/>
      <c r="CI163" s="193"/>
      <c r="CJ163" s="193"/>
      <c r="CK163" s="193"/>
      <c r="CL163" s="193"/>
      <c r="CM163" s="193"/>
      <c r="CN163" s="193"/>
      <c r="CO163" s="193"/>
      <c r="CP163" s="193"/>
      <c r="CQ163" s="193"/>
      <c r="CR163" s="193"/>
      <c r="CS163" s="193"/>
      <c r="CT163" s="193"/>
      <c r="CU163" s="193"/>
      <c r="CV163" s="193"/>
      <c r="CW163" s="193"/>
      <c r="CX163" s="193"/>
      <c r="CY163" s="193"/>
      <c r="CZ163" s="193"/>
      <c r="DA163" s="193"/>
      <c r="DB163" s="193"/>
      <c r="DC163" s="193"/>
      <c r="DD163" s="193"/>
      <c r="DE163" s="193"/>
      <c r="DF163" s="193"/>
      <c r="DG163" s="193"/>
      <c r="DH163" s="193"/>
      <c r="DI163" s="193"/>
      <c r="DJ163" s="193"/>
      <c r="DK163" s="188"/>
      <c r="DL163" s="193"/>
      <c r="DM163" s="193"/>
      <c r="DN163" s="193"/>
      <c r="DO163" s="193"/>
      <c r="DP163" s="193"/>
      <c r="DQ163" s="193"/>
      <c r="DR163" s="193"/>
      <c r="DS163" s="193"/>
      <c r="DT163" s="193"/>
      <c r="DU163" s="193"/>
      <c r="DV163" s="193"/>
      <c r="DW163" s="193"/>
      <c r="DX163" s="193"/>
      <c r="DY163" s="193"/>
    </row>
    <row r="164" ht="15.75" customHeight="1">
      <c r="A164" s="187"/>
      <c r="B164" s="187"/>
      <c r="C164" s="187"/>
      <c r="D164" s="187"/>
      <c r="E164" s="187"/>
      <c r="F164" s="187"/>
      <c r="G164" s="187"/>
      <c r="H164" s="187"/>
      <c r="I164" s="229"/>
      <c r="J164" s="229"/>
      <c r="K164" s="187"/>
      <c r="L164" s="187"/>
      <c r="M164" s="187"/>
      <c r="N164" s="187"/>
      <c r="O164" s="187"/>
      <c r="P164" s="187"/>
      <c r="Q164" s="187"/>
      <c r="R164" s="187"/>
      <c r="S164" s="187"/>
      <c r="T164" s="229"/>
      <c r="U164" s="99"/>
      <c r="V164" s="99"/>
      <c r="W164" s="99"/>
      <c r="X164" s="99"/>
      <c r="Y164" s="99"/>
      <c r="Z164" s="99"/>
      <c r="AA164" s="99"/>
      <c r="AB164" s="188"/>
      <c r="AC164" s="188"/>
      <c r="AD164" s="188"/>
      <c r="AE164" s="99"/>
      <c r="AF164" s="99"/>
      <c r="AG164" s="99"/>
      <c r="AH164" s="99"/>
      <c r="AI164" s="188"/>
      <c r="AJ164" s="188"/>
      <c r="AK164" s="188"/>
      <c r="AL164" s="188"/>
      <c r="AM164" s="188"/>
      <c r="AN164" s="188"/>
      <c r="AO164" s="188"/>
      <c r="AP164" s="188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  <c r="BA164" s="188"/>
      <c r="BB164" s="188"/>
      <c r="BC164" s="188"/>
      <c r="BD164" s="188"/>
      <c r="BE164" s="188"/>
      <c r="BF164" s="188"/>
      <c r="BG164" s="188"/>
      <c r="BH164" s="188"/>
      <c r="BI164" s="188"/>
      <c r="BJ164" s="188"/>
      <c r="BK164" s="188"/>
      <c r="BL164" s="188"/>
      <c r="BM164" s="188"/>
      <c r="BN164" s="188"/>
      <c r="BO164" s="193"/>
      <c r="BP164" s="193"/>
      <c r="BQ164" s="193"/>
      <c r="BR164" s="193"/>
      <c r="BS164" s="188"/>
      <c r="BT164" s="193"/>
      <c r="BU164" s="193"/>
      <c r="BV164" s="193"/>
      <c r="BW164" s="193"/>
      <c r="BX164" s="193"/>
      <c r="BY164" s="193"/>
      <c r="BZ164" s="193"/>
      <c r="CA164" s="193"/>
      <c r="CB164" s="193"/>
      <c r="CC164" s="193"/>
      <c r="CD164" s="193"/>
      <c r="CE164" s="193"/>
      <c r="CF164" s="193"/>
      <c r="CG164" s="193"/>
      <c r="CH164" s="193"/>
      <c r="CI164" s="193"/>
      <c r="CJ164" s="193"/>
      <c r="CK164" s="193"/>
      <c r="CL164" s="193"/>
      <c r="CM164" s="193"/>
      <c r="CN164" s="193"/>
      <c r="CO164" s="193"/>
      <c r="CP164" s="193"/>
      <c r="CQ164" s="193"/>
      <c r="CR164" s="193"/>
      <c r="CS164" s="193"/>
      <c r="CT164" s="193"/>
      <c r="CU164" s="193"/>
      <c r="CV164" s="193"/>
      <c r="CW164" s="193"/>
      <c r="CX164" s="193"/>
      <c r="CY164" s="193"/>
      <c r="CZ164" s="193"/>
      <c r="DA164" s="193"/>
      <c r="DB164" s="193"/>
      <c r="DC164" s="193"/>
      <c r="DD164" s="193"/>
      <c r="DE164" s="193"/>
      <c r="DF164" s="193"/>
      <c r="DG164" s="193"/>
      <c r="DH164" s="193"/>
      <c r="DI164" s="193"/>
      <c r="DJ164" s="193"/>
      <c r="DK164" s="188"/>
      <c r="DL164" s="193"/>
      <c r="DM164" s="193"/>
      <c r="DN164" s="193"/>
      <c r="DO164" s="193"/>
      <c r="DP164" s="193"/>
      <c r="DQ164" s="193"/>
      <c r="DR164" s="193"/>
      <c r="DS164" s="193"/>
      <c r="DT164" s="193"/>
      <c r="DU164" s="193"/>
      <c r="DV164" s="193"/>
      <c r="DW164" s="193"/>
      <c r="DX164" s="193"/>
      <c r="DY164" s="193"/>
    </row>
    <row r="165" ht="15.75" customHeight="1">
      <c r="A165" s="187"/>
      <c r="B165" s="187"/>
      <c r="C165" s="187"/>
      <c r="D165" s="187"/>
      <c r="E165" s="187"/>
      <c r="F165" s="187"/>
      <c r="G165" s="187"/>
      <c r="H165" s="187"/>
      <c r="I165" s="229"/>
      <c r="J165" s="229"/>
      <c r="K165" s="187"/>
      <c r="L165" s="187"/>
      <c r="M165" s="187"/>
      <c r="N165" s="187"/>
      <c r="O165" s="187"/>
      <c r="P165" s="187"/>
      <c r="Q165" s="187"/>
      <c r="R165" s="187"/>
      <c r="S165" s="187"/>
      <c r="T165" s="229"/>
      <c r="U165" s="99"/>
      <c r="V165" s="99"/>
      <c r="W165" s="99"/>
      <c r="X165" s="99"/>
      <c r="Y165" s="99"/>
      <c r="Z165" s="99"/>
      <c r="AA165" s="99"/>
      <c r="AB165" s="188"/>
      <c r="AC165" s="188"/>
      <c r="AD165" s="188"/>
      <c r="AE165" s="99"/>
      <c r="AF165" s="99"/>
      <c r="AG165" s="99"/>
      <c r="AH165" s="99"/>
      <c r="AI165" s="188"/>
      <c r="AJ165" s="188"/>
      <c r="AK165" s="188"/>
      <c r="AL165" s="188"/>
      <c r="AM165" s="188"/>
      <c r="AN165" s="188"/>
      <c r="AO165" s="188"/>
      <c r="AP165" s="188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  <c r="BA165" s="188"/>
      <c r="BB165" s="188"/>
      <c r="BC165" s="188"/>
      <c r="BD165" s="188"/>
      <c r="BE165" s="188"/>
      <c r="BF165" s="188"/>
      <c r="BG165" s="188"/>
      <c r="BH165" s="188"/>
      <c r="BI165" s="188"/>
      <c r="BJ165" s="188"/>
      <c r="BK165" s="188"/>
      <c r="BL165" s="188"/>
      <c r="BM165" s="188"/>
      <c r="BN165" s="188"/>
      <c r="BO165" s="193"/>
      <c r="BP165" s="193"/>
      <c r="BQ165" s="193"/>
      <c r="BR165" s="193"/>
      <c r="BS165" s="188"/>
      <c r="BT165" s="193"/>
      <c r="BU165" s="193"/>
      <c r="BV165" s="193"/>
      <c r="BW165" s="193"/>
      <c r="BX165" s="193"/>
      <c r="BY165" s="193"/>
      <c r="BZ165" s="193"/>
      <c r="CA165" s="193"/>
      <c r="CB165" s="193"/>
      <c r="CC165" s="193"/>
      <c r="CD165" s="193"/>
      <c r="CE165" s="193"/>
      <c r="CF165" s="193"/>
      <c r="CG165" s="193"/>
      <c r="CH165" s="193"/>
      <c r="CI165" s="193"/>
      <c r="CJ165" s="193"/>
      <c r="CK165" s="193"/>
      <c r="CL165" s="193"/>
      <c r="CM165" s="193"/>
      <c r="CN165" s="193"/>
      <c r="CO165" s="193"/>
      <c r="CP165" s="193"/>
      <c r="CQ165" s="193"/>
      <c r="CR165" s="193"/>
      <c r="CS165" s="193"/>
      <c r="CT165" s="193"/>
      <c r="CU165" s="193"/>
      <c r="CV165" s="193"/>
      <c r="CW165" s="193"/>
      <c r="CX165" s="193"/>
      <c r="CY165" s="193"/>
      <c r="CZ165" s="193"/>
      <c r="DA165" s="193"/>
      <c r="DB165" s="193"/>
      <c r="DC165" s="193"/>
      <c r="DD165" s="193"/>
      <c r="DE165" s="193"/>
      <c r="DF165" s="193"/>
      <c r="DG165" s="193"/>
      <c r="DH165" s="193"/>
      <c r="DI165" s="193"/>
      <c r="DJ165" s="193"/>
      <c r="DK165" s="188"/>
      <c r="DL165" s="193"/>
      <c r="DM165" s="193"/>
      <c r="DN165" s="193"/>
      <c r="DO165" s="193"/>
      <c r="DP165" s="193"/>
      <c r="DQ165" s="193"/>
      <c r="DR165" s="193"/>
      <c r="DS165" s="193"/>
      <c r="DT165" s="193"/>
      <c r="DU165" s="193"/>
      <c r="DV165" s="193"/>
      <c r="DW165" s="193"/>
      <c r="DX165" s="193"/>
      <c r="DY165" s="193"/>
    </row>
    <row r="166" ht="15.75" customHeight="1">
      <c r="A166" s="187"/>
      <c r="B166" s="187"/>
      <c r="C166" s="187"/>
      <c r="D166" s="187"/>
      <c r="E166" s="187"/>
      <c r="F166" s="187"/>
      <c r="G166" s="187"/>
      <c r="H166" s="187"/>
      <c r="I166" s="229"/>
      <c r="J166" s="229"/>
      <c r="K166" s="187"/>
      <c r="L166" s="187"/>
      <c r="M166" s="187"/>
      <c r="N166" s="187"/>
      <c r="O166" s="187"/>
      <c r="P166" s="187"/>
      <c r="Q166" s="187"/>
      <c r="R166" s="187"/>
      <c r="S166" s="187"/>
      <c r="T166" s="229"/>
      <c r="U166" s="99"/>
      <c r="V166" s="99"/>
      <c r="W166" s="99"/>
      <c r="X166" s="99"/>
      <c r="Y166" s="99"/>
      <c r="Z166" s="99"/>
      <c r="AA166" s="99"/>
      <c r="AB166" s="188"/>
      <c r="AC166" s="188"/>
      <c r="AD166" s="188"/>
      <c r="AE166" s="99"/>
      <c r="AF166" s="99"/>
      <c r="AG166" s="99"/>
      <c r="AH166" s="99"/>
      <c r="AI166" s="188"/>
      <c r="AJ166" s="188"/>
      <c r="AK166" s="188"/>
      <c r="AL166" s="188"/>
      <c r="AM166" s="188"/>
      <c r="AN166" s="188"/>
      <c r="AO166" s="188"/>
      <c r="AP166" s="188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  <c r="BA166" s="188"/>
      <c r="BB166" s="188"/>
      <c r="BC166" s="188"/>
      <c r="BD166" s="188"/>
      <c r="BE166" s="188"/>
      <c r="BF166" s="188"/>
      <c r="BG166" s="188"/>
      <c r="BH166" s="188"/>
      <c r="BI166" s="188"/>
      <c r="BJ166" s="188"/>
      <c r="BK166" s="188"/>
      <c r="BL166" s="188"/>
      <c r="BM166" s="188"/>
      <c r="BN166" s="188"/>
      <c r="BO166" s="193"/>
      <c r="BP166" s="193"/>
      <c r="BQ166" s="193"/>
      <c r="BR166" s="193"/>
      <c r="BS166" s="188"/>
      <c r="BT166" s="193"/>
      <c r="BU166" s="193"/>
      <c r="BV166" s="193"/>
      <c r="BW166" s="193"/>
      <c r="BX166" s="193"/>
      <c r="BY166" s="193"/>
      <c r="BZ166" s="193"/>
      <c r="CA166" s="193"/>
      <c r="CB166" s="193"/>
      <c r="CC166" s="193"/>
      <c r="CD166" s="193"/>
      <c r="CE166" s="193"/>
      <c r="CF166" s="193"/>
      <c r="CG166" s="193"/>
      <c r="CH166" s="193"/>
      <c r="CI166" s="193"/>
      <c r="CJ166" s="193"/>
      <c r="CK166" s="193"/>
      <c r="CL166" s="193"/>
      <c r="CM166" s="193"/>
      <c r="CN166" s="193"/>
      <c r="CO166" s="193"/>
      <c r="CP166" s="193"/>
      <c r="CQ166" s="193"/>
      <c r="CR166" s="193"/>
      <c r="CS166" s="193"/>
      <c r="CT166" s="193"/>
      <c r="CU166" s="193"/>
      <c r="CV166" s="193"/>
      <c r="CW166" s="193"/>
      <c r="CX166" s="193"/>
      <c r="CY166" s="193"/>
      <c r="CZ166" s="193"/>
      <c r="DA166" s="193"/>
      <c r="DB166" s="193"/>
      <c r="DC166" s="193"/>
      <c r="DD166" s="193"/>
      <c r="DE166" s="193"/>
      <c r="DF166" s="193"/>
      <c r="DG166" s="193"/>
      <c r="DH166" s="193"/>
      <c r="DI166" s="193"/>
      <c r="DJ166" s="193"/>
      <c r="DK166" s="188"/>
      <c r="DL166" s="193"/>
      <c r="DM166" s="193"/>
      <c r="DN166" s="193"/>
      <c r="DO166" s="193"/>
      <c r="DP166" s="193"/>
      <c r="DQ166" s="193"/>
      <c r="DR166" s="193"/>
      <c r="DS166" s="193"/>
      <c r="DT166" s="193"/>
      <c r="DU166" s="193"/>
      <c r="DV166" s="193"/>
      <c r="DW166" s="193"/>
      <c r="DX166" s="193"/>
      <c r="DY166" s="193"/>
    </row>
    <row r="167" ht="15.75" customHeight="1">
      <c r="A167" s="187"/>
      <c r="B167" s="187"/>
      <c r="C167" s="187"/>
      <c r="D167" s="187"/>
      <c r="E167" s="187"/>
      <c r="F167" s="187"/>
      <c r="G167" s="187"/>
      <c r="H167" s="187"/>
      <c r="I167" s="229"/>
      <c r="J167" s="229"/>
      <c r="K167" s="187"/>
      <c r="L167" s="187"/>
      <c r="M167" s="187"/>
      <c r="N167" s="187"/>
      <c r="O167" s="187"/>
      <c r="P167" s="187"/>
      <c r="Q167" s="187"/>
      <c r="R167" s="187"/>
      <c r="S167" s="187"/>
      <c r="T167" s="229"/>
      <c r="U167" s="99"/>
      <c r="V167" s="99"/>
      <c r="W167" s="99"/>
      <c r="X167" s="99"/>
      <c r="Y167" s="99"/>
      <c r="Z167" s="99"/>
      <c r="AA167" s="99"/>
      <c r="AB167" s="188"/>
      <c r="AC167" s="188"/>
      <c r="AD167" s="188"/>
      <c r="AE167" s="99"/>
      <c r="AF167" s="99"/>
      <c r="AG167" s="99"/>
      <c r="AH167" s="99"/>
      <c r="AI167" s="188"/>
      <c r="AJ167" s="188"/>
      <c r="AK167" s="188"/>
      <c r="AL167" s="188"/>
      <c r="AM167" s="188"/>
      <c r="AN167" s="188"/>
      <c r="AO167" s="188"/>
      <c r="AP167" s="188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  <c r="BA167" s="188"/>
      <c r="BB167" s="188"/>
      <c r="BC167" s="188"/>
      <c r="BD167" s="188"/>
      <c r="BE167" s="188"/>
      <c r="BF167" s="188"/>
      <c r="BG167" s="188"/>
      <c r="BH167" s="188"/>
      <c r="BI167" s="188"/>
      <c r="BJ167" s="188"/>
      <c r="BK167" s="188"/>
      <c r="BL167" s="188"/>
      <c r="BM167" s="188"/>
      <c r="BN167" s="188"/>
      <c r="BO167" s="193"/>
      <c r="BP167" s="193"/>
      <c r="BQ167" s="193"/>
      <c r="BR167" s="193"/>
      <c r="BS167" s="188"/>
      <c r="BT167" s="193"/>
      <c r="BU167" s="193"/>
      <c r="BV167" s="193"/>
      <c r="BW167" s="193"/>
      <c r="BX167" s="193"/>
      <c r="BY167" s="193"/>
      <c r="BZ167" s="193"/>
      <c r="CA167" s="193"/>
      <c r="CB167" s="193"/>
      <c r="CC167" s="193"/>
      <c r="CD167" s="193"/>
      <c r="CE167" s="193"/>
      <c r="CF167" s="193"/>
      <c r="CG167" s="193"/>
      <c r="CH167" s="193"/>
      <c r="CI167" s="193"/>
      <c r="CJ167" s="193"/>
      <c r="CK167" s="193"/>
      <c r="CL167" s="193"/>
      <c r="CM167" s="193"/>
      <c r="CN167" s="193"/>
      <c r="CO167" s="193"/>
      <c r="CP167" s="193"/>
      <c r="CQ167" s="193"/>
      <c r="CR167" s="193"/>
      <c r="CS167" s="193"/>
      <c r="CT167" s="193"/>
      <c r="CU167" s="193"/>
      <c r="CV167" s="193"/>
      <c r="CW167" s="193"/>
      <c r="CX167" s="193"/>
      <c r="CY167" s="193"/>
      <c r="CZ167" s="193"/>
      <c r="DA167" s="193"/>
      <c r="DB167" s="193"/>
      <c r="DC167" s="193"/>
      <c r="DD167" s="193"/>
      <c r="DE167" s="193"/>
      <c r="DF167" s="193"/>
      <c r="DG167" s="193"/>
      <c r="DH167" s="193"/>
      <c r="DI167" s="193"/>
      <c r="DJ167" s="193"/>
      <c r="DK167" s="188"/>
      <c r="DL167" s="193"/>
      <c r="DM167" s="193"/>
      <c r="DN167" s="193"/>
      <c r="DO167" s="193"/>
      <c r="DP167" s="193"/>
      <c r="DQ167" s="193"/>
      <c r="DR167" s="193"/>
      <c r="DS167" s="193"/>
      <c r="DT167" s="193"/>
      <c r="DU167" s="193"/>
      <c r="DV167" s="193"/>
      <c r="DW167" s="193"/>
      <c r="DX167" s="193"/>
      <c r="DY167" s="193"/>
    </row>
    <row r="168" ht="15.75" customHeight="1">
      <c r="A168" s="187"/>
      <c r="B168" s="187"/>
      <c r="C168" s="187"/>
      <c r="D168" s="187"/>
      <c r="E168" s="187"/>
      <c r="F168" s="187"/>
      <c r="G168" s="187"/>
      <c r="H168" s="187"/>
      <c r="I168" s="229"/>
      <c r="J168" s="229"/>
      <c r="K168" s="187"/>
      <c r="L168" s="187"/>
      <c r="M168" s="187"/>
      <c r="N168" s="187"/>
      <c r="O168" s="187"/>
      <c r="P168" s="187"/>
      <c r="Q168" s="187"/>
      <c r="R168" s="187"/>
      <c r="S168" s="187"/>
      <c r="T168" s="229"/>
      <c r="U168" s="99"/>
      <c r="V168" s="99"/>
      <c r="W168" s="99"/>
      <c r="X168" s="99"/>
      <c r="Y168" s="99"/>
      <c r="Z168" s="99"/>
      <c r="AA168" s="99"/>
      <c r="AB168" s="188"/>
      <c r="AC168" s="188"/>
      <c r="AD168" s="188"/>
      <c r="AE168" s="99"/>
      <c r="AF168" s="99"/>
      <c r="AG168" s="99"/>
      <c r="AH168" s="99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188"/>
      <c r="BC168" s="188"/>
      <c r="BD168" s="188"/>
      <c r="BE168" s="188"/>
      <c r="BF168" s="188"/>
      <c r="BG168" s="188"/>
      <c r="BH168" s="188"/>
      <c r="BI168" s="188"/>
      <c r="BJ168" s="188"/>
      <c r="BK168" s="188"/>
      <c r="BL168" s="188"/>
      <c r="BM168" s="188"/>
      <c r="BN168" s="188"/>
      <c r="BO168" s="193"/>
      <c r="BP168" s="193"/>
      <c r="BQ168" s="193"/>
      <c r="BR168" s="193"/>
      <c r="BS168" s="188"/>
      <c r="BT168" s="193"/>
      <c r="BU168" s="193"/>
      <c r="BV168" s="193"/>
      <c r="BW168" s="193"/>
      <c r="BX168" s="193"/>
      <c r="BY168" s="193"/>
      <c r="BZ168" s="193"/>
      <c r="CA168" s="193"/>
      <c r="CB168" s="193"/>
      <c r="CC168" s="193"/>
      <c r="CD168" s="193"/>
      <c r="CE168" s="193"/>
      <c r="CF168" s="193"/>
      <c r="CG168" s="193"/>
      <c r="CH168" s="193"/>
      <c r="CI168" s="193"/>
      <c r="CJ168" s="193"/>
      <c r="CK168" s="193"/>
      <c r="CL168" s="193"/>
      <c r="CM168" s="193"/>
      <c r="CN168" s="193"/>
      <c r="CO168" s="193"/>
      <c r="CP168" s="193"/>
      <c r="CQ168" s="193"/>
      <c r="CR168" s="193"/>
      <c r="CS168" s="193"/>
      <c r="CT168" s="193"/>
      <c r="CU168" s="193"/>
      <c r="CV168" s="193"/>
      <c r="CW168" s="193"/>
      <c r="CX168" s="193"/>
      <c r="CY168" s="193"/>
      <c r="CZ168" s="193"/>
      <c r="DA168" s="193"/>
      <c r="DB168" s="193"/>
      <c r="DC168" s="193"/>
      <c r="DD168" s="193"/>
      <c r="DE168" s="193"/>
      <c r="DF168" s="193"/>
      <c r="DG168" s="193"/>
      <c r="DH168" s="193"/>
      <c r="DI168" s="193"/>
      <c r="DJ168" s="193"/>
      <c r="DK168" s="188"/>
      <c r="DL168" s="193"/>
      <c r="DM168" s="193"/>
      <c r="DN168" s="193"/>
      <c r="DO168" s="193"/>
      <c r="DP168" s="193"/>
      <c r="DQ168" s="193"/>
      <c r="DR168" s="193"/>
      <c r="DS168" s="193"/>
      <c r="DT168" s="193"/>
      <c r="DU168" s="193"/>
      <c r="DV168" s="193"/>
      <c r="DW168" s="193"/>
      <c r="DX168" s="193"/>
      <c r="DY168" s="193"/>
    </row>
    <row r="169" ht="15.75" customHeight="1">
      <c r="A169" s="187"/>
      <c r="B169" s="187"/>
      <c r="C169" s="187"/>
      <c r="D169" s="187"/>
      <c r="E169" s="187"/>
      <c r="F169" s="187"/>
      <c r="G169" s="187"/>
      <c r="H169" s="187"/>
      <c r="I169" s="229"/>
      <c r="J169" s="229"/>
      <c r="K169" s="187"/>
      <c r="L169" s="187"/>
      <c r="M169" s="187"/>
      <c r="N169" s="187"/>
      <c r="O169" s="187"/>
      <c r="P169" s="187"/>
      <c r="Q169" s="187"/>
      <c r="R169" s="187"/>
      <c r="S169" s="187"/>
      <c r="T169" s="229"/>
      <c r="U169" s="99"/>
      <c r="V169" s="99"/>
      <c r="W169" s="99"/>
      <c r="X169" s="99"/>
      <c r="Y169" s="99"/>
      <c r="Z169" s="99"/>
      <c r="AA169" s="99"/>
      <c r="AB169" s="188"/>
      <c r="AC169" s="188"/>
      <c r="AD169" s="188"/>
      <c r="AE169" s="99"/>
      <c r="AF169" s="99"/>
      <c r="AG169" s="99"/>
      <c r="AH169" s="99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188"/>
      <c r="BC169" s="188"/>
      <c r="BD169" s="188"/>
      <c r="BE169" s="188"/>
      <c r="BF169" s="188"/>
      <c r="BG169" s="188"/>
      <c r="BH169" s="188"/>
      <c r="BI169" s="188"/>
      <c r="BJ169" s="188"/>
      <c r="BK169" s="188"/>
      <c r="BL169" s="188"/>
      <c r="BM169" s="188"/>
      <c r="BN169" s="188"/>
      <c r="BO169" s="193"/>
      <c r="BP169" s="193"/>
      <c r="BQ169" s="193"/>
      <c r="BR169" s="193"/>
      <c r="BS169" s="188"/>
      <c r="BT169" s="193"/>
      <c r="BU169" s="193"/>
      <c r="BV169" s="193"/>
      <c r="BW169" s="193"/>
      <c r="BX169" s="193"/>
      <c r="BY169" s="193"/>
      <c r="BZ169" s="193"/>
      <c r="CA169" s="193"/>
      <c r="CB169" s="193"/>
      <c r="CC169" s="193"/>
      <c r="CD169" s="193"/>
      <c r="CE169" s="193"/>
      <c r="CF169" s="193"/>
      <c r="CG169" s="193"/>
      <c r="CH169" s="193"/>
      <c r="CI169" s="193"/>
      <c r="CJ169" s="193"/>
      <c r="CK169" s="193"/>
      <c r="CL169" s="193"/>
      <c r="CM169" s="193"/>
      <c r="CN169" s="193"/>
      <c r="CO169" s="193"/>
      <c r="CP169" s="193"/>
      <c r="CQ169" s="193"/>
      <c r="CR169" s="193"/>
      <c r="CS169" s="193"/>
      <c r="CT169" s="193"/>
      <c r="CU169" s="193"/>
      <c r="CV169" s="193"/>
      <c r="CW169" s="193"/>
      <c r="CX169" s="193"/>
      <c r="CY169" s="193"/>
      <c r="CZ169" s="193"/>
      <c r="DA169" s="193"/>
      <c r="DB169" s="193"/>
      <c r="DC169" s="193"/>
      <c r="DD169" s="193"/>
      <c r="DE169" s="193"/>
      <c r="DF169" s="193"/>
      <c r="DG169" s="193"/>
      <c r="DH169" s="193"/>
      <c r="DI169" s="193"/>
      <c r="DJ169" s="193"/>
      <c r="DK169" s="188"/>
      <c r="DL169" s="193"/>
      <c r="DM169" s="193"/>
      <c r="DN169" s="193"/>
      <c r="DO169" s="193"/>
      <c r="DP169" s="193"/>
      <c r="DQ169" s="193"/>
      <c r="DR169" s="193"/>
      <c r="DS169" s="193"/>
      <c r="DT169" s="193"/>
      <c r="DU169" s="193"/>
      <c r="DV169" s="193"/>
      <c r="DW169" s="193"/>
      <c r="DX169" s="193"/>
      <c r="DY169" s="193"/>
    </row>
    <row r="170" ht="15.75" customHeight="1">
      <c r="A170" s="187"/>
      <c r="B170" s="187"/>
      <c r="C170" s="187"/>
      <c r="D170" s="187"/>
      <c r="E170" s="187"/>
      <c r="F170" s="187"/>
      <c r="G170" s="187"/>
      <c r="H170" s="187"/>
      <c r="I170" s="229"/>
      <c r="J170" s="229"/>
      <c r="K170" s="187"/>
      <c r="L170" s="187"/>
      <c r="M170" s="187"/>
      <c r="N170" s="187"/>
      <c r="O170" s="187"/>
      <c r="P170" s="187"/>
      <c r="Q170" s="187"/>
      <c r="R170" s="187"/>
      <c r="S170" s="187"/>
      <c r="T170" s="229"/>
      <c r="U170" s="99"/>
      <c r="V170" s="99"/>
      <c r="W170" s="99"/>
      <c r="X170" s="99"/>
      <c r="Y170" s="99"/>
      <c r="Z170" s="99"/>
      <c r="AA170" s="99"/>
      <c r="AB170" s="188"/>
      <c r="AC170" s="188"/>
      <c r="AD170" s="188"/>
      <c r="AE170" s="99"/>
      <c r="AF170" s="99"/>
      <c r="AG170" s="99"/>
      <c r="AH170" s="99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  <c r="BA170" s="188"/>
      <c r="BB170" s="188"/>
      <c r="BC170" s="188"/>
      <c r="BD170" s="188"/>
      <c r="BE170" s="188"/>
      <c r="BF170" s="188"/>
      <c r="BG170" s="188"/>
      <c r="BH170" s="188"/>
      <c r="BI170" s="188"/>
      <c r="BJ170" s="188"/>
      <c r="BK170" s="188"/>
      <c r="BL170" s="188"/>
      <c r="BM170" s="188"/>
      <c r="BN170" s="188"/>
      <c r="BO170" s="193"/>
      <c r="BP170" s="193"/>
      <c r="BQ170" s="193"/>
      <c r="BR170" s="193"/>
      <c r="BS170" s="188"/>
      <c r="BT170" s="193"/>
      <c r="BU170" s="193"/>
      <c r="BV170" s="193"/>
      <c r="BW170" s="193"/>
      <c r="BX170" s="193"/>
      <c r="BY170" s="193"/>
      <c r="BZ170" s="193"/>
      <c r="CA170" s="193"/>
      <c r="CB170" s="193"/>
      <c r="CC170" s="193"/>
      <c r="CD170" s="193"/>
      <c r="CE170" s="193"/>
      <c r="CF170" s="193"/>
      <c r="CG170" s="193"/>
      <c r="CH170" s="193"/>
      <c r="CI170" s="193"/>
      <c r="CJ170" s="193"/>
      <c r="CK170" s="193"/>
      <c r="CL170" s="193"/>
      <c r="CM170" s="193"/>
      <c r="CN170" s="193"/>
      <c r="CO170" s="193"/>
      <c r="CP170" s="193"/>
      <c r="CQ170" s="193"/>
      <c r="CR170" s="193"/>
      <c r="CS170" s="193"/>
      <c r="CT170" s="193"/>
      <c r="CU170" s="193"/>
      <c r="CV170" s="193"/>
      <c r="CW170" s="193"/>
      <c r="CX170" s="193"/>
      <c r="CY170" s="193"/>
      <c r="CZ170" s="193"/>
      <c r="DA170" s="193"/>
      <c r="DB170" s="193"/>
      <c r="DC170" s="193"/>
      <c r="DD170" s="193"/>
      <c r="DE170" s="193"/>
      <c r="DF170" s="193"/>
      <c r="DG170" s="193"/>
      <c r="DH170" s="193"/>
      <c r="DI170" s="193"/>
      <c r="DJ170" s="193"/>
      <c r="DK170" s="188"/>
      <c r="DL170" s="193"/>
      <c r="DM170" s="193"/>
      <c r="DN170" s="193"/>
      <c r="DO170" s="193"/>
      <c r="DP170" s="193"/>
      <c r="DQ170" s="193"/>
      <c r="DR170" s="193"/>
      <c r="DS170" s="193"/>
      <c r="DT170" s="193"/>
      <c r="DU170" s="193"/>
      <c r="DV170" s="193"/>
      <c r="DW170" s="193"/>
      <c r="DX170" s="193"/>
      <c r="DY170" s="193"/>
    </row>
    <row r="171" ht="15.75" customHeight="1">
      <c r="A171" s="187"/>
      <c r="B171" s="187"/>
      <c r="C171" s="187"/>
      <c r="D171" s="187"/>
      <c r="E171" s="187"/>
      <c r="F171" s="187"/>
      <c r="G171" s="187"/>
      <c r="H171" s="187"/>
      <c r="I171" s="229"/>
      <c r="J171" s="229"/>
      <c r="K171" s="187"/>
      <c r="L171" s="187"/>
      <c r="M171" s="187"/>
      <c r="N171" s="187"/>
      <c r="O171" s="187"/>
      <c r="P171" s="187"/>
      <c r="Q171" s="187"/>
      <c r="R171" s="187"/>
      <c r="S171" s="187"/>
      <c r="T171" s="229"/>
      <c r="U171" s="99"/>
      <c r="V171" s="99"/>
      <c r="W171" s="99"/>
      <c r="X171" s="99"/>
      <c r="Y171" s="99"/>
      <c r="Z171" s="99"/>
      <c r="AA171" s="99"/>
      <c r="AB171" s="188"/>
      <c r="AC171" s="188"/>
      <c r="AD171" s="188"/>
      <c r="AE171" s="99"/>
      <c r="AF171" s="99"/>
      <c r="AG171" s="99"/>
      <c r="AH171" s="99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8"/>
      <c r="BN171" s="188"/>
      <c r="BO171" s="188"/>
      <c r="BP171" s="188"/>
      <c r="BQ171" s="193"/>
      <c r="BR171" s="193"/>
      <c r="BS171" s="188"/>
      <c r="BT171" s="193"/>
      <c r="BU171" s="193"/>
      <c r="BV171" s="193"/>
      <c r="BW171" s="193"/>
      <c r="BX171" s="193"/>
      <c r="BY171" s="193"/>
      <c r="BZ171" s="193"/>
      <c r="CA171" s="193"/>
      <c r="CB171" s="193"/>
      <c r="CC171" s="193"/>
      <c r="CD171" s="193"/>
      <c r="CE171" s="193"/>
      <c r="CF171" s="193"/>
      <c r="CG171" s="193"/>
      <c r="CH171" s="193"/>
      <c r="CI171" s="193"/>
      <c r="CJ171" s="193"/>
      <c r="CK171" s="193"/>
      <c r="CL171" s="193"/>
      <c r="CM171" s="193"/>
      <c r="CN171" s="193"/>
      <c r="CO171" s="193"/>
      <c r="CP171" s="193"/>
      <c r="CQ171" s="193"/>
      <c r="CR171" s="193"/>
      <c r="CS171" s="193"/>
      <c r="CT171" s="193"/>
      <c r="CU171" s="193"/>
      <c r="CV171" s="193"/>
      <c r="CW171" s="193"/>
      <c r="CX171" s="193"/>
      <c r="CY171" s="193"/>
      <c r="CZ171" s="193"/>
      <c r="DA171" s="193"/>
      <c r="DB171" s="193"/>
      <c r="DC171" s="193"/>
      <c r="DD171" s="193"/>
      <c r="DE171" s="193"/>
      <c r="DF171" s="193"/>
      <c r="DG171" s="193"/>
      <c r="DH171" s="193"/>
      <c r="DI171" s="193"/>
      <c r="DJ171" s="193"/>
      <c r="DK171" s="188"/>
      <c r="DL171" s="193"/>
      <c r="DM171" s="193"/>
      <c r="DN171" s="193"/>
      <c r="DO171" s="193"/>
      <c r="DP171" s="193"/>
      <c r="DQ171" s="193"/>
      <c r="DR171" s="193"/>
      <c r="DS171" s="193"/>
      <c r="DT171" s="193"/>
      <c r="DU171" s="193"/>
      <c r="DV171" s="193"/>
      <c r="DW171" s="193"/>
      <c r="DX171" s="193"/>
      <c r="DY171" s="193"/>
    </row>
    <row r="172" ht="15.75" customHeight="1">
      <c r="A172" s="187"/>
      <c r="B172" s="187"/>
      <c r="C172" s="187"/>
      <c r="D172" s="187"/>
      <c r="E172" s="187"/>
      <c r="F172" s="187"/>
      <c r="G172" s="187"/>
      <c r="H172" s="187"/>
      <c r="I172" s="229"/>
      <c r="J172" s="229"/>
      <c r="K172" s="187"/>
      <c r="L172" s="187"/>
      <c r="M172" s="187"/>
      <c r="N172" s="187"/>
      <c r="O172" s="187"/>
      <c r="P172" s="187"/>
      <c r="Q172" s="187"/>
      <c r="R172" s="187"/>
      <c r="S172" s="187"/>
      <c r="T172" s="229"/>
      <c r="U172" s="99"/>
      <c r="V172" s="99"/>
      <c r="W172" s="99"/>
      <c r="X172" s="99"/>
      <c r="Y172" s="99"/>
      <c r="Z172" s="99"/>
      <c r="AA172" s="99"/>
      <c r="AB172" s="188"/>
      <c r="AC172" s="188"/>
      <c r="AD172" s="188"/>
      <c r="AE172" s="99"/>
      <c r="AF172" s="99"/>
      <c r="AG172" s="99"/>
      <c r="AH172" s="99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  <c r="BE172" s="188"/>
      <c r="BF172" s="188"/>
      <c r="BG172" s="188"/>
      <c r="BH172" s="188"/>
      <c r="BI172" s="188"/>
      <c r="BJ172" s="188"/>
      <c r="BK172" s="188"/>
      <c r="BL172" s="188"/>
      <c r="BM172" s="188"/>
      <c r="BN172" s="188"/>
      <c r="BO172" s="188"/>
      <c r="BP172" s="188"/>
      <c r="BQ172" s="193"/>
      <c r="BR172" s="193"/>
      <c r="BS172" s="188"/>
      <c r="BT172" s="193"/>
      <c r="BU172" s="193"/>
      <c r="BV172" s="193"/>
      <c r="BW172" s="193"/>
      <c r="BX172" s="193"/>
      <c r="BY172" s="193"/>
      <c r="BZ172" s="193"/>
      <c r="CA172" s="193"/>
      <c r="CB172" s="193"/>
      <c r="CC172" s="193"/>
      <c r="CD172" s="193"/>
      <c r="CE172" s="193"/>
      <c r="CF172" s="193"/>
      <c r="CG172" s="193"/>
      <c r="CH172" s="193"/>
      <c r="CI172" s="193"/>
      <c r="CJ172" s="193"/>
      <c r="CK172" s="193"/>
      <c r="CL172" s="193"/>
      <c r="CM172" s="193"/>
      <c r="CN172" s="193"/>
      <c r="CO172" s="193"/>
      <c r="CP172" s="193"/>
      <c r="CQ172" s="193"/>
      <c r="CR172" s="193"/>
      <c r="CS172" s="193"/>
      <c r="CT172" s="193"/>
      <c r="CU172" s="193"/>
      <c r="CV172" s="193"/>
      <c r="CW172" s="193"/>
      <c r="CX172" s="193"/>
      <c r="CY172" s="193"/>
      <c r="CZ172" s="193"/>
      <c r="DA172" s="193"/>
      <c r="DB172" s="193"/>
      <c r="DC172" s="193"/>
      <c r="DD172" s="193"/>
      <c r="DE172" s="193"/>
      <c r="DF172" s="193"/>
      <c r="DG172" s="193"/>
      <c r="DH172" s="193"/>
      <c r="DI172" s="193"/>
      <c r="DJ172" s="193"/>
      <c r="DK172" s="188"/>
      <c r="DL172" s="193"/>
      <c r="DM172" s="193"/>
      <c r="DN172" s="193"/>
      <c r="DO172" s="193"/>
      <c r="DP172" s="193"/>
      <c r="DQ172" s="193"/>
      <c r="DR172" s="193"/>
      <c r="DS172" s="193"/>
      <c r="DT172" s="193"/>
      <c r="DU172" s="193"/>
      <c r="DV172" s="193"/>
      <c r="DW172" s="193"/>
      <c r="DX172" s="193"/>
      <c r="DY172" s="193"/>
    </row>
    <row r="173" ht="15.75" customHeight="1">
      <c r="A173" s="187"/>
      <c r="B173" s="187"/>
      <c r="C173" s="187"/>
      <c r="D173" s="187"/>
      <c r="E173" s="187"/>
      <c r="F173" s="187"/>
      <c r="G173" s="187"/>
      <c r="H173" s="187"/>
      <c r="I173" s="229"/>
      <c r="J173" s="229"/>
      <c r="K173" s="187"/>
      <c r="L173" s="187"/>
      <c r="M173" s="187"/>
      <c r="N173" s="187"/>
      <c r="O173" s="187"/>
      <c r="P173" s="187"/>
      <c r="Q173" s="187"/>
      <c r="R173" s="187"/>
      <c r="S173" s="187"/>
      <c r="T173" s="229"/>
      <c r="U173" s="99"/>
      <c r="V173" s="99"/>
      <c r="W173" s="99"/>
      <c r="X173" s="99"/>
      <c r="Y173" s="99"/>
      <c r="Z173" s="99"/>
      <c r="AA173" s="99"/>
      <c r="AB173" s="188"/>
      <c r="AC173" s="188"/>
      <c r="AD173" s="188"/>
      <c r="AE173" s="99"/>
      <c r="AF173" s="99"/>
      <c r="AG173" s="99"/>
      <c r="AH173" s="99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8"/>
      <c r="BF173" s="188"/>
      <c r="BG173" s="188"/>
      <c r="BH173" s="188"/>
      <c r="BI173" s="188"/>
      <c r="BJ173" s="188"/>
      <c r="BK173" s="188"/>
      <c r="BL173" s="188"/>
      <c r="BM173" s="188"/>
      <c r="BN173" s="188"/>
      <c r="BO173" s="188"/>
      <c r="BP173" s="188"/>
      <c r="BQ173" s="193"/>
      <c r="BR173" s="193"/>
      <c r="BS173" s="188"/>
      <c r="BT173" s="193"/>
      <c r="BU173" s="193"/>
      <c r="BV173" s="193"/>
      <c r="BW173" s="193"/>
      <c r="BX173" s="193"/>
      <c r="BY173" s="193"/>
      <c r="BZ173" s="193"/>
      <c r="CA173" s="193"/>
      <c r="CB173" s="193"/>
      <c r="CC173" s="193"/>
      <c r="CD173" s="193"/>
      <c r="CE173" s="193"/>
      <c r="CF173" s="193"/>
      <c r="CG173" s="193"/>
      <c r="CH173" s="193"/>
      <c r="CI173" s="193"/>
      <c r="CJ173" s="193"/>
      <c r="CK173" s="193"/>
      <c r="CL173" s="193"/>
      <c r="CM173" s="193"/>
      <c r="CN173" s="193"/>
      <c r="CO173" s="193"/>
      <c r="CP173" s="193"/>
      <c r="CQ173" s="193"/>
      <c r="CR173" s="193"/>
      <c r="CS173" s="193"/>
      <c r="CT173" s="193"/>
      <c r="CU173" s="193"/>
      <c r="CV173" s="193"/>
      <c r="CW173" s="193"/>
      <c r="CX173" s="193"/>
      <c r="CY173" s="193"/>
      <c r="CZ173" s="193"/>
      <c r="DA173" s="193"/>
      <c r="DB173" s="193"/>
      <c r="DC173" s="193"/>
      <c r="DD173" s="193"/>
      <c r="DE173" s="193"/>
      <c r="DF173" s="193"/>
      <c r="DG173" s="193"/>
      <c r="DH173" s="193"/>
      <c r="DI173" s="193"/>
      <c r="DJ173" s="193"/>
      <c r="DK173" s="188"/>
      <c r="DL173" s="193"/>
      <c r="DM173" s="193"/>
      <c r="DN173" s="193"/>
      <c r="DO173" s="193"/>
      <c r="DP173" s="193"/>
      <c r="DQ173" s="193"/>
      <c r="DR173" s="193"/>
      <c r="DS173" s="193"/>
      <c r="DT173" s="193"/>
      <c r="DU173" s="193"/>
      <c r="DV173" s="193"/>
      <c r="DW173" s="193"/>
      <c r="DX173" s="193"/>
      <c r="DY173" s="193"/>
    </row>
    <row r="174" ht="15.75" customHeight="1">
      <c r="A174" s="187"/>
      <c r="B174" s="187"/>
      <c r="C174" s="187"/>
      <c r="D174" s="187"/>
      <c r="E174" s="187"/>
      <c r="F174" s="187"/>
      <c r="G174" s="187"/>
      <c r="H174" s="187"/>
      <c r="I174" s="229"/>
      <c r="J174" s="229"/>
      <c r="K174" s="187"/>
      <c r="L174" s="187"/>
      <c r="M174" s="187"/>
      <c r="N174" s="187"/>
      <c r="O174" s="187"/>
      <c r="P174" s="187"/>
      <c r="Q174" s="187"/>
      <c r="R174" s="187"/>
      <c r="S174" s="187"/>
      <c r="T174" s="229"/>
      <c r="U174" s="99"/>
      <c r="V174" s="99"/>
      <c r="W174" s="99"/>
      <c r="X174" s="99"/>
      <c r="Y174" s="99"/>
      <c r="Z174" s="99"/>
      <c r="AA174" s="99"/>
      <c r="AB174" s="188"/>
      <c r="AC174" s="188"/>
      <c r="AD174" s="188"/>
      <c r="AE174" s="99"/>
      <c r="AF174" s="99"/>
      <c r="AG174" s="99"/>
      <c r="AH174" s="99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188"/>
      <c r="BC174" s="188"/>
      <c r="BD174" s="188"/>
      <c r="BE174" s="188"/>
      <c r="BF174" s="188"/>
      <c r="BG174" s="188"/>
      <c r="BH174" s="188"/>
      <c r="BI174" s="188"/>
      <c r="BJ174" s="188"/>
      <c r="BK174" s="188"/>
      <c r="BL174" s="188"/>
      <c r="BM174" s="188"/>
      <c r="BN174" s="188"/>
      <c r="BO174" s="188"/>
      <c r="BP174" s="188"/>
      <c r="BQ174" s="193"/>
      <c r="BR174" s="193"/>
      <c r="BS174" s="188"/>
      <c r="BT174" s="193"/>
      <c r="BU174" s="193"/>
      <c r="BV174" s="193"/>
      <c r="BW174" s="193"/>
      <c r="BX174" s="193"/>
      <c r="BY174" s="193"/>
      <c r="BZ174" s="193"/>
      <c r="CA174" s="193"/>
      <c r="CB174" s="193"/>
      <c r="CC174" s="193"/>
      <c r="CD174" s="193"/>
      <c r="CE174" s="193"/>
      <c r="CF174" s="193"/>
      <c r="CG174" s="193"/>
      <c r="CH174" s="193"/>
      <c r="CI174" s="193"/>
      <c r="CJ174" s="193"/>
      <c r="CK174" s="193"/>
      <c r="CL174" s="193"/>
      <c r="CM174" s="193"/>
      <c r="CN174" s="193"/>
      <c r="CO174" s="193"/>
      <c r="CP174" s="193"/>
      <c r="CQ174" s="193"/>
      <c r="CR174" s="193"/>
      <c r="CS174" s="193"/>
      <c r="CT174" s="193"/>
      <c r="CU174" s="193"/>
      <c r="CV174" s="193"/>
      <c r="CW174" s="193"/>
      <c r="CX174" s="193"/>
      <c r="CY174" s="193"/>
      <c r="CZ174" s="193"/>
      <c r="DA174" s="193"/>
      <c r="DB174" s="193"/>
      <c r="DC174" s="193"/>
      <c r="DD174" s="193"/>
      <c r="DE174" s="193"/>
      <c r="DF174" s="193"/>
      <c r="DG174" s="193"/>
      <c r="DH174" s="193"/>
      <c r="DI174" s="193"/>
      <c r="DJ174" s="193"/>
      <c r="DK174" s="188"/>
      <c r="DL174" s="193"/>
      <c r="DM174" s="193"/>
      <c r="DN174" s="193"/>
      <c r="DO174" s="193"/>
      <c r="DP174" s="193"/>
      <c r="DQ174" s="193"/>
      <c r="DR174" s="193"/>
      <c r="DS174" s="193"/>
      <c r="DT174" s="193"/>
      <c r="DU174" s="193"/>
      <c r="DV174" s="193"/>
      <c r="DW174" s="193"/>
      <c r="DX174" s="193"/>
      <c r="DY174" s="193"/>
    </row>
    <row r="175" ht="15.75" customHeight="1">
      <c r="A175" s="187"/>
      <c r="B175" s="187"/>
      <c r="C175" s="187"/>
      <c r="D175" s="187"/>
      <c r="E175" s="187"/>
      <c r="F175" s="187"/>
      <c r="G175" s="187"/>
      <c r="H175" s="187"/>
      <c r="I175" s="229"/>
      <c r="J175" s="229"/>
      <c r="K175" s="187"/>
      <c r="L175" s="187"/>
      <c r="M175" s="187"/>
      <c r="N175" s="187"/>
      <c r="O175" s="187"/>
      <c r="P175" s="187"/>
      <c r="Q175" s="187"/>
      <c r="R175" s="187"/>
      <c r="S175" s="187"/>
      <c r="T175" s="229"/>
      <c r="U175" s="99"/>
      <c r="V175" s="99"/>
      <c r="W175" s="99"/>
      <c r="X175" s="99"/>
      <c r="Y175" s="99"/>
      <c r="Z175" s="99"/>
      <c r="AA175" s="99"/>
      <c r="AB175" s="188"/>
      <c r="AC175" s="188"/>
      <c r="AD175" s="188"/>
      <c r="AE175" s="99"/>
      <c r="AF175" s="99"/>
      <c r="AG175" s="99"/>
      <c r="AH175" s="99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188"/>
      <c r="BC175" s="188"/>
      <c r="BD175" s="188"/>
      <c r="BE175" s="188"/>
      <c r="BF175" s="188"/>
      <c r="BG175" s="188"/>
      <c r="BH175" s="188"/>
      <c r="BI175" s="188"/>
      <c r="BJ175" s="188"/>
      <c r="BK175" s="188"/>
      <c r="BL175" s="188"/>
      <c r="BM175" s="188"/>
      <c r="BN175" s="188"/>
      <c r="BO175" s="188"/>
      <c r="BP175" s="188"/>
      <c r="BQ175" s="193"/>
      <c r="BR175" s="193"/>
      <c r="BS175" s="188"/>
      <c r="BT175" s="193"/>
      <c r="BU175" s="193"/>
      <c r="BV175" s="193"/>
      <c r="BW175" s="193"/>
      <c r="BX175" s="193"/>
      <c r="BY175" s="193"/>
      <c r="BZ175" s="193"/>
      <c r="CA175" s="193"/>
      <c r="CB175" s="193"/>
      <c r="CC175" s="193"/>
      <c r="CD175" s="193"/>
      <c r="CE175" s="193"/>
      <c r="CF175" s="193"/>
      <c r="CG175" s="193"/>
      <c r="CH175" s="193"/>
      <c r="CI175" s="193"/>
      <c r="CJ175" s="193"/>
      <c r="CK175" s="193"/>
      <c r="CL175" s="193"/>
      <c r="CM175" s="193"/>
      <c r="CN175" s="193"/>
      <c r="CO175" s="193"/>
      <c r="CP175" s="193"/>
      <c r="CQ175" s="193"/>
      <c r="CR175" s="193"/>
      <c r="CS175" s="193"/>
      <c r="CT175" s="193"/>
      <c r="CU175" s="193"/>
      <c r="CV175" s="193"/>
      <c r="CW175" s="193"/>
      <c r="CX175" s="193"/>
      <c r="CY175" s="193"/>
      <c r="CZ175" s="193"/>
      <c r="DA175" s="193"/>
      <c r="DB175" s="193"/>
      <c r="DC175" s="193"/>
      <c r="DD175" s="193"/>
      <c r="DE175" s="193"/>
      <c r="DF175" s="193"/>
      <c r="DG175" s="193"/>
      <c r="DH175" s="193"/>
      <c r="DI175" s="193"/>
      <c r="DJ175" s="193"/>
      <c r="DK175" s="188"/>
      <c r="DL175" s="193"/>
      <c r="DM175" s="193"/>
      <c r="DN175" s="193"/>
      <c r="DO175" s="193"/>
      <c r="DP175" s="193"/>
      <c r="DQ175" s="193"/>
      <c r="DR175" s="193"/>
      <c r="DS175" s="193"/>
      <c r="DT175" s="193"/>
      <c r="DU175" s="193"/>
      <c r="DV175" s="193"/>
      <c r="DW175" s="193"/>
      <c r="DX175" s="193"/>
      <c r="DY175" s="193"/>
    </row>
    <row r="176" ht="15.75" customHeight="1">
      <c r="A176" s="187"/>
      <c r="B176" s="187"/>
      <c r="C176" s="187"/>
      <c r="D176" s="187"/>
      <c r="E176" s="187"/>
      <c r="F176" s="187"/>
      <c r="G176" s="187"/>
      <c r="H176" s="187"/>
      <c r="I176" s="229"/>
      <c r="J176" s="229"/>
      <c r="K176" s="187"/>
      <c r="L176" s="187"/>
      <c r="M176" s="187"/>
      <c r="N176" s="187"/>
      <c r="O176" s="187"/>
      <c r="P176" s="187"/>
      <c r="Q176" s="187"/>
      <c r="R176" s="187"/>
      <c r="S176" s="187"/>
      <c r="T176" s="229"/>
      <c r="U176" s="99"/>
      <c r="V176" s="99"/>
      <c r="W176" s="99"/>
      <c r="X176" s="99"/>
      <c r="Y176" s="99"/>
      <c r="Z176" s="99"/>
      <c r="AA176" s="99"/>
      <c r="AB176" s="188"/>
      <c r="AC176" s="188"/>
      <c r="AD176" s="188"/>
      <c r="AE176" s="99"/>
      <c r="AF176" s="99"/>
      <c r="AG176" s="99"/>
      <c r="AH176" s="99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  <c r="BA176" s="188"/>
      <c r="BB176" s="188"/>
      <c r="BC176" s="188"/>
      <c r="BD176" s="188"/>
      <c r="BE176" s="188"/>
      <c r="BF176" s="188"/>
      <c r="BG176" s="188"/>
      <c r="BH176" s="188"/>
      <c r="BI176" s="188"/>
      <c r="BJ176" s="188"/>
      <c r="BK176" s="188"/>
      <c r="BL176" s="188"/>
      <c r="BM176" s="188"/>
      <c r="BN176" s="188"/>
      <c r="BO176" s="188"/>
      <c r="BP176" s="188"/>
      <c r="BQ176" s="193"/>
      <c r="BR176" s="193"/>
      <c r="BS176" s="236">
        <v>0.0</v>
      </c>
      <c r="BT176" s="193"/>
      <c r="BU176" s="193"/>
      <c r="BV176" s="193"/>
      <c r="BW176" s="193"/>
      <c r="BX176" s="193"/>
      <c r="BY176" s="193"/>
      <c r="BZ176" s="193"/>
      <c r="CA176" s="193"/>
      <c r="CB176" s="193"/>
      <c r="CC176" s="193"/>
      <c r="CD176" s="193"/>
      <c r="CE176" s="193"/>
      <c r="CF176" s="193"/>
      <c r="CG176" s="193"/>
      <c r="CH176" s="193"/>
      <c r="CI176" s="193"/>
      <c r="CJ176" s="193"/>
      <c r="CK176" s="193"/>
      <c r="CL176" s="193"/>
      <c r="CM176" s="193"/>
      <c r="CN176" s="193"/>
      <c r="CO176" s="193"/>
      <c r="CP176" s="193"/>
      <c r="CQ176" s="193"/>
      <c r="CR176" s="193"/>
      <c r="CS176" s="193"/>
      <c r="CT176" s="193"/>
      <c r="CU176" s="193"/>
      <c r="CV176" s="193"/>
      <c r="CW176" s="193"/>
      <c r="CX176" s="193"/>
      <c r="CY176" s="193"/>
      <c r="CZ176" s="193"/>
      <c r="DA176" s="193"/>
      <c r="DB176" s="193"/>
      <c r="DC176" s="193"/>
      <c r="DD176" s="193"/>
      <c r="DE176" s="193"/>
      <c r="DF176" s="193"/>
      <c r="DG176" s="193"/>
      <c r="DH176" s="193"/>
      <c r="DI176" s="193"/>
      <c r="DJ176" s="193"/>
      <c r="DK176" s="188"/>
      <c r="DL176" s="193"/>
      <c r="DM176" s="193"/>
      <c r="DN176" s="193"/>
      <c r="DO176" s="193"/>
      <c r="DP176" s="193"/>
      <c r="DQ176" s="193"/>
      <c r="DR176" s="193"/>
      <c r="DS176" s="193"/>
      <c r="DT176" s="193"/>
      <c r="DU176" s="193"/>
      <c r="DV176" s="193"/>
      <c r="DW176" s="193"/>
      <c r="DX176" s="193"/>
      <c r="DY176" s="193"/>
    </row>
    <row r="177" ht="15.75" customHeight="1">
      <c r="A177" s="187"/>
      <c r="B177" s="187"/>
      <c r="C177" s="187"/>
      <c r="D177" s="187"/>
      <c r="E177" s="187"/>
      <c r="F177" s="187"/>
      <c r="G177" s="187"/>
      <c r="H177" s="187"/>
      <c r="I177" s="229"/>
      <c r="J177" s="229"/>
      <c r="K177" s="187"/>
      <c r="L177" s="187"/>
      <c r="M177" s="187"/>
      <c r="N177" s="187"/>
      <c r="O177" s="187"/>
      <c r="P177" s="187"/>
      <c r="Q177" s="187"/>
      <c r="R177" s="187"/>
      <c r="S177" s="187"/>
      <c r="T177" s="229"/>
      <c r="U177" s="99"/>
      <c r="V177" s="99"/>
      <c r="W177" s="99"/>
      <c r="X177" s="99"/>
      <c r="Y177" s="99"/>
      <c r="Z177" s="99"/>
      <c r="AA177" s="99"/>
      <c r="AB177" s="188"/>
      <c r="AC177" s="188"/>
      <c r="AD177" s="188"/>
      <c r="AE177" s="99"/>
      <c r="AF177" s="99"/>
      <c r="AG177" s="99"/>
      <c r="AH177" s="99"/>
      <c r="AI177" s="188"/>
      <c r="AJ177" s="188"/>
      <c r="AK177" s="188"/>
      <c r="AL177" s="188"/>
      <c r="AM177" s="188"/>
      <c r="AN177" s="188"/>
      <c r="AO177" s="188"/>
      <c r="AP177" s="188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  <c r="BA177" s="188"/>
      <c r="BB177" s="188"/>
      <c r="BC177" s="188"/>
      <c r="BD177" s="188"/>
      <c r="BE177" s="188"/>
      <c r="BF177" s="188"/>
      <c r="BG177" s="188"/>
      <c r="BH177" s="188"/>
      <c r="BI177" s="188"/>
      <c r="BJ177" s="188"/>
      <c r="BK177" s="188"/>
      <c r="BL177" s="188"/>
      <c r="BM177" s="188"/>
      <c r="BN177" s="188"/>
      <c r="BO177" s="188"/>
      <c r="BP177" s="188"/>
      <c r="BQ177" s="193"/>
      <c r="BR177" s="193"/>
      <c r="BS177" s="188"/>
      <c r="BT177" s="193"/>
      <c r="BU177" s="193"/>
      <c r="BV177" s="193"/>
      <c r="BW177" s="193"/>
      <c r="BX177" s="193"/>
      <c r="BY177" s="193"/>
      <c r="BZ177" s="193"/>
      <c r="CA177" s="193"/>
      <c r="CB177" s="193"/>
      <c r="CC177" s="193"/>
      <c r="CD177" s="193"/>
      <c r="CE177" s="193"/>
      <c r="CF177" s="193"/>
      <c r="CG177" s="193"/>
      <c r="CH177" s="193"/>
      <c r="CI177" s="193"/>
      <c r="CJ177" s="193"/>
      <c r="CK177" s="193"/>
      <c r="CL177" s="193"/>
      <c r="CM177" s="193"/>
      <c r="CN177" s="193"/>
      <c r="CO177" s="193"/>
      <c r="CP177" s="193"/>
      <c r="CQ177" s="193"/>
      <c r="CR177" s="193"/>
      <c r="CS177" s="193"/>
      <c r="CT177" s="193"/>
      <c r="CU177" s="193"/>
      <c r="CV177" s="193"/>
      <c r="CW177" s="193"/>
      <c r="CX177" s="193"/>
      <c r="CY177" s="193"/>
      <c r="CZ177" s="193"/>
      <c r="DA177" s="193"/>
      <c r="DB177" s="193"/>
      <c r="DC177" s="193"/>
      <c r="DD177" s="193"/>
      <c r="DE177" s="193"/>
      <c r="DF177" s="193"/>
      <c r="DG177" s="193"/>
      <c r="DH177" s="193"/>
      <c r="DI177" s="193"/>
      <c r="DJ177" s="193"/>
      <c r="DK177" s="188"/>
      <c r="DL177" s="193"/>
      <c r="DM177" s="193"/>
      <c r="DN177" s="193"/>
      <c r="DO177" s="193"/>
      <c r="DP177" s="193"/>
      <c r="DQ177" s="193"/>
      <c r="DR177" s="193"/>
      <c r="DS177" s="193"/>
      <c r="DT177" s="193"/>
      <c r="DU177" s="193"/>
      <c r="DV177" s="193"/>
      <c r="DW177" s="193"/>
      <c r="DX177" s="193"/>
      <c r="DY177" s="193"/>
    </row>
    <row r="178" ht="15.75" customHeight="1">
      <c r="A178" s="187"/>
      <c r="B178" s="187"/>
      <c r="C178" s="187"/>
      <c r="D178" s="187"/>
      <c r="E178" s="187"/>
      <c r="F178" s="187"/>
      <c r="G178" s="187"/>
      <c r="H178" s="187"/>
      <c r="I178" s="229"/>
      <c r="J178" s="229"/>
      <c r="K178" s="187"/>
      <c r="L178" s="187"/>
      <c r="M178" s="187"/>
      <c r="N178" s="187"/>
      <c r="O178" s="187"/>
      <c r="P178" s="187"/>
      <c r="Q178" s="187"/>
      <c r="R178" s="187"/>
      <c r="S178" s="187"/>
      <c r="T178" s="229"/>
      <c r="U178" s="99"/>
      <c r="V178" s="99"/>
      <c r="W178" s="99"/>
      <c r="X178" s="99"/>
      <c r="Y178" s="99"/>
      <c r="Z178" s="99"/>
      <c r="AA178" s="99"/>
      <c r="AB178" s="188"/>
      <c r="AC178" s="188"/>
      <c r="AD178" s="188"/>
      <c r="AE178" s="99"/>
      <c r="AF178" s="99"/>
      <c r="AG178" s="99"/>
      <c r="AH178" s="99"/>
      <c r="AI178" s="188"/>
      <c r="AJ178" s="188"/>
      <c r="AK178" s="188"/>
      <c r="AL178" s="188"/>
      <c r="AM178" s="188"/>
      <c r="AN178" s="188"/>
      <c r="AO178" s="188"/>
      <c r="AP178" s="188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  <c r="BA178" s="188"/>
      <c r="BB178" s="188"/>
      <c r="BC178" s="188"/>
      <c r="BD178" s="188"/>
      <c r="BE178" s="188"/>
      <c r="BF178" s="188"/>
      <c r="BG178" s="188"/>
      <c r="BH178" s="188"/>
      <c r="BI178" s="188"/>
      <c r="BJ178" s="188"/>
      <c r="BK178" s="188"/>
      <c r="BL178" s="188"/>
      <c r="BM178" s="188"/>
      <c r="BN178" s="188"/>
      <c r="BO178" s="188"/>
      <c r="BP178" s="188"/>
      <c r="BQ178" s="193"/>
      <c r="BR178" s="193"/>
      <c r="BS178" s="188"/>
      <c r="BT178" s="193"/>
      <c r="BU178" s="193"/>
      <c r="BV178" s="193"/>
      <c r="BW178" s="193"/>
      <c r="BX178" s="193"/>
      <c r="BY178" s="193"/>
      <c r="BZ178" s="193"/>
      <c r="CA178" s="193"/>
      <c r="CB178" s="193"/>
      <c r="CC178" s="193"/>
      <c r="CD178" s="193"/>
      <c r="CE178" s="193"/>
      <c r="CF178" s="193"/>
      <c r="CG178" s="193"/>
      <c r="CH178" s="193"/>
      <c r="CI178" s="193"/>
      <c r="CJ178" s="193"/>
      <c r="CK178" s="193"/>
      <c r="CL178" s="193"/>
      <c r="CM178" s="193"/>
      <c r="CN178" s="193"/>
      <c r="CO178" s="193"/>
      <c r="CP178" s="193"/>
      <c r="CQ178" s="193"/>
      <c r="CR178" s="193"/>
      <c r="CS178" s="193"/>
      <c r="CT178" s="193"/>
      <c r="CU178" s="193"/>
      <c r="CV178" s="193"/>
      <c r="CW178" s="193"/>
      <c r="CX178" s="193"/>
      <c r="CY178" s="193"/>
      <c r="CZ178" s="193"/>
      <c r="DA178" s="193"/>
      <c r="DB178" s="193"/>
      <c r="DC178" s="193"/>
      <c r="DD178" s="193"/>
      <c r="DE178" s="193"/>
      <c r="DF178" s="193"/>
      <c r="DG178" s="193"/>
      <c r="DH178" s="193"/>
      <c r="DI178" s="193"/>
      <c r="DJ178" s="193"/>
      <c r="DK178" s="188"/>
      <c r="DL178" s="193"/>
      <c r="DM178" s="193"/>
      <c r="DN178" s="193"/>
      <c r="DO178" s="193"/>
      <c r="DP178" s="193"/>
      <c r="DQ178" s="193"/>
      <c r="DR178" s="193"/>
      <c r="DS178" s="193"/>
      <c r="DT178" s="193"/>
      <c r="DU178" s="193"/>
      <c r="DV178" s="193"/>
      <c r="DW178" s="193"/>
      <c r="DX178" s="193"/>
      <c r="DY178" s="193"/>
    </row>
    <row r="179" ht="15.75" customHeight="1">
      <c r="A179" s="187"/>
      <c r="B179" s="187"/>
      <c r="C179" s="187"/>
      <c r="D179" s="187"/>
      <c r="E179" s="187"/>
      <c r="F179" s="187"/>
      <c r="G179" s="187"/>
      <c r="H179" s="187"/>
      <c r="I179" s="229"/>
      <c r="J179" s="229"/>
      <c r="K179" s="187"/>
      <c r="L179" s="187"/>
      <c r="M179" s="187"/>
      <c r="N179" s="187"/>
      <c r="O179" s="187"/>
      <c r="P179" s="187"/>
      <c r="Q179" s="187"/>
      <c r="R179" s="187"/>
      <c r="S179" s="187"/>
      <c r="T179" s="229"/>
      <c r="U179" s="99"/>
      <c r="V179" s="99"/>
      <c r="W179" s="99"/>
      <c r="X179" s="99"/>
      <c r="Y179" s="99"/>
      <c r="Z179" s="99"/>
      <c r="AA179" s="99"/>
      <c r="AB179" s="188"/>
      <c r="AC179" s="188"/>
      <c r="AD179" s="188"/>
      <c r="AE179" s="99"/>
      <c r="AF179" s="99"/>
      <c r="AG179" s="99"/>
      <c r="AH179" s="99"/>
      <c r="AI179" s="188"/>
      <c r="AJ179" s="188"/>
      <c r="AK179" s="188"/>
      <c r="AL179" s="188"/>
      <c r="AM179" s="188"/>
      <c r="AN179" s="188"/>
      <c r="AO179" s="188"/>
      <c r="AP179" s="188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  <c r="BA179" s="188"/>
      <c r="BB179" s="188"/>
      <c r="BC179" s="188"/>
      <c r="BD179" s="188"/>
      <c r="BE179" s="188"/>
      <c r="BF179" s="188"/>
      <c r="BG179" s="188"/>
      <c r="BH179" s="188"/>
      <c r="BI179" s="188"/>
      <c r="BJ179" s="188"/>
      <c r="BK179" s="188"/>
      <c r="BL179" s="188"/>
      <c r="BM179" s="188"/>
      <c r="BN179" s="188"/>
      <c r="BO179" s="188"/>
      <c r="BP179" s="188"/>
      <c r="BQ179" s="193"/>
      <c r="BR179" s="193"/>
      <c r="BS179" s="188"/>
      <c r="BT179" s="193"/>
      <c r="BU179" s="193"/>
      <c r="BV179" s="193"/>
      <c r="BW179" s="193"/>
      <c r="BX179" s="193"/>
      <c r="BY179" s="193"/>
      <c r="BZ179" s="193"/>
      <c r="CA179" s="193"/>
      <c r="CB179" s="193"/>
      <c r="CC179" s="193"/>
      <c r="CD179" s="193"/>
      <c r="CE179" s="193"/>
      <c r="CF179" s="193"/>
      <c r="CG179" s="193"/>
      <c r="CH179" s="193"/>
      <c r="CI179" s="193"/>
      <c r="CJ179" s="193"/>
      <c r="CK179" s="193"/>
      <c r="CL179" s="193"/>
      <c r="CM179" s="193"/>
      <c r="CN179" s="193"/>
      <c r="CO179" s="193"/>
      <c r="CP179" s="193"/>
      <c r="CQ179" s="193"/>
      <c r="CR179" s="193"/>
      <c r="CS179" s="193"/>
      <c r="CT179" s="193"/>
      <c r="CU179" s="193"/>
      <c r="CV179" s="193"/>
      <c r="CW179" s="193"/>
      <c r="CX179" s="193"/>
      <c r="CY179" s="193"/>
      <c r="CZ179" s="193"/>
      <c r="DA179" s="193"/>
      <c r="DB179" s="193"/>
      <c r="DC179" s="193"/>
      <c r="DD179" s="193"/>
      <c r="DE179" s="193"/>
      <c r="DF179" s="193"/>
      <c r="DG179" s="193"/>
      <c r="DH179" s="193"/>
      <c r="DI179" s="193"/>
      <c r="DJ179" s="193"/>
      <c r="DK179" s="188"/>
      <c r="DL179" s="193"/>
      <c r="DM179" s="193"/>
      <c r="DN179" s="193"/>
      <c r="DO179" s="193"/>
      <c r="DP179" s="193"/>
      <c r="DQ179" s="193"/>
      <c r="DR179" s="193"/>
      <c r="DS179" s="193"/>
      <c r="DT179" s="193"/>
      <c r="DU179" s="193"/>
      <c r="DV179" s="193"/>
      <c r="DW179" s="193"/>
      <c r="DX179" s="193"/>
      <c r="DY179" s="193"/>
    </row>
    <row r="180" ht="15.75" customHeight="1">
      <c r="A180" s="187"/>
      <c r="B180" s="187"/>
      <c r="C180" s="187"/>
      <c r="D180" s="187"/>
      <c r="E180" s="187"/>
      <c r="F180" s="187"/>
      <c r="G180" s="187"/>
      <c r="H180" s="187"/>
      <c r="I180" s="229"/>
      <c r="J180" s="229"/>
      <c r="K180" s="187"/>
      <c r="L180" s="187"/>
      <c r="M180" s="187"/>
      <c r="N180" s="187"/>
      <c r="O180" s="187"/>
      <c r="P180" s="187"/>
      <c r="Q180" s="187"/>
      <c r="R180" s="187"/>
      <c r="S180" s="187"/>
      <c r="T180" s="229"/>
      <c r="U180" s="99"/>
      <c r="V180" s="99"/>
      <c r="W180" s="99"/>
      <c r="X180" s="99"/>
      <c r="Y180" s="99"/>
      <c r="Z180" s="99"/>
      <c r="AA180" s="99"/>
      <c r="AB180" s="188"/>
      <c r="AC180" s="188"/>
      <c r="AD180" s="188"/>
      <c r="AE180" s="99"/>
      <c r="AF180" s="99"/>
      <c r="AG180" s="99"/>
      <c r="AH180" s="99"/>
      <c r="AI180" s="188"/>
      <c r="AJ180" s="188"/>
      <c r="AK180" s="188"/>
      <c r="AL180" s="188"/>
      <c r="AM180" s="188"/>
      <c r="AN180" s="188"/>
      <c r="AO180" s="188"/>
      <c r="AP180" s="188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  <c r="BA180" s="188"/>
      <c r="BB180" s="188"/>
      <c r="BC180" s="188"/>
      <c r="BD180" s="188"/>
      <c r="BE180" s="188"/>
      <c r="BF180" s="188"/>
      <c r="BG180" s="188"/>
      <c r="BH180" s="188"/>
      <c r="BI180" s="188"/>
      <c r="BJ180" s="188"/>
      <c r="BK180" s="188"/>
      <c r="BL180" s="188"/>
      <c r="BM180" s="188"/>
      <c r="BN180" s="188"/>
      <c r="BO180" s="188"/>
      <c r="BP180" s="188"/>
      <c r="BQ180" s="193"/>
      <c r="BR180" s="193"/>
      <c r="BS180" s="188"/>
      <c r="BT180" s="193"/>
      <c r="BU180" s="193"/>
      <c r="BV180" s="193"/>
      <c r="BW180" s="193"/>
      <c r="BX180" s="193"/>
      <c r="BY180" s="193"/>
      <c r="BZ180" s="193"/>
      <c r="CA180" s="193"/>
      <c r="CB180" s="193"/>
      <c r="CC180" s="193"/>
      <c r="CD180" s="193"/>
      <c r="CE180" s="193"/>
      <c r="CF180" s="193"/>
      <c r="CG180" s="193"/>
      <c r="CH180" s="193"/>
      <c r="CI180" s="193"/>
      <c r="CJ180" s="193"/>
      <c r="CK180" s="193"/>
      <c r="CL180" s="193"/>
      <c r="CM180" s="193"/>
      <c r="CN180" s="193"/>
      <c r="CO180" s="193"/>
      <c r="CP180" s="193"/>
      <c r="CQ180" s="193"/>
      <c r="CR180" s="193"/>
      <c r="CS180" s="193"/>
      <c r="CT180" s="193"/>
      <c r="CU180" s="193"/>
      <c r="CV180" s="193"/>
      <c r="CW180" s="193"/>
      <c r="CX180" s="193"/>
      <c r="CY180" s="193"/>
      <c r="CZ180" s="193"/>
      <c r="DA180" s="193"/>
      <c r="DB180" s="193"/>
      <c r="DC180" s="193"/>
      <c r="DD180" s="193"/>
      <c r="DE180" s="193"/>
      <c r="DF180" s="193"/>
      <c r="DG180" s="193"/>
      <c r="DH180" s="193"/>
      <c r="DI180" s="193"/>
      <c r="DJ180" s="193"/>
      <c r="DK180" s="188"/>
      <c r="DL180" s="193"/>
      <c r="DM180" s="193"/>
      <c r="DN180" s="193"/>
      <c r="DO180" s="193"/>
      <c r="DP180" s="193"/>
      <c r="DQ180" s="193"/>
      <c r="DR180" s="193"/>
      <c r="DS180" s="193"/>
      <c r="DT180" s="193"/>
      <c r="DU180" s="193"/>
      <c r="DV180" s="193"/>
      <c r="DW180" s="193"/>
      <c r="DX180" s="193"/>
      <c r="DY180" s="193"/>
    </row>
    <row r="181" ht="15.75" customHeight="1">
      <c r="A181" s="187"/>
      <c r="B181" s="187"/>
      <c r="C181" s="187"/>
      <c r="D181" s="187"/>
      <c r="E181" s="187"/>
      <c r="F181" s="187"/>
      <c r="G181" s="187"/>
      <c r="H181" s="187"/>
      <c r="I181" s="229"/>
      <c r="J181" s="229"/>
      <c r="K181" s="187"/>
      <c r="L181" s="187"/>
      <c r="M181" s="187"/>
      <c r="N181" s="187"/>
      <c r="O181" s="187"/>
      <c r="P181" s="187"/>
      <c r="Q181" s="187"/>
      <c r="R181" s="187"/>
      <c r="S181" s="187"/>
      <c r="T181" s="229"/>
      <c r="U181" s="99"/>
      <c r="V181" s="99"/>
      <c r="W181" s="99"/>
      <c r="X181" s="99"/>
      <c r="Y181" s="99"/>
      <c r="Z181" s="99"/>
      <c r="AA181" s="99"/>
      <c r="AB181" s="188"/>
      <c r="AC181" s="188"/>
      <c r="AD181" s="188"/>
      <c r="AE181" s="99"/>
      <c r="AF181" s="99"/>
      <c r="AG181" s="99"/>
      <c r="AH181" s="99"/>
      <c r="AI181" s="188"/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  <c r="BA181" s="188"/>
      <c r="BB181" s="188"/>
      <c r="BC181" s="188"/>
      <c r="BD181" s="188"/>
      <c r="BE181" s="188"/>
      <c r="BF181" s="188"/>
      <c r="BG181" s="188"/>
      <c r="BH181" s="188"/>
      <c r="BI181" s="188"/>
      <c r="BJ181" s="188"/>
      <c r="BK181" s="188"/>
      <c r="BL181" s="188"/>
      <c r="BM181" s="188"/>
      <c r="BN181" s="188"/>
      <c r="BO181" s="188"/>
      <c r="BP181" s="188"/>
      <c r="BQ181" s="193"/>
      <c r="BR181" s="193"/>
      <c r="BS181" s="188"/>
      <c r="BT181" s="193"/>
      <c r="BU181" s="193"/>
      <c r="BV181" s="193"/>
      <c r="BW181" s="193"/>
      <c r="BX181" s="193"/>
      <c r="BY181" s="193"/>
      <c r="BZ181" s="193"/>
      <c r="CA181" s="193"/>
      <c r="CB181" s="193"/>
      <c r="CC181" s="193"/>
      <c r="CD181" s="193"/>
      <c r="CE181" s="193"/>
      <c r="CF181" s="193"/>
      <c r="CG181" s="193"/>
      <c r="CH181" s="193"/>
      <c r="CI181" s="193"/>
      <c r="CJ181" s="193"/>
      <c r="CK181" s="193"/>
      <c r="CL181" s="193"/>
      <c r="CM181" s="193"/>
      <c r="CN181" s="193"/>
      <c r="CO181" s="193"/>
      <c r="CP181" s="193"/>
      <c r="CQ181" s="193"/>
      <c r="CR181" s="193"/>
      <c r="CS181" s="193"/>
      <c r="CT181" s="193"/>
      <c r="CU181" s="193"/>
      <c r="CV181" s="193"/>
      <c r="CW181" s="193"/>
      <c r="CX181" s="193"/>
      <c r="CY181" s="193"/>
      <c r="CZ181" s="193"/>
      <c r="DA181" s="193"/>
      <c r="DB181" s="193"/>
      <c r="DC181" s="193"/>
      <c r="DD181" s="193"/>
      <c r="DE181" s="193"/>
      <c r="DF181" s="193"/>
      <c r="DG181" s="193"/>
      <c r="DH181" s="193"/>
      <c r="DI181" s="193"/>
      <c r="DJ181" s="193"/>
      <c r="DK181" s="188"/>
      <c r="DL181" s="193"/>
      <c r="DM181" s="193"/>
      <c r="DN181" s="193"/>
      <c r="DO181" s="193"/>
      <c r="DP181" s="193"/>
      <c r="DQ181" s="193"/>
      <c r="DR181" s="193"/>
      <c r="DS181" s="193"/>
      <c r="DT181" s="193"/>
      <c r="DU181" s="193"/>
      <c r="DV181" s="193"/>
      <c r="DW181" s="193"/>
      <c r="DX181" s="193"/>
      <c r="DY181" s="193"/>
    </row>
    <row r="182" ht="15.75" customHeight="1">
      <c r="A182" s="187"/>
      <c r="B182" s="187"/>
      <c r="C182" s="187"/>
      <c r="D182" s="187"/>
      <c r="E182" s="187"/>
      <c r="F182" s="187"/>
      <c r="G182" s="187"/>
      <c r="H182" s="187"/>
      <c r="I182" s="229"/>
      <c r="J182" s="229"/>
      <c r="K182" s="187"/>
      <c r="L182" s="187"/>
      <c r="M182" s="187"/>
      <c r="N182" s="187"/>
      <c r="O182" s="187"/>
      <c r="P182" s="187"/>
      <c r="Q182" s="187"/>
      <c r="R182" s="187"/>
      <c r="S182" s="187"/>
      <c r="T182" s="229"/>
      <c r="U182" s="99"/>
      <c r="V182" s="99"/>
      <c r="W182" s="99"/>
      <c r="X182" s="99"/>
      <c r="Y182" s="99"/>
      <c r="Z182" s="99"/>
      <c r="AA182" s="99"/>
      <c r="AB182" s="188"/>
      <c r="AC182" s="188"/>
      <c r="AD182" s="188"/>
      <c r="AE182" s="99"/>
      <c r="AF182" s="99"/>
      <c r="AG182" s="99"/>
      <c r="AH182" s="99"/>
      <c r="AI182" s="188"/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  <c r="BA182" s="188"/>
      <c r="BB182" s="188"/>
      <c r="BC182" s="188"/>
      <c r="BD182" s="188"/>
      <c r="BE182" s="188"/>
      <c r="BF182" s="188"/>
      <c r="BG182" s="188"/>
      <c r="BH182" s="188"/>
      <c r="BI182" s="188"/>
      <c r="BJ182" s="188"/>
      <c r="BK182" s="188"/>
      <c r="BL182" s="188"/>
      <c r="BM182" s="188"/>
      <c r="BN182" s="188"/>
      <c r="BO182" s="188"/>
      <c r="BP182" s="188"/>
      <c r="BQ182" s="193"/>
      <c r="BR182" s="193"/>
      <c r="BS182" s="188"/>
      <c r="BT182" s="193"/>
      <c r="BU182" s="193"/>
      <c r="BV182" s="193"/>
      <c r="BW182" s="193"/>
      <c r="BX182" s="193"/>
      <c r="BY182" s="193"/>
      <c r="BZ182" s="193"/>
      <c r="CA182" s="193"/>
      <c r="CB182" s="193"/>
      <c r="CC182" s="193"/>
      <c r="CD182" s="193"/>
      <c r="CE182" s="193"/>
      <c r="CF182" s="193"/>
      <c r="CG182" s="193"/>
      <c r="CH182" s="193"/>
      <c r="CI182" s="193"/>
      <c r="CJ182" s="193"/>
      <c r="CK182" s="193"/>
      <c r="CL182" s="193"/>
      <c r="CM182" s="193"/>
      <c r="CN182" s="193"/>
      <c r="CO182" s="193"/>
      <c r="CP182" s="193"/>
      <c r="CQ182" s="193"/>
      <c r="CR182" s="193"/>
      <c r="CS182" s="193"/>
      <c r="CT182" s="193"/>
      <c r="CU182" s="193"/>
      <c r="CV182" s="193"/>
      <c r="CW182" s="193"/>
      <c r="CX182" s="193"/>
      <c r="CY182" s="193"/>
      <c r="CZ182" s="193"/>
      <c r="DA182" s="193"/>
      <c r="DB182" s="193"/>
      <c r="DC182" s="193"/>
      <c r="DD182" s="193"/>
      <c r="DE182" s="193"/>
      <c r="DF182" s="193"/>
      <c r="DG182" s="193"/>
      <c r="DH182" s="193"/>
      <c r="DI182" s="193"/>
      <c r="DJ182" s="193"/>
      <c r="DK182" s="188"/>
      <c r="DL182" s="193"/>
      <c r="DM182" s="193"/>
      <c r="DN182" s="193"/>
      <c r="DO182" s="193"/>
      <c r="DP182" s="193"/>
      <c r="DQ182" s="193"/>
      <c r="DR182" s="193"/>
      <c r="DS182" s="193"/>
      <c r="DT182" s="193"/>
      <c r="DU182" s="193"/>
      <c r="DV182" s="193"/>
      <c r="DW182" s="193"/>
      <c r="DX182" s="193"/>
      <c r="DY182" s="193"/>
    </row>
    <row r="183" ht="15.75" customHeight="1">
      <c r="A183" s="187"/>
      <c r="B183" s="187"/>
      <c r="C183" s="187"/>
      <c r="D183" s="187"/>
      <c r="E183" s="187"/>
      <c r="F183" s="187"/>
      <c r="G183" s="187"/>
      <c r="H183" s="187"/>
      <c r="I183" s="229"/>
      <c r="J183" s="229"/>
      <c r="K183" s="187"/>
      <c r="L183" s="187"/>
      <c r="M183" s="187"/>
      <c r="N183" s="187"/>
      <c r="O183" s="187"/>
      <c r="P183" s="187"/>
      <c r="Q183" s="187"/>
      <c r="R183" s="187"/>
      <c r="S183" s="187"/>
      <c r="T183" s="229"/>
      <c r="U183" s="99"/>
      <c r="V183" s="99"/>
      <c r="W183" s="99"/>
      <c r="X183" s="99"/>
      <c r="Y183" s="99"/>
      <c r="Z183" s="99"/>
      <c r="AA183" s="99"/>
      <c r="AB183" s="188"/>
      <c r="AC183" s="188"/>
      <c r="AD183" s="188"/>
      <c r="AE183" s="99"/>
      <c r="AF183" s="99"/>
      <c r="AG183" s="99"/>
      <c r="AH183" s="99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  <c r="BA183" s="188"/>
      <c r="BB183" s="188"/>
      <c r="BC183" s="188"/>
      <c r="BD183" s="188"/>
      <c r="BE183" s="188"/>
      <c r="BF183" s="188"/>
      <c r="BG183" s="188"/>
      <c r="BH183" s="188"/>
      <c r="BI183" s="188"/>
      <c r="BJ183" s="188"/>
      <c r="BK183" s="188"/>
      <c r="BL183" s="188"/>
      <c r="BM183" s="188"/>
      <c r="BN183" s="188"/>
      <c r="BO183" s="188"/>
      <c r="BP183" s="188"/>
      <c r="BQ183" s="193"/>
      <c r="BR183" s="193"/>
      <c r="BS183" s="188"/>
      <c r="BT183" s="193"/>
      <c r="BU183" s="193"/>
      <c r="BV183" s="193"/>
      <c r="BW183" s="193"/>
      <c r="BX183" s="193"/>
      <c r="BY183" s="193"/>
      <c r="BZ183" s="193"/>
      <c r="CA183" s="193"/>
      <c r="CB183" s="193"/>
      <c r="CC183" s="193"/>
      <c r="CD183" s="193"/>
      <c r="CE183" s="193"/>
      <c r="CF183" s="193"/>
      <c r="CG183" s="193"/>
      <c r="CH183" s="193"/>
      <c r="CI183" s="193"/>
      <c r="CJ183" s="193"/>
      <c r="CK183" s="193"/>
      <c r="CL183" s="193"/>
      <c r="CM183" s="193"/>
      <c r="CN183" s="193"/>
      <c r="CO183" s="193"/>
      <c r="CP183" s="193"/>
      <c r="CQ183" s="193"/>
      <c r="CR183" s="193"/>
      <c r="CS183" s="193"/>
      <c r="CT183" s="193"/>
      <c r="CU183" s="193"/>
      <c r="CV183" s="193"/>
      <c r="CW183" s="193"/>
      <c r="CX183" s="193"/>
      <c r="CY183" s="193"/>
      <c r="CZ183" s="193"/>
      <c r="DA183" s="193"/>
      <c r="DB183" s="193"/>
      <c r="DC183" s="193"/>
      <c r="DD183" s="193"/>
      <c r="DE183" s="193"/>
      <c r="DF183" s="193"/>
      <c r="DG183" s="193"/>
      <c r="DH183" s="193"/>
      <c r="DI183" s="193"/>
      <c r="DJ183" s="193"/>
      <c r="DK183" s="188"/>
      <c r="DL183" s="193"/>
      <c r="DM183" s="193"/>
      <c r="DN183" s="193"/>
      <c r="DO183" s="193"/>
      <c r="DP183" s="193"/>
      <c r="DQ183" s="193"/>
      <c r="DR183" s="193"/>
      <c r="DS183" s="193"/>
      <c r="DT183" s="193"/>
      <c r="DU183" s="193"/>
      <c r="DV183" s="193"/>
      <c r="DW183" s="193"/>
      <c r="DX183" s="193"/>
      <c r="DY183" s="193"/>
    </row>
    <row r="184" ht="15.75" customHeight="1">
      <c r="A184" s="187"/>
      <c r="B184" s="187"/>
      <c r="C184" s="187"/>
      <c r="D184" s="187"/>
      <c r="E184" s="187"/>
      <c r="F184" s="187"/>
      <c r="G184" s="187"/>
      <c r="H184" s="187"/>
      <c r="I184" s="229"/>
      <c r="J184" s="229"/>
      <c r="K184" s="187"/>
      <c r="L184" s="187"/>
      <c r="M184" s="187"/>
      <c r="N184" s="187"/>
      <c r="O184" s="187"/>
      <c r="P184" s="187"/>
      <c r="Q184" s="187"/>
      <c r="R184" s="187"/>
      <c r="S184" s="187"/>
      <c r="T184" s="229"/>
      <c r="U184" s="99"/>
      <c r="V184" s="99"/>
      <c r="W184" s="99"/>
      <c r="X184" s="99"/>
      <c r="Y184" s="99"/>
      <c r="Z184" s="99"/>
      <c r="AA184" s="99"/>
      <c r="AB184" s="188"/>
      <c r="AC184" s="188"/>
      <c r="AD184" s="188"/>
      <c r="AE184" s="99"/>
      <c r="AF184" s="99"/>
      <c r="AG184" s="99"/>
      <c r="AH184" s="99"/>
      <c r="AI184" s="188"/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  <c r="BA184" s="188"/>
      <c r="BB184" s="188"/>
      <c r="BC184" s="188"/>
      <c r="BD184" s="188"/>
      <c r="BE184" s="188"/>
      <c r="BF184" s="188"/>
      <c r="BG184" s="188"/>
      <c r="BH184" s="188"/>
      <c r="BI184" s="188"/>
      <c r="BJ184" s="188"/>
      <c r="BK184" s="188"/>
      <c r="BL184" s="188"/>
      <c r="BM184" s="188"/>
      <c r="BN184" s="188"/>
      <c r="BO184" s="188"/>
      <c r="BP184" s="188"/>
      <c r="BQ184" s="193"/>
      <c r="BR184" s="193"/>
      <c r="BS184" s="188"/>
      <c r="BT184" s="193"/>
      <c r="BU184" s="193"/>
      <c r="BV184" s="193"/>
      <c r="BW184" s="193"/>
      <c r="BX184" s="193"/>
      <c r="BY184" s="193"/>
      <c r="BZ184" s="193"/>
      <c r="CA184" s="193"/>
      <c r="CB184" s="193"/>
      <c r="CC184" s="193"/>
      <c r="CD184" s="193"/>
      <c r="CE184" s="193"/>
      <c r="CF184" s="193"/>
      <c r="CG184" s="193"/>
      <c r="CH184" s="193"/>
      <c r="CI184" s="193"/>
      <c r="CJ184" s="193"/>
      <c r="CK184" s="193"/>
      <c r="CL184" s="193"/>
      <c r="CM184" s="193"/>
      <c r="CN184" s="193"/>
      <c r="CO184" s="193"/>
      <c r="CP184" s="193"/>
      <c r="CQ184" s="193"/>
      <c r="CR184" s="193"/>
      <c r="CS184" s="193"/>
      <c r="CT184" s="193"/>
      <c r="CU184" s="193"/>
      <c r="CV184" s="193"/>
      <c r="CW184" s="193"/>
      <c r="CX184" s="193"/>
      <c r="CY184" s="193"/>
      <c r="CZ184" s="193"/>
      <c r="DA184" s="193"/>
      <c r="DB184" s="193"/>
      <c r="DC184" s="193"/>
      <c r="DD184" s="193"/>
      <c r="DE184" s="193"/>
      <c r="DF184" s="193"/>
      <c r="DG184" s="193"/>
      <c r="DH184" s="193"/>
      <c r="DI184" s="193"/>
      <c r="DJ184" s="193"/>
      <c r="DK184" s="188"/>
      <c r="DL184" s="193"/>
      <c r="DM184" s="193"/>
      <c r="DN184" s="193"/>
      <c r="DO184" s="193"/>
      <c r="DP184" s="193"/>
      <c r="DQ184" s="193"/>
      <c r="DR184" s="193"/>
      <c r="DS184" s="193"/>
      <c r="DT184" s="193"/>
      <c r="DU184" s="193"/>
      <c r="DV184" s="193"/>
      <c r="DW184" s="193"/>
      <c r="DX184" s="193"/>
      <c r="DY184" s="193"/>
    </row>
    <row r="185" ht="15.75" customHeight="1">
      <c r="A185" s="187"/>
      <c r="B185" s="187"/>
      <c r="C185" s="187"/>
      <c r="D185" s="187"/>
      <c r="E185" s="187"/>
      <c r="F185" s="187"/>
      <c r="G185" s="187"/>
      <c r="H185" s="187"/>
      <c r="I185" s="229"/>
      <c r="J185" s="229"/>
      <c r="K185" s="187"/>
      <c r="L185" s="187"/>
      <c r="M185" s="187"/>
      <c r="N185" s="187"/>
      <c r="O185" s="187"/>
      <c r="P185" s="187"/>
      <c r="Q185" s="187"/>
      <c r="R185" s="187"/>
      <c r="S185" s="187"/>
      <c r="T185" s="229"/>
      <c r="U185" s="99"/>
      <c r="V185" s="99"/>
      <c r="W185" s="99"/>
      <c r="X185" s="99"/>
      <c r="Y185" s="99"/>
      <c r="Z185" s="99"/>
      <c r="AA185" s="99"/>
      <c r="AB185" s="188"/>
      <c r="AC185" s="188"/>
      <c r="AD185" s="188"/>
      <c r="AE185" s="99"/>
      <c r="AF185" s="99"/>
      <c r="AG185" s="99"/>
      <c r="AH185" s="99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8"/>
      <c r="BD185" s="188"/>
      <c r="BE185" s="188"/>
      <c r="BF185" s="188"/>
      <c r="BG185" s="188"/>
      <c r="BH185" s="188"/>
      <c r="BI185" s="188"/>
      <c r="BJ185" s="188"/>
      <c r="BK185" s="188"/>
      <c r="BL185" s="188"/>
      <c r="BM185" s="188"/>
      <c r="BN185" s="188"/>
      <c r="BO185" s="188"/>
      <c r="BP185" s="188"/>
      <c r="BQ185" s="188"/>
      <c r="BR185" s="188"/>
      <c r="BS185" s="188"/>
      <c r="BT185" s="188"/>
      <c r="BU185" s="188"/>
      <c r="BV185" s="188"/>
      <c r="BW185" s="188"/>
      <c r="BX185" s="188"/>
      <c r="BY185" s="188"/>
      <c r="BZ185" s="188"/>
      <c r="CA185" s="188"/>
      <c r="CB185" s="188"/>
      <c r="CC185" s="188"/>
      <c r="CD185" s="188"/>
      <c r="CE185" s="188"/>
      <c r="CF185" s="188"/>
      <c r="CG185" s="188"/>
      <c r="CH185" s="188"/>
      <c r="CI185" s="188"/>
      <c r="CJ185" s="188"/>
      <c r="CK185" s="188"/>
      <c r="CL185" s="188"/>
      <c r="CM185" s="188"/>
      <c r="CN185" s="188"/>
      <c r="CO185" s="188"/>
      <c r="CP185" s="188"/>
      <c r="CQ185" s="188"/>
      <c r="CR185" s="188"/>
      <c r="CS185" s="188"/>
      <c r="CT185" s="188"/>
      <c r="CU185" s="188"/>
      <c r="CV185" s="188"/>
      <c r="CW185" s="188"/>
      <c r="CX185" s="188"/>
      <c r="CY185" s="188"/>
      <c r="CZ185" s="188"/>
      <c r="DA185" s="188"/>
      <c r="DB185" s="188"/>
      <c r="DC185" s="188"/>
      <c r="DD185" s="188"/>
      <c r="DE185" s="188"/>
      <c r="DF185" s="188"/>
      <c r="DG185" s="188"/>
      <c r="DH185" s="188"/>
      <c r="DI185" s="188"/>
      <c r="DJ185" s="188"/>
      <c r="DK185" s="188"/>
      <c r="DL185" s="188"/>
      <c r="DM185" s="188"/>
      <c r="DN185" s="188"/>
      <c r="DO185" s="188"/>
      <c r="DP185" s="188"/>
      <c r="DQ185" s="188"/>
      <c r="DR185" s="188"/>
      <c r="DS185" s="188"/>
      <c r="DT185" s="188"/>
      <c r="DU185" s="188"/>
      <c r="DV185" s="188"/>
      <c r="DW185" s="188"/>
      <c r="DX185" s="188"/>
      <c r="DY185" s="188"/>
    </row>
    <row r="186" ht="15.75" customHeight="1">
      <c r="A186" s="187"/>
      <c r="B186" s="187"/>
      <c r="C186" s="187"/>
      <c r="D186" s="187"/>
      <c r="E186" s="187"/>
      <c r="F186" s="187"/>
      <c r="G186" s="187"/>
      <c r="H186" s="187"/>
      <c r="I186" s="229"/>
      <c r="J186" s="229"/>
      <c r="K186" s="187"/>
      <c r="L186" s="187"/>
      <c r="M186" s="187"/>
      <c r="N186" s="187"/>
      <c r="O186" s="187"/>
      <c r="P186" s="187"/>
      <c r="Q186" s="187"/>
      <c r="R186" s="187"/>
      <c r="S186" s="187"/>
      <c r="T186" s="229"/>
      <c r="U186" s="99"/>
      <c r="V186" s="99"/>
      <c r="W186" s="99"/>
      <c r="X186" s="99"/>
      <c r="Y186" s="99"/>
      <c r="Z186" s="99"/>
      <c r="AA186" s="99"/>
      <c r="AB186" s="188"/>
      <c r="AC186" s="188"/>
      <c r="AD186" s="188"/>
      <c r="AE186" s="99"/>
      <c r="AF186" s="99"/>
      <c r="AG186" s="99"/>
      <c r="AH186" s="99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188"/>
      <c r="BC186" s="188"/>
      <c r="BD186" s="188"/>
      <c r="BE186" s="188"/>
      <c r="BF186" s="188"/>
      <c r="BG186" s="188"/>
      <c r="BH186" s="188"/>
      <c r="BI186" s="188"/>
      <c r="BJ186" s="188"/>
      <c r="BK186" s="188"/>
      <c r="BL186" s="188"/>
      <c r="BM186" s="188"/>
      <c r="BN186" s="188"/>
      <c r="BO186" s="188"/>
      <c r="BP186" s="188"/>
      <c r="BQ186" s="188"/>
      <c r="BR186" s="188"/>
      <c r="BS186" s="188"/>
      <c r="BT186" s="188"/>
      <c r="BU186" s="188"/>
      <c r="BV186" s="188"/>
      <c r="BW186" s="188"/>
      <c r="BX186" s="188"/>
      <c r="BY186" s="188"/>
      <c r="BZ186" s="188"/>
      <c r="CA186" s="188"/>
      <c r="CB186" s="188"/>
      <c r="CC186" s="188"/>
      <c r="CD186" s="188"/>
      <c r="CE186" s="188"/>
      <c r="CF186" s="188"/>
      <c r="CG186" s="188"/>
      <c r="CH186" s="188"/>
      <c r="CI186" s="188"/>
      <c r="CJ186" s="188"/>
      <c r="CK186" s="188"/>
      <c r="CL186" s="188"/>
      <c r="CM186" s="188"/>
      <c r="CN186" s="188"/>
      <c r="CO186" s="188"/>
      <c r="CP186" s="188"/>
      <c r="CQ186" s="188"/>
      <c r="CR186" s="188"/>
      <c r="CS186" s="188"/>
      <c r="CT186" s="188"/>
      <c r="CU186" s="188"/>
      <c r="CV186" s="188"/>
      <c r="CW186" s="188"/>
      <c r="CX186" s="188"/>
      <c r="CY186" s="188"/>
      <c r="CZ186" s="188"/>
      <c r="DA186" s="188"/>
      <c r="DB186" s="188"/>
      <c r="DC186" s="188"/>
      <c r="DD186" s="188"/>
      <c r="DE186" s="188"/>
      <c r="DF186" s="188"/>
      <c r="DG186" s="188"/>
      <c r="DH186" s="188"/>
      <c r="DI186" s="188"/>
      <c r="DJ186" s="188"/>
      <c r="DK186" s="188"/>
      <c r="DL186" s="188"/>
      <c r="DM186" s="188"/>
      <c r="DN186" s="188"/>
      <c r="DO186" s="188"/>
      <c r="DP186" s="188"/>
      <c r="DQ186" s="188"/>
      <c r="DR186" s="188"/>
      <c r="DS186" s="188"/>
      <c r="DT186" s="188"/>
      <c r="DU186" s="188"/>
      <c r="DV186" s="188"/>
      <c r="DW186" s="188"/>
      <c r="DX186" s="188"/>
      <c r="DY186" s="188"/>
    </row>
    <row r="187" ht="15.75" customHeight="1">
      <c r="A187" s="187"/>
      <c r="B187" s="187"/>
      <c r="C187" s="187"/>
      <c r="D187" s="187"/>
      <c r="E187" s="187"/>
      <c r="F187" s="187"/>
      <c r="G187" s="187"/>
      <c r="H187" s="187"/>
      <c r="I187" s="187"/>
      <c r="J187" s="241"/>
      <c r="K187" s="187"/>
      <c r="L187" s="187"/>
      <c r="M187" s="187"/>
      <c r="N187" s="187"/>
      <c r="O187" s="187"/>
      <c r="P187" s="187"/>
      <c r="Q187" s="187"/>
      <c r="R187" s="187"/>
      <c r="S187" s="187"/>
      <c r="T187" s="229"/>
      <c r="U187" s="99"/>
      <c r="V187" s="99"/>
      <c r="W187" s="99"/>
      <c r="X187" s="99"/>
      <c r="Y187" s="99"/>
      <c r="Z187" s="99"/>
      <c r="AA187" s="99"/>
      <c r="AB187" s="188"/>
      <c r="AC187" s="188"/>
      <c r="AD187" s="188"/>
      <c r="AE187" s="99"/>
      <c r="AF187" s="99"/>
      <c r="AG187" s="99"/>
      <c r="AH187" s="99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188"/>
      <c r="BC187" s="188"/>
      <c r="BD187" s="188"/>
      <c r="BE187" s="188"/>
      <c r="BF187" s="188"/>
      <c r="BG187" s="188"/>
      <c r="BH187" s="188"/>
      <c r="BI187" s="188"/>
      <c r="BJ187" s="188"/>
      <c r="BK187" s="188"/>
      <c r="BL187" s="188"/>
      <c r="BM187" s="188"/>
      <c r="BN187" s="188"/>
      <c r="BO187" s="188"/>
      <c r="BP187" s="188"/>
      <c r="BQ187" s="188"/>
      <c r="BR187" s="188"/>
      <c r="BS187" s="188"/>
      <c r="BT187" s="188"/>
      <c r="BU187" s="188"/>
      <c r="BV187" s="188"/>
      <c r="BW187" s="188"/>
      <c r="BX187" s="188"/>
      <c r="BY187" s="188"/>
      <c r="BZ187" s="188"/>
      <c r="CA187" s="188"/>
      <c r="CB187" s="188"/>
      <c r="CC187" s="188"/>
      <c r="CD187" s="188"/>
      <c r="CE187" s="188"/>
      <c r="CF187" s="188"/>
      <c r="CG187" s="188"/>
      <c r="CH187" s="188"/>
      <c r="CI187" s="188"/>
      <c r="CJ187" s="188"/>
      <c r="CK187" s="188"/>
      <c r="CL187" s="188"/>
      <c r="CM187" s="188"/>
      <c r="CN187" s="188"/>
      <c r="CO187" s="188"/>
      <c r="CP187" s="188"/>
      <c r="CQ187" s="188"/>
      <c r="CR187" s="188"/>
      <c r="CS187" s="188"/>
      <c r="CT187" s="188"/>
      <c r="CU187" s="188"/>
      <c r="CV187" s="188"/>
      <c r="CW187" s="188"/>
      <c r="CX187" s="188"/>
      <c r="CY187" s="188"/>
      <c r="CZ187" s="188"/>
      <c r="DA187" s="188"/>
      <c r="DB187" s="188"/>
      <c r="DC187" s="188"/>
      <c r="DD187" s="188"/>
      <c r="DE187" s="188"/>
      <c r="DF187" s="188"/>
      <c r="DG187" s="188"/>
      <c r="DH187" s="188"/>
      <c r="DI187" s="188"/>
      <c r="DJ187" s="188"/>
      <c r="DK187" s="188"/>
      <c r="DL187" s="188"/>
      <c r="DM187" s="188"/>
      <c r="DN187" s="188"/>
      <c r="DO187" s="188"/>
      <c r="DP187" s="188"/>
      <c r="DQ187" s="188"/>
      <c r="DR187" s="188"/>
      <c r="DS187" s="188"/>
      <c r="DT187" s="188"/>
      <c r="DU187" s="188"/>
      <c r="DV187" s="188"/>
      <c r="DW187" s="188"/>
      <c r="DX187" s="188"/>
      <c r="DY187" s="188"/>
    </row>
    <row r="188" ht="15.75" customHeight="1">
      <c r="A188" s="187"/>
      <c r="B188" s="187"/>
      <c r="C188" s="187"/>
      <c r="D188" s="187"/>
      <c r="E188" s="187"/>
      <c r="F188" s="187"/>
      <c r="G188" s="187"/>
      <c r="H188" s="187"/>
      <c r="I188" s="187"/>
      <c r="J188" s="241"/>
      <c r="K188" s="187"/>
      <c r="L188" s="187"/>
      <c r="M188" s="187"/>
      <c r="N188" s="187"/>
      <c r="O188" s="187"/>
      <c r="P188" s="187"/>
      <c r="Q188" s="187"/>
      <c r="R188" s="187"/>
      <c r="S188" s="187"/>
      <c r="T188" s="229"/>
      <c r="U188" s="242"/>
      <c r="V188" s="242"/>
      <c r="W188" s="242"/>
      <c r="X188" s="242"/>
      <c r="Y188" s="242"/>
      <c r="Z188" s="242"/>
      <c r="AA188" s="242"/>
      <c r="AE188" s="242"/>
      <c r="AF188" s="242"/>
      <c r="AG188" s="242"/>
      <c r="AH188" s="242"/>
      <c r="BF188" s="164"/>
      <c r="BG188" s="164"/>
      <c r="BH188" s="164"/>
      <c r="BI188" s="164"/>
      <c r="BJ188" s="164"/>
      <c r="BK188" s="164"/>
      <c r="BL188" s="164"/>
      <c r="BM188" s="164"/>
      <c r="BN188" s="164"/>
      <c r="BO188" s="164"/>
      <c r="BP188" s="164"/>
      <c r="BQ188" s="164"/>
      <c r="BR188" s="164"/>
      <c r="BS188" s="164"/>
      <c r="BT188" s="164"/>
      <c r="BU188" s="164"/>
      <c r="BV188" s="164"/>
      <c r="BW188" s="164"/>
      <c r="BX188" s="164"/>
      <c r="BY188" s="164"/>
      <c r="BZ188" s="164"/>
      <c r="CA188" s="164"/>
      <c r="CB188" s="164"/>
      <c r="CC188" s="164"/>
      <c r="CD188" s="164"/>
      <c r="CE188" s="164"/>
      <c r="CF188" s="164"/>
      <c r="CG188" s="164"/>
      <c r="CH188" s="164"/>
      <c r="CI188" s="164"/>
      <c r="DR188" s="243"/>
      <c r="DS188" s="243"/>
      <c r="DT188" s="243"/>
      <c r="DU188" s="243"/>
      <c r="DV188" s="243"/>
      <c r="DW188" s="243"/>
    </row>
    <row r="189" ht="15.75" customHeight="1">
      <c r="A189" s="187"/>
      <c r="B189" s="187"/>
      <c r="C189" s="187"/>
      <c r="D189" s="187"/>
      <c r="E189" s="187"/>
      <c r="F189" s="187"/>
      <c r="G189" s="187"/>
      <c r="H189" s="187"/>
      <c r="I189" s="187"/>
      <c r="J189" s="241"/>
      <c r="K189" s="187"/>
      <c r="L189" s="187"/>
      <c r="M189" s="187"/>
      <c r="N189" s="187"/>
      <c r="O189" s="187"/>
      <c r="P189" s="187"/>
      <c r="Q189" s="187"/>
      <c r="R189" s="187"/>
      <c r="S189" s="187"/>
      <c r="T189" s="229"/>
      <c r="U189" s="242"/>
      <c r="V189" s="242"/>
      <c r="W189" s="242"/>
      <c r="X189" s="242"/>
      <c r="Y189" s="242"/>
      <c r="Z189" s="242"/>
      <c r="AA189" s="242"/>
      <c r="AE189" s="242"/>
      <c r="AF189" s="242"/>
      <c r="AG189" s="242"/>
      <c r="AH189" s="242"/>
      <c r="BF189" s="164"/>
      <c r="BG189" s="164"/>
      <c r="BH189" s="164"/>
      <c r="BI189" s="164"/>
      <c r="BJ189" s="164"/>
      <c r="BK189" s="164"/>
      <c r="BL189" s="164"/>
      <c r="BM189" s="164"/>
      <c r="BN189" s="164"/>
      <c r="BO189" s="164"/>
      <c r="BP189" s="164"/>
      <c r="BQ189" s="164"/>
      <c r="BR189" s="164"/>
      <c r="BS189" s="164"/>
      <c r="BT189" s="164"/>
      <c r="BU189" s="164"/>
      <c r="BV189" s="164"/>
      <c r="BW189" s="164"/>
      <c r="BX189" s="164"/>
      <c r="BY189" s="164"/>
      <c r="BZ189" s="164"/>
      <c r="CA189" s="164"/>
      <c r="CB189" s="164"/>
      <c r="CC189" s="164"/>
      <c r="CD189" s="164"/>
      <c r="CE189" s="164"/>
      <c r="CF189" s="164"/>
      <c r="CG189" s="164"/>
      <c r="CH189" s="164"/>
      <c r="CI189" s="164"/>
      <c r="DR189" s="243"/>
      <c r="DS189" s="243"/>
      <c r="DT189" s="243"/>
      <c r="DU189" s="243"/>
      <c r="DV189" s="243"/>
      <c r="DW189" s="243"/>
    </row>
    <row r="190" ht="15.75" customHeight="1">
      <c r="A190" s="187"/>
      <c r="B190" s="187"/>
      <c r="C190" s="187"/>
      <c r="D190" s="187"/>
      <c r="E190" s="187"/>
      <c r="F190" s="187"/>
      <c r="G190" s="187"/>
      <c r="H190" s="187"/>
      <c r="I190" s="187"/>
      <c r="J190" s="241"/>
      <c r="K190" s="187"/>
      <c r="L190" s="187"/>
      <c r="M190" s="187"/>
      <c r="N190" s="187"/>
      <c r="O190" s="187"/>
      <c r="P190" s="187"/>
      <c r="Q190" s="187"/>
      <c r="R190" s="187"/>
      <c r="S190" s="187"/>
      <c r="T190" s="229"/>
      <c r="U190" s="242"/>
      <c r="V190" s="242"/>
      <c r="W190" s="242"/>
      <c r="X190" s="242"/>
      <c r="Y190" s="242"/>
      <c r="Z190" s="242"/>
      <c r="AA190" s="242"/>
      <c r="AE190" s="242"/>
      <c r="AF190" s="242"/>
      <c r="AG190" s="242"/>
      <c r="AH190" s="242"/>
      <c r="BF190" s="164"/>
      <c r="BG190" s="164"/>
      <c r="BH190" s="164"/>
      <c r="BI190" s="164"/>
      <c r="BJ190" s="164"/>
      <c r="BK190" s="164"/>
      <c r="BL190" s="164"/>
      <c r="BM190" s="164"/>
      <c r="BN190" s="164"/>
      <c r="BO190" s="164"/>
      <c r="BP190" s="164"/>
      <c r="BQ190" s="164"/>
      <c r="BR190" s="164"/>
      <c r="BS190" s="164"/>
      <c r="BT190" s="164"/>
      <c r="BU190" s="164"/>
      <c r="BV190" s="164"/>
      <c r="BW190" s="164"/>
      <c r="BX190" s="164"/>
      <c r="BY190" s="164"/>
      <c r="BZ190" s="164"/>
      <c r="CA190" s="164"/>
      <c r="CB190" s="164"/>
      <c r="CC190" s="164"/>
      <c r="CD190" s="164"/>
      <c r="CE190" s="164"/>
      <c r="CF190" s="164"/>
      <c r="CG190" s="164"/>
      <c r="CH190" s="164"/>
      <c r="CI190" s="164"/>
      <c r="DR190" s="243"/>
      <c r="DS190" s="243"/>
      <c r="DT190" s="243"/>
      <c r="DU190" s="243"/>
      <c r="DV190" s="243"/>
      <c r="DW190" s="243"/>
    </row>
    <row r="191" ht="15.75" customHeight="1">
      <c r="A191" s="187"/>
      <c r="B191" s="187"/>
      <c r="C191" s="187"/>
      <c r="D191" s="187"/>
      <c r="E191" s="187"/>
      <c r="F191" s="187"/>
      <c r="G191" s="187"/>
      <c r="H191" s="187"/>
      <c r="I191" s="187"/>
      <c r="J191" s="241"/>
      <c r="K191" s="187"/>
      <c r="L191" s="187"/>
      <c r="M191" s="187"/>
      <c r="N191" s="187"/>
      <c r="O191" s="187"/>
      <c r="P191" s="187"/>
      <c r="Q191" s="187"/>
      <c r="R191" s="187"/>
      <c r="S191" s="187"/>
      <c r="T191" s="229"/>
      <c r="U191" s="242"/>
      <c r="V191" s="242"/>
      <c r="W191" s="242"/>
      <c r="X191" s="242"/>
      <c r="Y191" s="242"/>
      <c r="Z191" s="242"/>
      <c r="AA191" s="242"/>
      <c r="AE191" s="242"/>
      <c r="AF191" s="242"/>
      <c r="AG191" s="242"/>
      <c r="AH191" s="242"/>
      <c r="BF191" s="164"/>
      <c r="BG191" s="164"/>
      <c r="BH191" s="164"/>
      <c r="BI191" s="164"/>
      <c r="BJ191" s="164"/>
      <c r="BK191" s="164"/>
      <c r="BL191" s="164"/>
      <c r="BM191" s="164"/>
      <c r="BN191" s="164"/>
      <c r="BO191" s="164"/>
      <c r="BP191" s="164"/>
      <c r="BQ191" s="164"/>
      <c r="BR191" s="164"/>
      <c r="BS191" s="164"/>
      <c r="BT191" s="164"/>
      <c r="BU191" s="164"/>
      <c r="BV191" s="164"/>
      <c r="BW191" s="164"/>
      <c r="BX191" s="164"/>
      <c r="BY191" s="164"/>
      <c r="BZ191" s="164"/>
      <c r="CA191" s="164"/>
      <c r="CB191" s="164"/>
      <c r="CC191" s="164"/>
      <c r="CD191" s="164"/>
      <c r="CE191" s="164"/>
      <c r="CF191" s="164"/>
      <c r="CG191" s="164"/>
      <c r="CH191" s="164"/>
      <c r="CI191" s="164"/>
      <c r="DR191" s="243"/>
      <c r="DS191" s="243"/>
      <c r="DT191" s="243"/>
      <c r="DU191" s="243"/>
      <c r="DV191" s="243"/>
      <c r="DW191" s="243"/>
    </row>
    <row r="192" ht="15.75" customHeight="1">
      <c r="A192" s="187"/>
      <c r="B192" s="187"/>
      <c r="C192" s="187"/>
      <c r="D192" s="187"/>
      <c r="E192" s="187"/>
      <c r="F192" s="187"/>
      <c r="G192" s="187"/>
      <c r="H192" s="187"/>
      <c r="I192" s="187"/>
      <c r="J192" s="241"/>
      <c r="K192" s="187"/>
      <c r="L192" s="187"/>
      <c r="M192" s="187"/>
      <c r="N192" s="187"/>
      <c r="O192" s="187"/>
      <c r="P192" s="187"/>
      <c r="Q192" s="187"/>
      <c r="R192" s="187"/>
      <c r="S192" s="187"/>
      <c r="T192" s="229"/>
      <c r="U192" s="242"/>
      <c r="V192" s="242"/>
      <c r="W192" s="242"/>
      <c r="X192" s="242"/>
      <c r="Y192" s="242"/>
      <c r="Z192" s="242"/>
      <c r="AA192" s="242"/>
      <c r="AE192" s="242"/>
      <c r="AF192" s="242"/>
      <c r="AG192" s="242"/>
      <c r="AH192" s="242"/>
      <c r="BF192" s="164"/>
      <c r="BG192" s="164"/>
      <c r="BH192" s="164"/>
      <c r="BI192" s="164"/>
      <c r="BJ192" s="164"/>
      <c r="BK192" s="164"/>
      <c r="BL192" s="164"/>
      <c r="BM192" s="164"/>
      <c r="BN192" s="164"/>
      <c r="BO192" s="164"/>
      <c r="BP192" s="164"/>
      <c r="BQ192" s="164"/>
      <c r="BR192" s="164"/>
      <c r="BS192" s="164"/>
      <c r="BT192" s="164"/>
      <c r="BU192" s="164"/>
      <c r="BV192" s="164"/>
      <c r="BW192" s="164"/>
      <c r="BX192" s="164"/>
      <c r="BY192" s="164"/>
      <c r="BZ192" s="164"/>
      <c r="CA192" s="164"/>
      <c r="CB192" s="164"/>
      <c r="CC192" s="164"/>
      <c r="CD192" s="164"/>
      <c r="CE192" s="164"/>
      <c r="CF192" s="164"/>
      <c r="CG192" s="164"/>
      <c r="CH192" s="164"/>
      <c r="CI192" s="164"/>
      <c r="DR192" s="243"/>
      <c r="DS192" s="243"/>
      <c r="DT192" s="243"/>
      <c r="DU192" s="243"/>
      <c r="DV192" s="243"/>
      <c r="DW192" s="243"/>
    </row>
    <row r="193" ht="15.75" customHeight="1">
      <c r="A193" s="187"/>
      <c r="B193" s="187"/>
      <c r="C193" s="187"/>
      <c r="D193" s="187"/>
      <c r="E193" s="187"/>
      <c r="F193" s="187"/>
      <c r="G193" s="187"/>
      <c r="H193" s="187"/>
      <c r="I193" s="187"/>
      <c r="J193" s="241"/>
      <c r="K193" s="187"/>
      <c r="L193" s="187"/>
      <c r="M193" s="187"/>
      <c r="N193" s="187"/>
      <c r="O193" s="187"/>
      <c r="P193" s="187"/>
      <c r="Q193" s="187"/>
      <c r="R193" s="187"/>
      <c r="S193" s="187"/>
      <c r="T193" s="229"/>
      <c r="U193" s="242"/>
      <c r="V193" s="242"/>
      <c r="W193" s="242"/>
      <c r="X193" s="242"/>
      <c r="Y193" s="242"/>
      <c r="Z193" s="242"/>
      <c r="AA193" s="242"/>
      <c r="AE193" s="242"/>
      <c r="AF193" s="242"/>
      <c r="AG193" s="242"/>
      <c r="AH193" s="242"/>
      <c r="BF193" s="164"/>
      <c r="BG193" s="164"/>
      <c r="BH193" s="164"/>
      <c r="BI193" s="164"/>
      <c r="BJ193" s="164"/>
      <c r="BK193" s="164"/>
      <c r="BL193" s="164"/>
      <c r="BM193" s="164"/>
      <c r="BN193" s="164"/>
      <c r="BO193" s="164"/>
      <c r="BP193" s="164"/>
      <c r="BQ193" s="164"/>
      <c r="BR193" s="164"/>
      <c r="BS193" s="164"/>
      <c r="BT193" s="164"/>
      <c r="BU193" s="164"/>
      <c r="BV193" s="164"/>
      <c r="BW193" s="164"/>
      <c r="BX193" s="164"/>
      <c r="BY193" s="164"/>
      <c r="BZ193" s="164"/>
      <c r="CA193" s="164"/>
      <c r="CB193" s="164"/>
      <c r="CC193" s="164"/>
      <c r="CD193" s="164"/>
      <c r="CE193" s="164"/>
      <c r="CF193" s="164"/>
      <c r="CG193" s="164"/>
      <c r="CH193" s="164"/>
      <c r="CI193" s="164"/>
      <c r="DR193" s="243"/>
      <c r="DS193" s="243"/>
      <c r="DT193" s="243"/>
      <c r="DU193" s="243"/>
      <c r="DV193" s="243"/>
      <c r="DW193" s="243"/>
    </row>
    <row r="194" ht="15.75" customHeight="1">
      <c r="A194" s="244"/>
      <c r="B194" s="244"/>
      <c r="C194" s="244"/>
      <c r="D194" s="187"/>
      <c r="E194" s="244"/>
      <c r="F194" s="244"/>
      <c r="G194" s="244"/>
      <c r="H194" s="244"/>
      <c r="I194" s="244"/>
      <c r="J194" s="245"/>
      <c r="K194" s="244"/>
      <c r="L194" s="244"/>
      <c r="M194" s="244"/>
      <c r="N194" s="244"/>
      <c r="O194" s="244"/>
      <c r="P194" s="244"/>
      <c r="Q194" s="244"/>
      <c r="R194" s="244"/>
      <c r="S194" s="244"/>
      <c r="T194" s="246"/>
      <c r="AE194" s="242"/>
      <c r="AF194" s="242"/>
      <c r="AG194" s="242"/>
      <c r="AH194" s="242"/>
      <c r="BF194" s="164"/>
      <c r="BG194" s="164"/>
      <c r="BH194" s="164"/>
      <c r="BI194" s="164"/>
      <c r="BJ194" s="164"/>
      <c r="BK194" s="164"/>
      <c r="BL194" s="164"/>
      <c r="BM194" s="164"/>
      <c r="BN194" s="164"/>
      <c r="BO194" s="164"/>
      <c r="BP194" s="164"/>
      <c r="BQ194" s="164"/>
      <c r="BR194" s="164"/>
      <c r="BS194" s="164"/>
      <c r="BT194" s="164"/>
      <c r="BU194" s="164"/>
      <c r="BV194" s="164"/>
      <c r="BW194" s="164"/>
      <c r="BX194" s="164"/>
      <c r="BY194" s="164"/>
      <c r="BZ194" s="164"/>
      <c r="CA194" s="164"/>
      <c r="CB194" s="164"/>
      <c r="CC194" s="164"/>
      <c r="CD194" s="164"/>
      <c r="CE194" s="164"/>
      <c r="CF194" s="164"/>
      <c r="CG194" s="164"/>
      <c r="CH194" s="164"/>
      <c r="CI194" s="164"/>
      <c r="DR194" s="243"/>
      <c r="DS194" s="243"/>
      <c r="DT194" s="243"/>
      <c r="DU194" s="243"/>
      <c r="DV194" s="243"/>
      <c r="DW194" s="243"/>
    </row>
    <row r="195" ht="15.75" customHeight="1">
      <c r="A195" s="244"/>
      <c r="B195" s="244"/>
      <c r="C195" s="244"/>
      <c r="D195" s="187"/>
      <c r="E195" s="244"/>
      <c r="F195" s="244"/>
      <c r="G195" s="244"/>
      <c r="H195" s="244"/>
      <c r="I195" s="244"/>
      <c r="J195" s="245"/>
      <c r="K195" s="244"/>
      <c r="L195" s="244"/>
      <c r="M195" s="244"/>
      <c r="N195" s="244"/>
      <c r="O195" s="244"/>
      <c r="P195" s="244"/>
      <c r="Q195" s="244"/>
      <c r="R195" s="244"/>
      <c r="S195" s="244"/>
      <c r="T195" s="246"/>
      <c r="AE195" s="242"/>
      <c r="AF195" s="242"/>
      <c r="AG195" s="242"/>
      <c r="AH195" s="242"/>
      <c r="BF195" s="164"/>
      <c r="BG195" s="164"/>
      <c r="BH195" s="164"/>
      <c r="BI195" s="164"/>
      <c r="BJ195" s="164"/>
      <c r="BK195" s="164"/>
      <c r="BL195" s="164"/>
      <c r="BM195" s="164"/>
      <c r="BN195" s="164"/>
      <c r="BO195" s="164"/>
      <c r="BP195" s="164"/>
      <c r="BQ195" s="164"/>
      <c r="BR195" s="164"/>
      <c r="BS195" s="164"/>
      <c r="BT195" s="164"/>
      <c r="BU195" s="164"/>
      <c r="BV195" s="164"/>
      <c r="BW195" s="164"/>
      <c r="BX195" s="164"/>
      <c r="BY195" s="164"/>
      <c r="BZ195" s="164"/>
      <c r="CA195" s="164"/>
      <c r="CB195" s="164"/>
      <c r="CC195" s="164"/>
      <c r="CD195" s="164"/>
      <c r="CE195" s="164"/>
      <c r="CF195" s="164"/>
      <c r="CG195" s="164"/>
      <c r="CH195" s="164"/>
      <c r="CI195" s="164"/>
      <c r="DR195" s="243"/>
      <c r="DS195" s="243"/>
      <c r="DT195" s="243"/>
      <c r="DU195" s="243"/>
      <c r="DV195" s="243"/>
      <c r="DW195" s="243"/>
    </row>
    <row r="196" ht="15.75" customHeight="1">
      <c r="A196" s="244"/>
      <c r="B196" s="244"/>
      <c r="C196" s="244"/>
      <c r="D196" s="187"/>
      <c r="E196" s="244"/>
      <c r="F196" s="244"/>
      <c r="G196" s="244"/>
      <c r="H196" s="244"/>
      <c r="I196" s="244"/>
      <c r="J196" s="245"/>
      <c r="K196" s="244"/>
      <c r="L196" s="244"/>
      <c r="M196" s="244"/>
      <c r="N196" s="244"/>
      <c r="O196" s="244"/>
      <c r="P196" s="244"/>
      <c r="Q196" s="244"/>
      <c r="R196" s="244"/>
      <c r="S196" s="244"/>
      <c r="T196" s="246"/>
      <c r="AE196" s="242"/>
      <c r="AF196" s="242"/>
      <c r="AG196" s="242"/>
      <c r="AH196" s="242"/>
      <c r="BF196" s="164"/>
      <c r="BG196" s="164"/>
      <c r="BH196" s="164"/>
      <c r="BI196" s="164"/>
      <c r="BJ196" s="164"/>
      <c r="BK196" s="164"/>
      <c r="BL196" s="164"/>
      <c r="BM196" s="164"/>
      <c r="BN196" s="164"/>
      <c r="BO196" s="164"/>
      <c r="BP196" s="164"/>
      <c r="BQ196" s="164"/>
      <c r="BR196" s="164"/>
      <c r="BS196" s="164"/>
      <c r="BT196" s="164"/>
      <c r="BU196" s="164"/>
      <c r="BV196" s="164"/>
      <c r="BW196" s="164"/>
      <c r="BX196" s="164"/>
      <c r="BY196" s="164"/>
      <c r="BZ196" s="164"/>
      <c r="CA196" s="164"/>
      <c r="CB196" s="164"/>
      <c r="CC196" s="164"/>
      <c r="CD196" s="164"/>
      <c r="CE196" s="164"/>
      <c r="CF196" s="164"/>
      <c r="CG196" s="164"/>
      <c r="CH196" s="164"/>
      <c r="CI196" s="164"/>
      <c r="DR196" s="243"/>
      <c r="DS196" s="243"/>
      <c r="DT196" s="243"/>
      <c r="DU196" s="243"/>
      <c r="DV196" s="243"/>
      <c r="DW196" s="243"/>
    </row>
    <row r="197" ht="15.75" customHeight="1">
      <c r="A197" s="244"/>
      <c r="B197" s="244"/>
      <c r="C197" s="244"/>
      <c r="D197" s="187"/>
      <c r="E197" s="244"/>
      <c r="F197" s="244"/>
      <c r="G197" s="244"/>
      <c r="H197" s="244"/>
      <c r="I197" s="244"/>
      <c r="J197" s="245"/>
      <c r="K197" s="244"/>
      <c r="L197" s="244"/>
      <c r="M197" s="244"/>
      <c r="N197" s="244"/>
      <c r="O197" s="244"/>
      <c r="P197" s="244"/>
      <c r="Q197" s="244"/>
      <c r="R197" s="244"/>
      <c r="S197" s="244"/>
      <c r="T197" s="246"/>
      <c r="AE197" s="242"/>
      <c r="AF197" s="242"/>
      <c r="AG197" s="242"/>
      <c r="AH197" s="242"/>
      <c r="BF197" s="164"/>
      <c r="BG197" s="164"/>
      <c r="BH197" s="164"/>
      <c r="BI197" s="164"/>
      <c r="BJ197" s="164"/>
      <c r="BK197" s="164"/>
      <c r="BL197" s="164"/>
      <c r="BM197" s="164"/>
      <c r="BN197" s="164"/>
      <c r="BO197" s="164"/>
      <c r="BP197" s="164"/>
      <c r="BQ197" s="164"/>
      <c r="BR197" s="164"/>
      <c r="BS197" s="164"/>
      <c r="BT197" s="164"/>
      <c r="BU197" s="164"/>
      <c r="BV197" s="164"/>
      <c r="BW197" s="164"/>
      <c r="BX197" s="164"/>
      <c r="BY197" s="164"/>
      <c r="BZ197" s="164"/>
      <c r="CA197" s="164"/>
      <c r="CB197" s="164"/>
      <c r="CC197" s="164"/>
      <c r="CD197" s="164"/>
      <c r="CE197" s="164"/>
      <c r="CF197" s="164"/>
      <c r="CG197" s="164"/>
      <c r="CH197" s="164"/>
      <c r="CI197" s="164"/>
      <c r="DR197" s="243"/>
      <c r="DS197" s="243"/>
      <c r="DT197" s="243"/>
      <c r="DU197" s="243"/>
      <c r="DV197" s="243"/>
      <c r="DW197" s="243"/>
    </row>
    <row r="198" ht="15.75" customHeight="1">
      <c r="A198" s="244"/>
      <c r="B198" s="244"/>
      <c r="C198" s="244"/>
      <c r="D198" s="187"/>
      <c r="E198" s="244"/>
      <c r="F198" s="244"/>
      <c r="G198" s="244"/>
      <c r="H198" s="244"/>
      <c r="I198" s="244"/>
      <c r="J198" s="245"/>
      <c r="K198" s="244"/>
      <c r="L198" s="244"/>
      <c r="M198" s="244"/>
      <c r="N198" s="244"/>
      <c r="O198" s="244"/>
      <c r="P198" s="244"/>
      <c r="Q198" s="244"/>
      <c r="R198" s="244"/>
      <c r="S198" s="244"/>
      <c r="T198" s="246"/>
      <c r="AE198" s="242"/>
      <c r="AF198" s="242"/>
      <c r="AG198" s="242"/>
      <c r="AH198" s="242"/>
      <c r="BF198" s="164"/>
      <c r="BG198" s="164"/>
      <c r="BH198" s="164"/>
      <c r="BI198" s="164"/>
      <c r="BJ198" s="164"/>
      <c r="BK198" s="164"/>
      <c r="BL198" s="164"/>
      <c r="BM198" s="164"/>
      <c r="BN198" s="164"/>
      <c r="BO198" s="164"/>
      <c r="BP198" s="164"/>
      <c r="BQ198" s="164"/>
      <c r="BR198" s="164"/>
      <c r="BS198" s="164"/>
      <c r="BT198" s="164"/>
      <c r="BU198" s="164"/>
      <c r="BV198" s="164"/>
      <c r="BW198" s="164"/>
      <c r="BX198" s="164"/>
      <c r="BY198" s="164"/>
      <c r="BZ198" s="164"/>
      <c r="CA198" s="164"/>
      <c r="CB198" s="164"/>
      <c r="CC198" s="164"/>
      <c r="CD198" s="164"/>
      <c r="CE198" s="164"/>
      <c r="CF198" s="164"/>
      <c r="CG198" s="164"/>
      <c r="CH198" s="164"/>
      <c r="CI198" s="164"/>
      <c r="DR198" s="243"/>
      <c r="DS198" s="243"/>
      <c r="DT198" s="243"/>
      <c r="DU198" s="243"/>
      <c r="DV198" s="243"/>
      <c r="DW198" s="243"/>
    </row>
    <row r="199" ht="15.75" customHeight="1">
      <c r="A199" s="244"/>
      <c r="B199" s="244"/>
      <c r="C199" s="244"/>
      <c r="D199" s="187"/>
      <c r="E199" s="244"/>
      <c r="F199" s="244"/>
      <c r="G199" s="244"/>
      <c r="H199" s="244"/>
      <c r="I199" s="244"/>
      <c r="J199" s="245"/>
      <c r="K199" s="244"/>
      <c r="L199" s="244"/>
      <c r="M199" s="244"/>
      <c r="N199" s="244"/>
      <c r="O199" s="244"/>
      <c r="P199" s="244"/>
      <c r="Q199" s="244"/>
      <c r="R199" s="244"/>
      <c r="S199" s="244"/>
      <c r="T199" s="246"/>
      <c r="AE199" s="242"/>
      <c r="AF199" s="242"/>
      <c r="AG199" s="242"/>
      <c r="AH199" s="242"/>
      <c r="BF199" s="164"/>
      <c r="BG199" s="164"/>
      <c r="BH199" s="164"/>
      <c r="BI199" s="164"/>
      <c r="BJ199" s="164"/>
      <c r="BK199" s="164"/>
      <c r="BL199" s="164"/>
      <c r="BM199" s="164"/>
      <c r="BN199" s="164"/>
      <c r="BO199" s="164"/>
      <c r="BP199" s="164"/>
      <c r="BQ199" s="164"/>
      <c r="BR199" s="164"/>
      <c r="BS199" s="164"/>
      <c r="BT199" s="164"/>
      <c r="BU199" s="164"/>
      <c r="BV199" s="164"/>
      <c r="BW199" s="164"/>
      <c r="BX199" s="164"/>
      <c r="BY199" s="164"/>
      <c r="BZ199" s="164"/>
      <c r="CA199" s="164"/>
      <c r="CB199" s="164"/>
      <c r="CC199" s="164"/>
      <c r="CD199" s="164"/>
      <c r="CE199" s="164"/>
      <c r="CF199" s="164"/>
      <c r="CG199" s="164"/>
      <c r="CH199" s="164"/>
      <c r="CI199" s="164"/>
      <c r="DR199" s="243"/>
      <c r="DS199" s="243"/>
      <c r="DT199" s="243"/>
      <c r="DU199" s="243"/>
      <c r="DV199" s="243"/>
      <c r="DW199" s="243"/>
    </row>
    <row r="200" ht="15.75" customHeight="1">
      <c r="A200" s="244"/>
      <c r="B200" s="244"/>
      <c r="C200" s="244"/>
      <c r="D200" s="187"/>
      <c r="E200" s="244"/>
      <c r="F200" s="244"/>
      <c r="G200" s="244"/>
      <c r="H200" s="244"/>
      <c r="I200" s="244"/>
      <c r="J200" s="245"/>
      <c r="K200" s="244"/>
      <c r="L200" s="244"/>
      <c r="M200" s="244"/>
      <c r="N200" s="244"/>
      <c r="O200" s="244"/>
      <c r="P200" s="244"/>
      <c r="Q200" s="244"/>
      <c r="R200" s="244"/>
      <c r="S200" s="244"/>
      <c r="T200" s="246"/>
      <c r="AE200" s="242"/>
      <c r="AF200" s="242"/>
      <c r="AG200" s="242"/>
      <c r="AH200" s="242"/>
      <c r="BF200" s="164"/>
      <c r="BG200" s="164"/>
      <c r="BH200" s="164"/>
      <c r="BI200" s="164"/>
      <c r="BJ200" s="164"/>
      <c r="BK200" s="164"/>
      <c r="BL200" s="164"/>
      <c r="BM200" s="164"/>
      <c r="BN200" s="164"/>
      <c r="BO200" s="164"/>
      <c r="BP200" s="164"/>
      <c r="BQ200" s="164"/>
      <c r="BR200" s="164"/>
      <c r="BS200" s="164"/>
      <c r="BT200" s="164"/>
      <c r="BU200" s="164"/>
      <c r="BV200" s="164"/>
      <c r="BW200" s="164"/>
      <c r="BX200" s="164"/>
      <c r="BY200" s="164"/>
      <c r="BZ200" s="164"/>
      <c r="CA200" s="164"/>
      <c r="CB200" s="164"/>
      <c r="CC200" s="164"/>
      <c r="CD200" s="164"/>
      <c r="CE200" s="164"/>
      <c r="CF200" s="164"/>
      <c r="CG200" s="164"/>
      <c r="CH200" s="164"/>
      <c r="CI200" s="164"/>
      <c r="DR200" s="243"/>
      <c r="DS200" s="243"/>
      <c r="DT200" s="243"/>
      <c r="DU200" s="243"/>
      <c r="DV200" s="243"/>
      <c r="DW200" s="243"/>
    </row>
    <row r="201" ht="15.75" customHeight="1">
      <c r="A201" s="244"/>
      <c r="B201" s="244"/>
      <c r="C201" s="244"/>
      <c r="D201" s="187"/>
      <c r="E201" s="244"/>
      <c r="F201" s="244"/>
      <c r="G201" s="244"/>
      <c r="H201" s="244"/>
      <c r="I201" s="244"/>
      <c r="J201" s="245"/>
      <c r="K201" s="244"/>
      <c r="L201" s="244"/>
      <c r="M201" s="244"/>
      <c r="N201" s="244"/>
      <c r="O201" s="244"/>
      <c r="P201" s="244"/>
      <c r="Q201" s="244"/>
      <c r="R201" s="244"/>
      <c r="S201" s="244"/>
      <c r="T201" s="246"/>
      <c r="AE201" s="242"/>
      <c r="AF201" s="242"/>
      <c r="AG201" s="242"/>
      <c r="AH201" s="242"/>
      <c r="BF201" s="164"/>
      <c r="BG201" s="164"/>
      <c r="BH201" s="164"/>
      <c r="BI201" s="164"/>
      <c r="BJ201" s="164"/>
      <c r="BK201" s="164"/>
      <c r="BL201" s="164"/>
      <c r="BM201" s="164"/>
      <c r="BN201" s="164"/>
      <c r="BO201" s="164"/>
      <c r="BP201" s="164"/>
      <c r="BQ201" s="164"/>
      <c r="BR201" s="164"/>
      <c r="BS201" s="164"/>
      <c r="BT201" s="164"/>
      <c r="BU201" s="164"/>
      <c r="BV201" s="164"/>
      <c r="BW201" s="164"/>
      <c r="BX201" s="164"/>
      <c r="BY201" s="164"/>
      <c r="BZ201" s="164"/>
      <c r="CA201" s="164"/>
      <c r="CB201" s="164"/>
      <c r="CC201" s="164"/>
      <c r="CD201" s="164"/>
      <c r="CE201" s="164"/>
      <c r="CF201" s="164"/>
      <c r="CG201" s="164"/>
      <c r="CH201" s="164"/>
      <c r="CI201" s="164"/>
      <c r="DR201" s="243"/>
      <c r="DS201" s="243"/>
      <c r="DT201" s="243"/>
      <c r="DU201" s="243"/>
      <c r="DV201" s="243"/>
      <c r="DW201" s="243"/>
    </row>
    <row r="202" ht="15.75" customHeight="1">
      <c r="A202" s="244"/>
      <c r="B202" s="244"/>
      <c r="C202" s="244"/>
      <c r="D202" s="187"/>
      <c r="E202" s="244"/>
      <c r="F202" s="244"/>
      <c r="G202" s="244"/>
      <c r="H202" s="244"/>
      <c r="I202" s="244"/>
      <c r="J202" s="245"/>
      <c r="K202" s="244"/>
      <c r="L202" s="244"/>
      <c r="M202" s="244"/>
      <c r="N202" s="244"/>
      <c r="O202" s="244"/>
      <c r="P202" s="244"/>
      <c r="Q202" s="244"/>
      <c r="R202" s="244"/>
      <c r="S202" s="244"/>
      <c r="T202" s="246"/>
      <c r="AE202" s="242"/>
      <c r="AF202" s="242"/>
      <c r="AG202" s="242"/>
      <c r="AH202" s="242"/>
      <c r="BF202" s="164"/>
      <c r="BG202" s="164"/>
      <c r="BH202" s="164"/>
      <c r="BI202" s="164"/>
      <c r="BJ202" s="164"/>
      <c r="BK202" s="164"/>
      <c r="BL202" s="164"/>
      <c r="BM202" s="164"/>
      <c r="BN202" s="164"/>
      <c r="BO202" s="164"/>
      <c r="BP202" s="164"/>
      <c r="BQ202" s="164"/>
      <c r="BR202" s="164"/>
      <c r="BS202" s="164"/>
      <c r="BT202" s="164"/>
      <c r="BU202" s="164"/>
      <c r="BV202" s="164"/>
      <c r="BW202" s="164"/>
      <c r="BX202" s="164"/>
      <c r="BY202" s="164"/>
      <c r="BZ202" s="164"/>
      <c r="CA202" s="164"/>
      <c r="CB202" s="164"/>
      <c r="CC202" s="164"/>
      <c r="CD202" s="164"/>
      <c r="CE202" s="164"/>
      <c r="CF202" s="164"/>
      <c r="CG202" s="164"/>
      <c r="CH202" s="164"/>
      <c r="CI202" s="164"/>
      <c r="DR202" s="243"/>
      <c r="DS202" s="243"/>
      <c r="DT202" s="243"/>
      <c r="DU202" s="243"/>
      <c r="DV202" s="243"/>
      <c r="DW202" s="243"/>
    </row>
    <row r="203" ht="15.75" customHeight="1">
      <c r="A203" s="244"/>
      <c r="B203" s="244"/>
      <c r="C203" s="244"/>
      <c r="D203" s="187"/>
      <c r="E203" s="244"/>
      <c r="F203" s="244"/>
      <c r="G203" s="244"/>
      <c r="H203" s="244"/>
      <c r="I203" s="244"/>
      <c r="J203" s="245"/>
      <c r="K203" s="244"/>
      <c r="L203" s="244"/>
      <c r="M203" s="244"/>
      <c r="N203" s="244"/>
      <c r="O203" s="244"/>
      <c r="P203" s="244"/>
      <c r="Q203" s="244"/>
      <c r="R203" s="244"/>
      <c r="S203" s="244"/>
      <c r="T203" s="246"/>
      <c r="AE203" s="242"/>
      <c r="AF203" s="242"/>
      <c r="AG203" s="242"/>
      <c r="AH203" s="242"/>
      <c r="BF203" s="164"/>
      <c r="BG203" s="164"/>
      <c r="BH203" s="164"/>
      <c r="BI203" s="164"/>
      <c r="BJ203" s="164"/>
      <c r="BK203" s="164"/>
      <c r="BL203" s="164"/>
      <c r="BM203" s="164"/>
      <c r="BN203" s="164"/>
      <c r="BO203" s="164"/>
      <c r="BP203" s="164"/>
      <c r="BQ203" s="164"/>
      <c r="BR203" s="164"/>
      <c r="BS203" s="164"/>
      <c r="BT203" s="164"/>
      <c r="BU203" s="164"/>
      <c r="BV203" s="164"/>
      <c r="BW203" s="164"/>
      <c r="BX203" s="164"/>
      <c r="BY203" s="164"/>
      <c r="BZ203" s="164"/>
      <c r="CA203" s="164"/>
      <c r="CB203" s="164"/>
      <c r="CC203" s="164"/>
      <c r="CD203" s="164"/>
      <c r="CE203" s="164"/>
      <c r="CF203" s="164"/>
      <c r="CG203" s="164"/>
      <c r="CH203" s="164"/>
      <c r="CI203" s="164"/>
      <c r="DR203" s="243"/>
      <c r="DS203" s="243"/>
      <c r="DT203" s="243"/>
      <c r="DU203" s="243"/>
      <c r="DV203" s="243"/>
      <c r="DW203" s="243"/>
    </row>
    <row r="204" ht="15.75" customHeight="1">
      <c r="A204" s="244"/>
      <c r="B204" s="244"/>
      <c r="C204" s="244"/>
      <c r="D204" s="187"/>
      <c r="E204" s="244"/>
      <c r="F204" s="244"/>
      <c r="G204" s="244"/>
      <c r="H204" s="244"/>
      <c r="I204" s="244"/>
      <c r="J204" s="245"/>
      <c r="K204" s="244"/>
      <c r="L204" s="244"/>
      <c r="M204" s="244"/>
      <c r="N204" s="244"/>
      <c r="O204" s="244"/>
      <c r="P204" s="244"/>
      <c r="Q204" s="244"/>
      <c r="R204" s="244"/>
      <c r="S204" s="244"/>
      <c r="T204" s="246"/>
      <c r="AE204" s="242"/>
      <c r="AF204" s="242"/>
      <c r="AG204" s="242"/>
      <c r="AH204" s="242"/>
      <c r="BF204" s="164"/>
      <c r="BG204" s="164"/>
      <c r="BH204" s="164"/>
      <c r="BI204" s="164"/>
      <c r="BJ204" s="164"/>
      <c r="BK204" s="164"/>
      <c r="BL204" s="164"/>
      <c r="BM204" s="164"/>
      <c r="BN204" s="164"/>
      <c r="BO204" s="164"/>
      <c r="BP204" s="164"/>
      <c r="BQ204" s="164"/>
      <c r="BR204" s="164"/>
      <c r="BS204" s="164"/>
      <c r="BT204" s="164"/>
      <c r="BU204" s="164"/>
      <c r="BV204" s="164"/>
      <c r="BW204" s="164"/>
      <c r="BX204" s="164"/>
      <c r="BY204" s="164"/>
      <c r="BZ204" s="164"/>
      <c r="CA204" s="164"/>
      <c r="CB204" s="164"/>
      <c r="CC204" s="164"/>
      <c r="CD204" s="164"/>
      <c r="CE204" s="164"/>
      <c r="CF204" s="164"/>
      <c r="CG204" s="164"/>
      <c r="CH204" s="164"/>
      <c r="CI204" s="164"/>
      <c r="DR204" s="243"/>
      <c r="DS204" s="243"/>
      <c r="DT204" s="243"/>
      <c r="DU204" s="243"/>
      <c r="DV204" s="243"/>
      <c r="DW204" s="243"/>
    </row>
    <row r="205" ht="15.75" customHeight="1">
      <c r="A205" s="244"/>
      <c r="B205" s="244"/>
      <c r="C205" s="244"/>
      <c r="D205" s="187"/>
      <c r="E205" s="244"/>
      <c r="F205" s="244"/>
      <c r="G205" s="244"/>
      <c r="H205" s="244"/>
      <c r="I205" s="244"/>
      <c r="J205" s="245"/>
      <c r="K205" s="244"/>
      <c r="L205" s="244"/>
      <c r="M205" s="244"/>
      <c r="N205" s="244"/>
      <c r="O205" s="244"/>
      <c r="P205" s="244"/>
      <c r="Q205" s="244"/>
      <c r="R205" s="244"/>
      <c r="S205" s="244"/>
      <c r="T205" s="246"/>
      <c r="AE205" s="242"/>
      <c r="AF205" s="242"/>
      <c r="AG205" s="242"/>
      <c r="AH205" s="242"/>
      <c r="BF205" s="164"/>
      <c r="BG205" s="164"/>
      <c r="BH205" s="164"/>
      <c r="BI205" s="164"/>
      <c r="BJ205" s="164"/>
      <c r="BK205" s="164"/>
      <c r="BL205" s="164"/>
      <c r="BM205" s="164"/>
      <c r="BN205" s="164"/>
      <c r="BO205" s="164"/>
      <c r="BP205" s="164"/>
      <c r="BQ205" s="164"/>
      <c r="BR205" s="164"/>
      <c r="BS205" s="164"/>
      <c r="BT205" s="164"/>
      <c r="BU205" s="164"/>
      <c r="BV205" s="164"/>
      <c r="BW205" s="164"/>
      <c r="BX205" s="164"/>
      <c r="BY205" s="164"/>
      <c r="BZ205" s="164"/>
      <c r="CA205" s="164"/>
      <c r="CB205" s="164"/>
      <c r="CC205" s="164"/>
      <c r="CD205" s="164"/>
      <c r="CE205" s="164"/>
      <c r="CF205" s="164"/>
      <c r="CG205" s="164"/>
      <c r="CH205" s="164"/>
      <c r="CI205" s="164"/>
      <c r="DR205" s="243"/>
      <c r="DS205" s="243"/>
      <c r="DT205" s="243"/>
      <c r="DU205" s="243"/>
      <c r="DV205" s="243"/>
      <c r="DW205" s="243"/>
    </row>
    <row r="206" ht="15.75" customHeight="1">
      <c r="A206" s="244"/>
      <c r="B206" s="244"/>
      <c r="C206" s="244"/>
      <c r="D206" s="187"/>
      <c r="E206" s="244"/>
      <c r="F206" s="244"/>
      <c r="G206" s="244"/>
      <c r="H206" s="244"/>
      <c r="I206" s="244"/>
      <c r="J206" s="245"/>
      <c r="K206" s="244"/>
      <c r="L206" s="244"/>
      <c r="M206" s="244"/>
      <c r="N206" s="244"/>
      <c r="O206" s="244"/>
      <c r="P206" s="244"/>
      <c r="Q206" s="244"/>
      <c r="R206" s="244"/>
      <c r="S206" s="244"/>
      <c r="T206" s="246"/>
      <c r="AE206" s="242"/>
      <c r="AF206" s="242"/>
      <c r="AG206" s="242"/>
      <c r="AH206" s="242"/>
      <c r="BF206" s="164"/>
      <c r="BG206" s="164"/>
      <c r="BH206" s="164"/>
      <c r="BI206" s="164"/>
      <c r="BJ206" s="164"/>
      <c r="BK206" s="164"/>
      <c r="BL206" s="164"/>
      <c r="BM206" s="164"/>
      <c r="BN206" s="164"/>
      <c r="BO206" s="164"/>
      <c r="BP206" s="164"/>
      <c r="BQ206" s="164"/>
      <c r="BR206" s="164"/>
      <c r="BS206" s="164"/>
      <c r="BT206" s="164"/>
      <c r="BU206" s="164"/>
      <c r="BV206" s="164"/>
      <c r="BW206" s="164"/>
      <c r="BX206" s="164"/>
      <c r="BY206" s="164"/>
      <c r="BZ206" s="164"/>
      <c r="CA206" s="164"/>
      <c r="CB206" s="164"/>
      <c r="CC206" s="164"/>
      <c r="CD206" s="164"/>
      <c r="CE206" s="164"/>
      <c r="CF206" s="164"/>
      <c r="CG206" s="164"/>
      <c r="CH206" s="164"/>
      <c r="CI206" s="164"/>
      <c r="DR206" s="243"/>
      <c r="DS206" s="243"/>
      <c r="DT206" s="243"/>
      <c r="DU206" s="243"/>
      <c r="DV206" s="243"/>
      <c r="DW206" s="243"/>
    </row>
    <row r="207" ht="15.75" customHeight="1">
      <c r="A207" s="244"/>
      <c r="B207" s="244"/>
      <c r="C207" s="244"/>
      <c r="D207" s="187"/>
      <c r="E207" s="244"/>
      <c r="F207" s="244"/>
      <c r="G207" s="244"/>
      <c r="H207" s="244"/>
      <c r="I207" s="244"/>
      <c r="J207" s="245"/>
      <c r="K207" s="244"/>
      <c r="L207" s="244"/>
      <c r="M207" s="244"/>
      <c r="N207" s="244"/>
      <c r="O207" s="244"/>
      <c r="P207" s="244"/>
      <c r="Q207" s="244"/>
      <c r="R207" s="244"/>
      <c r="S207" s="244"/>
      <c r="T207" s="246"/>
      <c r="AE207" s="242"/>
      <c r="AF207" s="242"/>
      <c r="AG207" s="242"/>
      <c r="AH207" s="242"/>
      <c r="BF207" s="164"/>
      <c r="BG207" s="164"/>
      <c r="BH207" s="164"/>
      <c r="BI207" s="164"/>
      <c r="BJ207" s="164"/>
      <c r="BK207" s="164"/>
      <c r="BL207" s="164"/>
      <c r="BM207" s="164"/>
      <c r="BN207" s="164"/>
      <c r="BO207" s="164"/>
      <c r="BP207" s="164"/>
      <c r="BQ207" s="164"/>
      <c r="BR207" s="164"/>
      <c r="BS207" s="164"/>
      <c r="BT207" s="164"/>
      <c r="BU207" s="164"/>
      <c r="BV207" s="164"/>
      <c r="BW207" s="164"/>
      <c r="BX207" s="164"/>
      <c r="BY207" s="164"/>
      <c r="BZ207" s="164"/>
      <c r="CA207" s="164"/>
      <c r="CB207" s="164"/>
      <c r="CC207" s="164"/>
      <c r="CD207" s="164"/>
      <c r="CE207" s="164"/>
      <c r="CF207" s="164"/>
      <c r="CG207" s="164"/>
      <c r="CH207" s="164"/>
      <c r="CI207" s="164"/>
      <c r="DR207" s="243"/>
      <c r="DS207" s="243"/>
      <c r="DT207" s="243"/>
      <c r="DU207" s="243"/>
      <c r="DV207" s="243"/>
      <c r="DW207" s="243"/>
    </row>
    <row r="208" ht="15.75" customHeight="1">
      <c r="A208" s="244"/>
      <c r="B208" s="244"/>
      <c r="C208" s="244"/>
      <c r="D208" s="187"/>
      <c r="E208" s="244"/>
      <c r="F208" s="244"/>
      <c r="G208" s="244"/>
      <c r="H208" s="244"/>
      <c r="I208" s="244"/>
      <c r="J208" s="245"/>
      <c r="K208" s="244"/>
      <c r="L208" s="244"/>
      <c r="M208" s="244"/>
      <c r="N208" s="244"/>
      <c r="O208" s="244"/>
      <c r="P208" s="244"/>
      <c r="Q208" s="244"/>
      <c r="R208" s="244"/>
      <c r="S208" s="244"/>
      <c r="T208" s="246"/>
      <c r="AE208" s="242"/>
      <c r="AF208" s="242"/>
      <c r="AG208" s="242"/>
      <c r="AH208" s="242"/>
      <c r="BF208" s="164"/>
      <c r="BG208" s="164"/>
      <c r="BH208" s="164"/>
      <c r="BI208" s="164"/>
      <c r="BJ208" s="164"/>
      <c r="BK208" s="164"/>
      <c r="BL208" s="164"/>
      <c r="BM208" s="164"/>
      <c r="BN208" s="164"/>
      <c r="BO208" s="164"/>
      <c r="BP208" s="164"/>
      <c r="BQ208" s="164"/>
      <c r="BR208" s="164"/>
      <c r="BS208" s="164"/>
      <c r="BT208" s="164"/>
      <c r="BU208" s="164"/>
      <c r="BV208" s="164"/>
      <c r="BW208" s="164"/>
      <c r="BX208" s="164"/>
      <c r="BY208" s="164"/>
      <c r="BZ208" s="164"/>
      <c r="CA208" s="164"/>
      <c r="CB208" s="164"/>
      <c r="CC208" s="164"/>
      <c r="CD208" s="164"/>
      <c r="CE208" s="164"/>
      <c r="CF208" s="164"/>
      <c r="CG208" s="164"/>
      <c r="CH208" s="164"/>
      <c r="CI208" s="164"/>
      <c r="DR208" s="243"/>
      <c r="DS208" s="243"/>
      <c r="DT208" s="243"/>
      <c r="DU208" s="243"/>
      <c r="DV208" s="243"/>
      <c r="DW208" s="243"/>
    </row>
    <row r="209" ht="15.75" customHeight="1">
      <c r="A209" s="244"/>
      <c r="B209" s="244"/>
      <c r="C209" s="244"/>
      <c r="D209" s="187"/>
      <c r="E209" s="244"/>
      <c r="F209" s="244"/>
      <c r="G209" s="244"/>
      <c r="H209" s="244"/>
      <c r="I209" s="244"/>
      <c r="J209" s="245"/>
      <c r="K209" s="244"/>
      <c r="L209" s="244"/>
      <c r="M209" s="244"/>
      <c r="N209" s="244"/>
      <c r="O209" s="244"/>
      <c r="P209" s="244"/>
      <c r="Q209" s="244"/>
      <c r="R209" s="244"/>
      <c r="S209" s="244"/>
      <c r="T209" s="246"/>
      <c r="AE209" s="242"/>
      <c r="AF209" s="242"/>
      <c r="AG209" s="242"/>
      <c r="AH209" s="242"/>
      <c r="BF209" s="164"/>
      <c r="BG209" s="164"/>
      <c r="BH209" s="164"/>
      <c r="BI209" s="164"/>
      <c r="BJ209" s="164"/>
      <c r="BK209" s="164"/>
      <c r="BL209" s="164"/>
      <c r="BM209" s="164"/>
      <c r="BN209" s="164"/>
      <c r="BO209" s="164"/>
      <c r="BP209" s="164"/>
      <c r="BQ209" s="164"/>
      <c r="BR209" s="164"/>
      <c r="BS209" s="164"/>
      <c r="BT209" s="164"/>
      <c r="BU209" s="164"/>
      <c r="BV209" s="164"/>
      <c r="BW209" s="164"/>
      <c r="BX209" s="164"/>
      <c r="BY209" s="164"/>
      <c r="BZ209" s="164"/>
      <c r="CA209" s="164"/>
      <c r="CB209" s="164"/>
      <c r="CC209" s="164"/>
      <c r="CD209" s="164"/>
      <c r="CE209" s="164"/>
      <c r="CF209" s="164"/>
      <c r="CG209" s="164"/>
      <c r="CH209" s="164"/>
      <c r="CI209" s="164"/>
      <c r="DR209" s="243"/>
      <c r="DS209" s="243"/>
      <c r="DT209" s="243"/>
      <c r="DU209" s="243"/>
      <c r="DV209" s="243"/>
      <c r="DW209" s="243"/>
    </row>
    <row r="210" ht="15.75" customHeight="1">
      <c r="A210" s="244"/>
      <c r="B210" s="244"/>
      <c r="C210" s="244"/>
      <c r="D210" s="187"/>
      <c r="E210" s="244"/>
      <c r="F210" s="244"/>
      <c r="G210" s="244"/>
      <c r="H210" s="244"/>
      <c r="I210" s="244"/>
      <c r="J210" s="245"/>
      <c r="K210" s="244"/>
      <c r="L210" s="244"/>
      <c r="M210" s="244"/>
      <c r="N210" s="244"/>
      <c r="O210" s="244"/>
      <c r="P210" s="244"/>
      <c r="Q210" s="244"/>
      <c r="R210" s="244"/>
      <c r="S210" s="244"/>
      <c r="T210" s="246"/>
      <c r="AE210" s="242"/>
      <c r="AF210" s="242"/>
      <c r="AG210" s="242"/>
      <c r="AH210" s="242"/>
      <c r="BF210" s="164"/>
      <c r="BG210" s="164"/>
      <c r="BH210" s="164"/>
      <c r="BI210" s="164"/>
      <c r="BJ210" s="164"/>
      <c r="BK210" s="164"/>
      <c r="BL210" s="164"/>
      <c r="BM210" s="164"/>
      <c r="BN210" s="164"/>
      <c r="BO210" s="164"/>
      <c r="BP210" s="164"/>
      <c r="BQ210" s="164"/>
      <c r="BR210" s="164"/>
      <c r="BS210" s="164"/>
      <c r="BT210" s="164"/>
      <c r="BU210" s="164"/>
      <c r="BV210" s="164"/>
      <c r="BW210" s="164"/>
      <c r="BX210" s="164"/>
      <c r="BY210" s="164"/>
      <c r="BZ210" s="164"/>
      <c r="CA210" s="164"/>
      <c r="CB210" s="164"/>
      <c r="CC210" s="164"/>
      <c r="CD210" s="164"/>
      <c r="CE210" s="164"/>
      <c r="CF210" s="164"/>
      <c r="CG210" s="164"/>
      <c r="CH210" s="164"/>
      <c r="CI210" s="164"/>
      <c r="DR210" s="243"/>
      <c r="DS210" s="243"/>
      <c r="DT210" s="243"/>
      <c r="DU210" s="243"/>
      <c r="DV210" s="243"/>
      <c r="DW210" s="243"/>
    </row>
    <row r="211" ht="15.75" customHeight="1">
      <c r="A211" s="244"/>
      <c r="B211" s="244"/>
      <c r="C211" s="244"/>
      <c r="D211" s="187"/>
      <c r="E211" s="244"/>
      <c r="F211" s="244"/>
      <c r="G211" s="244"/>
      <c r="H211" s="244"/>
      <c r="I211" s="244"/>
      <c r="J211" s="245"/>
      <c r="K211" s="244"/>
      <c r="L211" s="244"/>
      <c r="M211" s="244"/>
      <c r="N211" s="244"/>
      <c r="O211" s="244"/>
      <c r="P211" s="244"/>
      <c r="Q211" s="244"/>
      <c r="R211" s="244"/>
      <c r="S211" s="244"/>
      <c r="T211" s="246"/>
      <c r="AE211" s="242"/>
      <c r="AF211" s="242"/>
      <c r="AG211" s="242"/>
      <c r="AH211" s="242"/>
      <c r="BF211" s="164"/>
      <c r="BG211" s="164"/>
      <c r="BH211" s="164"/>
      <c r="BI211" s="164"/>
      <c r="BJ211" s="164"/>
      <c r="BK211" s="164"/>
      <c r="BL211" s="164"/>
      <c r="BM211" s="164"/>
      <c r="BN211" s="164"/>
      <c r="BO211" s="164"/>
      <c r="BP211" s="164"/>
      <c r="BQ211" s="164"/>
      <c r="BR211" s="164"/>
      <c r="BS211" s="164"/>
      <c r="BT211" s="164"/>
      <c r="BU211" s="164"/>
      <c r="BV211" s="164"/>
      <c r="BW211" s="164"/>
      <c r="BX211" s="164"/>
      <c r="BY211" s="164"/>
      <c r="BZ211" s="164"/>
      <c r="CA211" s="164"/>
      <c r="CB211" s="164"/>
      <c r="CC211" s="164"/>
      <c r="CD211" s="164"/>
      <c r="CE211" s="164"/>
      <c r="CF211" s="164"/>
      <c r="CG211" s="164"/>
      <c r="CH211" s="164"/>
      <c r="CI211" s="164"/>
      <c r="DR211" s="243"/>
      <c r="DS211" s="243"/>
      <c r="DT211" s="243"/>
      <c r="DU211" s="243"/>
      <c r="DV211" s="243"/>
      <c r="DW211" s="243"/>
    </row>
    <row r="212" ht="15.75" customHeight="1">
      <c r="A212" s="244"/>
      <c r="B212" s="244"/>
      <c r="C212" s="244"/>
      <c r="D212" s="187"/>
      <c r="E212" s="244"/>
      <c r="F212" s="244"/>
      <c r="G212" s="244"/>
      <c r="H212" s="244"/>
      <c r="I212" s="244"/>
      <c r="J212" s="245"/>
      <c r="K212" s="244"/>
      <c r="L212" s="244"/>
      <c r="M212" s="244"/>
      <c r="N212" s="244"/>
      <c r="O212" s="244"/>
      <c r="P212" s="244"/>
      <c r="Q212" s="244"/>
      <c r="R212" s="244"/>
      <c r="S212" s="244"/>
      <c r="T212" s="246"/>
      <c r="AE212" s="242"/>
      <c r="AF212" s="242"/>
      <c r="AG212" s="242"/>
      <c r="AH212" s="242"/>
      <c r="BF212" s="164"/>
      <c r="BG212" s="164"/>
      <c r="BH212" s="164"/>
      <c r="BI212" s="164"/>
      <c r="BJ212" s="164"/>
      <c r="BK212" s="164"/>
      <c r="BL212" s="164"/>
      <c r="BM212" s="164"/>
      <c r="BN212" s="164"/>
      <c r="BO212" s="164"/>
      <c r="BP212" s="164"/>
      <c r="BQ212" s="164"/>
      <c r="BR212" s="164"/>
      <c r="BS212" s="164"/>
      <c r="BT212" s="164"/>
      <c r="BU212" s="164"/>
      <c r="BV212" s="164"/>
      <c r="BW212" s="164"/>
      <c r="BX212" s="164"/>
      <c r="BY212" s="164"/>
      <c r="BZ212" s="164"/>
      <c r="CA212" s="164"/>
      <c r="CB212" s="164"/>
      <c r="CC212" s="164"/>
      <c r="CD212" s="164"/>
      <c r="CE212" s="164"/>
      <c r="CF212" s="164"/>
      <c r="CG212" s="164"/>
      <c r="CH212" s="164"/>
      <c r="CI212" s="164"/>
      <c r="DR212" s="243"/>
      <c r="DS212" s="243"/>
      <c r="DT212" s="243"/>
      <c r="DU212" s="243"/>
      <c r="DV212" s="243"/>
      <c r="DW212" s="243"/>
    </row>
    <row r="213" ht="15.75" customHeight="1">
      <c r="A213" s="244"/>
      <c r="B213" s="244"/>
      <c r="C213" s="244"/>
      <c r="D213" s="187"/>
      <c r="E213" s="244"/>
      <c r="F213" s="244"/>
      <c r="G213" s="244"/>
      <c r="H213" s="244"/>
      <c r="I213" s="244"/>
      <c r="J213" s="245"/>
      <c r="K213" s="244"/>
      <c r="L213" s="244"/>
      <c r="M213" s="244"/>
      <c r="N213" s="244"/>
      <c r="O213" s="244"/>
      <c r="P213" s="244"/>
      <c r="Q213" s="244"/>
      <c r="R213" s="244"/>
      <c r="S213" s="244"/>
      <c r="T213" s="246"/>
      <c r="AE213" s="242"/>
      <c r="AF213" s="242"/>
      <c r="AG213" s="242"/>
      <c r="AH213" s="242"/>
      <c r="BF213" s="164"/>
      <c r="BG213" s="164"/>
      <c r="BH213" s="164"/>
      <c r="BI213" s="164"/>
      <c r="BJ213" s="164"/>
      <c r="BK213" s="164"/>
      <c r="BL213" s="164"/>
      <c r="BM213" s="164"/>
      <c r="BN213" s="164"/>
      <c r="BO213" s="164"/>
      <c r="BP213" s="164"/>
      <c r="BQ213" s="164"/>
      <c r="BR213" s="164"/>
      <c r="BS213" s="164"/>
      <c r="BT213" s="164"/>
      <c r="BU213" s="164"/>
      <c r="BV213" s="164"/>
      <c r="BW213" s="164"/>
      <c r="BX213" s="164"/>
      <c r="BY213" s="164"/>
      <c r="BZ213" s="164"/>
      <c r="CA213" s="164"/>
      <c r="CB213" s="164"/>
      <c r="CC213" s="164"/>
      <c r="CD213" s="164"/>
      <c r="CE213" s="164"/>
      <c r="CF213" s="164"/>
      <c r="CG213" s="164"/>
      <c r="CH213" s="164"/>
      <c r="CI213" s="164"/>
      <c r="DR213" s="243"/>
      <c r="DS213" s="243"/>
      <c r="DT213" s="243"/>
      <c r="DU213" s="243"/>
      <c r="DV213" s="243"/>
      <c r="DW213" s="243"/>
    </row>
    <row r="214" ht="15.75" customHeight="1">
      <c r="A214" s="244"/>
      <c r="B214" s="244"/>
      <c r="C214" s="244"/>
      <c r="D214" s="187"/>
      <c r="E214" s="244"/>
      <c r="F214" s="244"/>
      <c r="G214" s="244"/>
      <c r="H214" s="244"/>
      <c r="I214" s="244"/>
      <c r="J214" s="245"/>
      <c r="K214" s="244"/>
      <c r="L214" s="244"/>
      <c r="M214" s="244"/>
      <c r="N214" s="244"/>
      <c r="O214" s="244"/>
      <c r="P214" s="244"/>
      <c r="Q214" s="244"/>
      <c r="R214" s="244"/>
      <c r="S214" s="244"/>
      <c r="T214" s="246"/>
      <c r="AE214" s="242"/>
      <c r="AF214" s="242"/>
      <c r="AG214" s="242"/>
      <c r="AH214" s="242"/>
      <c r="BF214" s="164"/>
      <c r="BG214" s="164"/>
      <c r="BH214" s="164"/>
      <c r="BI214" s="164"/>
      <c r="BJ214" s="164"/>
      <c r="BK214" s="164"/>
      <c r="BL214" s="164"/>
      <c r="BM214" s="164"/>
      <c r="BN214" s="164"/>
      <c r="BO214" s="164"/>
      <c r="BP214" s="164"/>
      <c r="BQ214" s="164"/>
      <c r="BR214" s="164"/>
      <c r="BS214" s="164"/>
      <c r="BT214" s="164"/>
      <c r="BU214" s="164"/>
      <c r="BV214" s="164"/>
      <c r="BW214" s="164"/>
      <c r="BX214" s="164"/>
      <c r="BY214" s="164"/>
      <c r="BZ214" s="164"/>
      <c r="CA214" s="164"/>
      <c r="CB214" s="164"/>
      <c r="CC214" s="164"/>
      <c r="CD214" s="164"/>
      <c r="CE214" s="164"/>
      <c r="CF214" s="164"/>
      <c r="CG214" s="164"/>
      <c r="CH214" s="164"/>
      <c r="CI214" s="164"/>
      <c r="DR214" s="243"/>
      <c r="DS214" s="243"/>
      <c r="DT214" s="243"/>
      <c r="DU214" s="243"/>
      <c r="DV214" s="243"/>
      <c r="DW214" s="243"/>
    </row>
    <row r="215" ht="15.75" customHeight="1">
      <c r="A215" s="244"/>
      <c r="B215" s="244"/>
      <c r="C215" s="244"/>
      <c r="D215" s="187"/>
      <c r="E215" s="244"/>
      <c r="F215" s="244"/>
      <c r="G215" s="244"/>
      <c r="H215" s="244"/>
      <c r="I215" s="244"/>
      <c r="J215" s="245"/>
      <c r="K215" s="244"/>
      <c r="L215" s="244"/>
      <c r="M215" s="244"/>
      <c r="N215" s="244"/>
      <c r="O215" s="244"/>
      <c r="P215" s="244"/>
      <c r="Q215" s="244"/>
      <c r="R215" s="244"/>
      <c r="S215" s="244"/>
      <c r="T215" s="246"/>
      <c r="AE215" s="242"/>
      <c r="AF215" s="242"/>
      <c r="AG215" s="242"/>
      <c r="AH215" s="242"/>
      <c r="BF215" s="164"/>
      <c r="BG215" s="164"/>
      <c r="BH215" s="164"/>
      <c r="BI215" s="164"/>
      <c r="BJ215" s="164"/>
      <c r="BK215" s="164"/>
      <c r="BL215" s="164"/>
      <c r="BM215" s="164"/>
      <c r="BN215" s="164"/>
      <c r="BO215" s="164"/>
      <c r="BP215" s="164"/>
      <c r="BQ215" s="164"/>
      <c r="BR215" s="164"/>
      <c r="BS215" s="164"/>
      <c r="BT215" s="164"/>
      <c r="BU215" s="164"/>
      <c r="BV215" s="164"/>
      <c r="BW215" s="164"/>
      <c r="BX215" s="164"/>
      <c r="BY215" s="164"/>
      <c r="BZ215" s="164"/>
      <c r="CA215" s="164"/>
      <c r="CB215" s="164"/>
      <c r="CC215" s="164"/>
      <c r="CD215" s="164"/>
      <c r="CE215" s="164"/>
      <c r="CF215" s="164"/>
      <c r="CG215" s="164"/>
      <c r="CH215" s="164"/>
      <c r="CI215" s="164"/>
      <c r="DR215" s="243"/>
      <c r="DS215" s="243"/>
      <c r="DT215" s="243"/>
      <c r="DU215" s="243"/>
      <c r="DV215" s="243"/>
      <c r="DW215" s="243"/>
    </row>
    <row r="216" ht="15.75" customHeight="1">
      <c r="A216" s="244"/>
      <c r="B216" s="244"/>
      <c r="C216" s="244"/>
      <c r="D216" s="187"/>
      <c r="E216" s="244"/>
      <c r="F216" s="244"/>
      <c r="G216" s="244"/>
      <c r="H216" s="244"/>
      <c r="I216" s="244"/>
      <c r="J216" s="245"/>
      <c r="K216" s="244"/>
      <c r="L216" s="244"/>
      <c r="M216" s="244"/>
      <c r="N216" s="244"/>
      <c r="O216" s="244"/>
      <c r="P216" s="244"/>
      <c r="Q216" s="244"/>
      <c r="R216" s="244"/>
      <c r="S216" s="244"/>
      <c r="T216" s="246"/>
      <c r="AE216" s="242"/>
      <c r="AF216" s="242"/>
      <c r="AG216" s="242"/>
      <c r="AH216" s="242"/>
      <c r="BF216" s="164"/>
      <c r="BG216" s="164"/>
      <c r="BH216" s="164"/>
      <c r="BI216" s="164"/>
      <c r="BJ216" s="164"/>
      <c r="BK216" s="164"/>
      <c r="BL216" s="164"/>
      <c r="BM216" s="164"/>
      <c r="BN216" s="164"/>
      <c r="BO216" s="164"/>
      <c r="BP216" s="164"/>
      <c r="BQ216" s="164"/>
      <c r="BR216" s="164"/>
      <c r="BS216" s="164"/>
      <c r="BT216" s="164"/>
      <c r="BU216" s="164"/>
      <c r="BV216" s="164"/>
      <c r="BW216" s="164"/>
      <c r="BX216" s="164"/>
      <c r="BY216" s="164"/>
      <c r="BZ216" s="164"/>
      <c r="CA216" s="164"/>
      <c r="CB216" s="164"/>
      <c r="CC216" s="164"/>
      <c r="CD216" s="164"/>
      <c r="CE216" s="164"/>
      <c r="CF216" s="164"/>
      <c r="CG216" s="164"/>
      <c r="CH216" s="164"/>
      <c r="CI216" s="164"/>
      <c r="DR216" s="243"/>
      <c r="DS216" s="243"/>
      <c r="DT216" s="243"/>
      <c r="DU216" s="243"/>
      <c r="DV216" s="243"/>
      <c r="DW216" s="243"/>
    </row>
    <row r="217" ht="15.75" customHeight="1">
      <c r="A217" s="244"/>
      <c r="B217" s="244"/>
      <c r="C217" s="244"/>
      <c r="D217" s="187"/>
      <c r="E217" s="244"/>
      <c r="F217" s="244"/>
      <c r="G217" s="244"/>
      <c r="H217" s="244"/>
      <c r="I217" s="244"/>
      <c r="J217" s="245"/>
      <c r="K217" s="244"/>
      <c r="L217" s="244"/>
      <c r="M217" s="244"/>
      <c r="N217" s="244"/>
      <c r="O217" s="244"/>
      <c r="P217" s="244"/>
      <c r="Q217" s="244"/>
      <c r="R217" s="244"/>
      <c r="S217" s="244"/>
      <c r="T217" s="246"/>
      <c r="AE217" s="242"/>
      <c r="AF217" s="242"/>
      <c r="AG217" s="242"/>
      <c r="AH217" s="242"/>
      <c r="BF217" s="164"/>
      <c r="BG217" s="164"/>
      <c r="BH217" s="164"/>
      <c r="BI217" s="164"/>
      <c r="BJ217" s="164"/>
      <c r="BK217" s="164"/>
      <c r="BL217" s="164"/>
      <c r="BM217" s="164"/>
      <c r="BN217" s="164"/>
      <c r="BO217" s="164"/>
      <c r="BP217" s="164"/>
      <c r="BQ217" s="164"/>
      <c r="BR217" s="164"/>
      <c r="BS217" s="164"/>
      <c r="BT217" s="164"/>
      <c r="BU217" s="164"/>
      <c r="BV217" s="164"/>
      <c r="BW217" s="164"/>
      <c r="BX217" s="164"/>
      <c r="BY217" s="164"/>
      <c r="BZ217" s="164"/>
      <c r="CA217" s="164"/>
      <c r="CB217" s="164"/>
      <c r="CC217" s="164"/>
      <c r="CD217" s="164"/>
      <c r="CE217" s="164"/>
      <c r="CF217" s="164"/>
      <c r="CG217" s="164"/>
      <c r="CH217" s="164"/>
      <c r="CI217" s="164"/>
      <c r="DR217" s="243"/>
      <c r="DS217" s="243"/>
      <c r="DT217" s="243"/>
      <c r="DU217" s="243"/>
      <c r="DV217" s="243"/>
      <c r="DW217" s="243"/>
    </row>
    <row r="218" ht="15.75" customHeight="1">
      <c r="A218" s="244"/>
      <c r="B218" s="244"/>
      <c r="C218" s="244"/>
      <c r="D218" s="187"/>
      <c r="E218" s="244"/>
      <c r="F218" s="244"/>
      <c r="G218" s="244"/>
      <c r="H218" s="244"/>
      <c r="I218" s="244"/>
      <c r="J218" s="245"/>
      <c r="K218" s="244"/>
      <c r="L218" s="244"/>
      <c r="M218" s="244"/>
      <c r="N218" s="244"/>
      <c r="O218" s="244"/>
      <c r="P218" s="244"/>
      <c r="Q218" s="244"/>
      <c r="R218" s="244"/>
      <c r="S218" s="244"/>
      <c r="T218" s="246"/>
      <c r="AE218" s="242"/>
      <c r="AF218" s="242"/>
      <c r="AG218" s="242"/>
      <c r="AH218" s="242"/>
      <c r="BF218" s="164"/>
      <c r="BG218" s="164"/>
      <c r="BH218" s="164"/>
      <c r="BI218" s="164"/>
      <c r="BJ218" s="164"/>
      <c r="BK218" s="164"/>
      <c r="BL218" s="164"/>
      <c r="BM218" s="164"/>
      <c r="BN218" s="164"/>
      <c r="BO218" s="164"/>
      <c r="BP218" s="164"/>
      <c r="BQ218" s="164"/>
      <c r="BR218" s="164"/>
      <c r="BS218" s="164"/>
      <c r="BT218" s="164"/>
      <c r="BU218" s="164"/>
      <c r="BV218" s="164"/>
      <c r="BW218" s="164"/>
      <c r="BX218" s="164"/>
      <c r="BY218" s="164"/>
      <c r="BZ218" s="164"/>
      <c r="CA218" s="164"/>
      <c r="CB218" s="164"/>
      <c r="CC218" s="164"/>
      <c r="CD218" s="164"/>
      <c r="CE218" s="164"/>
      <c r="CF218" s="164"/>
      <c r="CG218" s="164"/>
      <c r="CH218" s="164"/>
      <c r="CI218" s="164"/>
      <c r="DR218" s="243"/>
      <c r="DS218" s="243"/>
      <c r="DT218" s="243"/>
      <c r="DU218" s="243"/>
      <c r="DV218" s="243"/>
      <c r="DW218" s="243"/>
    </row>
    <row r="219" ht="15.75" customHeight="1">
      <c r="A219" s="244"/>
      <c r="B219" s="244"/>
      <c r="C219" s="244"/>
      <c r="D219" s="187"/>
      <c r="E219" s="244"/>
      <c r="F219" s="244"/>
      <c r="G219" s="244"/>
      <c r="H219" s="244"/>
      <c r="I219" s="244"/>
      <c r="J219" s="245"/>
      <c r="K219" s="244"/>
      <c r="L219" s="244"/>
      <c r="M219" s="244"/>
      <c r="N219" s="244"/>
      <c r="O219" s="244"/>
      <c r="P219" s="244"/>
      <c r="Q219" s="244"/>
      <c r="R219" s="244"/>
      <c r="S219" s="244"/>
      <c r="T219" s="246"/>
      <c r="AE219" s="242"/>
      <c r="AF219" s="242"/>
      <c r="AG219" s="242"/>
      <c r="AH219" s="242"/>
      <c r="BF219" s="164"/>
      <c r="BG219" s="164"/>
      <c r="BH219" s="164"/>
      <c r="BI219" s="164"/>
      <c r="BJ219" s="164"/>
      <c r="BK219" s="164"/>
      <c r="BL219" s="164"/>
      <c r="BM219" s="164"/>
      <c r="BN219" s="164"/>
      <c r="BO219" s="164"/>
      <c r="BP219" s="164"/>
      <c r="BQ219" s="164"/>
      <c r="BR219" s="164"/>
      <c r="BS219" s="164"/>
      <c r="BT219" s="164"/>
      <c r="BU219" s="164"/>
      <c r="BV219" s="164"/>
      <c r="BW219" s="164"/>
      <c r="BX219" s="164"/>
      <c r="BY219" s="164"/>
      <c r="BZ219" s="164"/>
      <c r="CA219" s="164"/>
      <c r="CB219" s="164"/>
      <c r="CC219" s="164"/>
      <c r="CD219" s="164"/>
      <c r="CE219" s="164"/>
      <c r="CF219" s="164"/>
      <c r="CG219" s="164"/>
      <c r="CH219" s="164"/>
      <c r="CI219" s="164"/>
      <c r="DR219" s="243"/>
      <c r="DS219" s="243"/>
      <c r="DT219" s="243"/>
      <c r="DU219" s="243"/>
      <c r="DV219" s="243"/>
      <c r="DW219" s="243"/>
    </row>
    <row r="220" ht="15.75" customHeight="1">
      <c r="A220" s="244"/>
      <c r="B220" s="244"/>
      <c r="C220" s="244"/>
      <c r="D220" s="187"/>
      <c r="E220" s="244"/>
      <c r="F220" s="244"/>
      <c r="G220" s="244"/>
      <c r="H220" s="244"/>
      <c r="I220" s="244"/>
      <c r="J220" s="245"/>
      <c r="K220" s="244"/>
      <c r="L220" s="244"/>
      <c r="M220" s="244"/>
      <c r="N220" s="244"/>
      <c r="O220" s="244"/>
      <c r="P220" s="244"/>
      <c r="Q220" s="244"/>
      <c r="R220" s="244"/>
      <c r="S220" s="244"/>
      <c r="T220" s="246"/>
      <c r="AE220" s="242"/>
      <c r="AF220" s="242"/>
      <c r="AG220" s="242"/>
      <c r="AH220" s="242"/>
      <c r="BF220" s="164"/>
      <c r="BG220" s="164"/>
      <c r="BH220" s="164"/>
      <c r="BI220" s="164"/>
      <c r="BJ220" s="164"/>
      <c r="BK220" s="164"/>
      <c r="BL220" s="164"/>
      <c r="BM220" s="164"/>
      <c r="BN220" s="164"/>
      <c r="BO220" s="164"/>
      <c r="BP220" s="164"/>
      <c r="BQ220" s="164"/>
      <c r="BR220" s="164"/>
      <c r="BS220" s="164"/>
      <c r="BT220" s="164"/>
      <c r="BU220" s="164"/>
      <c r="BV220" s="164"/>
      <c r="BW220" s="164"/>
      <c r="BX220" s="164"/>
      <c r="BY220" s="164"/>
      <c r="BZ220" s="164"/>
      <c r="CA220" s="164"/>
      <c r="CB220" s="164"/>
      <c r="CC220" s="164"/>
      <c r="CD220" s="164"/>
      <c r="CE220" s="164"/>
      <c r="CF220" s="164"/>
      <c r="CG220" s="164"/>
      <c r="CH220" s="164"/>
      <c r="CI220" s="164"/>
      <c r="DR220" s="243"/>
      <c r="DS220" s="243"/>
      <c r="DT220" s="243"/>
      <c r="DU220" s="243"/>
      <c r="DV220" s="243"/>
      <c r="DW220" s="243"/>
    </row>
    <row r="221" ht="15.75" customHeight="1">
      <c r="A221" s="244"/>
      <c r="B221" s="244"/>
      <c r="C221" s="244"/>
      <c r="D221" s="187"/>
      <c r="E221" s="244"/>
      <c r="F221" s="244"/>
      <c r="G221" s="244"/>
      <c r="H221" s="244"/>
      <c r="I221" s="244"/>
      <c r="J221" s="245"/>
      <c r="K221" s="244"/>
      <c r="L221" s="244"/>
      <c r="M221" s="244"/>
      <c r="N221" s="244"/>
      <c r="O221" s="244"/>
      <c r="P221" s="244"/>
      <c r="Q221" s="244"/>
      <c r="R221" s="244"/>
      <c r="S221" s="244"/>
      <c r="T221" s="246"/>
      <c r="AE221" s="242"/>
      <c r="AF221" s="242"/>
      <c r="AG221" s="242"/>
      <c r="AH221" s="242"/>
      <c r="BF221" s="164"/>
      <c r="BG221" s="164"/>
      <c r="BH221" s="164"/>
      <c r="BI221" s="164"/>
      <c r="BJ221" s="164"/>
      <c r="BK221" s="164"/>
      <c r="BL221" s="164"/>
      <c r="BM221" s="164"/>
      <c r="BN221" s="164"/>
      <c r="BO221" s="164"/>
      <c r="BP221" s="164"/>
      <c r="BQ221" s="164"/>
      <c r="BR221" s="164"/>
      <c r="BS221" s="164"/>
      <c r="BT221" s="164"/>
      <c r="BU221" s="164"/>
      <c r="BV221" s="164"/>
      <c r="BW221" s="164"/>
      <c r="BX221" s="164"/>
      <c r="BY221" s="164"/>
      <c r="BZ221" s="164"/>
      <c r="CA221" s="164"/>
      <c r="CB221" s="164"/>
      <c r="CC221" s="164"/>
      <c r="CD221" s="164"/>
      <c r="CE221" s="164"/>
      <c r="CF221" s="164"/>
      <c r="CG221" s="164"/>
      <c r="CH221" s="164"/>
      <c r="CI221" s="164"/>
      <c r="DR221" s="243"/>
      <c r="DS221" s="243"/>
      <c r="DT221" s="243"/>
      <c r="DU221" s="243"/>
      <c r="DV221" s="243"/>
      <c r="DW221" s="243"/>
    </row>
    <row r="222" ht="15.75" customHeight="1">
      <c r="A222" s="244"/>
      <c r="B222" s="244"/>
      <c r="C222" s="244"/>
      <c r="D222" s="187"/>
      <c r="E222" s="244"/>
      <c r="F222" s="244"/>
      <c r="G222" s="244"/>
      <c r="H222" s="244"/>
      <c r="I222" s="244"/>
      <c r="J222" s="245"/>
      <c r="K222" s="244"/>
      <c r="L222" s="244"/>
      <c r="M222" s="244"/>
      <c r="N222" s="244"/>
      <c r="O222" s="244"/>
      <c r="P222" s="244"/>
      <c r="Q222" s="244"/>
      <c r="R222" s="244"/>
      <c r="S222" s="244"/>
      <c r="T222" s="246"/>
      <c r="AE222" s="242"/>
      <c r="AF222" s="242"/>
      <c r="AG222" s="242"/>
      <c r="AH222" s="242"/>
      <c r="BF222" s="164"/>
      <c r="BG222" s="164"/>
      <c r="BH222" s="164"/>
      <c r="BI222" s="164"/>
      <c r="BJ222" s="164"/>
      <c r="BK222" s="164"/>
      <c r="BL222" s="164"/>
      <c r="BM222" s="164"/>
      <c r="BN222" s="164"/>
      <c r="BO222" s="164"/>
      <c r="BP222" s="164"/>
      <c r="BQ222" s="164"/>
      <c r="BR222" s="164"/>
      <c r="BS222" s="164"/>
      <c r="BT222" s="164"/>
      <c r="BU222" s="164"/>
      <c r="BV222" s="164"/>
      <c r="BW222" s="164"/>
      <c r="BX222" s="164"/>
      <c r="BY222" s="164"/>
      <c r="BZ222" s="164"/>
      <c r="CA222" s="164"/>
      <c r="CB222" s="164"/>
      <c r="CC222" s="164"/>
      <c r="CD222" s="164"/>
      <c r="CE222" s="164"/>
      <c r="CF222" s="164"/>
      <c r="CG222" s="164"/>
      <c r="CH222" s="164"/>
      <c r="CI222" s="164"/>
      <c r="DR222" s="243"/>
      <c r="DS222" s="243"/>
      <c r="DT222" s="243"/>
      <c r="DU222" s="243"/>
      <c r="DV222" s="243"/>
      <c r="DW222" s="243"/>
    </row>
    <row r="223" ht="15.75" customHeight="1">
      <c r="A223" s="244"/>
      <c r="B223" s="244"/>
      <c r="C223" s="244"/>
      <c r="D223" s="187"/>
      <c r="E223" s="244"/>
      <c r="F223" s="244"/>
      <c r="G223" s="244"/>
      <c r="H223" s="244"/>
      <c r="I223" s="244"/>
      <c r="J223" s="245"/>
      <c r="K223" s="244"/>
      <c r="L223" s="244"/>
      <c r="M223" s="244"/>
      <c r="N223" s="244"/>
      <c r="O223" s="244"/>
      <c r="P223" s="244"/>
      <c r="Q223" s="244"/>
      <c r="R223" s="244"/>
      <c r="S223" s="244"/>
      <c r="T223" s="246"/>
      <c r="AE223" s="242"/>
      <c r="AF223" s="242"/>
      <c r="AG223" s="242"/>
      <c r="AH223" s="242"/>
      <c r="BF223" s="164"/>
      <c r="BG223" s="164"/>
      <c r="BH223" s="164"/>
      <c r="BI223" s="164"/>
      <c r="BJ223" s="164"/>
      <c r="BK223" s="164"/>
      <c r="BL223" s="164"/>
      <c r="BM223" s="164"/>
      <c r="BN223" s="164"/>
      <c r="BO223" s="164"/>
      <c r="BP223" s="164"/>
      <c r="BQ223" s="164"/>
      <c r="BR223" s="164"/>
      <c r="BS223" s="164"/>
      <c r="BT223" s="164"/>
      <c r="BU223" s="164"/>
      <c r="BV223" s="164"/>
      <c r="BW223" s="164"/>
      <c r="BX223" s="164"/>
      <c r="BY223" s="164"/>
      <c r="BZ223" s="164"/>
      <c r="CA223" s="164"/>
      <c r="CB223" s="164"/>
      <c r="CC223" s="164"/>
      <c r="CD223" s="164"/>
      <c r="CE223" s="164"/>
      <c r="CF223" s="164"/>
      <c r="CG223" s="164"/>
      <c r="CH223" s="164"/>
      <c r="CI223" s="164"/>
      <c r="DR223" s="243"/>
      <c r="DS223" s="243"/>
      <c r="DT223" s="243"/>
      <c r="DU223" s="243"/>
      <c r="DV223" s="243"/>
      <c r="DW223" s="243"/>
    </row>
    <row r="224" ht="15.75" customHeight="1">
      <c r="A224" s="244"/>
      <c r="B224" s="244"/>
      <c r="C224" s="244"/>
      <c r="D224" s="187"/>
      <c r="E224" s="244"/>
      <c r="F224" s="244"/>
      <c r="G224" s="244"/>
      <c r="H224" s="244"/>
      <c r="I224" s="244"/>
      <c r="J224" s="245"/>
      <c r="K224" s="244"/>
      <c r="L224" s="244"/>
      <c r="M224" s="244"/>
      <c r="N224" s="244"/>
      <c r="O224" s="244"/>
      <c r="P224" s="244"/>
      <c r="Q224" s="244"/>
      <c r="R224" s="244"/>
      <c r="S224" s="244"/>
      <c r="T224" s="246"/>
      <c r="AE224" s="242"/>
      <c r="AF224" s="242"/>
      <c r="AG224" s="242"/>
      <c r="AH224" s="242"/>
      <c r="BF224" s="164"/>
      <c r="BG224" s="164"/>
      <c r="BH224" s="164"/>
      <c r="BI224" s="164"/>
      <c r="BJ224" s="164"/>
      <c r="BK224" s="164"/>
      <c r="BL224" s="164"/>
      <c r="BM224" s="164"/>
      <c r="BN224" s="164"/>
      <c r="BO224" s="164"/>
      <c r="BP224" s="164"/>
      <c r="BQ224" s="164"/>
      <c r="BR224" s="164"/>
      <c r="BS224" s="164"/>
      <c r="BT224" s="164"/>
      <c r="BU224" s="164"/>
      <c r="BV224" s="164"/>
      <c r="BW224" s="164"/>
      <c r="BX224" s="164"/>
      <c r="BY224" s="164"/>
      <c r="BZ224" s="164"/>
      <c r="CA224" s="164"/>
      <c r="CB224" s="164"/>
      <c r="CC224" s="164"/>
      <c r="CD224" s="164"/>
      <c r="CE224" s="164"/>
      <c r="CF224" s="164"/>
      <c r="CG224" s="164"/>
      <c r="CH224" s="164"/>
      <c r="CI224" s="164"/>
      <c r="DR224" s="243"/>
      <c r="DS224" s="243"/>
      <c r="DT224" s="243"/>
      <c r="DU224" s="243"/>
      <c r="DV224" s="243"/>
      <c r="DW224" s="243"/>
    </row>
    <row r="225" ht="15.75" customHeight="1">
      <c r="A225" s="244"/>
      <c r="B225" s="244"/>
      <c r="C225" s="244"/>
      <c r="D225" s="187"/>
      <c r="E225" s="244"/>
      <c r="F225" s="244"/>
      <c r="G225" s="244"/>
      <c r="H225" s="244"/>
      <c r="I225" s="244"/>
      <c r="J225" s="245"/>
      <c r="K225" s="244"/>
      <c r="L225" s="244"/>
      <c r="M225" s="244"/>
      <c r="N225" s="244"/>
      <c r="O225" s="244"/>
      <c r="P225" s="244"/>
      <c r="Q225" s="244"/>
      <c r="R225" s="244"/>
      <c r="S225" s="244"/>
      <c r="T225" s="246"/>
      <c r="AE225" s="242"/>
      <c r="AF225" s="242"/>
      <c r="AG225" s="242"/>
      <c r="AH225" s="242"/>
      <c r="BF225" s="164"/>
      <c r="BG225" s="164"/>
      <c r="BH225" s="164"/>
      <c r="BI225" s="164"/>
      <c r="BJ225" s="164"/>
      <c r="BK225" s="164"/>
      <c r="BL225" s="164"/>
      <c r="BM225" s="164"/>
      <c r="BN225" s="164"/>
      <c r="BO225" s="164"/>
      <c r="BP225" s="164"/>
      <c r="BQ225" s="164"/>
      <c r="BR225" s="164"/>
      <c r="BS225" s="164"/>
      <c r="BT225" s="164"/>
      <c r="BU225" s="164"/>
      <c r="BV225" s="164"/>
      <c r="BW225" s="164"/>
      <c r="BX225" s="164"/>
      <c r="BY225" s="164"/>
      <c r="BZ225" s="164"/>
      <c r="CA225" s="164"/>
      <c r="CB225" s="164"/>
      <c r="CC225" s="164"/>
      <c r="CD225" s="164"/>
      <c r="CE225" s="164"/>
      <c r="CF225" s="164"/>
      <c r="CG225" s="164"/>
      <c r="CH225" s="164"/>
      <c r="CI225" s="164"/>
      <c r="DR225" s="243"/>
      <c r="DS225" s="243"/>
      <c r="DT225" s="243"/>
      <c r="DU225" s="243"/>
      <c r="DV225" s="243"/>
      <c r="DW225" s="243"/>
    </row>
    <row r="226" ht="15.75" customHeight="1">
      <c r="A226" s="244"/>
      <c r="B226" s="244"/>
      <c r="C226" s="244"/>
      <c r="D226" s="187"/>
      <c r="E226" s="244"/>
      <c r="F226" s="244"/>
      <c r="G226" s="244"/>
      <c r="H226" s="244"/>
      <c r="I226" s="244"/>
      <c r="J226" s="245"/>
      <c r="K226" s="244"/>
      <c r="L226" s="244"/>
      <c r="M226" s="244"/>
      <c r="N226" s="244"/>
      <c r="O226" s="244"/>
      <c r="P226" s="244"/>
      <c r="Q226" s="244"/>
      <c r="R226" s="244"/>
      <c r="S226" s="244"/>
      <c r="T226" s="246"/>
      <c r="AE226" s="242"/>
      <c r="AF226" s="242"/>
      <c r="AG226" s="242"/>
      <c r="AH226" s="242"/>
      <c r="BF226" s="164"/>
      <c r="BG226" s="164"/>
      <c r="BH226" s="164"/>
      <c r="BI226" s="164"/>
      <c r="BJ226" s="164"/>
      <c r="BK226" s="164"/>
      <c r="BL226" s="164"/>
      <c r="BM226" s="164"/>
      <c r="BN226" s="164"/>
      <c r="BO226" s="164"/>
      <c r="BP226" s="164"/>
      <c r="BQ226" s="164"/>
      <c r="BR226" s="164"/>
      <c r="BS226" s="164"/>
      <c r="BT226" s="164"/>
      <c r="BU226" s="164"/>
      <c r="BV226" s="164"/>
      <c r="BW226" s="164"/>
      <c r="BX226" s="164"/>
      <c r="BY226" s="164"/>
      <c r="BZ226" s="164"/>
      <c r="CA226" s="164"/>
      <c r="CB226" s="164"/>
      <c r="CC226" s="164"/>
      <c r="CD226" s="164"/>
      <c r="CE226" s="164"/>
      <c r="CF226" s="164"/>
      <c r="CG226" s="164"/>
      <c r="CH226" s="164"/>
      <c r="CI226" s="164"/>
      <c r="DR226" s="243"/>
      <c r="DS226" s="243"/>
      <c r="DT226" s="243"/>
      <c r="DU226" s="243"/>
      <c r="DV226" s="243"/>
      <c r="DW226" s="243"/>
    </row>
    <row r="227" ht="15.75" customHeight="1">
      <c r="A227" s="244"/>
      <c r="B227" s="244"/>
      <c r="C227" s="244"/>
      <c r="D227" s="187"/>
      <c r="E227" s="244"/>
      <c r="F227" s="244"/>
      <c r="G227" s="244"/>
      <c r="H227" s="244"/>
      <c r="I227" s="244"/>
      <c r="J227" s="245"/>
      <c r="K227" s="244"/>
      <c r="L227" s="244"/>
      <c r="M227" s="244"/>
      <c r="N227" s="244"/>
      <c r="O227" s="244"/>
      <c r="P227" s="244"/>
      <c r="Q227" s="244"/>
      <c r="R227" s="244"/>
      <c r="S227" s="244"/>
      <c r="T227" s="246"/>
      <c r="AE227" s="242"/>
      <c r="AF227" s="242"/>
      <c r="AG227" s="242"/>
      <c r="AH227" s="242"/>
      <c r="BF227" s="164"/>
      <c r="BG227" s="164"/>
      <c r="BH227" s="164"/>
      <c r="BI227" s="164"/>
      <c r="BJ227" s="164"/>
      <c r="BK227" s="164"/>
      <c r="BL227" s="164"/>
      <c r="BM227" s="164"/>
      <c r="BN227" s="164"/>
      <c r="BO227" s="164"/>
      <c r="BP227" s="164"/>
      <c r="BQ227" s="164"/>
      <c r="BR227" s="164"/>
      <c r="BS227" s="164"/>
      <c r="BT227" s="164"/>
      <c r="BU227" s="164"/>
      <c r="BV227" s="164"/>
      <c r="BW227" s="164"/>
      <c r="BX227" s="164"/>
      <c r="BY227" s="164"/>
      <c r="BZ227" s="164"/>
      <c r="CA227" s="164"/>
      <c r="CB227" s="164"/>
      <c r="CC227" s="164"/>
      <c r="CD227" s="164"/>
      <c r="CE227" s="164"/>
      <c r="CF227" s="164"/>
      <c r="CG227" s="164"/>
      <c r="CH227" s="164"/>
      <c r="CI227" s="164"/>
      <c r="DR227" s="243"/>
      <c r="DS227" s="243"/>
      <c r="DT227" s="243"/>
      <c r="DU227" s="243"/>
      <c r="DV227" s="243"/>
      <c r="DW227" s="243"/>
    </row>
    <row r="228" ht="15.75" customHeight="1">
      <c r="A228" s="244"/>
      <c r="B228" s="244"/>
      <c r="C228" s="244"/>
      <c r="D228" s="187"/>
      <c r="E228" s="244"/>
      <c r="F228" s="244"/>
      <c r="G228" s="244"/>
      <c r="H228" s="244"/>
      <c r="I228" s="244"/>
      <c r="J228" s="245"/>
      <c r="K228" s="244"/>
      <c r="L228" s="244"/>
      <c r="M228" s="244"/>
      <c r="N228" s="244"/>
      <c r="O228" s="244"/>
      <c r="P228" s="244"/>
      <c r="Q228" s="244"/>
      <c r="R228" s="244"/>
      <c r="S228" s="244"/>
      <c r="T228" s="246"/>
      <c r="AE228" s="242"/>
      <c r="AF228" s="242"/>
      <c r="AG228" s="242"/>
      <c r="AH228" s="242"/>
      <c r="BF228" s="164"/>
      <c r="BG228" s="164"/>
      <c r="BH228" s="164"/>
      <c r="BI228" s="164"/>
      <c r="BJ228" s="164"/>
      <c r="BK228" s="164"/>
      <c r="BL228" s="164"/>
      <c r="BM228" s="164"/>
      <c r="BN228" s="164"/>
      <c r="BO228" s="164"/>
      <c r="BP228" s="164"/>
      <c r="BQ228" s="164"/>
      <c r="BR228" s="164"/>
      <c r="BS228" s="164"/>
      <c r="BT228" s="164"/>
      <c r="BU228" s="164"/>
      <c r="BV228" s="164"/>
      <c r="BW228" s="164"/>
      <c r="BX228" s="164"/>
      <c r="BY228" s="164"/>
      <c r="BZ228" s="164"/>
      <c r="CA228" s="164"/>
      <c r="CB228" s="164"/>
      <c r="CC228" s="164"/>
      <c r="CD228" s="164"/>
      <c r="CE228" s="164"/>
      <c r="CF228" s="164"/>
      <c r="CG228" s="164"/>
      <c r="CH228" s="164"/>
      <c r="CI228" s="164"/>
      <c r="DR228" s="243"/>
      <c r="DS228" s="243"/>
      <c r="DT228" s="243"/>
      <c r="DU228" s="243"/>
      <c r="DV228" s="243"/>
      <c r="DW228" s="243"/>
    </row>
    <row r="229" ht="15.75" customHeight="1">
      <c r="A229" s="244"/>
      <c r="B229" s="244"/>
      <c r="C229" s="244"/>
      <c r="D229" s="187"/>
      <c r="E229" s="244"/>
      <c r="F229" s="244"/>
      <c r="G229" s="244"/>
      <c r="H229" s="244"/>
      <c r="I229" s="244"/>
      <c r="J229" s="245"/>
      <c r="K229" s="244"/>
      <c r="L229" s="244"/>
      <c r="M229" s="244"/>
      <c r="N229" s="244"/>
      <c r="O229" s="244"/>
      <c r="P229" s="244"/>
      <c r="Q229" s="244"/>
      <c r="R229" s="244"/>
      <c r="S229" s="244"/>
      <c r="T229" s="246"/>
      <c r="AE229" s="242"/>
      <c r="AF229" s="242"/>
      <c r="AG229" s="242"/>
      <c r="AH229" s="242"/>
      <c r="BF229" s="164"/>
      <c r="BG229" s="164"/>
      <c r="BH229" s="164"/>
      <c r="BI229" s="164"/>
      <c r="BJ229" s="164"/>
      <c r="BK229" s="164"/>
      <c r="BL229" s="164"/>
      <c r="BM229" s="164"/>
      <c r="BN229" s="164"/>
      <c r="BO229" s="164"/>
      <c r="BP229" s="164"/>
      <c r="BQ229" s="164"/>
      <c r="BR229" s="164"/>
      <c r="BS229" s="164"/>
      <c r="BT229" s="164"/>
      <c r="BU229" s="164"/>
      <c r="BV229" s="164"/>
      <c r="BW229" s="164"/>
      <c r="BX229" s="164"/>
      <c r="BY229" s="164"/>
      <c r="BZ229" s="164"/>
      <c r="CA229" s="164"/>
      <c r="CB229" s="164"/>
      <c r="CC229" s="164"/>
      <c r="CD229" s="164"/>
      <c r="CE229" s="164"/>
      <c r="CF229" s="164"/>
      <c r="CG229" s="164"/>
      <c r="CH229" s="164"/>
      <c r="CI229" s="164"/>
      <c r="DR229" s="243"/>
      <c r="DS229" s="243"/>
      <c r="DT229" s="243"/>
      <c r="DU229" s="243"/>
      <c r="DV229" s="243"/>
      <c r="DW229" s="243"/>
    </row>
    <row r="230" ht="15.75" customHeight="1">
      <c r="A230" s="244"/>
      <c r="B230" s="244"/>
      <c r="C230" s="244"/>
      <c r="D230" s="187"/>
      <c r="E230" s="244"/>
      <c r="F230" s="244"/>
      <c r="G230" s="244"/>
      <c r="H230" s="244"/>
      <c r="I230" s="244"/>
      <c r="J230" s="245"/>
      <c r="K230" s="244"/>
      <c r="L230" s="244"/>
      <c r="M230" s="244"/>
      <c r="N230" s="244"/>
      <c r="O230" s="244"/>
      <c r="P230" s="244"/>
      <c r="Q230" s="244"/>
      <c r="R230" s="244"/>
      <c r="S230" s="244"/>
      <c r="T230" s="246"/>
      <c r="AE230" s="242"/>
      <c r="AF230" s="242"/>
      <c r="AG230" s="242"/>
      <c r="AH230" s="242"/>
      <c r="BF230" s="164"/>
      <c r="BG230" s="164"/>
      <c r="BH230" s="164"/>
      <c r="BI230" s="164"/>
      <c r="BJ230" s="164"/>
      <c r="BK230" s="164"/>
      <c r="BL230" s="164"/>
      <c r="BM230" s="164"/>
      <c r="BN230" s="164"/>
      <c r="BO230" s="164"/>
      <c r="BP230" s="164"/>
      <c r="BQ230" s="164"/>
      <c r="BR230" s="164"/>
      <c r="BS230" s="164"/>
      <c r="BT230" s="164"/>
      <c r="BU230" s="164"/>
      <c r="BV230" s="164"/>
      <c r="BW230" s="164"/>
      <c r="BX230" s="164"/>
      <c r="BY230" s="164"/>
      <c r="BZ230" s="164"/>
      <c r="CA230" s="164"/>
      <c r="CB230" s="164"/>
      <c r="CC230" s="164"/>
      <c r="CD230" s="164"/>
      <c r="CE230" s="164"/>
      <c r="CF230" s="164"/>
      <c r="CG230" s="164"/>
      <c r="CH230" s="164"/>
      <c r="CI230" s="164"/>
      <c r="DR230" s="243"/>
      <c r="DS230" s="243"/>
      <c r="DT230" s="243"/>
      <c r="DU230" s="243"/>
      <c r="DV230" s="243"/>
      <c r="DW230" s="243"/>
    </row>
    <row r="231" ht="15.75" customHeight="1">
      <c r="A231" s="244"/>
      <c r="B231" s="244"/>
      <c r="C231" s="244"/>
      <c r="D231" s="187"/>
      <c r="E231" s="244"/>
      <c r="F231" s="244"/>
      <c r="G231" s="244"/>
      <c r="H231" s="244"/>
      <c r="I231" s="244"/>
      <c r="J231" s="245"/>
      <c r="K231" s="244"/>
      <c r="L231" s="244"/>
      <c r="M231" s="244"/>
      <c r="N231" s="244"/>
      <c r="O231" s="244"/>
      <c r="P231" s="244"/>
      <c r="Q231" s="244"/>
      <c r="R231" s="244"/>
      <c r="S231" s="244"/>
      <c r="T231" s="246"/>
      <c r="AE231" s="242"/>
      <c r="AF231" s="242"/>
      <c r="AG231" s="242"/>
      <c r="AH231" s="242"/>
      <c r="BF231" s="164"/>
      <c r="BG231" s="164"/>
      <c r="BH231" s="164"/>
      <c r="BI231" s="164"/>
      <c r="BJ231" s="164"/>
      <c r="BK231" s="164"/>
      <c r="BL231" s="164"/>
      <c r="BM231" s="164"/>
      <c r="BN231" s="164"/>
      <c r="BO231" s="164"/>
      <c r="BP231" s="164"/>
      <c r="BQ231" s="164"/>
      <c r="BR231" s="164"/>
      <c r="BS231" s="164"/>
      <c r="BT231" s="164"/>
      <c r="BU231" s="164"/>
      <c r="BV231" s="164"/>
      <c r="BW231" s="164"/>
      <c r="BX231" s="164"/>
      <c r="BY231" s="164"/>
      <c r="BZ231" s="164"/>
      <c r="CA231" s="164"/>
      <c r="CB231" s="164"/>
      <c r="CC231" s="164"/>
      <c r="CD231" s="164"/>
      <c r="CE231" s="164"/>
      <c r="CF231" s="164"/>
      <c r="CG231" s="164"/>
      <c r="CH231" s="164"/>
      <c r="CI231" s="164"/>
      <c r="DR231" s="243"/>
      <c r="DS231" s="243"/>
      <c r="DT231" s="243"/>
      <c r="DU231" s="243"/>
      <c r="DV231" s="243"/>
      <c r="DW231" s="243"/>
    </row>
    <row r="232" ht="15.75" customHeight="1">
      <c r="A232" s="244"/>
      <c r="B232" s="244"/>
      <c r="C232" s="244"/>
      <c r="D232" s="187"/>
      <c r="E232" s="244"/>
      <c r="F232" s="244"/>
      <c r="G232" s="244"/>
      <c r="H232" s="244"/>
      <c r="I232" s="244"/>
      <c r="J232" s="245"/>
      <c r="K232" s="244"/>
      <c r="L232" s="244"/>
      <c r="M232" s="244"/>
      <c r="N232" s="244"/>
      <c r="O232" s="244"/>
      <c r="P232" s="244"/>
      <c r="Q232" s="244"/>
      <c r="R232" s="244"/>
      <c r="S232" s="244"/>
      <c r="T232" s="246"/>
      <c r="AE232" s="242"/>
      <c r="AF232" s="242"/>
      <c r="AG232" s="242"/>
      <c r="AH232" s="242"/>
      <c r="BF232" s="164"/>
      <c r="BG232" s="164"/>
      <c r="BH232" s="164"/>
      <c r="BI232" s="164"/>
      <c r="BJ232" s="164"/>
      <c r="BK232" s="164"/>
      <c r="BL232" s="164"/>
      <c r="BM232" s="164"/>
      <c r="BN232" s="164"/>
      <c r="BO232" s="164"/>
      <c r="BP232" s="164"/>
      <c r="BQ232" s="164"/>
      <c r="BR232" s="164"/>
      <c r="BS232" s="164"/>
      <c r="BT232" s="164"/>
      <c r="BU232" s="164"/>
      <c r="BV232" s="164"/>
      <c r="BW232" s="164"/>
      <c r="BX232" s="164"/>
      <c r="BY232" s="164"/>
      <c r="BZ232" s="164"/>
      <c r="CA232" s="164"/>
      <c r="CB232" s="164"/>
      <c r="CC232" s="164"/>
      <c r="CD232" s="164"/>
      <c r="CE232" s="164"/>
      <c r="CF232" s="164"/>
      <c r="CG232" s="164"/>
      <c r="CH232" s="164"/>
      <c r="CI232" s="164"/>
      <c r="DR232" s="243"/>
      <c r="DS232" s="243"/>
      <c r="DT232" s="243"/>
      <c r="DU232" s="243"/>
      <c r="DV232" s="243"/>
      <c r="DW232" s="243"/>
    </row>
    <row r="233" ht="15.75" customHeight="1">
      <c r="A233" s="244"/>
      <c r="B233" s="244"/>
      <c r="C233" s="244"/>
      <c r="D233" s="187"/>
      <c r="E233" s="244"/>
      <c r="F233" s="244"/>
      <c r="G233" s="244"/>
      <c r="H233" s="244"/>
      <c r="I233" s="244"/>
      <c r="J233" s="245"/>
      <c r="K233" s="244"/>
      <c r="L233" s="244"/>
      <c r="M233" s="244"/>
      <c r="N233" s="244"/>
      <c r="O233" s="244"/>
      <c r="P233" s="244"/>
      <c r="Q233" s="244"/>
      <c r="R233" s="244"/>
      <c r="S233" s="244"/>
      <c r="T233" s="246"/>
      <c r="AE233" s="242"/>
      <c r="AF233" s="242"/>
      <c r="AG233" s="242"/>
      <c r="AH233" s="242"/>
      <c r="BF233" s="164"/>
      <c r="BG233" s="164"/>
      <c r="BH233" s="164"/>
      <c r="BI233" s="164"/>
      <c r="BJ233" s="164"/>
      <c r="BK233" s="164"/>
      <c r="BL233" s="164"/>
      <c r="BM233" s="164"/>
      <c r="BN233" s="164"/>
      <c r="BO233" s="164"/>
      <c r="BP233" s="164"/>
      <c r="BQ233" s="164"/>
      <c r="BR233" s="164"/>
      <c r="BS233" s="164"/>
      <c r="BT233" s="164"/>
      <c r="BU233" s="164"/>
      <c r="BV233" s="164"/>
      <c r="BW233" s="164"/>
      <c r="BX233" s="164"/>
      <c r="BY233" s="164"/>
      <c r="BZ233" s="164"/>
      <c r="CA233" s="164"/>
      <c r="CB233" s="164"/>
      <c r="CC233" s="164"/>
      <c r="CD233" s="164"/>
      <c r="CE233" s="164"/>
      <c r="CF233" s="164"/>
      <c r="CG233" s="164"/>
      <c r="CH233" s="164"/>
      <c r="CI233" s="164"/>
      <c r="DR233" s="243"/>
      <c r="DS233" s="243"/>
      <c r="DT233" s="243"/>
      <c r="DU233" s="243"/>
      <c r="DV233" s="243"/>
      <c r="DW233" s="243"/>
    </row>
    <row r="234" ht="15.75" customHeight="1">
      <c r="A234" s="244"/>
      <c r="B234" s="244"/>
      <c r="C234" s="244"/>
      <c r="D234" s="187"/>
      <c r="E234" s="244"/>
      <c r="F234" s="244"/>
      <c r="G234" s="244"/>
      <c r="H234" s="244"/>
      <c r="I234" s="244"/>
      <c r="J234" s="245"/>
      <c r="K234" s="244"/>
      <c r="L234" s="244"/>
      <c r="M234" s="244"/>
      <c r="N234" s="244"/>
      <c r="O234" s="244"/>
      <c r="P234" s="244"/>
      <c r="Q234" s="244"/>
      <c r="R234" s="244"/>
      <c r="S234" s="244"/>
      <c r="T234" s="246"/>
      <c r="AE234" s="242"/>
      <c r="AF234" s="242"/>
      <c r="AG234" s="242"/>
      <c r="AH234" s="242"/>
      <c r="BF234" s="164"/>
      <c r="BG234" s="164"/>
      <c r="BH234" s="164"/>
      <c r="BI234" s="164"/>
      <c r="BJ234" s="164"/>
      <c r="BK234" s="164"/>
      <c r="BL234" s="164"/>
      <c r="BM234" s="164"/>
      <c r="BN234" s="164"/>
      <c r="BO234" s="164"/>
      <c r="BP234" s="164"/>
      <c r="BQ234" s="164"/>
      <c r="BR234" s="164"/>
      <c r="BS234" s="164"/>
      <c r="BT234" s="164"/>
      <c r="BU234" s="164"/>
      <c r="BV234" s="164"/>
      <c r="BW234" s="164"/>
      <c r="BX234" s="164"/>
      <c r="BY234" s="164"/>
      <c r="BZ234" s="164"/>
      <c r="CA234" s="164"/>
      <c r="CB234" s="164"/>
      <c r="CC234" s="164"/>
      <c r="CD234" s="164"/>
      <c r="CE234" s="164"/>
      <c r="CF234" s="164"/>
      <c r="CG234" s="164"/>
      <c r="CH234" s="164"/>
      <c r="CI234" s="164"/>
      <c r="DR234" s="243"/>
      <c r="DS234" s="243"/>
      <c r="DT234" s="243"/>
      <c r="DU234" s="243"/>
      <c r="DV234" s="243"/>
      <c r="DW234" s="243"/>
    </row>
    <row r="235" ht="15.75" customHeight="1">
      <c r="A235" s="244"/>
      <c r="B235" s="244"/>
      <c r="C235" s="244"/>
      <c r="D235" s="187"/>
      <c r="E235" s="244"/>
      <c r="F235" s="244"/>
      <c r="G235" s="244"/>
      <c r="H235" s="244"/>
      <c r="I235" s="244"/>
      <c r="J235" s="245"/>
      <c r="K235" s="244"/>
      <c r="L235" s="244"/>
      <c r="M235" s="244"/>
      <c r="N235" s="244"/>
      <c r="O235" s="244"/>
      <c r="P235" s="244"/>
      <c r="Q235" s="244"/>
      <c r="R235" s="244"/>
      <c r="S235" s="244"/>
      <c r="T235" s="246"/>
      <c r="AE235" s="242"/>
      <c r="AF235" s="242"/>
      <c r="AG235" s="242"/>
      <c r="AH235" s="242"/>
      <c r="BF235" s="164"/>
      <c r="BG235" s="164"/>
      <c r="BH235" s="164"/>
      <c r="BI235" s="164"/>
      <c r="BJ235" s="164"/>
      <c r="BK235" s="164"/>
      <c r="BL235" s="164"/>
      <c r="BM235" s="164"/>
      <c r="BN235" s="164"/>
      <c r="BO235" s="164"/>
      <c r="BP235" s="164"/>
      <c r="BQ235" s="164"/>
      <c r="BR235" s="164"/>
      <c r="BS235" s="164"/>
      <c r="BT235" s="164"/>
      <c r="BU235" s="164"/>
      <c r="BV235" s="164"/>
      <c r="BW235" s="164"/>
      <c r="BX235" s="164"/>
      <c r="BY235" s="164"/>
      <c r="BZ235" s="164"/>
      <c r="CA235" s="164"/>
      <c r="CB235" s="164"/>
      <c r="CC235" s="164"/>
      <c r="CD235" s="164"/>
      <c r="CE235" s="164"/>
      <c r="CF235" s="164"/>
      <c r="CG235" s="164"/>
      <c r="CH235" s="164"/>
      <c r="CI235" s="164"/>
      <c r="DR235" s="243"/>
      <c r="DS235" s="243"/>
      <c r="DT235" s="243"/>
      <c r="DU235" s="243"/>
      <c r="DV235" s="243"/>
      <c r="DW235" s="243"/>
    </row>
    <row r="236" ht="15.75" customHeight="1">
      <c r="A236" s="244"/>
      <c r="B236" s="244"/>
      <c r="C236" s="244"/>
      <c r="D236" s="187"/>
      <c r="E236" s="244"/>
      <c r="F236" s="244"/>
      <c r="G236" s="244"/>
      <c r="H236" s="244"/>
      <c r="I236" s="244"/>
      <c r="J236" s="245"/>
      <c r="K236" s="244"/>
      <c r="L236" s="244"/>
      <c r="M236" s="244"/>
      <c r="N236" s="244"/>
      <c r="O236" s="244"/>
      <c r="P236" s="244"/>
      <c r="Q236" s="244"/>
      <c r="R236" s="244"/>
      <c r="S236" s="244"/>
      <c r="T236" s="246"/>
      <c r="AE236" s="242"/>
      <c r="AF236" s="242"/>
      <c r="AG236" s="242"/>
      <c r="AH236" s="242"/>
      <c r="BF236" s="164"/>
      <c r="BG236" s="164"/>
      <c r="BH236" s="164"/>
      <c r="BI236" s="164"/>
      <c r="BJ236" s="164"/>
      <c r="BK236" s="164"/>
      <c r="BL236" s="164"/>
      <c r="BM236" s="164"/>
      <c r="BN236" s="164"/>
      <c r="BO236" s="164"/>
      <c r="BP236" s="164"/>
      <c r="BQ236" s="164"/>
      <c r="BR236" s="164"/>
      <c r="BS236" s="164"/>
      <c r="BT236" s="164"/>
      <c r="BU236" s="164"/>
      <c r="BV236" s="164"/>
      <c r="BW236" s="164"/>
      <c r="BX236" s="164"/>
      <c r="BY236" s="164"/>
      <c r="BZ236" s="164"/>
      <c r="CA236" s="164"/>
      <c r="CB236" s="164"/>
      <c r="CC236" s="164"/>
      <c r="CD236" s="164"/>
      <c r="CE236" s="164"/>
      <c r="CF236" s="164"/>
      <c r="CG236" s="164"/>
      <c r="CH236" s="164"/>
      <c r="CI236" s="164"/>
      <c r="DR236" s="243"/>
      <c r="DS236" s="243"/>
      <c r="DT236" s="243"/>
      <c r="DU236" s="243"/>
      <c r="DV236" s="243"/>
      <c r="DW236" s="243"/>
    </row>
    <row r="237" ht="15.75" customHeight="1">
      <c r="A237" s="244"/>
      <c r="B237" s="244"/>
      <c r="C237" s="244"/>
      <c r="D237" s="187"/>
      <c r="E237" s="244"/>
      <c r="F237" s="244"/>
      <c r="G237" s="244"/>
      <c r="H237" s="244"/>
      <c r="I237" s="244"/>
      <c r="J237" s="245"/>
      <c r="K237" s="244"/>
      <c r="L237" s="244"/>
      <c r="M237" s="244"/>
      <c r="N237" s="244"/>
      <c r="O237" s="244"/>
      <c r="P237" s="244"/>
      <c r="Q237" s="244"/>
      <c r="R237" s="244"/>
      <c r="S237" s="244"/>
      <c r="T237" s="246"/>
      <c r="AE237" s="242"/>
      <c r="AF237" s="242"/>
      <c r="AG237" s="242"/>
      <c r="AH237" s="242"/>
      <c r="BF237" s="164"/>
      <c r="BG237" s="164"/>
      <c r="BH237" s="164"/>
      <c r="BI237" s="164"/>
      <c r="BJ237" s="164"/>
      <c r="BK237" s="164"/>
      <c r="BL237" s="164"/>
      <c r="BM237" s="164"/>
      <c r="BN237" s="164"/>
      <c r="BO237" s="164"/>
      <c r="BP237" s="164"/>
      <c r="BQ237" s="164"/>
      <c r="BR237" s="164"/>
      <c r="BS237" s="164"/>
      <c r="BT237" s="164"/>
      <c r="BU237" s="164"/>
      <c r="BV237" s="164"/>
      <c r="BW237" s="164"/>
      <c r="BX237" s="164"/>
      <c r="BY237" s="164"/>
      <c r="BZ237" s="164"/>
      <c r="CA237" s="164"/>
      <c r="CB237" s="164"/>
      <c r="CC237" s="164"/>
      <c r="CD237" s="164"/>
      <c r="CE237" s="164"/>
      <c r="CF237" s="164"/>
      <c r="CG237" s="164"/>
      <c r="CH237" s="164"/>
      <c r="CI237" s="164"/>
      <c r="DR237" s="243"/>
      <c r="DS237" s="243"/>
      <c r="DT237" s="243"/>
      <c r="DU237" s="243"/>
      <c r="DV237" s="243"/>
      <c r="DW237" s="243"/>
    </row>
    <row r="238" ht="15.75" customHeight="1">
      <c r="A238" s="244"/>
      <c r="B238" s="244"/>
      <c r="C238" s="244"/>
      <c r="D238" s="187"/>
      <c r="E238" s="244"/>
      <c r="F238" s="244"/>
      <c r="G238" s="244"/>
      <c r="H238" s="244"/>
      <c r="I238" s="244"/>
      <c r="J238" s="245"/>
      <c r="K238" s="244"/>
      <c r="L238" s="244"/>
      <c r="M238" s="244"/>
      <c r="N238" s="244"/>
      <c r="O238" s="244"/>
      <c r="P238" s="244"/>
      <c r="Q238" s="244"/>
      <c r="R238" s="244"/>
      <c r="S238" s="244"/>
      <c r="T238" s="246"/>
      <c r="AE238" s="242"/>
      <c r="AF238" s="242"/>
      <c r="AG238" s="242"/>
      <c r="AH238" s="242"/>
      <c r="BF238" s="164"/>
      <c r="BG238" s="164"/>
      <c r="BH238" s="164"/>
      <c r="BI238" s="164"/>
      <c r="BJ238" s="164"/>
      <c r="BK238" s="164"/>
      <c r="BL238" s="164"/>
      <c r="BM238" s="164"/>
      <c r="BN238" s="164"/>
      <c r="BO238" s="164"/>
      <c r="BP238" s="164"/>
      <c r="BQ238" s="164"/>
      <c r="BR238" s="164"/>
      <c r="BS238" s="164"/>
      <c r="BT238" s="164"/>
      <c r="BU238" s="164"/>
      <c r="BV238" s="164"/>
      <c r="BW238" s="164"/>
      <c r="BX238" s="164"/>
      <c r="BY238" s="164"/>
      <c r="BZ238" s="164"/>
      <c r="CA238" s="164"/>
      <c r="CB238" s="164"/>
      <c r="CC238" s="164"/>
      <c r="CD238" s="164"/>
      <c r="CE238" s="164"/>
      <c r="CF238" s="164"/>
      <c r="CG238" s="164"/>
      <c r="CH238" s="164"/>
      <c r="CI238" s="164"/>
      <c r="DR238" s="243"/>
      <c r="DS238" s="243"/>
      <c r="DT238" s="243"/>
      <c r="DU238" s="243"/>
      <c r="DV238" s="243"/>
      <c r="DW238" s="243"/>
    </row>
    <row r="239" ht="15.75" customHeight="1">
      <c r="A239" s="244"/>
      <c r="B239" s="244"/>
      <c r="C239" s="244"/>
      <c r="D239" s="187"/>
      <c r="E239" s="244"/>
      <c r="F239" s="244"/>
      <c r="G239" s="244"/>
      <c r="H239" s="244"/>
      <c r="I239" s="244"/>
      <c r="J239" s="245"/>
      <c r="K239" s="244"/>
      <c r="L239" s="244"/>
      <c r="M239" s="244"/>
      <c r="N239" s="244"/>
      <c r="O239" s="244"/>
      <c r="P239" s="244"/>
      <c r="Q239" s="244"/>
      <c r="R239" s="244"/>
      <c r="S239" s="244"/>
      <c r="T239" s="246"/>
      <c r="AE239" s="242"/>
      <c r="AF239" s="242"/>
      <c r="AG239" s="242"/>
      <c r="AH239" s="242"/>
      <c r="BF239" s="164"/>
      <c r="BG239" s="164"/>
      <c r="BH239" s="164"/>
      <c r="BI239" s="164"/>
      <c r="BJ239" s="164"/>
      <c r="BK239" s="164"/>
      <c r="BL239" s="164"/>
      <c r="BM239" s="164"/>
      <c r="BN239" s="164"/>
      <c r="BO239" s="164"/>
      <c r="BP239" s="164"/>
      <c r="BQ239" s="164"/>
      <c r="BR239" s="164"/>
      <c r="BS239" s="164"/>
      <c r="BT239" s="164"/>
      <c r="BU239" s="164"/>
      <c r="BV239" s="164"/>
      <c r="BW239" s="164"/>
      <c r="BX239" s="164"/>
      <c r="BY239" s="164"/>
      <c r="BZ239" s="164"/>
      <c r="CA239" s="164"/>
      <c r="CB239" s="164"/>
      <c r="CC239" s="164"/>
      <c r="CD239" s="164"/>
      <c r="CE239" s="164"/>
      <c r="CF239" s="164"/>
      <c r="CG239" s="164"/>
      <c r="CH239" s="164"/>
      <c r="CI239" s="164"/>
      <c r="DR239" s="243"/>
      <c r="DS239" s="243"/>
      <c r="DT239" s="243"/>
      <c r="DU239" s="243"/>
      <c r="DV239" s="243"/>
      <c r="DW239" s="243"/>
    </row>
    <row r="240" ht="15.75" customHeight="1">
      <c r="A240" s="244"/>
      <c r="B240" s="244"/>
      <c r="C240" s="244"/>
      <c r="D240" s="187"/>
      <c r="E240" s="244"/>
      <c r="F240" s="244"/>
      <c r="G240" s="244"/>
      <c r="H240" s="244"/>
      <c r="I240" s="244"/>
      <c r="J240" s="245"/>
      <c r="K240" s="244"/>
      <c r="L240" s="244"/>
      <c r="M240" s="244"/>
      <c r="N240" s="244"/>
      <c r="O240" s="244"/>
      <c r="P240" s="244"/>
      <c r="Q240" s="244"/>
      <c r="R240" s="244"/>
      <c r="S240" s="244"/>
      <c r="T240" s="246"/>
      <c r="AE240" s="242"/>
      <c r="AF240" s="242"/>
      <c r="AG240" s="242"/>
      <c r="AH240" s="242"/>
      <c r="BF240" s="164"/>
      <c r="BG240" s="164"/>
      <c r="BH240" s="164"/>
      <c r="BI240" s="164"/>
      <c r="BJ240" s="164"/>
      <c r="BK240" s="164"/>
      <c r="BL240" s="164"/>
      <c r="BM240" s="164"/>
      <c r="BN240" s="164"/>
      <c r="BO240" s="164"/>
      <c r="BP240" s="164"/>
      <c r="BQ240" s="164"/>
      <c r="BR240" s="164"/>
      <c r="BS240" s="164"/>
      <c r="BT240" s="164"/>
      <c r="BU240" s="164"/>
      <c r="BV240" s="164"/>
      <c r="BW240" s="164"/>
      <c r="BX240" s="164"/>
      <c r="BY240" s="164"/>
      <c r="BZ240" s="164"/>
      <c r="CA240" s="164"/>
      <c r="CB240" s="164"/>
      <c r="CC240" s="164"/>
      <c r="CD240" s="164"/>
      <c r="CE240" s="164"/>
      <c r="CF240" s="164"/>
      <c r="CG240" s="164"/>
      <c r="CH240" s="164"/>
      <c r="CI240" s="164"/>
      <c r="DR240" s="243"/>
      <c r="DS240" s="243"/>
      <c r="DT240" s="243"/>
      <c r="DU240" s="243"/>
      <c r="DV240" s="243"/>
      <c r="DW240" s="243"/>
    </row>
    <row r="241" ht="15.75" customHeight="1">
      <c r="A241" s="244"/>
      <c r="B241" s="244"/>
      <c r="C241" s="244"/>
      <c r="D241" s="187"/>
      <c r="E241" s="244"/>
      <c r="F241" s="244"/>
      <c r="G241" s="244"/>
      <c r="H241" s="244"/>
      <c r="I241" s="244"/>
      <c r="J241" s="245"/>
      <c r="K241" s="244"/>
      <c r="L241" s="244"/>
      <c r="M241" s="244"/>
      <c r="N241" s="244"/>
      <c r="O241" s="244"/>
      <c r="P241" s="244"/>
      <c r="Q241" s="244"/>
      <c r="R241" s="244"/>
      <c r="S241" s="244"/>
      <c r="T241" s="246"/>
      <c r="AE241" s="242"/>
      <c r="AF241" s="242"/>
      <c r="AG241" s="242"/>
      <c r="AH241" s="242"/>
      <c r="BF241" s="164"/>
      <c r="BG241" s="164"/>
      <c r="BH241" s="164"/>
      <c r="BI241" s="164"/>
      <c r="BJ241" s="164"/>
      <c r="BK241" s="164"/>
      <c r="BL241" s="164"/>
      <c r="BM241" s="164"/>
      <c r="BN241" s="164"/>
      <c r="BO241" s="164"/>
      <c r="BP241" s="164"/>
      <c r="BQ241" s="164"/>
      <c r="BR241" s="164"/>
      <c r="BS241" s="164"/>
      <c r="BT241" s="164"/>
      <c r="BU241" s="164"/>
      <c r="BV241" s="164"/>
      <c r="BW241" s="164"/>
      <c r="BX241" s="164"/>
      <c r="BY241" s="164"/>
      <c r="BZ241" s="164"/>
      <c r="CA241" s="164"/>
      <c r="CB241" s="164"/>
      <c r="CC241" s="164"/>
      <c r="CD241" s="164"/>
      <c r="CE241" s="164"/>
      <c r="CF241" s="164"/>
      <c r="CG241" s="164"/>
      <c r="CH241" s="164"/>
      <c r="CI241" s="164"/>
      <c r="DR241" s="243"/>
      <c r="DS241" s="243"/>
      <c r="DT241" s="243"/>
      <c r="DU241" s="243"/>
      <c r="DV241" s="243"/>
      <c r="DW241" s="243"/>
    </row>
    <row r="242" ht="15.75" customHeight="1">
      <c r="A242" s="244"/>
      <c r="B242" s="244"/>
      <c r="C242" s="244"/>
      <c r="D242" s="187"/>
      <c r="E242" s="244"/>
      <c r="F242" s="244"/>
      <c r="G242" s="244"/>
      <c r="H242" s="244"/>
      <c r="I242" s="244"/>
      <c r="J242" s="245"/>
      <c r="K242" s="244"/>
      <c r="L242" s="244"/>
      <c r="M242" s="244"/>
      <c r="N242" s="244"/>
      <c r="O242" s="244"/>
      <c r="P242" s="244"/>
      <c r="Q242" s="244"/>
      <c r="R242" s="244"/>
      <c r="S242" s="244"/>
      <c r="T242" s="246"/>
      <c r="AE242" s="242"/>
      <c r="AF242" s="242"/>
      <c r="AG242" s="242"/>
      <c r="AH242" s="242"/>
      <c r="BF242" s="164"/>
      <c r="BG242" s="164"/>
      <c r="BH242" s="164"/>
      <c r="BI242" s="164"/>
      <c r="BJ242" s="164"/>
      <c r="BK242" s="164"/>
      <c r="BL242" s="164"/>
      <c r="BM242" s="164"/>
      <c r="BN242" s="164"/>
      <c r="BO242" s="164"/>
      <c r="BP242" s="164"/>
      <c r="BQ242" s="164"/>
      <c r="BR242" s="164"/>
      <c r="BS242" s="164"/>
      <c r="BT242" s="164"/>
      <c r="BU242" s="164"/>
      <c r="BV242" s="164"/>
      <c r="BW242" s="164"/>
      <c r="BX242" s="164"/>
      <c r="BY242" s="164"/>
      <c r="BZ242" s="164"/>
      <c r="CA242" s="164"/>
      <c r="CB242" s="164"/>
      <c r="CC242" s="164"/>
      <c r="CD242" s="164"/>
      <c r="CE242" s="164"/>
      <c r="CF242" s="164"/>
      <c r="CG242" s="164"/>
      <c r="CH242" s="164"/>
      <c r="CI242" s="164"/>
      <c r="DR242" s="243"/>
      <c r="DS242" s="243"/>
      <c r="DT242" s="243"/>
      <c r="DU242" s="243"/>
      <c r="DV242" s="243"/>
      <c r="DW242" s="243"/>
    </row>
    <row r="243" ht="15.75" customHeight="1">
      <c r="A243" s="244"/>
      <c r="B243" s="244"/>
      <c r="C243" s="244"/>
      <c r="D243" s="187"/>
      <c r="E243" s="244"/>
      <c r="F243" s="244"/>
      <c r="G243" s="244"/>
      <c r="H243" s="244"/>
      <c r="I243" s="244"/>
      <c r="J243" s="245"/>
      <c r="K243" s="244"/>
      <c r="L243" s="244"/>
      <c r="M243" s="244"/>
      <c r="N243" s="244"/>
      <c r="O243" s="244"/>
      <c r="P243" s="244"/>
      <c r="Q243" s="244"/>
      <c r="R243" s="244"/>
      <c r="S243" s="244"/>
      <c r="T243" s="246"/>
      <c r="AE243" s="242"/>
      <c r="AF243" s="242"/>
      <c r="AG243" s="242"/>
      <c r="AH243" s="242"/>
      <c r="BF243" s="164"/>
      <c r="BG243" s="164"/>
      <c r="BH243" s="164"/>
      <c r="BI243" s="164"/>
      <c r="BJ243" s="164"/>
      <c r="BK243" s="164"/>
      <c r="BL243" s="164"/>
      <c r="BM243" s="164"/>
      <c r="BN243" s="164"/>
      <c r="BO243" s="164"/>
      <c r="BP243" s="164"/>
      <c r="BQ243" s="164"/>
      <c r="BR243" s="164"/>
      <c r="BS243" s="164"/>
      <c r="BT243" s="164"/>
      <c r="BU243" s="164"/>
      <c r="BV243" s="164"/>
      <c r="BW243" s="164"/>
      <c r="BX243" s="164"/>
      <c r="BY243" s="164"/>
      <c r="BZ243" s="164"/>
      <c r="CA243" s="164"/>
      <c r="CB243" s="164"/>
      <c r="CC243" s="164"/>
      <c r="CD243" s="164"/>
      <c r="CE243" s="164"/>
      <c r="CF243" s="164"/>
      <c r="CG243" s="164"/>
      <c r="CH243" s="164"/>
      <c r="CI243" s="164"/>
      <c r="DR243" s="243"/>
      <c r="DS243" s="243"/>
      <c r="DT243" s="243"/>
      <c r="DU243" s="243"/>
      <c r="DV243" s="243"/>
      <c r="DW243" s="243"/>
    </row>
    <row r="244" ht="15.75" customHeight="1">
      <c r="A244" s="244"/>
      <c r="B244" s="244"/>
      <c r="C244" s="244"/>
      <c r="D244" s="187"/>
      <c r="E244" s="244"/>
      <c r="F244" s="244"/>
      <c r="G244" s="244"/>
      <c r="H244" s="244"/>
      <c r="I244" s="244"/>
      <c r="J244" s="245"/>
      <c r="K244" s="244"/>
      <c r="L244" s="244"/>
      <c r="M244" s="244"/>
      <c r="N244" s="244"/>
      <c r="O244" s="244"/>
      <c r="P244" s="244"/>
      <c r="Q244" s="244"/>
      <c r="R244" s="244"/>
      <c r="S244" s="244"/>
      <c r="T244" s="246"/>
      <c r="AE244" s="242"/>
      <c r="AF244" s="242"/>
      <c r="AG244" s="242"/>
      <c r="AH244" s="242"/>
      <c r="BF244" s="164"/>
      <c r="BG244" s="164"/>
      <c r="BH244" s="164"/>
      <c r="BI244" s="164"/>
      <c r="BJ244" s="164"/>
      <c r="BK244" s="164"/>
      <c r="BL244" s="164"/>
      <c r="BM244" s="164"/>
      <c r="BN244" s="164"/>
      <c r="BO244" s="164"/>
      <c r="BP244" s="164"/>
      <c r="BQ244" s="164"/>
      <c r="BR244" s="164"/>
      <c r="BS244" s="164"/>
      <c r="BT244" s="164"/>
      <c r="BU244" s="164"/>
      <c r="BV244" s="164"/>
      <c r="BW244" s="164"/>
      <c r="BX244" s="164"/>
      <c r="BY244" s="164"/>
      <c r="BZ244" s="164"/>
      <c r="CA244" s="164"/>
      <c r="CB244" s="164"/>
      <c r="CC244" s="164"/>
      <c r="CD244" s="164"/>
      <c r="CE244" s="164"/>
      <c r="CF244" s="164"/>
      <c r="CG244" s="164"/>
      <c r="CH244" s="164"/>
      <c r="CI244" s="164"/>
      <c r="DR244" s="243"/>
      <c r="DS244" s="243"/>
      <c r="DT244" s="243"/>
      <c r="DU244" s="243"/>
      <c r="DV244" s="243"/>
      <c r="DW244" s="243"/>
    </row>
    <row r="245" ht="15.75" customHeight="1">
      <c r="A245" s="244"/>
      <c r="B245" s="244"/>
      <c r="C245" s="244"/>
      <c r="D245" s="187"/>
      <c r="E245" s="244"/>
      <c r="F245" s="244"/>
      <c r="G245" s="244"/>
      <c r="H245" s="244"/>
      <c r="I245" s="244"/>
      <c r="J245" s="245"/>
      <c r="K245" s="244"/>
      <c r="L245" s="244"/>
      <c r="M245" s="244"/>
      <c r="N245" s="244"/>
      <c r="O245" s="244"/>
      <c r="P245" s="244"/>
      <c r="Q245" s="244"/>
      <c r="R245" s="244"/>
      <c r="S245" s="244"/>
      <c r="T245" s="246"/>
      <c r="AE245" s="242"/>
      <c r="AF245" s="242"/>
      <c r="AG245" s="242"/>
      <c r="AH245" s="242"/>
      <c r="BF245" s="164"/>
      <c r="BG245" s="164"/>
      <c r="BH245" s="164"/>
      <c r="BI245" s="164"/>
      <c r="BJ245" s="164"/>
      <c r="BK245" s="164"/>
      <c r="BL245" s="164"/>
      <c r="BM245" s="164"/>
      <c r="BN245" s="164"/>
      <c r="BO245" s="164"/>
      <c r="BP245" s="164"/>
      <c r="BQ245" s="164"/>
      <c r="BR245" s="164"/>
      <c r="BS245" s="164"/>
      <c r="BT245" s="164"/>
      <c r="BU245" s="164"/>
      <c r="BV245" s="164"/>
      <c r="BW245" s="164"/>
      <c r="BX245" s="164"/>
      <c r="BY245" s="164"/>
      <c r="BZ245" s="164"/>
      <c r="CA245" s="164"/>
      <c r="CB245" s="164"/>
      <c r="CC245" s="164"/>
      <c r="CD245" s="164"/>
      <c r="CE245" s="164"/>
      <c r="CF245" s="164"/>
      <c r="CG245" s="164"/>
      <c r="CH245" s="164"/>
      <c r="CI245" s="164"/>
      <c r="DR245" s="243"/>
      <c r="DS245" s="243"/>
      <c r="DT245" s="243"/>
      <c r="DU245" s="243"/>
      <c r="DV245" s="243"/>
      <c r="DW245" s="243"/>
    </row>
    <row r="246" ht="15.75" customHeight="1">
      <c r="A246" s="244"/>
      <c r="B246" s="244"/>
      <c r="C246" s="244"/>
      <c r="D246" s="187"/>
      <c r="E246" s="244"/>
      <c r="F246" s="244"/>
      <c r="G246" s="244"/>
      <c r="H246" s="244"/>
      <c r="I246" s="244"/>
      <c r="J246" s="245"/>
      <c r="K246" s="244"/>
      <c r="L246" s="244"/>
      <c r="M246" s="244"/>
      <c r="N246" s="244"/>
      <c r="O246" s="244"/>
      <c r="P246" s="244"/>
      <c r="Q246" s="244"/>
      <c r="R246" s="244"/>
      <c r="S246" s="244"/>
      <c r="T246" s="246"/>
      <c r="AE246" s="242"/>
      <c r="AF246" s="242"/>
      <c r="AG246" s="242"/>
      <c r="AH246" s="242"/>
      <c r="BF246" s="164"/>
      <c r="BG246" s="164"/>
      <c r="BH246" s="164"/>
      <c r="BI246" s="164"/>
      <c r="BJ246" s="164"/>
      <c r="BK246" s="164"/>
      <c r="BL246" s="164"/>
      <c r="BM246" s="164"/>
      <c r="BN246" s="164"/>
      <c r="BO246" s="164"/>
      <c r="BP246" s="164"/>
      <c r="BQ246" s="164"/>
      <c r="BR246" s="164"/>
      <c r="BS246" s="164"/>
      <c r="BT246" s="164"/>
      <c r="BU246" s="164"/>
      <c r="BV246" s="164"/>
      <c r="BW246" s="164"/>
      <c r="BX246" s="164"/>
      <c r="BY246" s="164"/>
      <c r="BZ246" s="164"/>
      <c r="CA246" s="164"/>
      <c r="CB246" s="164"/>
      <c r="CC246" s="164"/>
      <c r="CD246" s="164"/>
      <c r="CE246" s="164"/>
      <c r="CF246" s="164"/>
      <c r="CG246" s="164"/>
      <c r="CH246" s="164"/>
      <c r="CI246" s="164"/>
      <c r="DR246" s="243"/>
      <c r="DS246" s="243"/>
      <c r="DT246" s="243"/>
      <c r="DU246" s="243"/>
      <c r="DV246" s="243"/>
      <c r="DW246" s="243"/>
    </row>
    <row r="247" ht="15.75" customHeight="1">
      <c r="A247" s="244"/>
      <c r="B247" s="244"/>
      <c r="C247" s="244"/>
      <c r="D247" s="187"/>
      <c r="E247" s="244"/>
      <c r="F247" s="244"/>
      <c r="G247" s="244"/>
      <c r="H247" s="244"/>
      <c r="I247" s="244"/>
      <c r="J247" s="245"/>
      <c r="K247" s="244"/>
      <c r="L247" s="244"/>
      <c r="M247" s="244"/>
      <c r="N247" s="244"/>
      <c r="O247" s="244"/>
      <c r="P247" s="244"/>
      <c r="Q247" s="244"/>
      <c r="R247" s="244"/>
      <c r="S247" s="244"/>
      <c r="T247" s="246"/>
      <c r="AE247" s="242"/>
      <c r="AF247" s="242"/>
      <c r="AG247" s="242"/>
      <c r="AH247" s="242"/>
      <c r="BF247" s="164"/>
      <c r="BG247" s="164"/>
      <c r="BH247" s="164"/>
      <c r="BI247" s="164"/>
      <c r="BJ247" s="164"/>
      <c r="BK247" s="164"/>
      <c r="BL247" s="164"/>
      <c r="BM247" s="164"/>
      <c r="BN247" s="164"/>
      <c r="BO247" s="164"/>
      <c r="BP247" s="164"/>
      <c r="BQ247" s="164"/>
      <c r="BR247" s="164"/>
      <c r="BS247" s="164"/>
      <c r="BT247" s="164"/>
      <c r="BU247" s="164"/>
      <c r="BV247" s="164"/>
      <c r="BW247" s="164"/>
      <c r="BX247" s="164"/>
      <c r="BY247" s="164"/>
      <c r="BZ247" s="164"/>
      <c r="CA247" s="164"/>
      <c r="CB247" s="164"/>
      <c r="CC247" s="164"/>
      <c r="CD247" s="164"/>
      <c r="CE247" s="164"/>
      <c r="CF247" s="164"/>
      <c r="CG247" s="164"/>
      <c r="CH247" s="164"/>
      <c r="CI247" s="164"/>
      <c r="DR247" s="243"/>
      <c r="DS247" s="243"/>
      <c r="DT247" s="243"/>
      <c r="DU247" s="243"/>
      <c r="DV247" s="243"/>
      <c r="DW247" s="243"/>
    </row>
    <row r="248" ht="15.75" customHeight="1">
      <c r="A248" s="244"/>
      <c r="B248" s="244"/>
      <c r="C248" s="244"/>
      <c r="D248" s="187"/>
      <c r="E248" s="244"/>
      <c r="F248" s="244"/>
      <c r="G248" s="244"/>
      <c r="H248" s="244"/>
      <c r="I248" s="244"/>
      <c r="J248" s="245"/>
      <c r="K248" s="244"/>
      <c r="L248" s="244"/>
      <c r="M248" s="244"/>
      <c r="N248" s="244"/>
      <c r="O248" s="244"/>
      <c r="P248" s="244"/>
      <c r="Q248" s="244"/>
      <c r="R248" s="244"/>
      <c r="S248" s="244"/>
      <c r="T248" s="246"/>
      <c r="AE248" s="242"/>
      <c r="AF248" s="242"/>
      <c r="AG248" s="242"/>
      <c r="AH248" s="242"/>
      <c r="BF248" s="164"/>
      <c r="BG248" s="164"/>
      <c r="BH248" s="164"/>
      <c r="BI248" s="164"/>
      <c r="BJ248" s="164"/>
      <c r="BK248" s="164"/>
      <c r="BL248" s="164"/>
      <c r="BM248" s="164"/>
      <c r="BN248" s="164"/>
      <c r="BO248" s="164"/>
      <c r="BP248" s="164"/>
      <c r="BQ248" s="164"/>
      <c r="BR248" s="164"/>
      <c r="BS248" s="164"/>
      <c r="BT248" s="164"/>
      <c r="BU248" s="164"/>
      <c r="BV248" s="164"/>
      <c r="BW248" s="164"/>
      <c r="BX248" s="164"/>
      <c r="BY248" s="164"/>
      <c r="BZ248" s="164"/>
      <c r="CA248" s="164"/>
      <c r="CB248" s="164"/>
      <c r="CC248" s="164"/>
      <c r="CD248" s="164"/>
      <c r="CE248" s="164"/>
      <c r="CF248" s="164"/>
      <c r="CG248" s="164"/>
      <c r="CH248" s="164"/>
      <c r="CI248" s="164"/>
      <c r="DR248" s="243"/>
      <c r="DS248" s="243"/>
      <c r="DT248" s="243"/>
      <c r="DU248" s="243"/>
      <c r="DV248" s="243"/>
      <c r="DW248" s="243"/>
    </row>
    <row r="249" ht="15.75" customHeight="1">
      <c r="A249" s="244"/>
      <c r="B249" s="244"/>
      <c r="C249" s="244"/>
      <c r="D249" s="187"/>
      <c r="E249" s="244"/>
      <c r="F249" s="244"/>
      <c r="G249" s="244"/>
      <c r="H249" s="244"/>
      <c r="I249" s="244"/>
      <c r="J249" s="245"/>
      <c r="K249" s="244"/>
      <c r="L249" s="244"/>
      <c r="M249" s="244"/>
      <c r="N249" s="244"/>
      <c r="O249" s="244"/>
      <c r="P249" s="244"/>
      <c r="Q249" s="244"/>
      <c r="R249" s="244"/>
      <c r="S249" s="244"/>
      <c r="T249" s="246"/>
      <c r="AE249" s="242"/>
      <c r="AF249" s="242"/>
      <c r="AG249" s="242"/>
      <c r="AH249" s="242"/>
      <c r="BF249" s="164"/>
      <c r="BG249" s="164"/>
      <c r="BH249" s="164"/>
      <c r="BI249" s="164"/>
      <c r="BJ249" s="164"/>
      <c r="BK249" s="164"/>
      <c r="BL249" s="164"/>
      <c r="BM249" s="164"/>
      <c r="BN249" s="164"/>
      <c r="BO249" s="164"/>
      <c r="BP249" s="164"/>
      <c r="BQ249" s="164"/>
      <c r="BR249" s="164"/>
      <c r="BS249" s="164"/>
      <c r="BT249" s="164"/>
      <c r="BU249" s="164"/>
      <c r="BV249" s="164"/>
      <c r="BW249" s="164"/>
      <c r="BX249" s="164"/>
      <c r="BY249" s="164"/>
      <c r="BZ249" s="164"/>
      <c r="CA249" s="164"/>
      <c r="CB249" s="164"/>
      <c r="CC249" s="164"/>
      <c r="CD249" s="164"/>
      <c r="CE249" s="164"/>
      <c r="CF249" s="164"/>
      <c r="CG249" s="164"/>
      <c r="CH249" s="164"/>
      <c r="CI249" s="164"/>
      <c r="DR249" s="243"/>
      <c r="DS249" s="243"/>
      <c r="DT249" s="243"/>
      <c r="DU249" s="243"/>
      <c r="DV249" s="243"/>
      <c r="DW249" s="243"/>
    </row>
    <row r="250" ht="15.75" customHeight="1">
      <c r="A250" s="244"/>
      <c r="B250" s="244"/>
      <c r="C250" s="244"/>
      <c r="D250" s="187"/>
      <c r="E250" s="244"/>
      <c r="F250" s="244"/>
      <c r="G250" s="244"/>
      <c r="H250" s="244"/>
      <c r="I250" s="244"/>
      <c r="J250" s="245"/>
      <c r="K250" s="244"/>
      <c r="L250" s="244"/>
      <c r="M250" s="244"/>
      <c r="N250" s="244"/>
      <c r="O250" s="244"/>
      <c r="P250" s="244"/>
      <c r="Q250" s="244"/>
      <c r="R250" s="244"/>
      <c r="S250" s="244"/>
      <c r="T250" s="246"/>
      <c r="AE250" s="242"/>
      <c r="AF250" s="242"/>
      <c r="AG250" s="242"/>
      <c r="AH250" s="242"/>
      <c r="BF250" s="164"/>
      <c r="BG250" s="164"/>
      <c r="BH250" s="164"/>
      <c r="BI250" s="164"/>
      <c r="BJ250" s="164"/>
      <c r="BK250" s="164"/>
      <c r="BL250" s="164"/>
      <c r="BM250" s="164"/>
      <c r="BN250" s="164"/>
      <c r="BO250" s="164"/>
      <c r="BP250" s="164"/>
      <c r="BQ250" s="164"/>
      <c r="BR250" s="164"/>
      <c r="BS250" s="164"/>
      <c r="BT250" s="164"/>
      <c r="BU250" s="164"/>
      <c r="BV250" s="164"/>
      <c r="BW250" s="164"/>
      <c r="BX250" s="164"/>
      <c r="BY250" s="164"/>
      <c r="BZ250" s="164"/>
      <c r="CA250" s="164"/>
      <c r="CB250" s="164"/>
      <c r="CC250" s="164"/>
      <c r="CD250" s="164"/>
      <c r="CE250" s="164"/>
      <c r="CF250" s="164"/>
      <c r="CG250" s="164"/>
      <c r="CH250" s="164"/>
      <c r="CI250" s="164"/>
      <c r="DR250" s="243"/>
      <c r="DS250" s="243"/>
      <c r="DT250" s="243"/>
      <c r="DU250" s="243"/>
      <c r="DV250" s="243"/>
      <c r="DW250" s="243"/>
    </row>
    <row r="251" ht="15.75" customHeight="1">
      <c r="A251" s="244"/>
      <c r="B251" s="244"/>
      <c r="C251" s="244"/>
      <c r="D251" s="187"/>
      <c r="E251" s="244"/>
      <c r="F251" s="244"/>
      <c r="G251" s="244"/>
      <c r="H251" s="244"/>
      <c r="I251" s="244"/>
      <c r="J251" s="245"/>
      <c r="K251" s="244"/>
      <c r="L251" s="244"/>
      <c r="M251" s="244"/>
      <c r="N251" s="244"/>
      <c r="O251" s="244"/>
      <c r="P251" s="244"/>
      <c r="Q251" s="244"/>
      <c r="R251" s="244"/>
      <c r="S251" s="244"/>
      <c r="T251" s="246"/>
      <c r="AE251" s="242"/>
      <c r="AF251" s="242"/>
      <c r="AG251" s="242"/>
      <c r="AH251" s="242"/>
      <c r="BF251" s="164"/>
      <c r="BG251" s="164"/>
      <c r="BH251" s="164"/>
      <c r="BI251" s="164"/>
      <c r="BJ251" s="164"/>
      <c r="BK251" s="164"/>
      <c r="BL251" s="164"/>
      <c r="BM251" s="164"/>
      <c r="BN251" s="164"/>
      <c r="BO251" s="164"/>
      <c r="BP251" s="164"/>
      <c r="BQ251" s="164"/>
      <c r="BR251" s="164"/>
      <c r="BS251" s="164"/>
      <c r="BT251" s="164"/>
      <c r="BU251" s="164"/>
      <c r="BV251" s="164"/>
      <c r="BW251" s="164"/>
      <c r="BX251" s="164"/>
      <c r="BY251" s="164"/>
      <c r="BZ251" s="164"/>
      <c r="CA251" s="164"/>
      <c r="CB251" s="164"/>
      <c r="CC251" s="164"/>
      <c r="CD251" s="164"/>
      <c r="CE251" s="164"/>
      <c r="CF251" s="164"/>
      <c r="CG251" s="164"/>
      <c r="CH251" s="164"/>
      <c r="CI251" s="164"/>
      <c r="DR251" s="243"/>
      <c r="DS251" s="243"/>
      <c r="DT251" s="243"/>
      <c r="DU251" s="243"/>
      <c r="DV251" s="243"/>
      <c r="DW251" s="243"/>
    </row>
    <row r="252" ht="15.75" customHeight="1">
      <c r="A252" s="244"/>
      <c r="B252" s="244"/>
      <c r="C252" s="244"/>
      <c r="D252" s="187"/>
      <c r="E252" s="244"/>
      <c r="F252" s="244"/>
      <c r="G252" s="244"/>
      <c r="H252" s="244"/>
      <c r="I252" s="244"/>
      <c r="J252" s="245"/>
      <c r="K252" s="244"/>
      <c r="L252" s="244"/>
      <c r="M252" s="244"/>
      <c r="N252" s="244"/>
      <c r="O252" s="244"/>
      <c r="P252" s="244"/>
      <c r="Q252" s="244"/>
      <c r="R252" s="244"/>
      <c r="S252" s="244"/>
      <c r="T252" s="246"/>
      <c r="AE252" s="242"/>
      <c r="AF252" s="242"/>
      <c r="AG252" s="242"/>
      <c r="AH252" s="242"/>
      <c r="BF252" s="164"/>
      <c r="BG252" s="164"/>
      <c r="BH252" s="164"/>
      <c r="BI252" s="164"/>
      <c r="BJ252" s="164"/>
      <c r="BK252" s="164"/>
      <c r="BL252" s="164"/>
      <c r="BM252" s="164"/>
      <c r="BN252" s="164"/>
      <c r="BO252" s="164"/>
      <c r="BP252" s="164"/>
      <c r="BQ252" s="164"/>
      <c r="BR252" s="164"/>
      <c r="BS252" s="164"/>
      <c r="BT252" s="164"/>
      <c r="BU252" s="164"/>
      <c r="BV252" s="164"/>
      <c r="BW252" s="164"/>
      <c r="BX252" s="164"/>
      <c r="BY252" s="164"/>
      <c r="BZ252" s="164"/>
      <c r="CA252" s="164"/>
      <c r="CB252" s="164"/>
      <c r="CC252" s="164"/>
      <c r="CD252" s="164"/>
      <c r="CE252" s="164"/>
      <c r="CF252" s="164"/>
      <c r="CG252" s="164"/>
      <c r="CH252" s="164"/>
      <c r="CI252" s="164"/>
      <c r="DR252" s="243"/>
      <c r="DS252" s="243"/>
      <c r="DT252" s="243"/>
      <c r="DU252" s="243"/>
      <c r="DV252" s="243"/>
      <c r="DW252" s="243"/>
    </row>
    <row r="253" ht="15.75" customHeight="1">
      <c r="A253" s="244"/>
      <c r="B253" s="244"/>
      <c r="C253" s="244"/>
      <c r="D253" s="187"/>
      <c r="E253" s="244"/>
      <c r="F253" s="244"/>
      <c r="G253" s="244"/>
      <c r="H253" s="244"/>
      <c r="I253" s="244"/>
      <c r="J253" s="245"/>
      <c r="K253" s="244"/>
      <c r="L253" s="244"/>
      <c r="M253" s="244"/>
      <c r="N253" s="244"/>
      <c r="O253" s="244"/>
      <c r="P253" s="244"/>
      <c r="Q253" s="244"/>
      <c r="R253" s="244"/>
      <c r="S253" s="244"/>
      <c r="T253" s="246"/>
      <c r="AE253" s="242"/>
      <c r="AF253" s="242"/>
      <c r="AG253" s="242"/>
      <c r="AH253" s="242"/>
      <c r="BF253" s="164"/>
      <c r="BG253" s="164"/>
      <c r="BH253" s="164"/>
      <c r="BI253" s="164"/>
      <c r="BJ253" s="164"/>
      <c r="BK253" s="164"/>
      <c r="BL253" s="164"/>
      <c r="BM253" s="164"/>
      <c r="BN253" s="164"/>
      <c r="BO253" s="164"/>
      <c r="BP253" s="164"/>
      <c r="BQ253" s="164"/>
      <c r="BR253" s="164"/>
      <c r="BS253" s="164"/>
      <c r="BT253" s="164"/>
      <c r="BU253" s="164"/>
      <c r="BV253" s="164"/>
      <c r="BW253" s="164"/>
      <c r="BX253" s="164"/>
      <c r="BY253" s="164"/>
      <c r="BZ253" s="164"/>
      <c r="CA253" s="164"/>
      <c r="CB253" s="164"/>
      <c r="CC253" s="164"/>
      <c r="CD253" s="164"/>
      <c r="CE253" s="164"/>
      <c r="CF253" s="164"/>
      <c r="CG253" s="164"/>
      <c r="CH253" s="164"/>
      <c r="CI253" s="164"/>
      <c r="DR253" s="243"/>
      <c r="DS253" s="243"/>
      <c r="DT253" s="243"/>
      <c r="DU253" s="243"/>
      <c r="DV253" s="243"/>
      <c r="DW253" s="243"/>
    </row>
    <row r="254" ht="15.75" customHeight="1">
      <c r="A254" s="244"/>
      <c r="B254" s="244"/>
      <c r="C254" s="244"/>
      <c r="D254" s="187"/>
      <c r="E254" s="244"/>
      <c r="F254" s="244"/>
      <c r="G254" s="244"/>
      <c r="H254" s="244"/>
      <c r="I254" s="244"/>
      <c r="J254" s="245"/>
      <c r="K254" s="244"/>
      <c r="L254" s="244"/>
      <c r="M254" s="244"/>
      <c r="N254" s="244"/>
      <c r="O254" s="244"/>
      <c r="P254" s="244"/>
      <c r="Q254" s="244"/>
      <c r="R254" s="244"/>
      <c r="S254" s="244"/>
      <c r="T254" s="246"/>
      <c r="AE254" s="242"/>
      <c r="AF254" s="242"/>
      <c r="AG254" s="242"/>
      <c r="AH254" s="242"/>
      <c r="BF254" s="164"/>
      <c r="BG254" s="164"/>
      <c r="BH254" s="164"/>
      <c r="BI254" s="164"/>
      <c r="BJ254" s="164"/>
      <c r="BK254" s="164"/>
      <c r="BL254" s="164"/>
      <c r="BM254" s="164"/>
      <c r="BN254" s="164"/>
      <c r="BO254" s="164"/>
      <c r="BP254" s="164"/>
      <c r="BQ254" s="164"/>
      <c r="BR254" s="164"/>
      <c r="BS254" s="164"/>
      <c r="BT254" s="164"/>
      <c r="BU254" s="164"/>
      <c r="BV254" s="164"/>
      <c r="BW254" s="164"/>
      <c r="BX254" s="164"/>
      <c r="BY254" s="164"/>
      <c r="BZ254" s="164"/>
      <c r="CA254" s="164"/>
      <c r="CB254" s="164"/>
      <c r="CC254" s="164"/>
      <c r="CD254" s="164"/>
      <c r="CE254" s="164"/>
      <c r="CF254" s="164"/>
      <c r="CG254" s="164"/>
      <c r="CH254" s="164"/>
      <c r="CI254" s="164"/>
      <c r="DR254" s="243"/>
      <c r="DS254" s="243"/>
      <c r="DT254" s="243"/>
      <c r="DU254" s="243"/>
      <c r="DV254" s="243"/>
      <c r="DW254" s="243"/>
    </row>
    <row r="255" ht="15.75" customHeight="1">
      <c r="A255" s="244"/>
      <c r="B255" s="244"/>
      <c r="C255" s="244"/>
      <c r="D255" s="187"/>
      <c r="E255" s="244"/>
      <c r="F255" s="244"/>
      <c r="G255" s="244"/>
      <c r="H255" s="244"/>
      <c r="I255" s="244"/>
      <c r="J255" s="245"/>
      <c r="K255" s="244"/>
      <c r="L255" s="244"/>
      <c r="M255" s="244"/>
      <c r="N255" s="244"/>
      <c r="O255" s="244"/>
      <c r="P255" s="244"/>
      <c r="Q255" s="244"/>
      <c r="R255" s="244"/>
      <c r="S255" s="244"/>
      <c r="T255" s="246"/>
      <c r="AE255" s="242"/>
      <c r="AF255" s="242"/>
      <c r="AG255" s="242"/>
      <c r="AH255" s="242"/>
      <c r="BF255" s="164"/>
      <c r="BG255" s="164"/>
      <c r="BH255" s="164"/>
      <c r="BI255" s="164"/>
      <c r="BJ255" s="164"/>
      <c r="BK255" s="164"/>
      <c r="BL255" s="164"/>
      <c r="BM255" s="164"/>
      <c r="BN255" s="164"/>
      <c r="BO255" s="164"/>
      <c r="BP255" s="164"/>
      <c r="BQ255" s="164"/>
      <c r="BR255" s="164"/>
      <c r="BS255" s="164"/>
      <c r="BT255" s="164"/>
      <c r="BU255" s="164"/>
      <c r="BV255" s="164"/>
      <c r="BW255" s="164"/>
      <c r="BX255" s="164"/>
      <c r="BY255" s="164"/>
      <c r="BZ255" s="164"/>
      <c r="CA255" s="164"/>
      <c r="CB255" s="164"/>
      <c r="CC255" s="164"/>
      <c r="CD255" s="164"/>
      <c r="CE255" s="164"/>
      <c r="CF255" s="164"/>
      <c r="CG255" s="164"/>
      <c r="CH255" s="164"/>
      <c r="CI255" s="164"/>
      <c r="DR255" s="243"/>
      <c r="DS255" s="243"/>
      <c r="DT255" s="243"/>
      <c r="DU255" s="243"/>
      <c r="DV255" s="243"/>
      <c r="DW255" s="243"/>
    </row>
    <row r="256" ht="15.75" customHeight="1">
      <c r="A256" s="244"/>
      <c r="B256" s="244"/>
      <c r="C256" s="244"/>
      <c r="D256" s="187"/>
      <c r="E256" s="244"/>
      <c r="F256" s="244"/>
      <c r="G256" s="244"/>
      <c r="H256" s="244"/>
      <c r="I256" s="244"/>
      <c r="J256" s="245"/>
      <c r="K256" s="244"/>
      <c r="L256" s="244"/>
      <c r="M256" s="244"/>
      <c r="N256" s="244"/>
      <c r="O256" s="244"/>
      <c r="P256" s="244"/>
      <c r="Q256" s="244"/>
      <c r="R256" s="244"/>
      <c r="S256" s="244"/>
      <c r="T256" s="246"/>
      <c r="AE256" s="242"/>
      <c r="AF256" s="242"/>
      <c r="AG256" s="242"/>
      <c r="AH256" s="242"/>
      <c r="BF256" s="164"/>
      <c r="BG256" s="164"/>
      <c r="BH256" s="164"/>
      <c r="BI256" s="164"/>
      <c r="BJ256" s="164"/>
      <c r="BK256" s="164"/>
      <c r="BL256" s="164"/>
      <c r="BM256" s="164"/>
      <c r="BN256" s="164"/>
      <c r="BO256" s="164"/>
      <c r="BP256" s="164"/>
      <c r="BQ256" s="164"/>
      <c r="BR256" s="164"/>
      <c r="BS256" s="164"/>
      <c r="BT256" s="164"/>
      <c r="BU256" s="164"/>
      <c r="BV256" s="164"/>
      <c r="BW256" s="164"/>
      <c r="BX256" s="164"/>
      <c r="BY256" s="164"/>
      <c r="BZ256" s="164"/>
      <c r="CA256" s="164"/>
      <c r="CB256" s="164"/>
      <c r="CC256" s="164"/>
      <c r="CD256" s="164"/>
      <c r="CE256" s="164"/>
      <c r="CF256" s="164"/>
      <c r="CG256" s="164"/>
      <c r="CH256" s="164"/>
      <c r="CI256" s="164"/>
      <c r="DR256" s="243"/>
      <c r="DS256" s="243"/>
      <c r="DT256" s="243"/>
      <c r="DU256" s="243"/>
      <c r="DV256" s="243"/>
      <c r="DW256" s="243"/>
    </row>
    <row r="257" ht="15.75" customHeight="1">
      <c r="A257" s="244"/>
      <c r="B257" s="244"/>
      <c r="C257" s="244"/>
      <c r="D257" s="187"/>
      <c r="E257" s="244"/>
      <c r="F257" s="244"/>
      <c r="G257" s="244"/>
      <c r="H257" s="244"/>
      <c r="I257" s="244"/>
      <c r="J257" s="245"/>
      <c r="K257" s="244"/>
      <c r="L257" s="244"/>
      <c r="M257" s="244"/>
      <c r="N257" s="244"/>
      <c r="O257" s="244"/>
      <c r="P257" s="244"/>
      <c r="Q257" s="244"/>
      <c r="R257" s="244"/>
      <c r="S257" s="244"/>
      <c r="T257" s="246"/>
      <c r="AE257" s="242"/>
      <c r="AF257" s="242"/>
      <c r="AG257" s="242"/>
      <c r="AH257" s="242"/>
      <c r="BF257" s="164"/>
      <c r="BG257" s="164"/>
      <c r="BH257" s="164"/>
      <c r="BI257" s="164"/>
      <c r="BJ257" s="164"/>
      <c r="BK257" s="164"/>
      <c r="BL257" s="164"/>
      <c r="BM257" s="164"/>
      <c r="BN257" s="164"/>
      <c r="BO257" s="164"/>
      <c r="BP257" s="164"/>
      <c r="BQ257" s="164"/>
      <c r="BR257" s="164"/>
      <c r="BS257" s="164"/>
      <c r="BT257" s="164"/>
      <c r="BU257" s="164"/>
      <c r="BV257" s="164"/>
      <c r="BW257" s="164"/>
      <c r="BX257" s="164"/>
      <c r="BY257" s="164"/>
      <c r="BZ257" s="164"/>
      <c r="CA257" s="164"/>
      <c r="CB257" s="164"/>
      <c r="CC257" s="164"/>
      <c r="CD257" s="164"/>
      <c r="CE257" s="164"/>
      <c r="CF257" s="164"/>
      <c r="CG257" s="164"/>
      <c r="CH257" s="164"/>
      <c r="CI257" s="164"/>
      <c r="DR257" s="243"/>
      <c r="DS257" s="243"/>
      <c r="DT257" s="243"/>
      <c r="DU257" s="243"/>
      <c r="DV257" s="243"/>
      <c r="DW257" s="243"/>
    </row>
    <row r="258" ht="15.75" customHeight="1">
      <c r="A258" s="244"/>
      <c r="B258" s="244"/>
      <c r="C258" s="244"/>
      <c r="D258" s="187"/>
      <c r="E258" s="244"/>
      <c r="F258" s="244"/>
      <c r="G258" s="244"/>
      <c r="H258" s="244"/>
      <c r="I258" s="244"/>
      <c r="J258" s="245"/>
      <c r="K258" s="244"/>
      <c r="L258" s="244"/>
      <c r="M258" s="244"/>
      <c r="N258" s="244"/>
      <c r="O258" s="244"/>
      <c r="P258" s="244"/>
      <c r="Q258" s="244"/>
      <c r="R258" s="244"/>
      <c r="S258" s="244"/>
      <c r="T258" s="246"/>
      <c r="AE258" s="242"/>
      <c r="AF258" s="242"/>
      <c r="AG258" s="242"/>
      <c r="AH258" s="242"/>
      <c r="BF258" s="164"/>
      <c r="BG258" s="164"/>
      <c r="BH258" s="164"/>
      <c r="BI258" s="164"/>
      <c r="BJ258" s="164"/>
      <c r="BK258" s="164"/>
      <c r="BL258" s="164"/>
      <c r="BM258" s="164"/>
      <c r="BN258" s="164"/>
      <c r="BO258" s="164"/>
      <c r="BP258" s="164"/>
      <c r="BQ258" s="164"/>
      <c r="BR258" s="164"/>
      <c r="BS258" s="164"/>
      <c r="BT258" s="164"/>
      <c r="BU258" s="164"/>
      <c r="BV258" s="164"/>
      <c r="BW258" s="164"/>
      <c r="BX258" s="164"/>
      <c r="BY258" s="164"/>
      <c r="BZ258" s="164"/>
      <c r="CA258" s="164"/>
      <c r="CB258" s="164"/>
      <c r="CC258" s="164"/>
      <c r="CD258" s="164"/>
      <c r="CE258" s="164"/>
      <c r="CF258" s="164"/>
      <c r="CG258" s="164"/>
      <c r="CH258" s="164"/>
      <c r="CI258" s="164"/>
      <c r="DR258" s="243"/>
      <c r="DS258" s="243"/>
      <c r="DT258" s="243"/>
      <c r="DU258" s="243"/>
      <c r="DV258" s="243"/>
      <c r="DW258" s="243"/>
    </row>
    <row r="259" ht="15.75" customHeight="1">
      <c r="A259" s="244"/>
      <c r="B259" s="244"/>
      <c r="C259" s="244"/>
      <c r="D259" s="187"/>
      <c r="E259" s="244"/>
      <c r="F259" s="244"/>
      <c r="G259" s="244"/>
      <c r="H259" s="244"/>
      <c r="I259" s="244"/>
      <c r="J259" s="245"/>
      <c r="K259" s="244"/>
      <c r="L259" s="244"/>
      <c r="M259" s="244"/>
      <c r="N259" s="244"/>
      <c r="O259" s="244"/>
      <c r="P259" s="244"/>
      <c r="Q259" s="244"/>
      <c r="R259" s="244"/>
      <c r="S259" s="244"/>
      <c r="T259" s="246"/>
      <c r="AE259" s="242"/>
      <c r="AF259" s="242"/>
      <c r="AG259" s="242"/>
      <c r="AH259" s="242"/>
      <c r="BF259" s="164"/>
      <c r="BG259" s="164"/>
      <c r="BH259" s="164"/>
      <c r="BI259" s="164"/>
      <c r="BJ259" s="164"/>
      <c r="BK259" s="164"/>
      <c r="BL259" s="164"/>
      <c r="BM259" s="164"/>
      <c r="BN259" s="164"/>
      <c r="BO259" s="164"/>
      <c r="BP259" s="164"/>
      <c r="BQ259" s="164"/>
      <c r="BR259" s="164"/>
      <c r="BS259" s="164"/>
      <c r="BT259" s="164"/>
      <c r="BU259" s="164"/>
      <c r="BV259" s="164"/>
      <c r="BW259" s="164"/>
      <c r="BX259" s="164"/>
      <c r="BY259" s="164"/>
      <c r="BZ259" s="164"/>
      <c r="CA259" s="164"/>
      <c r="CB259" s="164"/>
      <c r="CC259" s="164"/>
      <c r="CD259" s="164"/>
      <c r="CE259" s="164"/>
      <c r="CF259" s="164"/>
      <c r="CG259" s="164"/>
      <c r="CH259" s="164"/>
      <c r="CI259" s="164"/>
      <c r="DR259" s="243"/>
      <c r="DS259" s="243"/>
      <c r="DT259" s="243"/>
      <c r="DU259" s="243"/>
      <c r="DV259" s="243"/>
      <c r="DW259" s="243"/>
    </row>
    <row r="260" ht="15.75" customHeight="1">
      <c r="A260" s="244"/>
      <c r="B260" s="244"/>
      <c r="C260" s="244"/>
      <c r="D260" s="187"/>
      <c r="E260" s="244"/>
      <c r="F260" s="244"/>
      <c r="G260" s="244"/>
      <c r="H260" s="244"/>
      <c r="I260" s="244"/>
      <c r="J260" s="245"/>
      <c r="K260" s="244"/>
      <c r="L260" s="244"/>
      <c r="M260" s="244"/>
      <c r="N260" s="244"/>
      <c r="O260" s="244"/>
      <c r="P260" s="244"/>
      <c r="Q260" s="244"/>
      <c r="R260" s="244"/>
      <c r="S260" s="244"/>
      <c r="T260" s="246"/>
      <c r="AE260" s="242"/>
      <c r="AF260" s="242"/>
      <c r="AG260" s="242"/>
      <c r="AH260" s="242"/>
      <c r="BF260" s="164"/>
      <c r="BG260" s="164"/>
      <c r="BH260" s="164"/>
      <c r="BI260" s="164"/>
      <c r="BJ260" s="164"/>
      <c r="BK260" s="164"/>
      <c r="BL260" s="164"/>
      <c r="BM260" s="164"/>
      <c r="BN260" s="164"/>
      <c r="BO260" s="164"/>
      <c r="BP260" s="164"/>
      <c r="BQ260" s="164"/>
      <c r="BR260" s="164"/>
      <c r="BS260" s="164"/>
      <c r="BT260" s="164"/>
      <c r="BU260" s="164"/>
      <c r="BV260" s="164"/>
      <c r="BW260" s="164"/>
      <c r="BX260" s="164"/>
      <c r="BY260" s="164"/>
      <c r="BZ260" s="164"/>
      <c r="CA260" s="164"/>
      <c r="CB260" s="164"/>
      <c r="CC260" s="164"/>
      <c r="CD260" s="164"/>
      <c r="CE260" s="164"/>
      <c r="CF260" s="164"/>
      <c r="CG260" s="164"/>
      <c r="CH260" s="164"/>
      <c r="CI260" s="164"/>
      <c r="DR260" s="243"/>
      <c r="DS260" s="243"/>
      <c r="DT260" s="243"/>
      <c r="DU260" s="243"/>
      <c r="DV260" s="243"/>
      <c r="DW260" s="243"/>
    </row>
    <row r="261" ht="15.75" customHeight="1">
      <c r="A261" s="244"/>
      <c r="B261" s="244"/>
      <c r="C261" s="244"/>
      <c r="D261" s="187"/>
      <c r="E261" s="244"/>
      <c r="F261" s="244"/>
      <c r="G261" s="244"/>
      <c r="H261" s="244"/>
      <c r="I261" s="244"/>
      <c r="J261" s="245"/>
      <c r="K261" s="244"/>
      <c r="L261" s="244"/>
      <c r="M261" s="244"/>
      <c r="N261" s="244"/>
      <c r="O261" s="244"/>
      <c r="P261" s="244"/>
      <c r="Q261" s="244"/>
      <c r="R261" s="244"/>
      <c r="S261" s="244"/>
      <c r="T261" s="246"/>
      <c r="AE261" s="242"/>
      <c r="AF261" s="242"/>
      <c r="AG261" s="242"/>
      <c r="AH261" s="242"/>
      <c r="BF261" s="164"/>
      <c r="BG261" s="164"/>
      <c r="BH261" s="164"/>
      <c r="BI261" s="164"/>
      <c r="BJ261" s="164"/>
      <c r="BK261" s="164"/>
      <c r="BL261" s="164"/>
      <c r="BM261" s="164"/>
      <c r="BN261" s="164"/>
      <c r="BO261" s="164"/>
      <c r="BP261" s="164"/>
      <c r="BQ261" s="164"/>
      <c r="BR261" s="164"/>
      <c r="BS261" s="164"/>
      <c r="BT261" s="164"/>
      <c r="BU261" s="164"/>
      <c r="BV261" s="164"/>
      <c r="BW261" s="164"/>
      <c r="BX261" s="164"/>
      <c r="BY261" s="164"/>
      <c r="BZ261" s="164"/>
      <c r="CA261" s="164"/>
      <c r="CB261" s="164"/>
      <c r="CC261" s="164"/>
      <c r="CD261" s="164"/>
      <c r="CE261" s="164"/>
      <c r="CF261" s="164"/>
      <c r="CG261" s="164"/>
      <c r="CH261" s="164"/>
      <c r="CI261" s="164"/>
      <c r="DR261" s="243"/>
      <c r="DS261" s="243"/>
      <c r="DT261" s="243"/>
      <c r="DU261" s="243"/>
      <c r="DV261" s="243"/>
      <c r="DW261" s="243"/>
    </row>
    <row r="262" ht="15.75" customHeight="1">
      <c r="A262" s="244"/>
      <c r="B262" s="244"/>
      <c r="C262" s="244"/>
      <c r="D262" s="187"/>
      <c r="E262" s="244"/>
      <c r="F262" s="244"/>
      <c r="G262" s="244"/>
      <c r="H262" s="244"/>
      <c r="I262" s="244"/>
      <c r="J262" s="245"/>
      <c r="K262" s="244"/>
      <c r="L262" s="244"/>
      <c r="M262" s="244"/>
      <c r="N262" s="244"/>
      <c r="O262" s="244"/>
      <c r="P262" s="244"/>
      <c r="Q262" s="244"/>
      <c r="R262" s="244"/>
      <c r="S262" s="244"/>
      <c r="T262" s="246"/>
      <c r="AE262" s="242"/>
      <c r="AF262" s="242"/>
      <c r="AG262" s="242"/>
      <c r="AH262" s="242"/>
      <c r="BF262" s="164"/>
      <c r="BG262" s="164"/>
      <c r="BH262" s="164"/>
      <c r="BI262" s="164"/>
      <c r="BJ262" s="164"/>
      <c r="BK262" s="164"/>
      <c r="BL262" s="164"/>
      <c r="BM262" s="164"/>
      <c r="BN262" s="164"/>
      <c r="BO262" s="164"/>
      <c r="BP262" s="164"/>
      <c r="BQ262" s="164"/>
      <c r="BR262" s="164"/>
      <c r="BS262" s="164"/>
      <c r="BT262" s="164"/>
      <c r="BU262" s="164"/>
      <c r="BV262" s="164"/>
      <c r="BW262" s="164"/>
      <c r="BX262" s="164"/>
      <c r="BY262" s="164"/>
      <c r="BZ262" s="164"/>
      <c r="CA262" s="164"/>
      <c r="CB262" s="164"/>
      <c r="CC262" s="164"/>
      <c r="CD262" s="164"/>
      <c r="CE262" s="164"/>
      <c r="CF262" s="164"/>
      <c r="CG262" s="164"/>
      <c r="CH262" s="164"/>
      <c r="CI262" s="164"/>
      <c r="DR262" s="243"/>
      <c r="DS262" s="243"/>
      <c r="DT262" s="243"/>
      <c r="DU262" s="243"/>
      <c r="DV262" s="243"/>
      <c r="DW262" s="243"/>
    </row>
    <row r="263" ht="15.75" customHeight="1">
      <c r="A263" s="244"/>
      <c r="B263" s="244"/>
      <c r="C263" s="244"/>
      <c r="D263" s="187"/>
      <c r="E263" s="244"/>
      <c r="F263" s="244"/>
      <c r="G263" s="244"/>
      <c r="H263" s="244"/>
      <c r="I263" s="244"/>
      <c r="J263" s="245"/>
      <c r="K263" s="244"/>
      <c r="L263" s="244"/>
      <c r="M263" s="244"/>
      <c r="N263" s="244"/>
      <c r="O263" s="244"/>
      <c r="P263" s="244"/>
      <c r="Q263" s="244"/>
      <c r="R263" s="244"/>
      <c r="S263" s="244"/>
      <c r="T263" s="246"/>
      <c r="AE263" s="242"/>
      <c r="AF263" s="242"/>
      <c r="AG263" s="242"/>
      <c r="AH263" s="242"/>
      <c r="BF263" s="164"/>
      <c r="BG263" s="164"/>
      <c r="BH263" s="164"/>
      <c r="BI263" s="164"/>
      <c r="BJ263" s="164"/>
      <c r="BK263" s="164"/>
      <c r="BL263" s="164"/>
      <c r="BM263" s="164"/>
      <c r="BN263" s="164"/>
      <c r="BO263" s="164"/>
      <c r="BP263" s="164"/>
      <c r="BQ263" s="164"/>
      <c r="BR263" s="164"/>
      <c r="BS263" s="164"/>
      <c r="BT263" s="164"/>
      <c r="BU263" s="164"/>
      <c r="BV263" s="164"/>
      <c r="BW263" s="164"/>
      <c r="BX263" s="164"/>
      <c r="BY263" s="164"/>
      <c r="BZ263" s="164"/>
      <c r="CA263" s="164"/>
      <c r="CB263" s="164"/>
      <c r="CC263" s="164"/>
      <c r="CD263" s="164"/>
      <c r="CE263" s="164"/>
      <c r="CF263" s="164"/>
      <c r="CG263" s="164"/>
      <c r="CH263" s="164"/>
      <c r="CI263" s="164"/>
      <c r="DR263" s="243"/>
      <c r="DS263" s="243"/>
      <c r="DT263" s="243"/>
      <c r="DU263" s="243"/>
      <c r="DV263" s="243"/>
      <c r="DW263" s="243"/>
    </row>
    <row r="264" ht="15.75" customHeight="1">
      <c r="A264" s="244"/>
      <c r="B264" s="244"/>
      <c r="C264" s="244"/>
      <c r="D264" s="187"/>
      <c r="E264" s="244"/>
      <c r="F264" s="244"/>
      <c r="G264" s="244"/>
      <c r="H264" s="244"/>
      <c r="I264" s="244"/>
      <c r="J264" s="245"/>
      <c r="K264" s="244"/>
      <c r="L264" s="244"/>
      <c r="M264" s="244"/>
      <c r="N264" s="244"/>
      <c r="O264" s="244"/>
      <c r="P264" s="244"/>
      <c r="Q264" s="244"/>
      <c r="R264" s="244"/>
      <c r="S264" s="244"/>
      <c r="T264" s="246"/>
      <c r="AE264" s="242"/>
      <c r="AF264" s="242"/>
      <c r="AG264" s="242"/>
      <c r="AH264" s="242"/>
      <c r="BF264" s="164"/>
      <c r="BG264" s="164"/>
      <c r="BH264" s="164"/>
      <c r="BI264" s="164"/>
      <c r="BJ264" s="164"/>
      <c r="BK264" s="164"/>
      <c r="BL264" s="164"/>
      <c r="BM264" s="164"/>
      <c r="BN264" s="164"/>
      <c r="BO264" s="164"/>
      <c r="BP264" s="164"/>
      <c r="BQ264" s="164"/>
      <c r="BR264" s="164"/>
      <c r="BS264" s="164"/>
      <c r="BT264" s="164"/>
      <c r="BU264" s="164"/>
      <c r="BV264" s="164"/>
      <c r="BW264" s="164"/>
      <c r="BX264" s="164"/>
      <c r="BY264" s="164"/>
      <c r="BZ264" s="164"/>
      <c r="CA264" s="164"/>
      <c r="CB264" s="164"/>
      <c r="CC264" s="164"/>
      <c r="CD264" s="164"/>
      <c r="CE264" s="164"/>
      <c r="CF264" s="164"/>
      <c r="CG264" s="164"/>
      <c r="CH264" s="164"/>
      <c r="CI264" s="164"/>
      <c r="DR264" s="243"/>
      <c r="DS264" s="243"/>
      <c r="DT264" s="243"/>
      <c r="DU264" s="243"/>
      <c r="DV264" s="243"/>
      <c r="DW264" s="243"/>
    </row>
    <row r="265" ht="15.75" customHeight="1">
      <c r="A265" s="244"/>
      <c r="B265" s="244"/>
      <c r="C265" s="244"/>
      <c r="D265" s="187"/>
      <c r="E265" s="244"/>
      <c r="F265" s="244"/>
      <c r="G265" s="244"/>
      <c r="H265" s="244"/>
      <c r="I265" s="244"/>
      <c r="J265" s="245"/>
      <c r="K265" s="244"/>
      <c r="L265" s="244"/>
      <c r="M265" s="244"/>
      <c r="N265" s="244"/>
      <c r="O265" s="244"/>
      <c r="P265" s="244"/>
      <c r="Q265" s="244"/>
      <c r="R265" s="244"/>
      <c r="S265" s="244"/>
      <c r="T265" s="246"/>
      <c r="AE265" s="242"/>
      <c r="AF265" s="242"/>
      <c r="AG265" s="242"/>
      <c r="AH265" s="242"/>
      <c r="BF265" s="164"/>
      <c r="BG265" s="164"/>
      <c r="BH265" s="164"/>
      <c r="BI265" s="164"/>
      <c r="BJ265" s="164"/>
      <c r="BK265" s="164"/>
      <c r="BL265" s="164"/>
      <c r="BM265" s="164"/>
      <c r="BN265" s="164"/>
      <c r="BO265" s="164"/>
      <c r="BP265" s="164"/>
      <c r="BQ265" s="164"/>
      <c r="BR265" s="164"/>
      <c r="BS265" s="164"/>
      <c r="BT265" s="164"/>
      <c r="BU265" s="164"/>
      <c r="BV265" s="164"/>
      <c r="BW265" s="164"/>
      <c r="BX265" s="164"/>
      <c r="BY265" s="164"/>
      <c r="BZ265" s="164"/>
      <c r="CA265" s="164"/>
      <c r="CB265" s="164"/>
      <c r="CC265" s="164"/>
      <c r="CD265" s="164"/>
      <c r="CE265" s="164"/>
      <c r="CF265" s="164"/>
      <c r="CG265" s="164"/>
      <c r="CH265" s="164"/>
      <c r="CI265" s="164"/>
      <c r="DR265" s="243"/>
      <c r="DS265" s="243"/>
      <c r="DT265" s="243"/>
      <c r="DU265" s="243"/>
      <c r="DV265" s="243"/>
      <c r="DW265" s="243"/>
    </row>
    <row r="266" ht="15.75" customHeight="1">
      <c r="A266" s="244"/>
      <c r="B266" s="244"/>
      <c r="C266" s="244"/>
      <c r="D266" s="187"/>
      <c r="E266" s="244"/>
      <c r="F266" s="244"/>
      <c r="G266" s="244"/>
      <c r="H266" s="244"/>
      <c r="I266" s="244"/>
      <c r="J266" s="245"/>
      <c r="K266" s="244"/>
      <c r="L266" s="244"/>
      <c r="M266" s="244"/>
      <c r="N266" s="244"/>
      <c r="O266" s="244"/>
      <c r="P266" s="244"/>
      <c r="Q266" s="244"/>
      <c r="R266" s="244"/>
      <c r="S266" s="244"/>
      <c r="T266" s="246"/>
      <c r="AE266" s="242"/>
      <c r="AF266" s="242"/>
      <c r="AG266" s="242"/>
      <c r="AH266" s="242"/>
      <c r="BF266" s="164"/>
      <c r="BG266" s="164"/>
      <c r="BH266" s="164"/>
      <c r="BI266" s="164"/>
      <c r="BJ266" s="164"/>
      <c r="BK266" s="164"/>
      <c r="BL266" s="164"/>
      <c r="BM266" s="164"/>
      <c r="BN266" s="164"/>
      <c r="BO266" s="164"/>
      <c r="BP266" s="164"/>
      <c r="BQ266" s="164"/>
      <c r="BR266" s="164"/>
      <c r="BS266" s="164"/>
      <c r="BT266" s="164"/>
      <c r="BU266" s="164"/>
      <c r="BV266" s="164"/>
      <c r="BW266" s="164"/>
      <c r="BX266" s="164"/>
      <c r="BY266" s="164"/>
      <c r="BZ266" s="164"/>
      <c r="CA266" s="164"/>
      <c r="CB266" s="164"/>
      <c r="CC266" s="164"/>
      <c r="CD266" s="164"/>
      <c r="CE266" s="164"/>
      <c r="CF266" s="164"/>
      <c r="CG266" s="164"/>
      <c r="CH266" s="164"/>
      <c r="CI266" s="164"/>
      <c r="DR266" s="243"/>
      <c r="DS266" s="243"/>
      <c r="DT266" s="243"/>
      <c r="DU266" s="243"/>
      <c r="DV266" s="243"/>
      <c r="DW266" s="243"/>
    </row>
    <row r="267" ht="15.75" customHeight="1">
      <c r="A267" s="244"/>
      <c r="B267" s="244"/>
      <c r="C267" s="244"/>
      <c r="D267" s="187"/>
      <c r="E267" s="244"/>
      <c r="F267" s="244"/>
      <c r="G267" s="244"/>
      <c r="H267" s="244"/>
      <c r="I267" s="244"/>
      <c r="J267" s="245"/>
      <c r="K267" s="244"/>
      <c r="L267" s="244"/>
      <c r="M267" s="244"/>
      <c r="N267" s="244"/>
      <c r="O267" s="244"/>
      <c r="P267" s="244"/>
      <c r="Q267" s="244"/>
      <c r="R267" s="244"/>
      <c r="S267" s="244"/>
      <c r="T267" s="246"/>
      <c r="AE267" s="242"/>
      <c r="AF267" s="242"/>
      <c r="AG267" s="242"/>
      <c r="AH267" s="242"/>
      <c r="BF267" s="164"/>
      <c r="BG267" s="164"/>
      <c r="BH267" s="164"/>
      <c r="BI267" s="164"/>
      <c r="BJ267" s="164"/>
      <c r="BK267" s="164"/>
      <c r="BL267" s="164"/>
      <c r="BM267" s="164"/>
      <c r="BN267" s="164"/>
      <c r="BO267" s="164"/>
      <c r="BP267" s="164"/>
      <c r="BQ267" s="164"/>
      <c r="BR267" s="164"/>
      <c r="BS267" s="164"/>
      <c r="BT267" s="164"/>
      <c r="BU267" s="164"/>
      <c r="BV267" s="164"/>
      <c r="BW267" s="164"/>
      <c r="BX267" s="164"/>
      <c r="BY267" s="164"/>
      <c r="BZ267" s="164"/>
      <c r="CA267" s="164"/>
      <c r="CB267" s="164"/>
      <c r="CC267" s="164"/>
      <c r="CD267" s="164"/>
      <c r="CE267" s="164"/>
      <c r="CF267" s="164"/>
      <c r="CG267" s="164"/>
      <c r="CH267" s="164"/>
      <c r="CI267" s="164"/>
      <c r="DR267" s="243"/>
      <c r="DS267" s="243"/>
      <c r="DT267" s="243"/>
      <c r="DU267" s="243"/>
      <c r="DV267" s="243"/>
      <c r="DW267" s="243"/>
    </row>
    <row r="268" ht="15.75" customHeight="1">
      <c r="A268" s="244"/>
      <c r="B268" s="244"/>
      <c r="C268" s="244"/>
      <c r="D268" s="187"/>
      <c r="E268" s="244"/>
      <c r="F268" s="244"/>
      <c r="G268" s="244"/>
      <c r="H268" s="244"/>
      <c r="I268" s="244"/>
      <c r="J268" s="245"/>
      <c r="K268" s="244"/>
      <c r="L268" s="244"/>
      <c r="M268" s="244"/>
      <c r="N268" s="244"/>
      <c r="O268" s="244"/>
      <c r="P268" s="244"/>
      <c r="Q268" s="244"/>
      <c r="R268" s="244"/>
      <c r="S268" s="244"/>
      <c r="T268" s="246"/>
      <c r="AE268" s="242"/>
      <c r="AF268" s="242"/>
      <c r="AG268" s="242"/>
      <c r="AH268" s="242"/>
      <c r="BF268" s="164"/>
      <c r="BG268" s="164"/>
      <c r="BH268" s="164"/>
      <c r="BI268" s="164"/>
      <c r="BJ268" s="164"/>
      <c r="BK268" s="164"/>
      <c r="BL268" s="164"/>
      <c r="BM268" s="164"/>
      <c r="BN268" s="164"/>
      <c r="BO268" s="164"/>
      <c r="BP268" s="164"/>
      <c r="BQ268" s="164"/>
      <c r="BR268" s="164"/>
      <c r="BS268" s="164"/>
      <c r="BT268" s="164"/>
      <c r="BU268" s="164"/>
      <c r="BV268" s="164"/>
      <c r="BW268" s="164"/>
      <c r="BX268" s="164"/>
      <c r="BY268" s="164"/>
      <c r="BZ268" s="164"/>
      <c r="CA268" s="164"/>
      <c r="CB268" s="164"/>
      <c r="CC268" s="164"/>
      <c r="CD268" s="164"/>
      <c r="CE268" s="164"/>
      <c r="CF268" s="164"/>
      <c r="CG268" s="164"/>
      <c r="CH268" s="164"/>
      <c r="CI268" s="164"/>
      <c r="DR268" s="243"/>
      <c r="DS268" s="243"/>
      <c r="DT268" s="243"/>
      <c r="DU268" s="243"/>
      <c r="DV268" s="243"/>
      <c r="DW268" s="243"/>
    </row>
    <row r="269" ht="15.75" customHeight="1">
      <c r="A269" s="244"/>
      <c r="B269" s="244"/>
      <c r="C269" s="244"/>
      <c r="D269" s="187"/>
      <c r="E269" s="244"/>
      <c r="F269" s="244"/>
      <c r="G269" s="244"/>
      <c r="H269" s="244"/>
      <c r="I269" s="244"/>
      <c r="J269" s="245"/>
      <c r="K269" s="244"/>
      <c r="L269" s="244"/>
      <c r="M269" s="244"/>
      <c r="N269" s="244"/>
      <c r="O269" s="244"/>
      <c r="P269" s="244"/>
      <c r="Q269" s="244"/>
      <c r="R269" s="244"/>
      <c r="S269" s="244"/>
      <c r="T269" s="246"/>
      <c r="AE269" s="242"/>
      <c r="AF269" s="242"/>
      <c r="AG269" s="242"/>
      <c r="AH269" s="242"/>
      <c r="BF269" s="164"/>
      <c r="BG269" s="164"/>
      <c r="BH269" s="164"/>
      <c r="BI269" s="164"/>
      <c r="BJ269" s="164"/>
      <c r="BK269" s="164"/>
      <c r="BL269" s="164"/>
      <c r="BM269" s="164"/>
      <c r="BN269" s="164"/>
      <c r="BO269" s="164"/>
      <c r="BP269" s="164"/>
      <c r="BQ269" s="164"/>
      <c r="BR269" s="164"/>
      <c r="BS269" s="164"/>
      <c r="BT269" s="164"/>
      <c r="BU269" s="164"/>
      <c r="BV269" s="164"/>
      <c r="BW269" s="164"/>
      <c r="BX269" s="164"/>
      <c r="BY269" s="164"/>
      <c r="BZ269" s="164"/>
      <c r="CA269" s="164"/>
      <c r="CB269" s="164"/>
      <c r="CC269" s="164"/>
      <c r="CD269" s="164"/>
      <c r="CE269" s="164"/>
      <c r="CF269" s="164"/>
      <c r="CG269" s="164"/>
      <c r="CH269" s="164"/>
      <c r="CI269" s="164"/>
      <c r="DR269" s="243"/>
      <c r="DS269" s="243"/>
      <c r="DT269" s="243"/>
      <c r="DU269" s="243"/>
      <c r="DV269" s="243"/>
      <c r="DW269" s="243"/>
    </row>
    <row r="270" ht="15.75" customHeight="1">
      <c r="A270" s="244"/>
      <c r="B270" s="244"/>
      <c r="C270" s="244"/>
      <c r="D270" s="187"/>
      <c r="E270" s="244"/>
      <c r="F270" s="244"/>
      <c r="G270" s="244"/>
      <c r="H270" s="244"/>
      <c r="I270" s="244"/>
      <c r="J270" s="245"/>
      <c r="K270" s="244"/>
      <c r="L270" s="244"/>
      <c r="M270" s="244"/>
      <c r="N270" s="244"/>
      <c r="O270" s="244"/>
      <c r="P270" s="244"/>
      <c r="Q270" s="244"/>
      <c r="R270" s="244"/>
      <c r="S270" s="244"/>
      <c r="T270" s="246"/>
      <c r="AE270" s="242"/>
      <c r="AF270" s="242"/>
      <c r="AG270" s="242"/>
      <c r="AH270" s="242"/>
      <c r="BF270" s="164"/>
      <c r="BG270" s="164"/>
      <c r="BH270" s="164"/>
      <c r="BI270" s="164"/>
      <c r="BJ270" s="164"/>
      <c r="BK270" s="164"/>
      <c r="BL270" s="164"/>
      <c r="BM270" s="164"/>
      <c r="BN270" s="164"/>
      <c r="BO270" s="164"/>
      <c r="BP270" s="164"/>
      <c r="BQ270" s="164"/>
      <c r="BR270" s="164"/>
      <c r="BS270" s="164"/>
      <c r="BT270" s="164"/>
      <c r="BU270" s="164"/>
      <c r="BV270" s="164"/>
      <c r="BW270" s="164"/>
      <c r="BX270" s="164"/>
      <c r="BY270" s="164"/>
      <c r="BZ270" s="164"/>
      <c r="CA270" s="164"/>
      <c r="CB270" s="164"/>
      <c r="CC270" s="164"/>
      <c r="CD270" s="164"/>
      <c r="CE270" s="164"/>
      <c r="CF270" s="164"/>
      <c r="CG270" s="164"/>
      <c r="CH270" s="164"/>
      <c r="CI270" s="164"/>
      <c r="DR270" s="243"/>
      <c r="DS270" s="243"/>
      <c r="DT270" s="243"/>
      <c r="DU270" s="243"/>
      <c r="DV270" s="243"/>
      <c r="DW270" s="243"/>
    </row>
    <row r="271" ht="15.75" customHeight="1">
      <c r="A271" s="244"/>
      <c r="B271" s="244"/>
      <c r="C271" s="244"/>
      <c r="D271" s="187"/>
      <c r="E271" s="244"/>
      <c r="F271" s="244"/>
      <c r="G271" s="244"/>
      <c r="H271" s="244"/>
      <c r="I271" s="244"/>
      <c r="J271" s="245"/>
      <c r="K271" s="244"/>
      <c r="L271" s="244"/>
      <c r="M271" s="244"/>
      <c r="N271" s="244"/>
      <c r="O271" s="244"/>
      <c r="P271" s="244"/>
      <c r="Q271" s="244"/>
      <c r="R271" s="244"/>
      <c r="S271" s="244"/>
      <c r="T271" s="246"/>
      <c r="AE271" s="242"/>
      <c r="AF271" s="242"/>
      <c r="AG271" s="242"/>
      <c r="AH271" s="242"/>
      <c r="BF271" s="164"/>
      <c r="BG271" s="164"/>
      <c r="BH271" s="164"/>
      <c r="BI271" s="164"/>
      <c r="BJ271" s="164"/>
      <c r="BK271" s="164"/>
      <c r="BL271" s="164"/>
      <c r="BM271" s="164"/>
      <c r="BN271" s="164"/>
      <c r="BO271" s="164"/>
      <c r="BP271" s="164"/>
      <c r="BQ271" s="164"/>
      <c r="BR271" s="164"/>
      <c r="BS271" s="164"/>
      <c r="BT271" s="164"/>
      <c r="BU271" s="164"/>
      <c r="BV271" s="164"/>
      <c r="BW271" s="164"/>
      <c r="BX271" s="164"/>
      <c r="BY271" s="164"/>
      <c r="BZ271" s="164"/>
      <c r="CA271" s="164"/>
      <c r="CB271" s="164"/>
      <c r="CC271" s="164"/>
      <c r="CD271" s="164"/>
      <c r="CE271" s="164"/>
      <c r="CF271" s="164"/>
      <c r="CG271" s="164"/>
      <c r="CH271" s="164"/>
      <c r="CI271" s="164"/>
      <c r="DR271" s="243"/>
      <c r="DS271" s="243"/>
      <c r="DT271" s="243"/>
      <c r="DU271" s="243"/>
      <c r="DV271" s="243"/>
      <c r="DW271" s="243"/>
    </row>
    <row r="272" ht="15.75" customHeight="1">
      <c r="A272" s="244"/>
      <c r="B272" s="244"/>
      <c r="C272" s="244"/>
      <c r="D272" s="187"/>
      <c r="E272" s="244"/>
      <c r="F272" s="244"/>
      <c r="G272" s="244"/>
      <c r="H272" s="244"/>
      <c r="I272" s="244"/>
      <c r="J272" s="245"/>
      <c r="K272" s="244"/>
      <c r="L272" s="244"/>
      <c r="M272" s="244"/>
      <c r="N272" s="244"/>
      <c r="O272" s="244"/>
      <c r="P272" s="244"/>
      <c r="Q272" s="244"/>
      <c r="R272" s="244"/>
      <c r="S272" s="244"/>
      <c r="T272" s="246"/>
      <c r="AE272" s="242"/>
      <c r="AF272" s="242"/>
      <c r="AG272" s="242"/>
      <c r="AH272" s="242"/>
      <c r="BF272" s="164"/>
      <c r="BG272" s="164"/>
      <c r="BH272" s="164"/>
      <c r="BI272" s="164"/>
      <c r="BJ272" s="164"/>
      <c r="BK272" s="164"/>
      <c r="BL272" s="164"/>
      <c r="BM272" s="164"/>
      <c r="BN272" s="164"/>
      <c r="BO272" s="164"/>
      <c r="BP272" s="164"/>
      <c r="BQ272" s="164"/>
      <c r="BR272" s="164"/>
      <c r="BS272" s="164"/>
      <c r="BT272" s="164"/>
      <c r="BU272" s="164"/>
      <c r="BV272" s="164"/>
      <c r="BW272" s="164"/>
      <c r="BX272" s="164"/>
      <c r="BY272" s="164"/>
      <c r="BZ272" s="164"/>
      <c r="CA272" s="164"/>
      <c r="CB272" s="164"/>
      <c r="CC272" s="164"/>
      <c r="CD272" s="164"/>
      <c r="CE272" s="164"/>
      <c r="CF272" s="164"/>
      <c r="CG272" s="164"/>
      <c r="CH272" s="164"/>
      <c r="CI272" s="164"/>
      <c r="DR272" s="243"/>
      <c r="DS272" s="243"/>
      <c r="DT272" s="243"/>
      <c r="DU272" s="243"/>
      <c r="DV272" s="243"/>
      <c r="DW272" s="243"/>
    </row>
    <row r="273" ht="15.75" customHeight="1">
      <c r="A273" s="244"/>
      <c r="B273" s="244"/>
      <c r="C273" s="244"/>
      <c r="D273" s="187"/>
      <c r="E273" s="244"/>
      <c r="F273" s="244"/>
      <c r="G273" s="244"/>
      <c r="H273" s="244"/>
      <c r="I273" s="244"/>
      <c r="J273" s="245"/>
      <c r="K273" s="244"/>
      <c r="L273" s="244"/>
      <c r="M273" s="244"/>
      <c r="N273" s="244"/>
      <c r="O273" s="244"/>
      <c r="P273" s="244"/>
      <c r="Q273" s="244"/>
      <c r="R273" s="244"/>
      <c r="S273" s="244"/>
      <c r="T273" s="246"/>
      <c r="AE273" s="242"/>
      <c r="AF273" s="242"/>
      <c r="AG273" s="242"/>
      <c r="AH273" s="242"/>
      <c r="BF273" s="164"/>
      <c r="BG273" s="164"/>
      <c r="BH273" s="164"/>
      <c r="BI273" s="164"/>
      <c r="BJ273" s="164"/>
      <c r="BK273" s="164"/>
      <c r="BL273" s="164"/>
      <c r="BM273" s="164"/>
      <c r="BN273" s="164"/>
      <c r="BO273" s="164"/>
      <c r="BP273" s="164"/>
      <c r="BQ273" s="164"/>
      <c r="BR273" s="164"/>
      <c r="BS273" s="164"/>
      <c r="BT273" s="164"/>
      <c r="BU273" s="164"/>
      <c r="BV273" s="164"/>
      <c r="BW273" s="164"/>
      <c r="BX273" s="164"/>
      <c r="BY273" s="164"/>
      <c r="BZ273" s="164"/>
      <c r="CA273" s="164"/>
      <c r="CB273" s="164"/>
      <c r="CC273" s="164"/>
      <c r="CD273" s="164"/>
      <c r="CE273" s="164"/>
      <c r="CF273" s="164"/>
      <c r="CG273" s="164"/>
      <c r="CH273" s="164"/>
      <c r="CI273" s="164"/>
      <c r="DR273" s="243"/>
      <c r="DS273" s="243"/>
      <c r="DT273" s="243"/>
      <c r="DU273" s="243"/>
      <c r="DV273" s="243"/>
      <c r="DW273" s="243"/>
    </row>
    <row r="274" ht="15.75" customHeight="1">
      <c r="A274" s="244"/>
      <c r="B274" s="244"/>
      <c r="C274" s="244"/>
      <c r="D274" s="187"/>
      <c r="E274" s="244"/>
      <c r="F274" s="244"/>
      <c r="G274" s="244"/>
      <c r="H274" s="244"/>
      <c r="I274" s="244"/>
      <c r="J274" s="245"/>
      <c r="K274" s="244"/>
      <c r="L274" s="244"/>
      <c r="M274" s="244"/>
      <c r="N274" s="244"/>
      <c r="O274" s="244"/>
      <c r="P274" s="244"/>
      <c r="Q274" s="244"/>
      <c r="R274" s="244"/>
      <c r="S274" s="244"/>
      <c r="T274" s="246"/>
      <c r="AE274" s="242"/>
      <c r="AF274" s="242"/>
      <c r="AG274" s="242"/>
      <c r="AH274" s="242"/>
      <c r="BF274" s="164"/>
      <c r="BG274" s="164"/>
      <c r="BH274" s="164"/>
      <c r="BI274" s="164"/>
      <c r="BJ274" s="164"/>
      <c r="BK274" s="164"/>
      <c r="BL274" s="164"/>
      <c r="BM274" s="164"/>
      <c r="BN274" s="164"/>
      <c r="BO274" s="164"/>
      <c r="BP274" s="164"/>
      <c r="BQ274" s="164"/>
      <c r="BR274" s="164"/>
      <c r="BS274" s="164"/>
      <c r="BT274" s="164"/>
      <c r="BU274" s="164"/>
      <c r="BV274" s="164"/>
      <c r="BW274" s="164"/>
      <c r="BX274" s="164"/>
      <c r="BY274" s="164"/>
      <c r="BZ274" s="164"/>
      <c r="CA274" s="164"/>
      <c r="CB274" s="164"/>
      <c r="CC274" s="164"/>
      <c r="CD274" s="164"/>
      <c r="CE274" s="164"/>
      <c r="CF274" s="164"/>
      <c r="CG274" s="164"/>
      <c r="CH274" s="164"/>
      <c r="CI274" s="164"/>
      <c r="DR274" s="243"/>
      <c r="DS274" s="243"/>
      <c r="DT274" s="243"/>
      <c r="DU274" s="243"/>
      <c r="DV274" s="243"/>
      <c r="DW274" s="243"/>
    </row>
    <row r="275" ht="15.75" customHeight="1">
      <c r="A275" s="244"/>
      <c r="B275" s="244"/>
      <c r="C275" s="244"/>
      <c r="D275" s="187"/>
      <c r="E275" s="244"/>
      <c r="F275" s="244"/>
      <c r="G275" s="244"/>
      <c r="H275" s="244"/>
      <c r="I275" s="244"/>
      <c r="J275" s="245"/>
      <c r="K275" s="244"/>
      <c r="L275" s="244"/>
      <c r="M275" s="244"/>
      <c r="N275" s="244"/>
      <c r="O275" s="244"/>
      <c r="P275" s="244"/>
      <c r="Q275" s="244"/>
      <c r="R275" s="244"/>
      <c r="S275" s="244"/>
      <c r="T275" s="246"/>
      <c r="AE275" s="242"/>
      <c r="AF275" s="242"/>
      <c r="AG275" s="242"/>
      <c r="AH275" s="242"/>
      <c r="BF275" s="164"/>
      <c r="BG275" s="164"/>
      <c r="BH275" s="164"/>
      <c r="BI275" s="164"/>
      <c r="BJ275" s="164"/>
      <c r="BK275" s="164"/>
      <c r="BL275" s="164"/>
      <c r="BM275" s="164"/>
      <c r="BN275" s="164"/>
      <c r="BO275" s="164"/>
      <c r="BP275" s="164"/>
      <c r="BQ275" s="164"/>
      <c r="BR275" s="164"/>
      <c r="BS275" s="164"/>
      <c r="BT275" s="164"/>
      <c r="BU275" s="164"/>
      <c r="BV275" s="164"/>
      <c r="BW275" s="164"/>
      <c r="BX275" s="164"/>
      <c r="BY275" s="164"/>
      <c r="BZ275" s="164"/>
      <c r="CA275" s="164"/>
      <c r="CB275" s="164"/>
      <c r="CC275" s="164"/>
      <c r="CD275" s="164"/>
      <c r="CE275" s="164"/>
      <c r="CF275" s="164"/>
      <c r="CG275" s="164"/>
      <c r="CH275" s="164"/>
      <c r="CI275" s="164"/>
      <c r="DR275" s="243"/>
      <c r="DS275" s="243"/>
      <c r="DT275" s="243"/>
      <c r="DU275" s="243"/>
      <c r="DV275" s="243"/>
      <c r="DW275" s="243"/>
    </row>
    <row r="276" ht="15.75" customHeight="1">
      <c r="A276" s="244"/>
      <c r="B276" s="244"/>
      <c r="C276" s="244"/>
      <c r="D276" s="187"/>
      <c r="E276" s="244"/>
      <c r="F276" s="244"/>
      <c r="G276" s="244"/>
      <c r="H276" s="244"/>
      <c r="I276" s="244"/>
      <c r="J276" s="245"/>
      <c r="K276" s="244"/>
      <c r="L276" s="244"/>
      <c r="M276" s="244"/>
      <c r="N276" s="244"/>
      <c r="O276" s="244"/>
      <c r="P276" s="244"/>
      <c r="Q276" s="244"/>
      <c r="R276" s="244"/>
      <c r="S276" s="244"/>
      <c r="T276" s="246"/>
      <c r="AE276" s="242"/>
      <c r="AF276" s="242"/>
      <c r="AG276" s="242"/>
      <c r="AH276" s="242"/>
      <c r="BF276" s="164"/>
      <c r="BG276" s="164"/>
      <c r="BH276" s="164"/>
      <c r="BI276" s="164"/>
      <c r="BJ276" s="164"/>
      <c r="BK276" s="164"/>
      <c r="BL276" s="164"/>
      <c r="BM276" s="164"/>
      <c r="BN276" s="164"/>
      <c r="BO276" s="164"/>
      <c r="BP276" s="164"/>
      <c r="BQ276" s="164"/>
      <c r="BR276" s="164"/>
      <c r="BS276" s="164"/>
      <c r="BT276" s="164"/>
      <c r="BU276" s="164"/>
      <c r="BV276" s="164"/>
      <c r="BW276" s="164"/>
      <c r="BX276" s="164"/>
      <c r="BY276" s="164"/>
      <c r="BZ276" s="164"/>
      <c r="CA276" s="164"/>
      <c r="CB276" s="164"/>
      <c r="CC276" s="164"/>
      <c r="CD276" s="164"/>
      <c r="CE276" s="164"/>
      <c r="CF276" s="164"/>
      <c r="CG276" s="164"/>
      <c r="CH276" s="164"/>
      <c r="CI276" s="164"/>
      <c r="DR276" s="243"/>
      <c r="DS276" s="243"/>
      <c r="DT276" s="243"/>
      <c r="DU276" s="243"/>
      <c r="DV276" s="243"/>
      <c r="DW276" s="243"/>
    </row>
    <row r="277" ht="15.75" customHeight="1">
      <c r="A277" s="244"/>
      <c r="B277" s="244"/>
      <c r="C277" s="244"/>
      <c r="D277" s="187"/>
      <c r="E277" s="244"/>
      <c r="F277" s="244"/>
      <c r="G277" s="244"/>
      <c r="H277" s="244"/>
      <c r="I277" s="244"/>
      <c r="J277" s="245"/>
      <c r="K277" s="244"/>
      <c r="L277" s="244"/>
      <c r="M277" s="244"/>
      <c r="N277" s="244"/>
      <c r="O277" s="244"/>
      <c r="P277" s="244"/>
      <c r="Q277" s="244"/>
      <c r="R277" s="244"/>
      <c r="S277" s="244"/>
      <c r="T277" s="246"/>
      <c r="AE277" s="242"/>
      <c r="AF277" s="242"/>
      <c r="AG277" s="242"/>
      <c r="AH277" s="242"/>
      <c r="BF277" s="164"/>
      <c r="BG277" s="164"/>
      <c r="BH277" s="164"/>
      <c r="BI277" s="164"/>
      <c r="BJ277" s="164"/>
      <c r="BK277" s="164"/>
      <c r="BL277" s="164"/>
      <c r="BM277" s="164"/>
      <c r="BN277" s="164"/>
      <c r="BO277" s="164"/>
      <c r="BP277" s="164"/>
      <c r="BQ277" s="164"/>
      <c r="BR277" s="164"/>
      <c r="BS277" s="164"/>
      <c r="BT277" s="164"/>
      <c r="BU277" s="164"/>
      <c r="BV277" s="164"/>
      <c r="BW277" s="164"/>
      <c r="BX277" s="164"/>
      <c r="BY277" s="164"/>
      <c r="BZ277" s="164"/>
      <c r="CA277" s="164"/>
      <c r="CB277" s="164"/>
      <c r="CC277" s="164"/>
      <c r="CD277" s="164"/>
      <c r="CE277" s="164"/>
      <c r="CF277" s="164"/>
      <c r="CG277" s="164"/>
      <c r="CH277" s="164"/>
      <c r="CI277" s="164"/>
      <c r="DR277" s="243"/>
      <c r="DS277" s="243"/>
      <c r="DT277" s="243"/>
      <c r="DU277" s="243"/>
      <c r="DV277" s="243"/>
      <c r="DW277" s="243"/>
    </row>
    <row r="278" ht="15.75" customHeight="1">
      <c r="A278" s="244"/>
      <c r="B278" s="244"/>
      <c r="C278" s="244"/>
      <c r="D278" s="187"/>
      <c r="E278" s="244"/>
      <c r="F278" s="244"/>
      <c r="G278" s="244"/>
      <c r="H278" s="244"/>
      <c r="I278" s="244"/>
      <c r="J278" s="245"/>
      <c r="K278" s="244"/>
      <c r="L278" s="244"/>
      <c r="M278" s="244"/>
      <c r="N278" s="244"/>
      <c r="O278" s="244"/>
      <c r="P278" s="244"/>
      <c r="Q278" s="244"/>
      <c r="R278" s="244"/>
      <c r="S278" s="244"/>
      <c r="T278" s="246"/>
      <c r="AE278" s="242"/>
      <c r="AF278" s="242"/>
      <c r="AG278" s="242"/>
      <c r="AH278" s="242"/>
      <c r="BF278" s="164"/>
      <c r="BG278" s="164"/>
      <c r="BH278" s="164"/>
      <c r="BI278" s="164"/>
      <c r="BJ278" s="164"/>
      <c r="BK278" s="164"/>
      <c r="BL278" s="164"/>
      <c r="BM278" s="164"/>
      <c r="BN278" s="164"/>
      <c r="BO278" s="164"/>
      <c r="BP278" s="164"/>
      <c r="BQ278" s="164"/>
      <c r="BR278" s="164"/>
      <c r="BS278" s="164"/>
      <c r="BT278" s="164"/>
      <c r="BU278" s="164"/>
      <c r="BV278" s="164"/>
      <c r="BW278" s="164"/>
      <c r="BX278" s="164"/>
      <c r="BY278" s="164"/>
      <c r="BZ278" s="164"/>
      <c r="CA278" s="164"/>
      <c r="CB278" s="164"/>
      <c r="CC278" s="164"/>
      <c r="CD278" s="164"/>
      <c r="CE278" s="164"/>
      <c r="CF278" s="164"/>
      <c r="CG278" s="164"/>
      <c r="CH278" s="164"/>
      <c r="CI278" s="164"/>
      <c r="DR278" s="243"/>
      <c r="DS278" s="243"/>
      <c r="DT278" s="243"/>
      <c r="DU278" s="243"/>
      <c r="DV278" s="243"/>
      <c r="DW278" s="243"/>
    </row>
    <row r="279" ht="15.75" customHeight="1">
      <c r="A279" s="244"/>
      <c r="B279" s="244"/>
      <c r="C279" s="244"/>
      <c r="D279" s="187"/>
      <c r="E279" s="244"/>
      <c r="F279" s="244"/>
      <c r="G279" s="244"/>
      <c r="H279" s="244"/>
      <c r="I279" s="244"/>
      <c r="J279" s="245"/>
      <c r="K279" s="244"/>
      <c r="L279" s="244"/>
      <c r="M279" s="244"/>
      <c r="N279" s="244"/>
      <c r="O279" s="244"/>
      <c r="P279" s="244"/>
      <c r="Q279" s="244"/>
      <c r="R279" s="244"/>
      <c r="S279" s="244"/>
      <c r="T279" s="246"/>
      <c r="AE279" s="242"/>
      <c r="AF279" s="242"/>
      <c r="AG279" s="242"/>
      <c r="AH279" s="242"/>
      <c r="BF279" s="164"/>
      <c r="BG279" s="164"/>
      <c r="BH279" s="164"/>
      <c r="BI279" s="164"/>
      <c r="BJ279" s="164"/>
      <c r="BK279" s="164"/>
      <c r="BL279" s="164"/>
      <c r="BM279" s="164"/>
      <c r="BN279" s="164"/>
      <c r="BO279" s="164"/>
      <c r="BP279" s="164"/>
      <c r="BQ279" s="164"/>
      <c r="BR279" s="164"/>
      <c r="BS279" s="164"/>
      <c r="BT279" s="164"/>
      <c r="BU279" s="164"/>
      <c r="BV279" s="164"/>
      <c r="BW279" s="164"/>
      <c r="BX279" s="164"/>
      <c r="BY279" s="164"/>
      <c r="BZ279" s="164"/>
      <c r="CA279" s="164"/>
      <c r="CB279" s="164"/>
      <c r="CC279" s="164"/>
      <c r="CD279" s="164"/>
      <c r="CE279" s="164"/>
      <c r="CF279" s="164"/>
      <c r="CG279" s="164"/>
      <c r="CH279" s="164"/>
      <c r="CI279" s="164"/>
      <c r="DR279" s="243"/>
      <c r="DS279" s="243"/>
      <c r="DT279" s="243"/>
      <c r="DU279" s="243"/>
      <c r="DV279" s="243"/>
      <c r="DW279" s="243"/>
    </row>
    <row r="280" ht="15.75" customHeight="1">
      <c r="A280" s="244"/>
      <c r="B280" s="244"/>
      <c r="C280" s="244"/>
      <c r="D280" s="187"/>
      <c r="E280" s="244"/>
      <c r="F280" s="244"/>
      <c r="G280" s="244"/>
      <c r="H280" s="244"/>
      <c r="I280" s="244"/>
      <c r="J280" s="245"/>
      <c r="K280" s="244"/>
      <c r="L280" s="244"/>
      <c r="M280" s="244"/>
      <c r="N280" s="244"/>
      <c r="O280" s="244"/>
      <c r="P280" s="244"/>
      <c r="Q280" s="244"/>
      <c r="R280" s="244"/>
      <c r="S280" s="244"/>
      <c r="T280" s="246"/>
      <c r="AE280" s="242"/>
      <c r="AF280" s="242"/>
      <c r="AG280" s="242"/>
      <c r="AH280" s="242"/>
      <c r="BF280" s="164"/>
      <c r="BG280" s="164"/>
      <c r="BH280" s="164"/>
      <c r="BI280" s="164"/>
      <c r="BJ280" s="164"/>
      <c r="BK280" s="164"/>
      <c r="BL280" s="164"/>
      <c r="BM280" s="164"/>
      <c r="BN280" s="164"/>
      <c r="BO280" s="164"/>
      <c r="BP280" s="164"/>
      <c r="BQ280" s="164"/>
      <c r="BR280" s="164"/>
      <c r="BS280" s="164"/>
      <c r="BT280" s="164"/>
      <c r="BU280" s="164"/>
      <c r="BV280" s="164"/>
      <c r="BW280" s="164"/>
      <c r="BX280" s="164"/>
      <c r="BY280" s="164"/>
      <c r="BZ280" s="164"/>
      <c r="CA280" s="164"/>
      <c r="CB280" s="164"/>
      <c r="CC280" s="164"/>
      <c r="CD280" s="164"/>
      <c r="CE280" s="164"/>
      <c r="CF280" s="164"/>
      <c r="CG280" s="164"/>
      <c r="CH280" s="164"/>
      <c r="CI280" s="164"/>
      <c r="DR280" s="243"/>
      <c r="DS280" s="243"/>
      <c r="DT280" s="243"/>
      <c r="DU280" s="243"/>
      <c r="DV280" s="243"/>
      <c r="DW280" s="243"/>
    </row>
    <row r="281" ht="15.75" customHeight="1">
      <c r="A281" s="244"/>
      <c r="B281" s="244"/>
      <c r="C281" s="244"/>
      <c r="D281" s="187"/>
      <c r="E281" s="244"/>
      <c r="F281" s="244"/>
      <c r="G281" s="244"/>
      <c r="H281" s="244"/>
      <c r="I281" s="244"/>
      <c r="J281" s="245"/>
      <c r="K281" s="244"/>
      <c r="L281" s="244"/>
      <c r="M281" s="244"/>
      <c r="N281" s="244"/>
      <c r="O281" s="244"/>
      <c r="P281" s="244"/>
      <c r="Q281" s="244"/>
      <c r="R281" s="244"/>
      <c r="S281" s="244"/>
      <c r="T281" s="246"/>
      <c r="AE281" s="242"/>
      <c r="AF281" s="242"/>
      <c r="AG281" s="242"/>
      <c r="AH281" s="242"/>
      <c r="BF281" s="164"/>
      <c r="BG281" s="164"/>
      <c r="BH281" s="164"/>
      <c r="BI281" s="164"/>
      <c r="BJ281" s="164"/>
      <c r="BK281" s="164"/>
      <c r="BL281" s="164"/>
      <c r="BM281" s="164"/>
      <c r="BN281" s="164"/>
      <c r="BO281" s="164"/>
      <c r="BP281" s="164"/>
      <c r="BQ281" s="164"/>
      <c r="BR281" s="164"/>
      <c r="BS281" s="164"/>
      <c r="BT281" s="164"/>
      <c r="BU281" s="164"/>
      <c r="BV281" s="164"/>
      <c r="BW281" s="164"/>
      <c r="BX281" s="164"/>
      <c r="BY281" s="164"/>
      <c r="BZ281" s="164"/>
      <c r="CA281" s="164"/>
      <c r="CB281" s="164"/>
      <c r="CC281" s="164"/>
      <c r="CD281" s="164"/>
      <c r="CE281" s="164"/>
      <c r="CF281" s="164"/>
      <c r="CG281" s="164"/>
      <c r="CH281" s="164"/>
      <c r="CI281" s="164"/>
      <c r="DR281" s="243"/>
      <c r="DS281" s="243"/>
      <c r="DT281" s="243"/>
      <c r="DU281" s="243"/>
      <c r="DV281" s="243"/>
      <c r="DW281" s="243"/>
    </row>
    <row r="282" ht="15.75" customHeight="1">
      <c r="A282" s="244"/>
      <c r="B282" s="244"/>
      <c r="C282" s="244"/>
      <c r="D282" s="187"/>
      <c r="E282" s="244"/>
      <c r="F282" s="244"/>
      <c r="G282" s="244"/>
      <c r="H282" s="244"/>
      <c r="I282" s="244"/>
      <c r="J282" s="245"/>
      <c r="K282" s="244"/>
      <c r="L282" s="244"/>
      <c r="M282" s="244"/>
      <c r="N282" s="244"/>
      <c r="O282" s="244"/>
      <c r="P282" s="244"/>
      <c r="Q282" s="244"/>
      <c r="R282" s="244"/>
      <c r="S282" s="244"/>
      <c r="T282" s="246"/>
      <c r="AE282" s="242"/>
      <c r="AF282" s="242"/>
      <c r="AG282" s="242"/>
      <c r="AH282" s="242"/>
      <c r="BF282" s="164"/>
      <c r="BG282" s="164"/>
      <c r="BH282" s="164"/>
      <c r="BI282" s="164"/>
      <c r="BJ282" s="164"/>
      <c r="BK282" s="164"/>
      <c r="BL282" s="164"/>
      <c r="BM282" s="164"/>
      <c r="BN282" s="164"/>
      <c r="BO282" s="164"/>
      <c r="BP282" s="164"/>
      <c r="BQ282" s="164"/>
      <c r="BR282" s="164"/>
      <c r="BS282" s="164"/>
      <c r="BT282" s="164"/>
      <c r="BU282" s="164"/>
      <c r="BV282" s="164"/>
      <c r="BW282" s="164"/>
      <c r="BX282" s="164"/>
      <c r="BY282" s="164"/>
      <c r="BZ282" s="164"/>
      <c r="CA282" s="164"/>
      <c r="CB282" s="164"/>
      <c r="CC282" s="164"/>
      <c r="CD282" s="164"/>
      <c r="CE282" s="164"/>
      <c r="CF282" s="164"/>
      <c r="CG282" s="164"/>
      <c r="CH282" s="164"/>
      <c r="CI282" s="164"/>
      <c r="DR282" s="243"/>
      <c r="DS282" s="243"/>
      <c r="DT282" s="243"/>
      <c r="DU282" s="243"/>
      <c r="DV282" s="243"/>
      <c r="DW282" s="243"/>
    </row>
    <row r="283" ht="15.75" customHeight="1">
      <c r="A283" s="244"/>
      <c r="B283" s="244"/>
      <c r="C283" s="244"/>
      <c r="D283" s="187"/>
      <c r="E283" s="244"/>
      <c r="F283" s="244"/>
      <c r="G283" s="244"/>
      <c r="H283" s="244"/>
      <c r="I283" s="244"/>
      <c r="J283" s="245"/>
      <c r="K283" s="244"/>
      <c r="L283" s="244"/>
      <c r="M283" s="244"/>
      <c r="N283" s="244"/>
      <c r="O283" s="244"/>
      <c r="P283" s="244"/>
      <c r="Q283" s="244"/>
      <c r="R283" s="244"/>
      <c r="S283" s="244"/>
      <c r="T283" s="246"/>
      <c r="AE283" s="242"/>
      <c r="AF283" s="242"/>
      <c r="AG283" s="242"/>
      <c r="AH283" s="242"/>
      <c r="BF283" s="164"/>
      <c r="BG283" s="164"/>
      <c r="BH283" s="164"/>
      <c r="BI283" s="164"/>
      <c r="BJ283" s="164"/>
      <c r="BK283" s="164"/>
      <c r="BL283" s="164"/>
      <c r="BM283" s="164"/>
      <c r="BN283" s="164"/>
      <c r="BO283" s="164"/>
      <c r="BP283" s="164"/>
      <c r="BQ283" s="164"/>
      <c r="BR283" s="164"/>
      <c r="BS283" s="164"/>
      <c r="BT283" s="164"/>
      <c r="BU283" s="164"/>
      <c r="BV283" s="164"/>
      <c r="BW283" s="164"/>
      <c r="BX283" s="164"/>
      <c r="BY283" s="164"/>
      <c r="BZ283" s="164"/>
      <c r="CA283" s="164"/>
      <c r="CB283" s="164"/>
      <c r="CC283" s="164"/>
      <c r="CD283" s="164"/>
      <c r="CE283" s="164"/>
      <c r="CF283" s="164"/>
      <c r="CG283" s="164"/>
      <c r="CH283" s="164"/>
      <c r="CI283" s="164"/>
      <c r="DR283" s="243"/>
      <c r="DS283" s="243"/>
      <c r="DT283" s="243"/>
      <c r="DU283" s="243"/>
      <c r="DV283" s="243"/>
      <c r="DW283" s="243"/>
    </row>
    <row r="284" ht="15.75" customHeight="1">
      <c r="A284" s="244"/>
      <c r="B284" s="244"/>
      <c r="C284" s="244"/>
      <c r="D284" s="187"/>
      <c r="E284" s="244"/>
      <c r="F284" s="244"/>
      <c r="G284" s="244"/>
      <c r="H284" s="244"/>
      <c r="I284" s="244"/>
      <c r="J284" s="245"/>
      <c r="K284" s="244"/>
      <c r="L284" s="244"/>
      <c r="M284" s="244"/>
      <c r="N284" s="244"/>
      <c r="O284" s="244"/>
      <c r="P284" s="244"/>
      <c r="Q284" s="244"/>
      <c r="R284" s="244"/>
      <c r="S284" s="244"/>
      <c r="T284" s="246"/>
      <c r="AE284" s="242"/>
      <c r="AF284" s="242"/>
      <c r="AG284" s="242"/>
      <c r="AH284" s="242"/>
      <c r="BF284" s="164"/>
      <c r="BG284" s="164"/>
      <c r="BH284" s="164"/>
      <c r="BI284" s="164"/>
      <c r="BJ284" s="164"/>
      <c r="BK284" s="164"/>
      <c r="BL284" s="164"/>
      <c r="BM284" s="164"/>
      <c r="BN284" s="164"/>
      <c r="BO284" s="164"/>
      <c r="BP284" s="164"/>
      <c r="BQ284" s="164"/>
      <c r="BR284" s="164"/>
      <c r="BS284" s="164"/>
      <c r="BT284" s="164"/>
      <c r="BU284" s="164"/>
      <c r="BV284" s="164"/>
      <c r="BW284" s="164"/>
      <c r="BX284" s="164"/>
      <c r="BY284" s="164"/>
      <c r="BZ284" s="164"/>
      <c r="CA284" s="164"/>
      <c r="CB284" s="164"/>
      <c r="CC284" s="164"/>
      <c r="CD284" s="164"/>
      <c r="CE284" s="164"/>
      <c r="CF284" s="164"/>
      <c r="CG284" s="164"/>
      <c r="CH284" s="164"/>
      <c r="CI284" s="164"/>
      <c r="DR284" s="243"/>
      <c r="DS284" s="243"/>
      <c r="DT284" s="243"/>
      <c r="DU284" s="243"/>
      <c r="DV284" s="243"/>
      <c r="DW284" s="243"/>
    </row>
    <row r="285" ht="15.75" customHeight="1">
      <c r="A285" s="244"/>
      <c r="B285" s="244"/>
      <c r="C285" s="244"/>
      <c r="D285" s="187"/>
      <c r="E285" s="244"/>
      <c r="F285" s="244"/>
      <c r="G285" s="244"/>
      <c r="H285" s="244"/>
      <c r="I285" s="244"/>
      <c r="J285" s="245"/>
      <c r="K285" s="244"/>
      <c r="L285" s="244"/>
      <c r="M285" s="244"/>
      <c r="N285" s="244"/>
      <c r="O285" s="244"/>
      <c r="P285" s="244"/>
      <c r="Q285" s="244"/>
      <c r="R285" s="244"/>
      <c r="S285" s="244"/>
      <c r="T285" s="246"/>
      <c r="AE285" s="242"/>
      <c r="AF285" s="242"/>
      <c r="AG285" s="242"/>
      <c r="AH285" s="242"/>
      <c r="BF285" s="164"/>
      <c r="BG285" s="164"/>
      <c r="BH285" s="164"/>
      <c r="BI285" s="164"/>
      <c r="BJ285" s="164"/>
      <c r="BK285" s="164"/>
      <c r="BL285" s="164"/>
      <c r="BM285" s="164"/>
      <c r="BN285" s="164"/>
      <c r="BO285" s="164"/>
      <c r="BP285" s="164"/>
      <c r="BQ285" s="164"/>
      <c r="BR285" s="164"/>
      <c r="BS285" s="164"/>
      <c r="BT285" s="164"/>
      <c r="BU285" s="164"/>
      <c r="BV285" s="164"/>
      <c r="BW285" s="164"/>
      <c r="BX285" s="164"/>
      <c r="BY285" s="164"/>
      <c r="BZ285" s="164"/>
      <c r="CA285" s="164"/>
      <c r="CB285" s="164"/>
      <c r="CC285" s="164"/>
      <c r="CD285" s="164"/>
      <c r="CE285" s="164"/>
      <c r="CF285" s="164"/>
      <c r="CG285" s="164"/>
      <c r="CH285" s="164"/>
      <c r="CI285" s="164"/>
      <c r="DR285" s="243"/>
      <c r="DS285" s="243"/>
      <c r="DT285" s="243"/>
      <c r="DU285" s="243"/>
      <c r="DV285" s="243"/>
      <c r="DW285" s="243"/>
    </row>
    <row r="286" ht="15.75" customHeight="1">
      <c r="A286" s="244"/>
      <c r="B286" s="244"/>
      <c r="C286" s="244"/>
      <c r="D286" s="187"/>
      <c r="E286" s="244"/>
      <c r="F286" s="244"/>
      <c r="G286" s="244"/>
      <c r="H286" s="244"/>
      <c r="I286" s="244"/>
      <c r="J286" s="245"/>
      <c r="K286" s="244"/>
      <c r="L286" s="244"/>
      <c r="M286" s="244"/>
      <c r="N286" s="244"/>
      <c r="O286" s="244"/>
      <c r="P286" s="244"/>
      <c r="Q286" s="244"/>
      <c r="R286" s="244"/>
      <c r="S286" s="244"/>
      <c r="T286" s="246"/>
      <c r="AE286" s="242"/>
      <c r="AF286" s="242"/>
      <c r="AG286" s="242"/>
      <c r="AH286" s="242"/>
      <c r="BF286" s="164"/>
      <c r="BG286" s="164"/>
      <c r="BH286" s="164"/>
      <c r="BI286" s="164"/>
      <c r="BJ286" s="164"/>
      <c r="BK286" s="164"/>
      <c r="BL286" s="164"/>
      <c r="BM286" s="164"/>
      <c r="BN286" s="164"/>
      <c r="BO286" s="164"/>
      <c r="BP286" s="164"/>
      <c r="BQ286" s="164"/>
      <c r="BR286" s="164"/>
      <c r="BS286" s="164"/>
      <c r="BT286" s="164"/>
      <c r="BU286" s="164"/>
      <c r="BV286" s="164"/>
      <c r="BW286" s="164"/>
      <c r="BX286" s="164"/>
      <c r="BY286" s="164"/>
      <c r="BZ286" s="164"/>
      <c r="CA286" s="164"/>
      <c r="CB286" s="164"/>
      <c r="CC286" s="164"/>
      <c r="CD286" s="164"/>
      <c r="CE286" s="164"/>
      <c r="CF286" s="164"/>
      <c r="CG286" s="164"/>
      <c r="CH286" s="164"/>
      <c r="CI286" s="164"/>
      <c r="DR286" s="243"/>
      <c r="DS286" s="243"/>
      <c r="DT286" s="243"/>
      <c r="DU286" s="243"/>
      <c r="DV286" s="243"/>
      <c r="DW286" s="243"/>
    </row>
    <row r="287" ht="15.75" customHeight="1">
      <c r="A287" s="244"/>
      <c r="B287" s="244"/>
      <c r="C287" s="244"/>
      <c r="D287" s="187"/>
      <c r="E287" s="244"/>
      <c r="F287" s="244"/>
      <c r="G287" s="244"/>
      <c r="H287" s="244"/>
      <c r="I287" s="244"/>
      <c r="J287" s="245"/>
      <c r="K287" s="244"/>
      <c r="L287" s="244"/>
      <c r="M287" s="244"/>
      <c r="N287" s="244"/>
      <c r="O287" s="244"/>
      <c r="P287" s="244"/>
      <c r="Q287" s="244"/>
      <c r="R287" s="244"/>
      <c r="S287" s="244"/>
      <c r="T287" s="246"/>
      <c r="AE287" s="242"/>
      <c r="AF287" s="242"/>
      <c r="AG287" s="242"/>
      <c r="AH287" s="242"/>
      <c r="BF287" s="164"/>
      <c r="BG287" s="164"/>
      <c r="BH287" s="164"/>
      <c r="BI287" s="164"/>
      <c r="BJ287" s="164"/>
      <c r="BK287" s="164"/>
      <c r="BL287" s="164"/>
      <c r="BM287" s="164"/>
      <c r="BN287" s="164"/>
      <c r="BO287" s="164"/>
      <c r="BP287" s="164"/>
      <c r="BQ287" s="164"/>
      <c r="BR287" s="164"/>
      <c r="BS287" s="164"/>
      <c r="BT287" s="164"/>
      <c r="BU287" s="164"/>
      <c r="BV287" s="164"/>
      <c r="BW287" s="164"/>
      <c r="BX287" s="164"/>
      <c r="BY287" s="164"/>
      <c r="BZ287" s="164"/>
      <c r="CA287" s="164"/>
      <c r="CB287" s="164"/>
      <c r="CC287" s="164"/>
      <c r="CD287" s="164"/>
      <c r="CE287" s="164"/>
      <c r="CF287" s="164"/>
      <c r="CG287" s="164"/>
      <c r="CH287" s="164"/>
      <c r="CI287" s="164"/>
      <c r="DR287" s="243"/>
      <c r="DS287" s="243"/>
      <c r="DT287" s="243"/>
      <c r="DU287" s="243"/>
      <c r="DV287" s="243"/>
      <c r="DW287" s="243"/>
    </row>
    <row r="288" ht="15.75" customHeight="1">
      <c r="A288" s="244"/>
      <c r="B288" s="244"/>
      <c r="C288" s="244"/>
      <c r="D288" s="187"/>
      <c r="E288" s="244"/>
      <c r="F288" s="244"/>
      <c r="G288" s="244"/>
      <c r="H288" s="244"/>
      <c r="I288" s="244"/>
      <c r="J288" s="245"/>
      <c r="K288" s="244"/>
      <c r="L288" s="244"/>
      <c r="M288" s="244"/>
      <c r="N288" s="244"/>
      <c r="O288" s="244"/>
      <c r="P288" s="244"/>
      <c r="Q288" s="244"/>
      <c r="R288" s="244"/>
      <c r="S288" s="244"/>
      <c r="T288" s="246"/>
      <c r="AE288" s="242"/>
      <c r="AF288" s="242"/>
      <c r="AG288" s="242"/>
      <c r="AH288" s="242"/>
      <c r="BF288" s="164"/>
      <c r="BG288" s="164"/>
      <c r="BH288" s="164"/>
      <c r="BI288" s="164"/>
      <c r="BJ288" s="164"/>
      <c r="BK288" s="164"/>
      <c r="BL288" s="164"/>
      <c r="BM288" s="164"/>
      <c r="BN288" s="164"/>
      <c r="BO288" s="164"/>
      <c r="BP288" s="164"/>
      <c r="BQ288" s="164"/>
      <c r="BR288" s="164"/>
      <c r="BS288" s="164"/>
      <c r="BT288" s="164"/>
      <c r="BU288" s="164"/>
      <c r="BV288" s="164"/>
      <c r="BW288" s="164"/>
      <c r="BX288" s="164"/>
      <c r="BY288" s="164"/>
      <c r="BZ288" s="164"/>
      <c r="CA288" s="164"/>
      <c r="CB288" s="164"/>
      <c r="CC288" s="164"/>
      <c r="CD288" s="164"/>
      <c r="CE288" s="164"/>
      <c r="CF288" s="164"/>
      <c r="CG288" s="164"/>
      <c r="CH288" s="164"/>
      <c r="CI288" s="164"/>
      <c r="DR288" s="243"/>
      <c r="DS288" s="243"/>
      <c r="DT288" s="243"/>
      <c r="DU288" s="243"/>
      <c r="DV288" s="243"/>
      <c r="DW288" s="243"/>
    </row>
    <row r="289" ht="15.75" customHeight="1">
      <c r="A289" s="244"/>
      <c r="B289" s="244"/>
      <c r="C289" s="244"/>
      <c r="D289" s="187"/>
      <c r="E289" s="244"/>
      <c r="F289" s="244"/>
      <c r="G289" s="244"/>
      <c r="H289" s="244"/>
      <c r="I289" s="244"/>
      <c r="J289" s="245"/>
      <c r="K289" s="244"/>
      <c r="L289" s="244"/>
      <c r="M289" s="244"/>
      <c r="N289" s="244"/>
      <c r="O289" s="244"/>
      <c r="P289" s="244"/>
      <c r="Q289" s="244"/>
      <c r="R289" s="244"/>
      <c r="S289" s="244"/>
      <c r="T289" s="246"/>
      <c r="AE289" s="242"/>
      <c r="AF289" s="242"/>
      <c r="AG289" s="242"/>
      <c r="AH289" s="242"/>
      <c r="BF289" s="164"/>
      <c r="BG289" s="164"/>
      <c r="BH289" s="164"/>
      <c r="BI289" s="164"/>
      <c r="BJ289" s="164"/>
      <c r="BK289" s="164"/>
      <c r="BL289" s="164"/>
      <c r="BM289" s="164"/>
      <c r="BN289" s="164"/>
      <c r="BO289" s="164"/>
      <c r="BP289" s="164"/>
      <c r="BQ289" s="164"/>
      <c r="BR289" s="164"/>
      <c r="BS289" s="164"/>
      <c r="BT289" s="164"/>
      <c r="BU289" s="164"/>
      <c r="BV289" s="164"/>
      <c r="BW289" s="164"/>
      <c r="BX289" s="164"/>
      <c r="BY289" s="164"/>
      <c r="BZ289" s="164"/>
      <c r="CA289" s="164"/>
      <c r="CB289" s="164"/>
      <c r="CC289" s="164"/>
      <c r="CD289" s="164"/>
      <c r="CE289" s="164"/>
      <c r="CF289" s="164"/>
      <c r="CG289" s="164"/>
      <c r="CH289" s="164"/>
      <c r="CI289" s="164"/>
      <c r="DR289" s="243"/>
      <c r="DS289" s="243"/>
      <c r="DT289" s="243"/>
      <c r="DU289" s="243"/>
      <c r="DV289" s="243"/>
      <c r="DW289" s="243"/>
    </row>
    <row r="290" ht="15.75" customHeight="1">
      <c r="A290" s="244"/>
      <c r="B290" s="244"/>
      <c r="C290" s="244"/>
      <c r="D290" s="187"/>
      <c r="E290" s="244"/>
      <c r="F290" s="244"/>
      <c r="G290" s="244"/>
      <c r="H290" s="244"/>
      <c r="I290" s="244"/>
      <c r="J290" s="245"/>
      <c r="K290" s="244"/>
      <c r="L290" s="244"/>
      <c r="M290" s="244"/>
      <c r="N290" s="244"/>
      <c r="O290" s="244"/>
      <c r="P290" s="244"/>
      <c r="Q290" s="244"/>
      <c r="R290" s="244"/>
      <c r="S290" s="244"/>
      <c r="T290" s="246"/>
      <c r="AE290" s="242"/>
      <c r="AF290" s="242"/>
      <c r="AG290" s="242"/>
      <c r="AH290" s="242"/>
      <c r="BF290" s="164"/>
      <c r="BG290" s="164"/>
      <c r="BH290" s="164"/>
      <c r="BI290" s="164"/>
      <c r="BJ290" s="164"/>
      <c r="BK290" s="164"/>
      <c r="BL290" s="164"/>
      <c r="BM290" s="164"/>
      <c r="BN290" s="164"/>
      <c r="BO290" s="164"/>
      <c r="BP290" s="164"/>
      <c r="BQ290" s="164"/>
      <c r="BR290" s="164"/>
      <c r="BS290" s="164"/>
      <c r="BT290" s="164"/>
      <c r="BU290" s="164"/>
      <c r="BV290" s="164"/>
      <c r="BW290" s="164"/>
      <c r="BX290" s="164"/>
      <c r="BY290" s="164"/>
      <c r="BZ290" s="164"/>
      <c r="CA290" s="164"/>
      <c r="CB290" s="164"/>
      <c r="CC290" s="164"/>
      <c r="CD290" s="164"/>
      <c r="CE290" s="164"/>
      <c r="CF290" s="164"/>
      <c r="CG290" s="164"/>
      <c r="CH290" s="164"/>
      <c r="CI290" s="164"/>
      <c r="DR290" s="243"/>
      <c r="DS290" s="243"/>
      <c r="DT290" s="243"/>
      <c r="DU290" s="243"/>
      <c r="DV290" s="243"/>
      <c r="DW290" s="243"/>
    </row>
    <row r="291" ht="15.75" customHeight="1">
      <c r="A291" s="244"/>
      <c r="B291" s="244"/>
      <c r="C291" s="244"/>
      <c r="D291" s="187"/>
      <c r="E291" s="244"/>
      <c r="F291" s="244"/>
      <c r="G291" s="244"/>
      <c r="H291" s="244"/>
      <c r="I291" s="244"/>
      <c r="J291" s="245"/>
      <c r="K291" s="244"/>
      <c r="L291" s="244"/>
      <c r="M291" s="244"/>
      <c r="N291" s="244"/>
      <c r="O291" s="244"/>
      <c r="P291" s="244"/>
      <c r="Q291" s="244"/>
      <c r="R291" s="244"/>
      <c r="S291" s="244"/>
      <c r="T291" s="246"/>
      <c r="AE291" s="242"/>
      <c r="AF291" s="242"/>
      <c r="AG291" s="242"/>
      <c r="AH291" s="242"/>
      <c r="BF291" s="164"/>
      <c r="BG291" s="164"/>
      <c r="BH291" s="164"/>
      <c r="BI291" s="164"/>
      <c r="BJ291" s="164"/>
      <c r="BK291" s="164"/>
      <c r="BL291" s="164"/>
      <c r="BM291" s="164"/>
      <c r="BN291" s="164"/>
      <c r="BO291" s="164"/>
      <c r="BP291" s="164"/>
      <c r="BQ291" s="164"/>
      <c r="BR291" s="164"/>
      <c r="BS291" s="164"/>
      <c r="BT291" s="164"/>
      <c r="BU291" s="164"/>
      <c r="BV291" s="164"/>
      <c r="BW291" s="164"/>
      <c r="BX291" s="164"/>
      <c r="BY291" s="164"/>
      <c r="BZ291" s="164"/>
      <c r="CA291" s="164"/>
      <c r="CB291" s="164"/>
      <c r="CC291" s="164"/>
      <c r="CD291" s="164"/>
      <c r="CE291" s="164"/>
      <c r="CF291" s="164"/>
      <c r="CG291" s="164"/>
      <c r="CH291" s="164"/>
      <c r="CI291" s="164"/>
      <c r="DR291" s="243"/>
      <c r="DS291" s="243"/>
      <c r="DT291" s="243"/>
      <c r="DU291" s="243"/>
      <c r="DV291" s="243"/>
      <c r="DW291" s="243"/>
    </row>
    <row r="292" ht="15.75" customHeight="1">
      <c r="A292" s="244"/>
      <c r="B292" s="244"/>
      <c r="C292" s="244"/>
      <c r="D292" s="187"/>
      <c r="E292" s="244"/>
      <c r="F292" s="244"/>
      <c r="G292" s="244"/>
      <c r="H292" s="244"/>
      <c r="I292" s="244"/>
      <c r="J292" s="245"/>
      <c r="K292" s="244"/>
      <c r="L292" s="244"/>
      <c r="M292" s="244"/>
      <c r="N292" s="244"/>
      <c r="O292" s="244"/>
      <c r="P292" s="244"/>
      <c r="Q292" s="244"/>
      <c r="R292" s="244"/>
      <c r="S292" s="244"/>
      <c r="T292" s="246"/>
      <c r="AE292" s="242"/>
      <c r="AF292" s="242"/>
      <c r="AG292" s="242"/>
      <c r="AH292" s="242"/>
      <c r="BF292" s="164"/>
      <c r="BG292" s="164"/>
      <c r="BH292" s="164"/>
      <c r="BI292" s="164"/>
      <c r="BJ292" s="164"/>
      <c r="BK292" s="164"/>
      <c r="BL292" s="164"/>
      <c r="BM292" s="164"/>
      <c r="BN292" s="164"/>
      <c r="BO292" s="164"/>
      <c r="BP292" s="164"/>
      <c r="BQ292" s="164"/>
      <c r="BR292" s="164"/>
      <c r="BS292" s="164"/>
      <c r="BT292" s="164"/>
      <c r="BU292" s="164"/>
      <c r="BV292" s="164"/>
      <c r="BW292" s="164"/>
      <c r="BX292" s="164"/>
      <c r="BY292" s="164"/>
      <c r="BZ292" s="164"/>
      <c r="CA292" s="164"/>
      <c r="CB292" s="164"/>
      <c r="CC292" s="164"/>
      <c r="CD292" s="164"/>
      <c r="CE292" s="164"/>
      <c r="CF292" s="164"/>
      <c r="CG292" s="164"/>
      <c r="CH292" s="164"/>
      <c r="CI292" s="164"/>
      <c r="DR292" s="243"/>
      <c r="DS292" s="243"/>
      <c r="DT292" s="243"/>
      <c r="DU292" s="243"/>
      <c r="DV292" s="243"/>
      <c r="DW292" s="243"/>
    </row>
    <row r="293" ht="15.75" customHeight="1">
      <c r="A293" s="244"/>
      <c r="B293" s="244"/>
      <c r="C293" s="244"/>
      <c r="D293" s="187"/>
      <c r="E293" s="244"/>
      <c r="F293" s="244"/>
      <c r="G293" s="244"/>
      <c r="H293" s="244"/>
      <c r="I293" s="244"/>
      <c r="J293" s="245"/>
      <c r="K293" s="244"/>
      <c r="L293" s="244"/>
      <c r="M293" s="244"/>
      <c r="N293" s="244"/>
      <c r="O293" s="244"/>
      <c r="P293" s="244"/>
      <c r="Q293" s="244"/>
      <c r="R293" s="244"/>
      <c r="S293" s="244"/>
      <c r="T293" s="246"/>
      <c r="AE293" s="242"/>
      <c r="AF293" s="242"/>
      <c r="AG293" s="242"/>
      <c r="AH293" s="242"/>
      <c r="BF293" s="164"/>
      <c r="BG293" s="164"/>
      <c r="BH293" s="164"/>
      <c r="BI293" s="164"/>
      <c r="BJ293" s="164"/>
      <c r="BK293" s="164"/>
      <c r="BL293" s="164"/>
      <c r="BM293" s="164"/>
      <c r="BN293" s="164"/>
      <c r="BO293" s="164"/>
      <c r="BP293" s="164"/>
      <c r="BQ293" s="164"/>
      <c r="BR293" s="164"/>
      <c r="BS293" s="164"/>
      <c r="BT293" s="164"/>
      <c r="BU293" s="164"/>
      <c r="BV293" s="164"/>
      <c r="BW293" s="164"/>
      <c r="BX293" s="164"/>
      <c r="BY293" s="164"/>
      <c r="BZ293" s="164"/>
      <c r="CA293" s="164"/>
      <c r="CB293" s="164"/>
      <c r="CC293" s="164"/>
      <c r="CD293" s="164"/>
      <c r="CE293" s="164"/>
      <c r="CF293" s="164"/>
      <c r="CG293" s="164"/>
      <c r="CH293" s="164"/>
      <c r="CI293" s="164"/>
      <c r="DR293" s="243"/>
      <c r="DS293" s="243"/>
      <c r="DT293" s="243"/>
      <c r="DU293" s="243"/>
      <c r="DV293" s="243"/>
      <c r="DW293" s="243"/>
    </row>
    <row r="294" ht="15.75" customHeight="1">
      <c r="A294" s="244"/>
      <c r="B294" s="244"/>
      <c r="C294" s="244"/>
      <c r="D294" s="187"/>
      <c r="E294" s="244"/>
      <c r="F294" s="244"/>
      <c r="G294" s="244"/>
      <c r="H294" s="244"/>
      <c r="I294" s="244"/>
      <c r="J294" s="245"/>
      <c r="K294" s="244"/>
      <c r="L294" s="244"/>
      <c r="M294" s="244"/>
      <c r="N294" s="244"/>
      <c r="O294" s="244"/>
      <c r="P294" s="244"/>
      <c r="Q294" s="244"/>
      <c r="R294" s="244"/>
      <c r="S294" s="244"/>
      <c r="T294" s="246"/>
      <c r="AE294" s="242"/>
      <c r="AF294" s="242"/>
      <c r="AG294" s="242"/>
      <c r="AH294" s="242"/>
      <c r="BF294" s="164"/>
      <c r="BG294" s="164"/>
      <c r="BH294" s="164"/>
      <c r="BI294" s="164"/>
      <c r="BJ294" s="164"/>
      <c r="BK294" s="164"/>
      <c r="BL294" s="164"/>
      <c r="BM294" s="164"/>
      <c r="BN294" s="164"/>
      <c r="BO294" s="164"/>
      <c r="BP294" s="164"/>
      <c r="BQ294" s="164"/>
      <c r="BR294" s="164"/>
      <c r="BS294" s="164"/>
      <c r="BT294" s="164"/>
      <c r="BU294" s="164"/>
      <c r="BV294" s="164"/>
      <c r="BW294" s="164"/>
      <c r="BX294" s="164"/>
      <c r="BY294" s="164"/>
      <c r="BZ294" s="164"/>
      <c r="CA294" s="164"/>
      <c r="CB294" s="164"/>
      <c r="CC294" s="164"/>
      <c r="CD294" s="164"/>
      <c r="CE294" s="164"/>
      <c r="CF294" s="164"/>
      <c r="CG294" s="164"/>
      <c r="CH294" s="164"/>
      <c r="CI294" s="164"/>
      <c r="DR294" s="243"/>
      <c r="DS294" s="243"/>
      <c r="DT294" s="243"/>
      <c r="DU294" s="243"/>
      <c r="DV294" s="243"/>
      <c r="DW294" s="243"/>
    </row>
    <row r="295" ht="15.75" customHeight="1">
      <c r="A295" s="244"/>
      <c r="B295" s="244"/>
      <c r="C295" s="244"/>
      <c r="D295" s="187"/>
      <c r="E295" s="244"/>
      <c r="F295" s="244"/>
      <c r="G295" s="244"/>
      <c r="H295" s="244"/>
      <c r="I295" s="244"/>
      <c r="J295" s="245"/>
      <c r="K295" s="244"/>
      <c r="L295" s="244"/>
      <c r="M295" s="244"/>
      <c r="N295" s="244"/>
      <c r="O295" s="244"/>
      <c r="P295" s="244"/>
      <c r="Q295" s="244"/>
      <c r="R295" s="244"/>
      <c r="S295" s="244"/>
      <c r="T295" s="246"/>
      <c r="AE295" s="242"/>
      <c r="AF295" s="242"/>
      <c r="AG295" s="242"/>
      <c r="AH295" s="242"/>
      <c r="BF295" s="164"/>
      <c r="BG295" s="164"/>
      <c r="BH295" s="164"/>
      <c r="BI295" s="164"/>
      <c r="BJ295" s="164"/>
      <c r="BK295" s="164"/>
      <c r="BL295" s="164"/>
      <c r="BM295" s="164"/>
      <c r="BN295" s="164"/>
      <c r="BO295" s="164"/>
      <c r="BP295" s="164"/>
      <c r="BQ295" s="164"/>
      <c r="BR295" s="164"/>
      <c r="BS295" s="164"/>
      <c r="BT295" s="164"/>
      <c r="BU295" s="164"/>
      <c r="BV295" s="164"/>
      <c r="BW295" s="164"/>
      <c r="BX295" s="164"/>
      <c r="BY295" s="164"/>
      <c r="BZ295" s="164"/>
      <c r="CA295" s="164"/>
      <c r="CB295" s="164"/>
      <c r="CC295" s="164"/>
      <c r="CD295" s="164"/>
      <c r="CE295" s="164"/>
      <c r="CF295" s="164"/>
      <c r="CG295" s="164"/>
      <c r="CH295" s="164"/>
      <c r="CI295" s="164"/>
      <c r="DR295" s="243"/>
      <c r="DS295" s="243"/>
      <c r="DT295" s="243"/>
      <c r="DU295" s="243"/>
      <c r="DV295" s="243"/>
      <c r="DW295" s="243"/>
    </row>
    <row r="296" ht="15.75" customHeight="1">
      <c r="A296" s="244"/>
      <c r="B296" s="244"/>
      <c r="C296" s="244"/>
      <c r="D296" s="187"/>
      <c r="E296" s="244"/>
      <c r="F296" s="244"/>
      <c r="G296" s="244"/>
      <c r="H296" s="244"/>
      <c r="I296" s="244"/>
      <c r="J296" s="245"/>
      <c r="K296" s="244"/>
      <c r="L296" s="244"/>
      <c r="M296" s="244"/>
      <c r="N296" s="244"/>
      <c r="O296" s="244"/>
      <c r="P296" s="244"/>
      <c r="Q296" s="244"/>
      <c r="R296" s="244"/>
      <c r="S296" s="244"/>
      <c r="T296" s="246"/>
      <c r="AE296" s="242"/>
      <c r="AF296" s="242"/>
      <c r="AG296" s="242"/>
      <c r="AH296" s="242"/>
      <c r="BF296" s="164"/>
      <c r="BG296" s="164"/>
      <c r="BH296" s="164"/>
      <c r="BI296" s="164"/>
      <c r="BJ296" s="164"/>
      <c r="BK296" s="164"/>
      <c r="BL296" s="164"/>
      <c r="BM296" s="164"/>
      <c r="BN296" s="164"/>
      <c r="BO296" s="164"/>
      <c r="BP296" s="164"/>
      <c r="BQ296" s="164"/>
      <c r="BR296" s="164"/>
      <c r="BS296" s="164"/>
      <c r="BT296" s="164"/>
      <c r="BU296" s="164"/>
      <c r="BV296" s="164"/>
      <c r="BW296" s="164"/>
      <c r="BX296" s="164"/>
      <c r="BY296" s="164"/>
      <c r="BZ296" s="164"/>
      <c r="CA296" s="164"/>
      <c r="CB296" s="164"/>
      <c r="CC296" s="164"/>
      <c r="CD296" s="164"/>
      <c r="CE296" s="164"/>
      <c r="CF296" s="164"/>
      <c r="CG296" s="164"/>
      <c r="CH296" s="164"/>
      <c r="CI296" s="164"/>
      <c r="DR296" s="243"/>
      <c r="DS296" s="243"/>
      <c r="DT296" s="243"/>
      <c r="DU296" s="243"/>
      <c r="DV296" s="243"/>
      <c r="DW296" s="243"/>
    </row>
    <row r="297" ht="15.75" customHeight="1">
      <c r="A297" s="244"/>
      <c r="B297" s="244"/>
      <c r="C297" s="244"/>
      <c r="D297" s="187"/>
      <c r="E297" s="244"/>
      <c r="F297" s="244"/>
      <c r="G297" s="244"/>
      <c r="H297" s="244"/>
      <c r="I297" s="244"/>
      <c r="J297" s="245"/>
      <c r="K297" s="244"/>
      <c r="L297" s="244"/>
      <c r="M297" s="244"/>
      <c r="N297" s="244"/>
      <c r="O297" s="244"/>
      <c r="P297" s="244"/>
      <c r="Q297" s="244"/>
      <c r="R297" s="244"/>
      <c r="S297" s="244"/>
      <c r="T297" s="246"/>
      <c r="AE297" s="242"/>
      <c r="AF297" s="242"/>
      <c r="AG297" s="242"/>
      <c r="AH297" s="242"/>
      <c r="BF297" s="164"/>
      <c r="BG297" s="164"/>
      <c r="BH297" s="164"/>
      <c r="BI297" s="164"/>
      <c r="BJ297" s="164"/>
      <c r="BK297" s="164"/>
      <c r="BL297" s="164"/>
      <c r="BM297" s="164"/>
      <c r="BN297" s="164"/>
      <c r="BO297" s="164"/>
      <c r="BP297" s="164"/>
      <c r="BQ297" s="164"/>
      <c r="BR297" s="164"/>
      <c r="BS297" s="164"/>
      <c r="BT297" s="164"/>
      <c r="BU297" s="164"/>
      <c r="BV297" s="164"/>
      <c r="BW297" s="164"/>
      <c r="BX297" s="164"/>
      <c r="BY297" s="164"/>
      <c r="BZ297" s="164"/>
      <c r="CA297" s="164"/>
      <c r="CB297" s="164"/>
      <c r="CC297" s="164"/>
      <c r="CD297" s="164"/>
      <c r="CE297" s="164"/>
      <c r="CF297" s="164"/>
      <c r="CG297" s="164"/>
      <c r="CH297" s="164"/>
      <c r="CI297" s="164"/>
      <c r="DR297" s="243"/>
      <c r="DS297" s="243"/>
      <c r="DT297" s="243"/>
      <c r="DU297" s="243"/>
      <c r="DV297" s="243"/>
      <c r="DW297" s="243"/>
    </row>
    <row r="298" ht="15.75" customHeight="1">
      <c r="A298" s="244"/>
      <c r="B298" s="244"/>
      <c r="C298" s="244"/>
      <c r="D298" s="187"/>
      <c r="E298" s="244"/>
      <c r="F298" s="244"/>
      <c r="G298" s="244"/>
      <c r="H298" s="244"/>
      <c r="I298" s="244"/>
      <c r="J298" s="245"/>
      <c r="K298" s="244"/>
      <c r="L298" s="244"/>
      <c r="M298" s="244"/>
      <c r="N298" s="244"/>
      <c r="O298" s="244"/>
      <c r="P298" s="244"/>
      <c r="Q298" s="244"/>
      <c r="R298" s="244"/>
      <c r="S298" s="244"/>
      <c r="T298" s="246"/>
      <c r="AE298" s="242"/>
      <c r="AF298" s="242"/>
      <c r="AG298" s="242"/>
      <c r="AH298" s="242"/>
      <c r="BF298" s="164"/>
      <c r="BG298" s="164"/>
      <c r="BH298" s="164"/>
      <c r="BI298" s="164"/>
      <c r="BJ298" s="164"/>
      <c r="BK298" s="164"/>
      <c r="BL298" s="164"/>
      <c r="BM298" s="164"/>
      <c r="BN298" s="164"/>
      <c r="BO298" s="164"/>
      <c r="BP298" s="164"/>
      <c r="BQ298" s="164"/>
      <c r="BR298" s="164"/>
      <c r="BS298" s="164"/>
      <c r="BT298" s="164"/>
      <c r="BU298" s="164"/>
      <c r="BV298" s="164"/>
      <c r="BW298" s="164"/>
      <c r="BX298" s="164"/>
      <c r="BY298" s="164"/>
      <c r="BZ298" s="164"/>
      <c r="CA298" s="164"/>
      <c r="CB298" s="164"/>
      <c r="CC298" s="164"/>
      <c r="CD298" s="164"/>
      <c r="CE298" s="164"/>
      <c r="CF298" s="164"/>
      <c r="CG298" s="164"/>
      <c r="CH298" s="164"/>
      <c r="CI298" s="164"/>
      <c r="DR298" s="243"/>
      <c r="DS298" s="243"/>
      <c r="DT298" s="243"/>
      <c r="DU298" s="243"/>
      <c r="DV298" s="243"/>
      <c r="DW298" s="243"/>
    </row>
    <row r="299" ht="15.75" customHeight="1">
      <c r="A299" s="244"/>
      <c r="B299" s="244"/>
      <c r="C299" s="244"/>
      <c r="D299" s="187"/>
      <c r="E299" s="244"/>
      <c r="F299" s="244"/>
      <c r="G299" s="244"/>
      <c r="H299" s="244"/>
      <c r="I299" s="244"/>
      <c r="J299" s="245"/>
      <c r="K299" s="244"/>
      <c r="L299" s="244"/>
      <c r="M299" s="244"/>
      <c r="N299" s="244"/>
      <c r="O299" s="244"/>
      <c r="P299" s="244"/>
      <c r="Q299" s="244"/>
      <c r="R299" s="244"/>
      <c r="S299" s="244"/>
      <c r="T299" s="246"/>
      <c r="AE299" s="242"/>
      <c r="AF299" s="242"/>
      <c r="AG299" s="242"/>
      <c r="AH299" s="242"/>
      <c r="BF299" s="164"/>
      <c r="BG299" s="164"/>
      <c r="BH299" s="164"/>
      <c r="BI299" s="164"/>
      <c r="BJ299" s="164"/>
      <c r="BK299" s="164"/>
      <c r="BL299" s="164"/>
      <c r="BM299" s="164"/>
      <c r="BN299" s="164"/>
      <c r="BO299" s="164"/>
      <c r="BP299" s="164"/>
      <c r="BQ299" s="164"/>
      <c r="BR299" s="164"/>
      <c r="BS299" s="164"/>
      <c r="BT299" s="164"/>
      <c r="BU299" s="164"/>
      <c r="BV299" s="164"/>
      <c r="BW299" s="164"/>
      <c r="BX299" s="164"/>
      <c r="BY299" s="164"/>
      <c r="BZ299" s="164"/>
      <c r="CA299" s="164"/>
      <c r="CB299" s="164"/>
      <c r="CC299" s="164"/>
      <c r="CD299" s="164"/>
      <c r="CE299" s="164"/>
      <c r="CF299" s="164"/>
      <c r="CG299" s="164"/>
      <c r="CH299" s="164"/>
      <c r="CI299" s="164"/>
      <c r="DR299" s="243"/>
      <c r="DS299" s="243"/>
      <c r="DT299" s="243"/>
      <c r="DU299" s="243"/>
      <c r="DV299" s="243"/>
      <c r="DW299" s="243"/>
    </row>
    <row r="300" ht="15.75" customHeight="1">
      <c r="A300" s="244"/>
      <c r="B300" s="244"/>
      <c r="C300" s="244"/>
      <c r="D300" s="187"/>
      <c r="E300" s="244"/>
      <c r="F300" s="244"/>
      <c r="G300" s="244"/>
      <c r="H300" s="244"/>
      <c r="I300" s="244"/>
      <c r="J300" s="245"/>
      <c r="K300" s="244"/>
      <c r="L300" s="244"/>
      <c r="M300" s="244"/>
      <c r="N300" s="244"/>
      <c r="O300" s="244"/>
      <c r="P300" s="244"/>
      <c r="Q300" s="244"/>
      <c r="R300" s="244"/>
      <c r="S300" s="244"/>
      <c r="T300" s="246"/>
      <c r="AE300" s="242"/>
      <c r="AF300" s="242"/>
      <c r="AG300" s="242"/>
      <c r="AH300" s="242"/>
      <c r="BF300" s="164"/>
      <c r="BG300" s="164"/>
      <c r="BH300" s="164"/>
      <c r="BI300" s="164"/>
      <c r="BJ300" s="164"/>
      <c r="BK300" s="164"/>
      <c r="BL300" s="164"/>
      <c r="BM300" s="164"/>
      <c r="BN300" s="164"/>
      <c r="BO300" s="164"/>
      <c r="BP300" s="164"/>
      <c r="BQ300" s="164"/>
      <c r="BR300" s="164"/>
      <c r="BS300" s="164"/>
      <c r="BT300" s="164"/>
      <c r="BU300" s="164"/>
      <c r="BV300" s="164"/>
      <c r="BW300" s="164"/>
      <c r="BX300" s="164"/>
      <c r="BY300" s="164"/>
      <c r="BZ300" s="164"/>
      <c r="CA300" s="164"/>
      <c r="CB300" s="164"/>
      <c r="CC300" s="164"/>
      <c r="CD300" s="164"/>
      <c r="CE300" s="164"/>
      <c r="CF300" s="164"/>
      <c r="CG300" s="164"/>
      <c r="CH300" s="164"/>
      <c r="CI300" s="164"/>
      <c r="DR300" s="243"/>
      <c r="DS300" s="243"/>
      <c r="DT300" s="243"/>
      <c r="DU300" s="243"/>
      <c r="DV300" s="243"/>
      <c r="DW300" s="243"/>
    </row>
    <row r="301" ht="15.75" customHeight="1">
      <c r="A301" s="244"/>
      <c r="B301" s="244"/>
      <c r="C301" s="244"/>
      <c r="D301" s="187"/>
      <c r="E301" s="244"/>
      <c r="F301" s="244"/>
      <c r="G301" s="244"/>
      <c r="H301" s="244"/>
      <c r="I301" s="244"/>
      <c r="J301" s="245"/>
      <c r="K301" s="244"/>
      <c r="L301" s="244"/>
      <c r="M301" s="244"/>
      <c r="N301" s="244"/>
      <c r="O301" s="244"/>
      <c r="P301" s="244"/>
      <c r="Q301" s="244"/>
      <c r="R301" s="244"/>
      <c r="S301" s="244"/>
      <c r="T301" s="246"/>
      <c r="AE301" s="242"/>
      <c r="AF301" s="242"/>
      <c r="AG301" s="242"/>
      <c r="AH301" s="242"/>
      <c r="BF301" s="164"/>
      <c r="BG301" s="164"/>
      <c r="BH301" s="164"/>
      <c r="BI301" s="164"/>
      <c r="BJ301" s="164"/>
      <c r="BK301" s="164"/>
      <c r="BL301" s="164"/>
      <c r="BM301" s="164"/>
      <c r="BN301" s="164"/>
      <c r="BO301" s="164"/>
      <c r="BP301" s="164"/>
      <c r="BQ301" s="164"/>
      <c r="BR301" s="164"/>
      <c r="BS301" s="164"/>
      <c r="BT301" s="164"/>
      <c r="BU301" s="164"/>
      <c r="BV301" s="164"/>
      <c r="BW301" s="164"/>
      <c r="BX301" s="164"/>
      <c r="BY301" s="164"/>
      <c r="BZ301" s="164"/>
      <c r="CA301" s="164"/>
      <c r="CB301" s="164"/>
      <c r="CC301" s="164"/>
      <c r="CD301" s="164"/>
      <c r="CE301" s="164"/>
      <c r="CF301" s="164"/>
      <c r="CG301" s="164"/>
      <c r="CH301" s="164"/>
      <c r="CI301" s="164"/>
      <c r="DR301" s="243"/>
      <c r="DS301" s="243"/>
      <c r="DT301" s="243"/>
      <c r="DU301" s="243"/>
      <c r="DV301" s="243"/>
      <c r="DW301" s="243"/>
    </row>
    <row r="302" ht="15.75" customHeight="1">
      <c r="A302" s="244"/>
      <c r="B302" s="244"/>
      <c r="C302" s="244"/>
      <c r="D302" s="187"/>
      <c r="E302" s="244"/>
      <c r="F302" s="244"/>
      <c r="G302" s="244"/>
      <c r="H302" s="244"/>
      <c r="I302" s="244"/>
      <c r="J302" s="245"/>
      <c r="K302" s="244"/>
      <c r="L302" s="244"/>
      <c r="M302" s="244"/>
      <c r="N302" s="244"/>
      <c r="O302" s="244"/>
      <c r="P302" s="244"/>
      <c r="Q302" s="244"/>
      <c r="R302" s="244"/>
      <c r="S302" s="244"/>
      <c r="T302" s="246"/>
      <c r="AE302" s="242"/>
      <c r="AF302" s="242"/>
      <c r="AG302" s="242"/>
      <c r="AH302" s="242"/>
      <c r="BF302" s="164"/>
      <c r="BG302" s="164"/>
      <c r="BH302" s="164"/>
      <c r="BI302" s="164"/>
      <c r="BJ302" s="164"/>
      <c r="BK302" s="164"/>
      <c r="BL302" s="164"/>
      <c r="BM302" s="164"/>
      <c r="BN302" s="164"/>
      <c r="BO302" s="164"/>
      <c r="BP302" s="164"/>
      <c r="BQ302" s="164"/>
      <c r="BR302" s="164"/>
      <c r="BS302" s="164"/>
      <c r="BT302" s="164"/>
      <c r="BU302" s="164"/>
      <c r="BV302" s="164"/>
      <c r="BW302" s="164"/>
      <c r="BX302" s="164"/>
      <c r="BY302" s="164"/>
      <c r="BZ302" s="164"/>
      <c r="CA302" s="164"/>
      <c r="CB302" s="164"/>
      <c r="CC302" s="164"/>
      <c r="CD302" s="164"/>
      <c r="CE302" s="164"/>
      <c r="CF302" s="164"/>
      <c r="CG302" s="164"/>
      <c r="CH302" s="164"/>
      <c r="CI302" s="164"/>
      <c r="DR302" s="243"/>
      <c r="DS302" s="243"/>
      <c r="DT302" s="243"/>
      <c r="DU302" s="243"/>
      <c r="DV302" s="243"/>
      <c r="DW302" s="243"/>
    </row>
    <row r="303" ht="15.75" customHeight="1">
      <c r="A303" s="244"/>
      <c r="B303" s="244"/>
      <c r="C303" s="244"/>
      <c r="D303" s="187"/>
      <c r="E303" s="244"/>
      <c r="F303" s="244"/>
      <c r="G303" s="244"/>
      <c r="H303" s="244"/>
      <c r="I303" s="244"/>
      <c r="J303" s="245"/>
      <c r="K303" s="244"/>
      <c r="L303" s="244"/>
      <c r="M303" s="244"/>
      <c r="N303" s="244"/>
      <c r="O303" s="244"/>
      <c r="P303" s="244"/>
      <c r="Q303" s="244"/>
      <c r="R303" s="244"/>
      <c r="S303" s="244"/>
      <c r="T303" s="246"/>
      <c r="AE303" s="242"/>
      <c r="AF303" s="242"/>
      <c r="AG303" s="242"/>
      <c r="AH303" s="242"/>
      <c r="BF303" s="164"/>
      <c r="BG303" s="164"/>
      <c r="BH303" s="164"/>
      <c r="BI303" s="164"/>
      <c r="BJ303" s="164"/>
      <c r="BK303" s="164"/>
      <c r="BL303" s="164"/>
      <c r="BM303" s="164"/>
      <c r="BN303" s="164"/>
      <c r="BO303" s="164"/>
      <c r="BP303" s="164"/>
      <c r="BQ303" s="164"/>
      <c r="BR303" s="164"/>
      <c r="BS303" s="164"/>
      <c r="BT303" s="164"/>
      <c r="BU303" s="164"/>
      <c r="BV303" s="164"/>
      <c r="BW303" s="164"/>
      <c r="BX303" s="164"/>
      <c r="BY303" s="164"/>
      <c r="BZ303" s="164"/>
      <c r="CA303" s="164"/>
      <c r="CB303" s="164"/>
      <c r="CC303" s="164"/>
      <c r="CD303" s="164"/>
      <c r="CE303" s="164"/>
      <c r="CF303" s="164"/>
      <c r="CG303" s="164"/>
      <c r="CH303" s="164"/>
      <c r="CI303" s="164"/>
      <c r="DR303" s="243"/>
      <c r="DS303" s="243"/>
      <c r="DT303" s="243"/>
      <c r="DU303" s="243"/>
      <c r="DV303" s="243"/>
      <c r="DW303" s="243"/>
    </row>
    <row r="304" ht="15.75" customHeight="1">
      <c r="A304" s="244"/>
      <c r="B304" s="244"/>
      <c r="C304" s="244"/>
      <c r="D304" s="187"/>
      <c r="E304" s="244"/>
      <c r="F304" s="244"/>
      <c r="G304" s="244"/>
      <c r="H304" s="244"/>
      <c r="I304" s="244"/>
      <c r="J304" s="245"/>
      <c r="K304" s="244"/>
      <c r="L304" s="244"/>
      <c r="M304" s="244"/>
      <c r="N304" s="244"/>
      <c r="O304" s="244"/>
      <c r="P304" s="244"/>
      <c r="Q304" s="244"/>
      <c r="R304" s="244"/>
      <c r="S304" s="244"/>
      <c r="T304" s="246"/>
      <c r="AE304" s="242"/>
      <c r="AF304" s="242"/>
      <c r="AG304" s="242"/>
      <c r="AH304" s="242"/>
      <c r="BF304" s="164"/>
      <c r="BG304" s="164"/>
      <c r="BH304" s="164"/>
      <c r="BI304" s="164"/>
      <c r="BJ304" s="164"/>
      <c r="BK304" s="164"/>
      <c r="BL304" s="164"/>
      <c r="BM304" s="164"/>
      <c r="BN304" s="164"/>
      <c r="BO304" s="164"/>
      <c r="BP304" s="164"/>
      <c r="BQ304" s="164"/>
      <c r="BR304" s="164"/>
      <c r="BS304" s="164"/>
      <c r="BT304" s="164"/>
      <c r="BU304" s="164"/>
      <c r="BV304" s="164"/>
      <c r="BW304" s="164"/>
      <c r="BX304" s="164"/>
      <c r="BY304" s="164"/>
      <c r="BZ304" s="164"/>
      <c r="CA304" s="164"/>
      <c r="CB304" s="164"/>
      <c r="CC304" s="164"/>
      <c r="CD304" s="164"/>
      <c r="CE304" s="164"/>
      <c r="CF304" s="164"/>
      <c r="CG304" s="164"/>
      <c r="CH304" s="164"/>
      <c r="CI304" s="164"/>
      <c r="DR304" s="243"/>
      <c r="DS304" s="243"/>
      <c r="DT304" s="243"/>
      <c r="DU304" s="243"/>
      <c r="DV304" s="243"/>
      <c r="DW304" s="243"/>
    </row>
    <row r="305" ht="15.75" customHeight="1">
      <c r="A305" s="244"/>
      <c r="B305" s="244"/>
      <c r="C305" s="244"/>
      <c r="D305" s="187"/>
      <c r="E305" s="244"/>
      <c r="F305" s="244"/>
      <c r="G305" s="244"/>
      <c r="H305" s="244"/>
      <c r="I305" s="244"/>
      <c r="J305" s="245"/>
      <c r="K305" s="244"/>
      <c r="L305" s="244"/>
      <c r="M305" s="244"/>
      <c r="N305" s="244"/>
      <c r="O305" s="244"/>
      <c r="P305" s="244"/>
      <c r="Q305" s="244"/>
      <c r="R305" s="244"/>
      <c r="S305" s="244"/>
      <c r="T305" s="246"/>
      <c r="AE305" s="242"/>
      <c r="AF305" s="242"/>
      <c r="AG305" s="242"/>
      <c r="AH305" s="242"/>
      <c r="BF305" s="164"/>
      <c r="BG305" s="164"/>
      <c r="BH305" s="164"/>
      <c r="BI305" s="164"/>
      <c r="BJ305" s="164"/>
      <c r="BK305" s="164"/>
      <c r="BL305" s="164"/>
      <c r="BM305" s="164"/>
      <c r="BN305" s="164"/>
      <c r="BO305" s="164"/>
      <c r="BP305" s="164"/>
      <c r="BQ305" s="164"/>
      <c r="BR305" s="164"/>
      <c r="BS305" s="164"/>
      <c r="BT305" s="164"/>
      <c r="BU305" s="164"/>
      <c r="BV305" s="164"/>
      <c r="BW305" s="164"/>
      <c r="BX305" s="164"/>
      <c r="BY305" s="164"/>
      <c r="BZ305" s="164"/>
      <c r="CA305" s="164"/>
      <c r="CB305" s="164"/>
      <c r="CC305" s="164"/>
      <c r="CD305" s="164"/>
      <c r="CE305" s="164"/>
      <c r="CF305" s="164"/>
      <c r="CG305" s="164"/>
      <c r="CH305" s="164"/>
      <c r="CI305" s="164"/>
      <c r="DR305" s="243"/>
      <c r="DS305" s="243"/>
      <c r="DT305" s="243"/>
      <c r="DU305" s="243"/>
      <c r="DV305" s="243"/>
      <c r="DW305" s="243"/>
    </row>
    <row r="306" ht="15.75" customHeight="1">
      <c r="A306" s="244"/>
      <c r="B306" s="244"/>
      <c r="C306" s="244"/>
      <c r="D306" s="187"/>
      <c r="E306" s="244"/>
      <c r="F306" s="244"/>
      <c r="G306" s="244"/>
      <c r="H306" s="244"/>
      <c r="I306" s="244"/>
      <c r="J306" s="245"/>
      <c r="K306" s="244"/>
      <c r="L306" s="244"/>
      <c r="M306" s="244"/>
      <c r="N306" s="244"/>
      <c r="O306" s="244"/>
      <c r="P306" s="244"/>
      <c r="Q306" s="244"/>
      <c r="R306" s="244"/>
      <c r="S306" s="244"/>
      <c r="T306" s="246"/>
      <c r="AE306" s="242"/>
      <c r="AF306" s="242"/>
      <c r="AG306" s="242"/>
      <c r="AH306" s="242"/>
      <c r="BF306" s="164"/>
      <c r="BG306" s="164"/>
      <c r="BH306" s="164"/>
      <c r="BI306" s="164"/>
      <c r="BJ306" s="164"/>
      <c r="BK306" s="164"/>
      <c r="BL306" s="164"/>
      <c r="BM306" s="164"/>
      <c r="BN306" s="164"/>
      <c r="BO306" s="164"/>
      <c r="BP306" s="164"/>
      <c r="BQ306" s="164"/>
      <c r="BR306" s="164"/>
      <c r="BS306" s="164"/>
      <c r="BT306" s="164"/>
      <c r="BU306" s="164"/>
      <c r="BV306" s="164"/>
      <c r="BW306" s="164"/>
      <c r="BX306" s="164"/>
      <c r="BY306" s="164"/>
      <c r="BZ306" s="164"/>
      <c r="CA306" s="164"/>
      <c r="CB306" s="164"/>
      <c r="CC306" s="164"/>
      <c r="CD306" s="164"/>
      <c r="CE306" s="164"/>
      <c r="CF306" s="164"/>
      <c r="CG306" s="164"/>
      <c r="CH306" s="164"/>
      <c r="CI306" s="164"/>
      <c r="DR306" s="243"/>
      <c r="DS306" s="243"/>
      <c r="DT306" s="243"/>
      <c r="DU306" s="243"/>
      <c r="DV306" s="243"/>
      <c r="DW306" s="243"/>
    </row>
    <row r="307" ht="15.75" customHeight="1">
      <c r="A307" s="244"/>
      <c r="B307" s="244"/>
      <c r="C307" s="244"/>
      <c r="D307" s="187"/>
      <c r="E307" s="244"/>
      <c r="F307" s="244"/>
      <c r="G307" s="244"/>
      <c r="H307" s="244"/>
      <c r="I307" s="244"/>
      <c r="J307" s="245"/>
      <c r="K307" s="244"/>
      <c r="L307" s="244"/>
      <c r="M307" s="244"/>
      <c r="N307" s="244"/>
      <c r="O307" s="244"/>
      <c r="P307" s="244"/>
      <c r="Q307" s="244"/>
      <c r="R307" s="244"/>
      <c r="S307" s="244"/>
      <c r="T307" s="246"/>
      <c r="AE307" s="242"/>
      <c r="AF307" s="242"/>
      <c r="AG307" s="242"/>
      <c r="AH307" s="242"/>
      <c r="BF307" s="164"/>
      <c r="BG307" s="164"/>
      <c r="BH307" s="164"/>
      <c r="BI307" s="164"/>
      <c r="BJ307" s="164"/>
      <c r="BK307" s="164"/>
      <c r="BL307" s="164"/>
      <c r="BM307" s="164"/>
      <c r="BN307" s="164"/>
      <c r="BO307" s="164"/>
      <c r="BP307" s="164"/>
      <c r="BQ307" s="164"/>
      <c r="BR307" s="164"/>
      <c r="BS307" s="164"/>
      <c r="BT307" s="164"/>
      <c r="BU307" s="164"/>
      <c r="BV307" s="164"/>
      <c r="BW307" s="164"/>
      <c r="BX307" s="164"/>
      <c r="BY307" s="164"/>
      <c r="BZ307" s="164"/>
      <c r="CA307" s="164"/>
      <c r="CB307" s="164"/>
      <c r="CC307" s="164"/>
      <c r="CD307" s="164"/>
      <c r="CE307" s="164"/>
      <c r="CF307" s="164"/>
      <c r="CG307" s="164"/>
      <c r="CH307" s="164"/>
      <c r="CI307" s="164"/>
      <c r="DR307" s="243"/>
      <c r="DS307" s="243"/>
      <c r="DT307" s="243"/>
      <c r="DU307" s="243"/>
      <c r="DV307" s="243"/>
      <c r="DW307" s="243"/>
    </row>
    <row r="308" ht="15.75" customHeight="1">
      <c r="A308" s="244"/>
      <c r="B308" s="244"/>
      <c r="C308" s="244"/>
      <c r="D308" s="187"/>
      <c r="E308" s="244"/>
      <c r="F308" s="244"/>
      <c r="G308" s="244"/>
      <c r="H308" s="244"/>
      <c r="I308" s="244"/>
      <c r="J308" s="245"/>
      <c r="K308" s="244"/>
      <c r="L308" s="244"/>
      <c r="M308" s="244"/>
      <c r="N308" s="244"/>
      <c r="O308" s="244"/>
      <c r="P308" s="244"/>
      <c r="Q308" s="244"/>
      <c r="R308" s="244"/>
      <c r="S308" s="244"/>
      <c r="T308" s="246"/>
      <c r="AE308" s="242"/>
      <c r="AF308" s="242"/>
      <c r="AG308" s="242"/>
      <c r="AH308" s="242"/>
      <c r="BF308" s="164"/>
      <c r="BG308" s="164"/>
      <c r="BH308" s="164"/>
      <c r="BI308" s="164"/>
      <c r="BJ308" s="164"/>
      <c r="BK308" s="164"/>
      <c r="BL308" s="164"/>
      <c r="BM308" s="164"/>
      <c r="BN308" s="164"/>
      <c r="BO308" s="164"/>
      <c r="BP308" s="164"/>
      <c r="BQ308" s="164"/>
      <c r="BR308" s="164"/>
      <c r="BS308" s="164"/>
      <c r="BT308" s="164"/>
      <c r="BU308" s="164"/>
      <c r="BV308" s="164"/>
      <c r="BW308" s="164"/>
      <c r="BX308" s="164"/>
      <c r="BY308" s="164"/>
      <c r="BZ308" s="164"/>
      <c r="CA308" s="164"/>
      <c r="CB308" s="164"/>
      <c r="CC308" s="164"/>
      <c r="CD308" s="164"/>
      <c r="CE308" s="164"/>
      <c r="CF308" s="164"/>
      <c r="CG308" s="164"/>
      <c r="CH308" s="164"/>
      <c r="CI308" s="164"/>
      <c r="DR308" s="243"/>
      <c r="DS308" s="243"/>
      <c r="DT308" s="243"/>
      <c r="DU308" s="243"/>
      <c r="DV308" s="243"/>
      <c r="DW308" s="243"/>
    </row>
    <row r="309" ht="15.75" customHeight="1">
      <c r="A309" s="244"/>
      <c r="B309" s="244"/>
      <c r="C309" s="244"/>
      <c r="D309" s="187"/>
      <c r="E309" s="244"/>
      <c r="F309" s="244"/>
      <c r="G309" s="244"/>
      <c r="H309" s="244"/>
      <c r="I309" s="244"/>
      <c r="J309" s="245"/>
      <c r="K309" s="244"/>
      <c r="L309" s="244"/>
      <c r="M309" s="244"/>
      <c r="N309" s="244"/>
      <c r="O309" s="244"/>
      <c r="P309" s="244"/>
      <c r="Q309" s="244"/>
      <c r="R309" s="244"/>
      <c r="S309" s="244"/>
      <c r="T309" s="246"/>
      <c r="AE309" s="242"/>
      <c r="AF309" s="242"/>
      <c r="AG309" s="242"/>
      <c r="AH309" s="242"/>
      <c r="BF309" s="164"/>
      <c r="BG309" s="164"/>
      <c r="BH309" s="164"/>
      <c r="BI309" s="164"/>
      <c r="BJ309" s="164"/>
      <c r="BK309" s="164"/>
      <c r="BL309" s="164"/>
      <c r="BM309" s="164"/>
      <c r="BN309" s="164"/>
      <c r="BO309" s="164"/>
      <c r="BP309" s="164"/>
      <c r="BQ309" s="164"/>
      <c r="BR309" s="164"/>
      <c r="BS309" s="164"/>
      <c r="BT309" s="164"/>
      <c r="BU309" s="164"/>
      <c r="BV309" s="164"/>
      <c r="BW309" s="164"/>
      <c r="BX309" s="164"/>
      <c r="BY309" s="164"/>
      <c r="BZ309" s="164"/>
      <c r="CA309" s="164"/>
      <c r="CB309" s="164"/>
      <c r="CC309" s="164"/>
      <c r="CD309" s="164"/>
      <c r="CE309" s="164"/>
      <c r="CF309" s="164"/>
      <c r="CG309" s="164"/>
      <c r="CH309" s="164"/>
      <c r="CI309" s="164"/>
      <c r="DR309" s="243"/>
      <c r="DS309" s="243"/>
      <c r="DT309" s="243"/>
      <c r="DU309" s="243"/>
      <c r="DV309" s="243"/>
      <c r="DW309" s="243"/>
    </row>
    <row r="310" ht="15.75" customHeight="1">
      <c r="A310" s="244"/>
      <c r="B310" s="244"/>
      <c r="C310" s="244"/>
      <c r="D310" s="187"/>
      <c r="E310" s="244"/>
      <c r="F310" s="244"/>
      <c r="G310" s="244"/>
      <c r="H310" s="244"/>
      <c r="I310" s="244"/>
      <c r="J310" s="245"/>
      <c r="K310" s="244"/>
      <c r="L310" s="244"/>
      <c r="M310" s="244"/>
      <c r="N310" s="244"/>
      <c r="O310" s="244"/>
      <c r="P310" s="244"/>
      <c r="Q310" s="244"/>
      <c r="R310" s="244"/>
      <c r="S310" s="244"/>
      <c r="T310" s="246"/>
      <c r="AE310" s="242"/>
      <c r="AF310" s="242"/>
      <c r="AG310" s="242"/>
      <c r="AH310" s="242"/>
      <c r="BF310" s="164"/>
      <c r="BG310" s="164"/>
      <c r="BH310" s="164"/>
      <c r="BI310" s="164"/>
      <c r="BJ310" s="164"/>
      <c r="BK310" s="164"/>
      <c r="BL310" s="164"/>
      <c r="BM310" s="164"/>
      <c r="BN310" s="164"/>
      <c r="BO310" s="164"/>
      <c r="BP310" s="164"/>
      <c r="BQ310" s="164"/>
      <c r="BR310" s="164"/>
      <c r="BS310" s="164"/>
      <c r="BT310" s="164"/>
      <c r="BU310" s="164"/>
      <c r="BV310" s="164"/>
      <c r="BW310" s="164"/>
      <c r="BX310" s="164"/>
      <c r="BY310" s="164"/>
      <c r="BZ310" s="164"/>
      <c r="CA310" s="164"/>
      <c r="CB310" s="164"/>
      <c r="CC310" s="164"/>
      <c r="CD310" s="164"/>
      <c r="CE310" s="164"/>
      <c r="CF310" s="164"/>
      <c r="CG310" s="164"/>
      <c r="CH310" s="164"/>
      <c r="CI310" s="164"/>
      <c r="DR310" s="243"/>
      <c r="DS310" s="243"/>
      <c r="DT310" s="243"/>
      <c r="DU310" s="243"/>
      <c r="DV310" s="243"/>
      <c r="DW310" s="243"/>
    </row>
    <row r="311" ht="15.75" customHeight="1">
      <c r="A311" s="244"/>
      <c r="B311" s="244"/>
      <c r="C311" s="244"/>
      <c r="D311" s="187"/>
      <c r="E311" s="244"/>
      <c r="F311" s="244"/>
      <c r="G311" s="244"/>
      <c r="H311" s="244"/>
      <c r="I311" s="244"/>
      <c r="J311" s="245"/>
      <c r="K311" s="244"/>
      <c r="L311" s="244"/>
      <c r="M311" s="244"/>
      <c r="N311" s="244"/>
      <c r="O311" s="244"/>
      <c r="P311" s="244"/>
      <c r="Q311" s="244"/>
      <c r="R311" s="244"/>
      <c r="S311" s="244"/>
      <c r="T311" s="246"/>
      <c r="AE311" s="242"/>
      <c r="AF311" s="242"/>
      <c r="AG311" s="242"/>
      <c r="AH311" s="242"/>
      <c r="BF311" s="164"/>
      <c r="BG311" s="164"/>
      <c r="BH311" s="164"/>
      <c r="BI311" s="164"/>
      <c r="BJ311" s="164"/>
      <c r="BK311" s="164"/>
      <c r="BL311" s="164"/>
      <c r="BM311" s="164"/>
      <c r="BN311" s="164"/>
      <c r="BO311" s="164"/>
      <c r="BP311" s="164"/>
      <c r="BQ311" s="164"/>
      <c r="BR311" s="164"/>
      <c r="BS311" s="164"/>
      <c r="BT311" s="164"/>
      <c r="BU311" s="164"/>
      <c r="BV311" s="164"/>
      <c r="BW311" s="164"/>
      <c r="BX311" s="164"/>
      <c r="BY311" s="164"/>
      <c r="BZ311" s="164"/>
      <c r="CA311" s="164"/>
      <c r="CB311" s="164"/>
      <c r="CC311" s="164"/>
      <c r="CD311" s="164"/>
      <c r="CE311" s="164"/>
      <c r="CF311" s="164"/>
      <c r="CG311" s="164"/>
      <c r="CH311" s="164"/>
      <c r="CI311" s="164"/>
      <c r="DR311" s="243"/>
      <c r="DS311" s="243"/>
      <c r="DT311" s="243"/>
      <c r="DU311" s="243"/>
      <c r="DV311" s="243"/>
      <c r="DW311" s="243"/>
    </row>
    <row r="312" ht="15.75" customHeight="1">
      <c r="A312" s="244"/>
      <c r="B312" s="244"/>
      <c r="C312" s="244"/>
      <c r="D312" s="187"/>
      <c r="E312" s="244"/>
      <c r="F312" s="244"/>
      <c r="G312" s="244"/>
      <c r="H312" s="244"/>
      <c r="I312" s="244"/>
      <c r="J312" s="245"/>
      <c r="K312" s="244"/>
      <c r="L312" s="244"/>
      <c r="M312" s="244"/>
      <c r="N312" s="244"/>
      <c r="O312" s="244"/>
      <c r="P312" s="244"/>
      <c r="Q312" s="244"/>
      <c r="R312" s="244"/>
      <c r="S312" s="244"/>
      <c r="T312" s="246"/>
      <c r="AE312" s="242"/>
      <c r="AF312" s="242"/>
      <c r="AG312" s="242"/>
      <c r="AH312" s="242"/>
      <c r="BF312" s="164"/>
      <c r="BG312" s="164"/>
      <c r="BH312" s="164"/>
      <c r="BI312" s="164"/>
      <c r="BJ312" s="164"/>
      <c r="BK312" s="164"/>
      <c r="BL312" s="164"/>
      <c r="BM312" s="164"/>
      <c r="BN312" s="164"/>
      <c r="BO312" s="164"/>
      <c r="BP312" s="164"/>
      <c r="BQ312" s="164"/>
      <c r="BR312" s="164"/>
      <c r="BS312" s="164"/>
      <c r="BT312" s="164"/>
      <c r="BU312" s="164"/>
      <c r="BV312" s="164"/>
      <c r="BW312" s="164"/>
      <c r="BX312" s="164"/>
      <c r="BY312" s="164"/>
      <c r="BZ312" s="164"/>
      <c r="CA312" s="164"/>
      <c r="CB312" s="164"/>
      <c r="CC312" s="164"/>
      <c r="CD312" s="164"/>
      <c r="CE312" s="164"/>
      <c r="CF312" s="164"/>
      <c r="CG312" s="164"/>
      <c r="CH312" s="164"/>
      <c r="CI312" s="164"/>
      <c r="DR312" s="243"/>
      <c r="DS312" s="243"/>
      <c r="DT312" s="243"/>
      <c r="DU312" s="243"/>
      <c r="DV312" s="243"/>
      <c r="DW312" s="243"/>
    </row>
    <row r="313" ht="15.75" customHeight="1">
      <c r="A313" s="244"/>
      <c r="B313" s="244"/>
      <c r="C313" s="244"/>
      <c r="D313" s="187"/>
      <c r="E313" s="244"/>
      <c r="F313" s="244"/>
      <c r="G313" s="244"/>
      <c r="H313" s="244"/>
      <c r="I313" s="244"/>
      <c r="J313" s="245"/>
      <c r="K313" s="244"/>
      <c r="L313" s="244"/>
      <c r="M313" s="244"/>
      <c r="N313" s="244"/>
      <c r="O313" s="244"/>
      <c r="P313" s="244"/>
      <c r="Q313" s="244"/>
      <c r="R313" s="244"/>
      <c r="S313" s="244"/>
      <c r="T313" s="246"/>
      <c r="AE313" s="242"/>
      <c r="AF313" s="242"/>
      <c r="AG313" s="242"/>
      <c r="AH313" s="242"/>
      <c r="BF313" s="164"/>
      <c r="BG313" s="164"/>
      <c r="BH313" s="164"/>
      <c r="BI313" s="164"/>
      <c r="BJ313" s="164"/>
      <c r="BK313" s="164"/>
      <c r="BL313" s="164"/>
      <c r="BM313" s="164"/>
      <c r="BN313" s="164"/>
      <c r="BO313" s="164"/>
      <c r="BP313" s="164"/>
      <c r="BQ313" s="164"/>
      <c r="BR313" s="164"/>
      <c r="BS313" s="164"/>
      <c r="BT313" s="164"/>
      <c r="BU313" s="164"/>
      <c r="BV313" s="164"/>
      <c r="BW313" s="164"/>
      <c r="BX313" s="164"/>
      <c r="BY313" s="164"/>
      <c r="BZ313" s="164"/>
      <c r="CA313" s="164"/>
      <c r="CB313" s="164"/>
      <c r="CC313" s="164"/>
      <c r="CD313" s="164"/>
      <c r="CE313" s="164"/>
      <c r="CF313" s="164"/>
      <c r="CG313" s="164"/>
      <c r="CH313" s="164"/>
      <c r="CI313" s="164"/>
      <c r="DR313" s="243"/>
      <c r="DS313" s="243"/>
      <c r="DT313" s="243"/>
      <c r="DU313" s="243"/>
      <c r="DV313" s="243"/>
      <c r="DW313" s="243"/>
    </row>
    <row r="314" ht="15.75" customHeight="1">
      <c r="A314" s="244"/>
      <c r="B314" s="244"/>
      <c r="C314" s="244"/>
      <c r="D314" s="187"/>
      <c r="E314" s="244"/>
      <c r="F314" s="244"/>
      <c r="G314" s="244"/>
      <c r="H314" s="244"/>
      <c r="I314" s="244"/>
      <c r="J314" s="245"/>
      <c r="K314" s="244"/>
      <c r="L314" s="244"/>
      <c r="M314" s="244"/>
      <c r="N314" s="244"/>
      <c r="O314" s="244"/>
      <c r="P314" s="244"/>
      <c r="Q314" s="244"/>
      <c r="R314" s="244"/>
      <c r="S314" s="244"/>
      <c r="T314" s="246"/>
      <c r="AE314" s="242"/>
      <c r="AF314" s="242"/>
      <c r="AG314" s="242"/>
      <c r="AH314" s="242"/>
      <c r="BF314" s="164"/>
      <c r="BG314" s="164"/>
      <c r="BH314" s="164"/>
      <c r="BI314" s="164"/>
      <c r="BJ314" s="164"/>
      <c r="BK314" s="164"/>
      <c r="BL314" s="164"/>
      <c r="BM314" s="164"/>
      <c r="BN314" s="164"/>
      <c r="BO314" s="164"/>
      <c r="BP314" s="164"/>
      <c r="BQ314" s="164"/>
      <c r="BR314" s="164"/>
      <c r="BS314" s="164"/>
      <c r="BT314" s="164"/>
      <c r="BU314" s="164"/>
      <c r="BV314" s="164"/>
      <c r="BW314" s="164"/>
      <c r="BX314" s="164"/>
      <c r="BY314" s="164"/>
      <c r="BZ314" s="164"/>
      <c r="CA314" s="164"/>
      <c r="CB314" s="164"/>
      <c r="CC314" s="164"/>
      <c r="CD314" s="164"/>
      <c r="CE314" s="164"/>
      <c r="CF314" s="164"/>
      <c r="CG314" s="164"/>
      <c r="CH314" s="164"/>
      <c r="CI314" s="164"/>
      <c r="DR314" s="243"/>
      <c r="DS314" s="243"/>
      <c r="DT314" s="243"/>
      <c r="DU314" s="243"/>
      <c r="DV314" s="243"/>
      <c r="DW314" s="243"/>
    </row>
    <row r="315" ht="15.75" customHeight="1">
      <c r="A315" s="244"/>
      <c r="B315" s="244"/>
      <c r="C315" s="244"/>
      <c r="D315" s="187"/>
      <c r="E315" s="244"/>
      <c r="F315" s="244"/>
      <c r="G315" s="244"/>
      <c r="H315" s="244"/>
      <c r="I315" s="244"/>
      <c r="J315" s="245"/>
      <c r="K315" s="244"/>
      <c r="L315" s="244"/>
      <c r="M315" s="244"/>
      <c r="N315" s="244"/>
      <c r="O315" s="244"/>
      <c r="P315" s="244"/>
      <c r="Q315" s="244"/>
      <c r="R315" s="244"/>
      <c r="S315" s="244"/>
      <c r="T315" s="246"/>
      <c r="AE315" s="242"/>
      <c r="AF315" s="242"/>
      <c r="AG315" s="242"/>
      <c r="AH315" s="242"/>
      <c r="BF315" s="164"/>
      <c r="BG315" s="164"/>
      <c r="BH315" s="164"/>
      <c r="BI315" s="164"/>
      <c r="BJ315" s="164"/>
      <c r="BK315" s="164"/>
      <c r="BL315" s="164"/>
      <c r="BM315" s="164"/>
      <c r="BN315" s="164"/>
      <c r="BO315" s="164"/>
      <c r="BP315" s="164"/>
      <c r="BQ315" s="164"/>
      <c r="BR315" s="164"/>
      <c r="BS315" s="164"/>
      <c r="BT315" s="164"/>
      <c r="BU315" s="164"/>
      <c r="BV315" s="164"/>
      <c r="BW315" s="164"/>
      <c r="BX315" s="164"/>
      <c r="BY315" s="164"/>
      <c r="BZ315" s="164"/>
      <c r="CA315" s="164"/>
      <c r="CB315" s="164"/>
      <c r="CC315" s="164"/>
      <c r="CD315" s="164"/>
      <c r="CE315" s="164"/>
      <c r="CF315" s="164"/>
      <c r="CG315" s="164"/>
      <c r="CH315" s="164"/>
      <c r="CI315" s="164"/>
      <c r="DR315" s="243"/>
      <c r="DS315" s="243"/>
      <c r="DT315" s="243"/>
      <c r="DU315" s="243"/>
      <c r="DV315" s="243"/>
      <c r="DW315" s="243"/>
    </row>
    <row r="316" ht="15.75" customHeight="1">
      <c r="A316" s="244"/>
      <c r="B316" s="244"/>
      <c r="C316" s="244"/>
      <c r="D316" s="187"/>
      <c r="E316" s="244"/>
      <c r="F316" s="244"/>
      <c r="G316" s="244"/>
      <c r="H316" s="244"/>
      <c r="I316" s="244"/>
      <c r="J316" s="245"/>
      <c r="K316" s="244"/>
      <c r="L316" s="244"/>
      <c r="M316" s="244"/>
      <c r="N316" s="244"/>
      <c r="O316" s="244"/>
      <c r="P316" s="244"/>
      <c r="Q316" s="244"/>
      <c r="R316" s="244"/>
      <c r="S316" s="244"/>
      <c r="T316" s="246"/>
      <c r="AE316" s="242"/>
      <c r="AF316" s="242"/>
      <c r="AG316" s="242"/>
      <c r="AH316" s="242"/>
      <c r="BF316" s="164"/>
      <c r="BG316" s="164"/>
      <c r="BH316" s="164"/>
      <c r="BI316" s="164"/>
      <c r="BJ316" s="164"/>
      <c r="BK316" s="164"/>
      <c r="BL316" s="164"/>
      <c r="BM316" s="164"/>
      <c r="BN316" s="164"/>
      <c r="BO316" s="164"/>
      <c r="BP316" s="164"/>
      <c r="BQ316" s="164"/>
      <c r="BR316" s="164"/>
      <c r="BS316" s="164"/>
      <c r="BT316" s="164"/>
      <c r="BU316" s="164"/>
      <c r="BV316" s="164"/>
      <c r="BW316" s="164"/>
      <c r="BX316" s="164"/>
      <c r="BY316" s="164"/>
      <c r="BZ316" s="164"/>
      <c r="CA316" s="164"/>
      <c r="CB316" s="164"/>
      <c r="CC316" s="164"/>
      <c r="CD316" s="164"/>
      <c r="CE316" s="164"/>
      <c r="CF316" s="164"/>
      <c r="CG316" s="164"/>
      <c r="CH316" s="164"/>
      <c r="CI316" s="164"/>
      <c r="DR316" s="243"/>
      <c r="DS316" s="243"/>
      <c r="DT316" s="243"/>
      <c r="DU316" s="243"/>
      <c r="DV316" s="243"/>
      <c r="DW316" s="243"/>
    </row>
    <row r="317" ht="15.75" customHeight="1">
      <c r="A317" s="244"/>
      <c r="B317" s="244"/>
      <c r="C317" s="244"/>
      <c r="D317" s="187"/>
      <c r="E317" s="244"/>
      <c r="F317" s="244"/>
      <c r="G317" s="244"/>
      <c r="H317" s="244"/>
      <c r="I317" s="244"/>
      <c r="J317" s="245"/>
      <c r="K317" s="244"/>
      <c r="L317" s="244"/>
      <c r="M317" s="244"/>
      <c r="N317" s="244"/>
      <c r="O317" s="244"/>
      <c r="P317" s="244"/>
      <c r="Q317" s="244"/>
      <c r="R317" s="244"/>
      <c r="S317" s="244"/>
      <c r="T317" s="246"/>
      <c r="AE317" s="242"/>
      <c r="AF317" s="242"/>
      <c r="AG317" s="242"/>
      <c r="AH317" s="242"/>
      <c r="BF317" s="164"/>
      <c r="BG317" s="164"/>
      <c r="BH317" s="164"/>
      <c r="BI317" s="164"/>
      <c r="BJ317" s="164"/>
      <c r="BK317" s="164"/>
      <c r="BL317" s="164"/>
      <c r="BM317" s="164"/>
      <c r="BN317" s="164"/>
      <c r="BO317" s="164"/>
      <c r="BP317" s="164"/>
      <c r="BQ317" s="164"/>
      <c r="BR317" s="164"/>
      <c r="BS317" s="164"/>
      <c r="BT317" s="164"/>
      <c r="BU317" s="164"/>
      <c r="BV317" s="164"/>
      <c r="BW317" s="164"/>
      <c r="BX317" s="164"/>
      <c r="BY317" s="164"/>
      <c r="BZ317" s="164"/>
      <c r="CA317" s="164"/>
      <c r="CB317" s="164"/>
      <c r="CC317" s="164"/>
      <c r="CD317" s="164"/>
      <c r="CE317" s="164"/>
      <c r="CF317" s="164"/>
      <c r="CG317" s="164"/>
      <c r="CH317" s="164"/>
      <c r="CI317" s="164"/>
      <c r="DR317" s="243"/>
      <c r="DS317" s="243"/>
      <c r="DT317" s="243"/>
      <c r="DU317" s="243"/>
      <c r="DV317" s="243"/>
      <c r="DW317" s="243"/>
    </row>
    <row r="318" ht="15.75" customHeight="1">
      <c r="A318" s="244"/>
      <c r="B318" s="244"/>
      <c r="C318" s="244"/>
      <c r="D318" s="187"/>
      <c r="E318" s="244"/>
      <c r="F318" s="244"/>
      <c r="G318" s="244"/>
      <c r="H318" s="244"/>
      <c r="I318" s="244"/>
      <c r="J318" s="245"/>
      <c r="K318" s="244"/>
      <c r="L318" s="244"/>
      <c r="M318" s="244"/>
      <c r="N318" s="244"/>
      <c r="O318" s="244"/>
      <c r="P318" s="244"/>
      <c r="Q318" s="244"/>
      <c r="R318" s="244"/>
      <c r="S318" s="244"/>
      <c r="T318" s="246"/>
      <c r="AE318" s="242"/>
      <c r="AF318" s="242"/>
      <c r="AG318" s="242"/>
      <c r="AH318" s="242"/>
      <c r="BF318" s="164"/>
      <c r="BG318" s="164"/>
      <c r="BH318" s="164"/>
      <c r="BI318" s="164"/>
      <c r="BJ318" s="164"/>
      <c r="BK318" s="164"/>
      <c r="BL318" s="164"/>
      <c r="BM318" s="164"/>
      <c r="BN318" s="164"/>
      <c r="BO318" s="164"/>
      <c r="BP318" s="164"/>
      <c r="BQ318" s="164"/>
      <c r="BR318" s="164"/>
      <c r="BS318" s="164"/>
      <c r="BT318" s="164"/>
      <c r="BU318" s="164"/>
      <c r="BV318" s="164"/>
      <c r="BW318" s="164"/>
      <c r="BX318" s="164"/>
      <c r="BY318" s="164"/>
      <c r="BZ318" s="164"/>
      <c r="CA318" s="164"/>
      <c r="CB318" s="164"/>
      <c r="CC318" s="164"/>
      <c r="CD318" s="164"/>
      <c r="CE318" s="164"/>
      <c r="CF318" s="164"/>
      <c r="CG318" s="164"/>
      <c r="CH318" s="164"/>
      <c r="CI318" s="164"/>
      <c r="DR318" s="243"/>
      <c r="DS318" s="243"/>
      <c r="DT318" s="243"/>
      <c r="DU318" s="243"/>
      <c r="DV318" s="243"/>
      <c r="DW318" s="243"/>
    </row>
    <row r="319" ht="15.75" customHeight="1">
      <c r="A319" s="244"/>
      <c r="B319" s="244"/>
      <c r="C319" s="244"/>
      <c r="D319" s="187"/>
      <c r="E319" s="244"/>
      <c r="F319" s="244"/>
      <c r="G319" s="244"/>
      <c r="H319" s="244"/>
      <c r="I319" s="244"/>
      <c r="J319" s="245"/>
      <c r="K319" s="244"/>
      <c r="L319" s="244"/>
      <c r="M319" s="244"/>
      <c r="N319" s="244"/>
      <c r="O319" s="244"/>
      <c r="P319" s="244"/>
      <c r="Q319" s="244"/>
      <c r="R319" s="244"/>
      <c r="S319" s="244"/>
      <c r="T319" s="246"/>
      <c r="AE319" s="242"/>
      <c r="AF319" s="242"/>
      <c r="AG319" s="242"/>
      <c r="AH319" s="242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DR319" s="243"/>
      <c r="DS319" s="243"/>
      <c r="DT319" s="243"/>
      <c r="DU319" s="243"/>
      <c r="DV319" s="243"/>
      <c r="DW319" s="243"/>
    </row>
    <row r="320" ht="15.75" customHeight="1">
      <c r="A320" s="244"/>
      <c r="B320" s="244"/>
      <c r="C320" s="244"/>
      <c r="D320" s="187"/>
      <c r="E320" s="244"/>
      <c r="F320" s="244"/>
      <c r="G320" s="244"/>
      <c r="H320" s="244"/>
      <c r="I320" s="244"/>
      <c r="J320" s="245"/>
      <c r="K320" s="244"/>
      <c r="L320" s="244"/>
      <c r="M320" s="244"/>
      <c r="N320" s="244"/>
      <c r="O320" s="244"/>
      <c r="P320" s="244"/>
      <c r="Q320" s="244"/>
      <c r="R320" s="244"/>
      <c r="S320" s="244"/>
      <c r="T320" s="246"/>
      <c r="AE320" s="242"/>
      <c r="AF320" s="242"/>
      <c r="AG320" s="242"/>
      <c r="AH320" s="242"/>
      <c r="BF320" s="164"/>
      <c r="BG320" s="164"/>
      <c r="BH320" s="164"/>
      <c r="BI320" s="164"/>
      <c r="BJ320" s="164"/>
      <c r="BK320" s="164"/>
      <c r="BL320" s="164"/>
      <c r="BM320" s="164"/>
      <c r="BN320" s="164"/>
      <c r="BO320" s="164"/>
      <c r="BP320" s="164"/>
      <c r="BQ320" s="164"/>
      <c r="BR320" s="164"/>
      <c r="BS320" s="164"/>
      <c r="BT320" s="164"/>
      <c r="BU320" s="164"/>
      <c r="BV320" s="164"/>
      <c r="BW320" s="164"/>
      <c r="BX320" s="164"/>
      <c r="BY320" s="164"/>
      <c r="BZ320" s="164"/>
      <c r="CA320" s="164"/>
      <c r="CB320" s="164"/>
      <c r="CC320" s="164"/>
      <c r="CD320" s="164"/>
      <c r="CE320" s="164"/>
      <c r="CF320" s="164"/>
      <c r="CG320" s="164"/>
      <c r="CH320" s="164"/>
      <c r="CI320" s="164"/>
      <c r="DR320" s="243"/>
      <c r="DS320" s="243"/>
      <c r="DT320" s="243"/>
      <c r="DU320" s="243"/>
      <c r="DV320" s="243"/>
      <c r="DW320" s="243"/>
    </row>
    <row r="321" ht="15.75" customHeight="1">
      <c r="A321" s="244"/>
      <c r="B321" s="244"/>
      <c r="C321" s="244"/>
      <c r="D321" s="187"/>
      <c r="E321" s="244"/>
      <c r="F321" s="244"/>
      <c r="G321" s="244"/>
      <c r="H321" s="244"/>
      <c r="I321" s="244"/>
      <c r="J321" s="245"/>
      <c r="K321" s="244"/>
      <c r="L321" s="244"/>
      <c r="M321" s="244"/>
      <c r="N321" s="244"/>
      <c r="O321" s="244"/>
      <c r="P321" s="244"/>
      <c r="Q321" s="244"/>
      <c r="R321" s="244"/>
      <c r="S321" s="244"/>
      <c r="T321" s="246"/>
      <c r="AE321" s="242"/>
      <c r="AF321" s="242"/>
      <c r="AG321" s="242"/>
      <c r="AH321" s="242"/>
      <c r="BF321" s="164"/>
      <c r="BG321" s="164"/>
      <c r="BH321" s="164"/>
      <c r="BI321" s="164"/>
      <c r="BJ321" s="164"/>
      <c r="BK321" s="164"/>
      <c r="BL321" s="164"/>
      <c r="BM321" s="164"/>
      <c r="BN321" s="164"/>
      <c r="BO321" s="164"/>
      <c r="BP321" s="164"/>
      <c r="BQ321" s="164"/>
      <c r="BR321" s="164"/>
      <c r="BS321" s="164"/>
      <c r="BT321" s="164"/>
      <c r="BU321" s="164"/>
      <c r="BV321" s="164"/>
      <c r="BW321" s="164"/>
      <c r="BX321" s="164"/>
      <c r="BY321" s="164"/>
      <c r="BZ321" s="164"/>
      <c r="CA321" s="164"/>
      <c r="CB321" s="164"/>
      <c r="CC321" s="164"/>
      <c r="CD321" s="164"/>
      <c r="CE321" s="164"/>
      <c r="CF321" s="164"/>
      <c r="CG321" s="164"/>
      <c r="CH321" s="164"/>
      <c r="CI321" s="164"/>
      <c r="DR321" s="243"/>
      <c r="DS321" s="243"/>
      <c r="DT321" s="243"/>
      <c r="DU321" s="243"/>
      <c r="DV321" s="243"/>
      <c r="DW321" s="243"/>
    </row>
    <row r="322" ht="15.75" customHeight="1">
      <c r="A322" s="244"/>
      <c r="B322" s="244"/>
      <c r="C322" s="244"/>
      <c r="D322" s="187"/>
      <c r="E322" s="244"/>
      <c r="F322" s="244"/>
      <c r="G322" s="244"/>
      <c r="H322" s="244"/>
      <c r="I322" s="244"/>
      <c r="J322" s="245"/>
      <c r="K322" s="244"/>
      <c r="L322" s="244"/>
      <c r="M322" s="244"/>
      <c r="N322" s="244"/>
      <c r="O322" s="244"/>
      <c r="P322" s="244"/>
      <c r="Q322" s="244"/>
      <c r="R322" s="244"/>
      <c r="S322" s="244"/>
      <c r="T322" s="246"/>
      <c r="AE322" s="242"/>
      <c r="AF322" s="242"/>
      <c r="AG322" s="242"/>
      <c r="AH322" s="242"/>
      <c r="BF322" s="164"/>
      <c r="BG322" s="164"/>
      <c r="BH322" s="164"/>
      <c r="BI322" s="164"/>
      <c r="BJ322" s="164"/>
      <c r="BK322" s="164"/>
      <c r="BL322" s="164"/>
      <c r="BM322" s="164"/>
      <c r="BN322" s="164"/>
      <c r="BO322" s="164"/>
      <c r="BP322" s="164"/>
      <c r="BQ322" s="164"/>
      <c r="BR322" s="164"/>
      <c r="BS322" s="164"/>
      <c r="BT322" s="164"/>
      <c r="BU322" s="164"/>
      <c r="BV322" s="164"/>
      <c r="BW322" s="164"/>
      <c r="BX322" s="164"/>
      <c r="BY322" s="164"/>
      <c r="BZ322" s="164"/>
      <c r="CA322" s="164"/>
      <c r="CB322" s="164"/>
      <c r="CC322" s="164"/>
      <c r="CD322" s="164"/>
      <c r="CE322" s="164"/>
      <c r="CF322" s="164"/>
      <c r="CG322" s="164"/>
      <c r="CH322" s="164"/>
      <c r="CI322" s="164"/>
      <c r="DR322" s="243"/>
      <c r="DS322" s="243"/>
      <c r="DT322" s="243"/>
      <c r="DU322" s="243"/>
      <c r="DV322" s="243"/>
      <c r="DW322" s="243"/>
    </row>
    <row r="323" ht="15.75" customHeight="1">
      <c r="A323" s="244"/>
      <c r="B323" s="244"/>
      <c r="C323" s="244"/>
      <c r="D323" s="187"/>
      <c r="E323" s="244"/>
      <c r="F323" s="244"/>
      <c r="G323" s="244"/>
      <c r="H323" s="244"/>
      <c r="I323" s="244"/>
      <c r="J323" s="245"/>
      <c r="K323" s="244"/>
      <c r="L323" s="244"/>
      <c r="M323" s="244"/>
      <c r="N323" s="244"/>
      <c r="O323" s="244"/>
      <c r="P323" s="244"/>
      <c r="Q323" s="244"/>
      <c r="R323" s="244"/>
      <c r="S323" s="244"/>
      <c r="T323" s="246"/>
      <c r="AE323" s="242"/>
      <c r="AF323" s="242"/>
      <c r="AG323" s="242"/>
      <c r="AH323" s="242"/>
      <c r="BF323" s="164"/>
      <c r="BG323" s="164"/>
      <c r="BH323" s="164"/>
      <c r="BI323" s="164"/>
      <c r="BJ323" s="164"/>
      <c r="BK323" s="164"/>
      <c r="BL323" s="164"/>
      <c r="BM323" s="164"/>
      <c r="BN323" s="164"/>
      <c r="BO323" s="164"/>
      <c r="BP323" s="164"/>
      <c r="BQ323" s="164"/>
      <c r="BR323" s="164"/>
      <c r="BS323" s="164"/>
      <c r="BT323" s="164"/>
      <c r="BU323" s="164"/>
      <c r="BV323" s="164"/>
      <c r="BW323" s="164"/>
      <c r="BX323" s="164"/>
      <c r="BY323" s="164"/>
      <c r="BZ323" s="164"/>
      <c r="CA323" s="164"/>
      <c r="CB323" s="164"/>
      <c r="CC323" s="164"/>
      <c r="CD323" s="164"/>
      <c r="CE323" s="164"/>
      <c r="CF323" s="164"/>
      <c r="CG323" s="164"/>
      <c r="CH323" s="164"/>
      <c r="CI323" s="164"/>
      <c r="DR323" s="243"/>
      <c r="DS323" s="243"/>
      <c r="DT323" s="243"/>
      <c r="DU323" s="243"/>
      <c r="DV323" s="243"/>
      <c r="DW323" s="243"/>
    </row>
    <row r="324" ht="15.75" customHeight="1">
      <c r="A324" s="244"/>
      <c r="B324" s="244"/>
      <c r="C324" s="244"/>
      <c r="D324" s="187"/>
      <c r="E324" s="244"/>
      <c r="F324" s="244"/>
      <c r="G324" s="244"/>
      <c r="H324" s="244"/>
      <c r="I324" s="244"/>
      <c r="J324" s="245"/>
      <c r="K324" s="244"/>
      <c r="L324" s="244"/>
      <c r="M324" s="244"/>
      <c r="N324" s="244"/>
      <c r="O324" s="244"/>
      <c r="P324" s="244"/>
      <c r="Q324" s="244"/>
      <c r="R324" s="244"/>
      <c r="S324" s="244"/>
      <c r="T324" s="246"/>
      <c r="AE324" s="242"/>
      <c r="AF324" s="242"/>
      <c r="AG324" s="242"/>
      <c r="AH324" s="242"/>
      <c r="BF324" s="164"/>
      <c r="BG324" s="164"/>
      <c r="BH324" s="164"/>
      <c r="BI324" s="164"/>
      <c r="BJ324" s="164"/>
      <c r="BK324" s="164"/>
      <c r="BL324" s="164"/>
      <c r="BM324" s="164"/>
      <c r="BN324" s="164"/>
      <c r="BO324" s="164"/>
      <c r="BP324" s="164"/>
      <c r="BQ324" s="164"/>
      <c r="BR324" s="164"/>
      <c r="BS324" s="164"/>
      <c r="BT324" s="164"/>
      <c r="BU324" s="164"/>
      <c r="BV324" s="164"/>
      <c r="BW324" s="164"/>
      <c r="BX324" s="164"/>
      <c r="BY324" s="164"/>
      <c r="BZ324" s="164"/>
      <c r="CA324" s="164"/>
      <c r="CB324" s="164"/>
      <c r="CC324" s="164"/>
      <c r="CD324" s="164"/>
      <c r="CE324" s="164"/>
      <c r="CF324" s="164"/>
      <c r="CG324" s="164"/>
      <c r="CH324" s="164"/>
      <c r="CI324" s="164"/>
      <c r="DR324" s="243"/>
      <c r="DS324" s="243"/>
      <c r="DT324" s="243"/>
      <c r="DU324" s="243"/>
      <c r="DV324" s="243"/>
      <c r="DW324" s="243"/>
    </row>
    <row r="325" ht="15.75" customHeight="1">
      <c r="A325" s="244"/>
      <c r="B325" s="244"/>
      <c r="C325" s="244"/>
      <c r="D325" s="187"/>
      <c r="E325" s="244"/>
      <c r="F325" s="244"/>
      <c r="G325" s="244"/>
      <c r="H325" s="244"/>
      <c r="I325" s="244"/>
      <c r="J325" s="245"/>
      <c r="K325" s="244"/>
      <c r="L325" s="244"/>
      <c r="M325" s="244"/>
      <c r="N325" s="244"/>
      <c r="O325" s="244"/>
      <c r="P325" s="244"/>
      <c r="Q325" s="244"/>
      <c r="R325" s="244"/>
      <c r="S325" s="244"/>
      <c r="T325" s="246"/>
      <c r="AE325" s="242"/>
      <c r="AF325" s="242"/>
      <c r="AG325" s="242"/>
      <c r="AH325" s="242"/>
      <c r="BF325" s="164"/>
      <c r="BG325" s="164"/>
      <c r="BH325" s="164"/>
      <c r="BI325" s="164"/>
      <c r="BJ325" s="164"/>
      <c r="BK325" s="164"/>
      <c r="BL325" s="164"/>
      <c r="BM325" s="164"/>
      <c r="BN325" s="164"/>
      <c r="BO325" s="164"/>
      <c r="BP325" s="164"/>
      <c r="BQ325" s="164"/>
      <c r="BR325" s="164"/>
      <c r="BS325" s="164"/>
      <c r="BT325" s="164"/>
      <c r="BU325" s="164"/>
      <c r="BV325" s="164"/>
      <c r="BW325" s="164"/>
      <c r="BX325" s="164"/>
      <c r="BY325" s="164"/>
      <c r="BZ325" s="164"/>
      <c r="CA325" s="164"/>
      <c r="CB325" s="164"/>
      <c r="CC325" s="164"/>
      <c r="CD325" s="164"/>
      <c r="CE325" s="164"/>
      <c r="CF325" s="164"/>
      <c r="CG325" s="164"/>
      <c r="CH325" s="164"/>
      <c r="CI325" s="164"/>
      <c r="DR325" s="243"/>
      <c r="DS325" s="243"/>
      <c r="DT325" s="243"/>
      <c r="DU325" s="243"/>
      <c r="DV325" s="243"/>
      <c r="DW325" s="243"/>
    </row>
    <row r="326" ht="15.75" customHeight="1">
      <c r="A326" s="244"/>
      <c r="B326" s="244"/>
      <c r="C326" s="244"/>
      <c r="D326" s="187"/>
      <c r="E326" s="244"/>
      <c r="F326" s="244"/>
      <c r="G326" s="244"/>
      <c r="H326" s="244"/>
      <c r="I326" s="244"/>
      <c r="J326" s="245"/>
      <c r="K326" s="244"/>
      <c r="L326" s="244"/>
      <c r="M326" s="244"/>
      <c r="N326" s="244"/>
      <c r="O326" s="244"/>
      <c r="P326" s="244"/>
      <c r="Q326" s="244"/>
      <c r="R326" s="244"/>
      <c r="S326" s="244"/>
      <c r="T326" s="246"/>
      <c r="AE326" s="242"/>
      <c r="AF326" s="242"/>
      <c r="AG326" s="242"/>
      <c r="AH326" s="242"/>
      <c r="BF326" s="164"/>
      <c r="BG326" s="164"/>
      <c r="BH326" s="164"/>
      <c r="BI326" s="164"/>
      <c r="BJ326" s="164"/>
      <c r="BK326" s="164"/>
      <c r="BL326" s="164"/>
      <c r="BM326" s="164"/>
      <c r="BN326" s="164"/>
      <c r="BO326" s="164"/>
      <c r="BP326" s="164"/>
      <c r="BQ326" s="164"/>
      <c r="BR326" s="164"/>
      <c r="BS326" s="164"/>
      <c r="BT326" s="164"/>
      <c r="BU326" s="164"/>
      <c r="BV326" s="164"/>
      <c r="BW326" s="164"/>
      <c r="BX326" s="164"/>
      <c r="BY326" s="164"/>
      <c r="BZ326" s="164"/>
      <c r="CA326" s="164"/>
      <c r="CB326" s="164"/>
      <c r="CC326" s="164"/>
      <c r="CD326" s="164"/>
      <c r="CE326" s="164"/>
      <c r="CF326" s="164"/>
      <c r="CG326" s="164"/>
      <c r="CH326" s="164"/>
      <c r="CI326" s="164"/>
      <c r="DR326" s="243"/>
      <c r="DS326" s="243"/>
      <c r="DT326" s="243"/>
      <c r="DU326" s="243"/>
      <c r="DV326" s="243"/>
      <c r="DW326" s="243"/>
    </row>
    <row r="327" ht="15.75" customHeight="1">
      <c r="A327" s="244"/>
      <c r="B327" s="244"/>
      <c r="C327" s="244"/>
      <c r="D327" s="187"/>
      <c r="E327" s="244"/>
      <c r="F327" s="244"/>
      <c r="G327" s="244"/>
      <c r="H327" s="244"/>
      <c r="I327" s="244"/>
      <c r="J327" s="245"/>
      <c r="K327" s="244"/>
      <c r="L327" s="244"/>
      <c r="M327" s="244"/>
      <c r="N327" s="244"/>
      <c r="O327" s="244"/>
      <c r="P327" s="244"/>
      <c r="Q327" s="244"/>
      <c r="R327" s="244"/>
      <c r="S327" s="244"/>
      <c r="T327" s="246"/>
      <c r="AE327" s="242"/>
      <c r="AF327" s="242"/>
      <c r="AG327" s="242"/>
      <c r="AH327" s="242"/>
      <c r="BF327" s="164"/>
      <c r="BG327" s="164"/>
      <c r="BH327" s="164"/>
      <c r="BI327" s="164"/>
      <c r="BJ327" s="164"/>
      <c r="BK327" s="164"/>
      <c r="BL327" s="164"/>
      <c r="BM327" s="164"/>
      <c r="BN327" s="164"/>
      <c r="BO327" s="164"/>
      <c r="BP327" s="164"/>
      <c r="BQ327" s="164"/>
      <c r="BR327" s="164"/>
      <c r="BS327" s="164"/>
      <c r="BT327" s="164"/>
      <c r="BU327" s="164"/>
      <c r="BV327" s="164"/>
      <c r="BW327" s="164"/>
      <c r="BX327" s="164"/>
      <c r="BY327" s="164"/>
      <c r="BZ327" s="164"/>
      <c r="CA327" s="164"/>
      <c r="CB327" s="164"/>
      <c r="CC327" s="164"/>
      <c r="CD327" s="164"/>
      <c r="CE327" s="164"/>
      <c r="CF327" s="164"/>
      <c r="CG327" s="164"/>
      <c r="CH327" s="164"/>
      <c r="CI327" s="164"/>
      <c r="DR327" s="243"/>
      <c r="DS327" s="243"/>
      <c r="DT327" s="243"/>
      <c r="DU327" s="243"/>
      <c r="DV327" s="243"/>
      <c r="DW327" s="243"/>
    </row>
    <row r="328" ht="15.75" customHeight="1">
      <c r="A328" s="244"/>
      <c r="B328" s="244"/>
      <c r="C328" s="244"/>
      <c r="D328" s="187"/>
      <c r="E328" s="244"/>
      <c r="F328" s="244"/>
      <c r="G328" s="244"/>
      <c r="H328" s="244"/>
      <c r="I328" s="244"/>
      <c r="J328" s="245"/>
      <c r="K328" s="244"/>
      <c r="L328" s="244"/>
      <c r="M328" s="244"/>
      <c r="N328" s="244"/>
      <c r="O328" s="244"/>
      <c r="P328" s="244"/>
      <c r="Q328" s="244"/>
      <c r="R328" s="244"/>
      <c r="S328" s="244"/>
      <c r="T328" s="246"/>
      <c r="AE328" s="242"/>
      <c r="AF328" s="242"/>
      <c r="AG328" s="242"/>
      <c r="AH328" s="242"/>
      <c r="BF328" s="164"/>
      <c r="BG328" s="164"/>
      <c r="BH328" s="164"/>
      <c r="BI328" s="164"/>
      <c r="BJ328" s="164"/>
      <c r="BK328" s="164"/>
      <c r="BL328" s="164"/>
      <c r="BM328" s="164"/>
      <c r="BN328" s="164"/>
      <c r="BO328" s="164"/>
      <c r="BP328" s="164"/>
      <c r="BQ328" s="164"/>
      <c r="BR328" s="164"/>
      <c r="BS328" s="164"/>
      <c r="BT328" s="164"/>
      <c r="BU328" s="164"/>
      <c r="BV328" s="164"/>
      <c r="BW328" s="164"/>
      <c r="BX328" s="164"/>
      <c r="BY328" s="164"/>
      <c r="BZ328" s="164"/>
      <c r="CA328" s="164"/>
      <c r="CB328" s="164"/>
      <c r="CC328" s="164"/>
      <c r="CD328" s="164"/>
      <c r="CE328" s="164"/>
      <c r="CF328" s="164"/>
      <c r="CG328" s="164"/>
      <c r="CH328" s="164"/>
      <c r="CI328" s="164"/>
      <c r="DR328" s="243"/>
      <c r="DS328" s="243"/>
      <c r="DT328" s="243"/>
      <c r="DU328" s="243"/>
      <c r="DV328" s="243"/>
      <c r="DW328" s="243"/>
    </row>
    <row r="329" ht="15.75" customHeight="1">
      <c r="A329" s="244"/>
      <c r="B329" s="244"/>
      <c r="C329" s="244"/>
      <c r="D329" s="187"/>
      <c r="E329" s="244"/>
      <c r="F329" s="244"/>
      <c r="G329" s="244"/>
      <c r="H329" s="244"/>
      <c r="I329" s="244"/>
      <c r="J329" s="245"/>
      <c r="K329" s="244"/>
      <c r="L329" s="244"/>
      <c r="M329" s="244"/>
      <c r="N329" s="244"/>
      <c r="O329" s="244"/>
      <c r="P329" s="244"/>
      <c r="Q329" s="244"/>
      <c r="R329" s="244"/>
      <c r="S329" s="244"/>
      <c r="T329" s="246"/>
      <c r="AE329" s="242"/>
      <c r="AF329" s="242"/>
      <c r="AG329" s="242"/>
      <c r="AH329" s="242"/>
      <c r="BF329" s="164"/>
      <c r="BG329" s="164"/>
      <c r="BH329" s="164"/>
      <c r="BI329" s="164"/>
      <c r="BJ329" s="164"/>
      <c r="BK329" s="164"/>
      <c r="BL329" s="164"/>
      <c r="BM329" s="164"/>
      <c r="BN329" s="164"/>
      <c r="BO329" s="164"/>
      <c r="BP329" s="164"/>
      <c r="BQ329" s="164"/>
      <c r="BR329" s="164"/>
      <c r="BS329" s="164"/>
      <c r="BT329" s="164"/>
      <c r="BU329" s="164"/>
      <c r="BV329" s="164"/>
      <c r="BW329" s="164"/>
      <c r="BX329" s="164"/>
      <c r="BY329" s="164"/>
      <c r="BZ329" s="164"/>
      <c r="CA329" s="164"/>
      <c r="CB329" s="164"/>
      <c r="CC329" s="164"/>
      <c r="CD329" s="164"/>
      <c r="CE329" s="164"/>
      <c r="CF329" s="164"/>
      <c r="CG329" s="164"/>
      <c r="CH329" s="164"/>
      <c r="CI329" s="164"/>
      <c r="DR329" s="243"/>
      <c r="DS329" s="243"/>
      <c r="DT329" s="243"/>
      <c r="DU329" s="243"/>
      <c r="DV329" s="243"/>
      <c r="DW329" s="243"/>
    </row>
    <row r="330" ht="15.75" customHeight="1">
      <c r="A330" s="244"/>
      <c r="B330" s="244"/>
      <c r="C330" s="244"/>
      <c r="D330" s="187"/>
      <c r="E330" s="244"/>
      <c r="F330" s="244"/>
      <c r="G330" s="244"/>
      <c r="H330" s="244"/>
      <c r="I330" s="244"/>
      <c r="J330" s="245"/>
      <c r="K330" s="244"/>
      <c r="L330" s="244"/>
      <c r="M330" s="244"/>
      <c r="N330" s="244"/>
      <c r="O330" s="244"/>
      <c r="P330" s="244"/>
      <c r="Q330" s="244"/>
      <c r="R330" s="244"/>
      <c r="S330" s="244"/>
      <c r="T330" s="246"/>
      <c r="AE330" s="242"/>
      <c r="AF330" s="242"/>
      <c r="AG330" s="242"/>
      <c r="AH330" s="242"/>
      <c r="BF330" s="164"/>
      <c r="BG330" s="164"/>
      <c r="BH330" s="164"/>
      <c r="BI330" s="164"/>
      <c r="BJ330" s="164"/>
      <c r="BK330" s="164"/>
      <c r="BL330" s="164"/>
      <c r="BM330" s="164"/>
      <c r="BN330" s="164"/>
      <c r="BO330" s="164"/>
      <c r="BP330" s="164"/>
      <c r="BQ330" s="164"/>
      <c r="BR330" s="164"/>
      <c r="BS330" s="164"/>
      <c r="BT330" s="164"/>
      <c r="BU330" s="164"/>
      <c r="BV330" s="164"/>
      <c r="BW330" s="164"/>
      <c r="BX330" s="164"/>
      <c r="BY330" s="164"/>
      <c r="BZ330" s="164"/>
      <c r="CA330" s="164"/>
      <c r="CB330" s="164"/>
      <c r="CC330" s="164"/>
      <c r="CD330" s="164"/>
      <c r="CE330" s="164"/>
      <c r="CF330" s="164"/>
      <c r="CG330" s="164"/>
      <c r="CH330" s="164"/>
      <c r="CI330" s="164"/>
      <c r="DR330" s="243"/>
      <c r="DS330" s="243"/>
      <c r="DT330" s="243"/>
      <c r="DU330" s="243"/>
      <c r="DV330" s="243"/>
      <c r="DW330" s="243"/>
    </row>
    <row r="331" ht="15.75" customHeight="1">
      <c r="A331" s="244"/>
      <c r="B331" s="244"/>
      <c r="C331" s="244"/>
      <c r="D331" s="187"/>
      <c r="E331" s="244"/>
      <c r="F331" s="244"/>
      <c r="G331" s="244"/>
      <c r="H331" s="244"/>
      <c r="I331" s="244"/>
      <c r="J331" s="245"/>
      <c r="K331" s="244"/>
      <c r="L331" s="244"/>
      <c r="M331" s="244"/>
      <c r="N331" s="244"/>
      <c r="O331" s="244"/>
      <c r="P331" s="244"/>
      <c r="Q331" s="244"/>
      <c r="R331" s="244"/>
      <c r="S331" s="244"/>
      <c r="T331" s="246"/>
      <c r="AE331" s="242"/>
      <c r="AF331" s="242"/>
      <c r="AG331" s="242"/>
      <c r="AH331" s="242"/>
      <c r="BF331" s="164"/>
      <c r="BG331" s="164"/>
      <c r="BH331" s="164"/>
      <c r="BI331" s="164"/>
      <c r="BJ331" s="164"/>
      <c r="BK331" s="164"/>
      <c r="BL331" s="164"/>
      <c r="BM331" s="164"/>
      <c r="BN331" s="164"/>
      <c r="BO331" s="164"/>
      <c r="BP331" s="164"/>
      <c r="BQ331" s="164"/>
      <c r="BR331" s="164"/>
      <c r="BS331" s="164"/>
      <c r="BT331" s="164"/>
      <c r="BU331" s="164"/>
      <c r="BV331" s="164"/>
      <c r="BW331" s="164"/>
      <c r="BX331" s="164"/>
      <c r="BY331" s="164"/>
      <c r="BZ331" s="164"/>
      <c r="CA331" s="164"/>
      <c r="CB331" s="164"/>
      <c r="CC331" s="164"/>
      <c r="CD331" s="164"/>
      <c r="CE331" s="164"/>
      <c r="CF331" s="164"/>
      <c r="CG331" s="164"/>
      <c r="CH331" s="164"/>
      <c r="CI331" s="164"/>
      <c r="DR331" s="243"/>
      <c r="DS331" s="243"/>
      <c r="DT331" s="243"/>
      <c r="DU331" s="243"/>
      <c r="DV331" s="243"/>
      <c r="DW331" s="243"/>
    </row>
    <row r="332" ht="15.75" customHeight="1">
      <c r="A332" s="244"/>
      <c r="B332" s="244"/>
      <c r="C332" s="244"/>
      <c r="D332" s="187"/>
      <c r="E332" s="244"/>
      <c r="F332" s="244"/>
      <c r="G332" s="244"/>
      <c r="H332" s="244"/>
      <c r="I332" s="244"/>
      <c r="J332" s="245"/>
      <c r="K332" s="244"/>
      <c r="L332" s="244"/>
      <c r="M332" s="244"/>
      <c r="N332" s="244"/>
      <c r="O332" s="244"/>
      <c r="P332" s="244"/>
      <c r="Q332" s="244"/>
      <c r="R332" s="244"/>
      <c r="S332" s="244"/>
      <c r="T332" s="246"/>
      <c r="AE332" s="242"/>
      <c r="AF332" s="242"/>
      <c r="AG332" s="242"/>
      <c r="AH332" s="242"/>
      <c r="BF332" s="164"/>
      <c r="BG332" s="164"/>
      <c r="BH332" s="164"/>
      <c r="BI332" s="164"/>
      <c r="BJ332" s="164"/>
      <c r="BK332" s="164"/>
      <c r="BL332" s="164"/>
      <c r="BM332" s="164"/>
      <c r="BN332" s="164"/>
      <c r="BO332" s="164"/>
      <c r="BP332" s="164"/>
      <c r="BQ332" s="164"/>
      <c r="BR332" s="164"/>
      <c r="BS332" s="164"/>
      <c r="BT332" s="164"/>
      <c r="BU332" s="164"/>
      <c r="BV332" s="164"/>
      <c r="BW332" s="164"/>
      <c r="BX332" s="164"/>
      <c r="BY332" s="164"/>
      <c r="BZ332" s="164"/>
      <c r="CA332" s="164"/>
      <c r="CB332" s="164"/>
      <c r="CC332" s="164"/>
      <c r="CD332" s="164"/>
      <c r="CE332" s="164"/>
      <c r="CF332" s="164"/>
      <c r="CG332" s="164"/>
      <c r="CH332" s="164"/>
      <c r="CI332" s="164"/>
      <c r="DR332" s="243"/>
      <c r="DS332" s="243"/>
      <c r="DT332" s="243"/>
      <c r="DU332" s="243"/>
      <c r="DV332" s="243"/>
      <c r="DW332" s="243"/>
    </row>
    <row r="333" ht="15.75" customHeight="1">
      <c r="A333" s="244"/>
      <c r="B333" s="244"/>
      <c r="C333" s="244"/>
      <c r="D333" s="187"/>
      <c r="E333" s="244"/>
      <c r="F333" s="244"/>
      <c r="G333" s="244"/>
      <c r="H333" s="244"/>
      <c r="I333" s="244"/>
      <c r="J333" s="245"/>
      <c r="K333" s="244"/>
      <c r="L333" s="244"/>
      <c r="M333" s="244"/>
      <c r="N333" s="244"/>
      <c r="O333" s="244"/>
      <c r="P333" s="244"/>
      <c r="Q333" s="244"/>
      <c r="R333" s="244"/>
      <c r="S333" s="244"/>
      <c r="T333" s="246"/>
      <c r="AE333" s="242"/>
      <c r="AF333" s="242"/>
      <c r="AG333" s="242"/>
      <c r="AH333" s="242"/>
      <c r="BF333" s="164"/>
      <c r="BG333" s="164"/>
      <c r="BH333" s="164"/>
      <c r="BI333" s="164"/>
      <c r="BJ333" s="164"/>
      <c r="BK333" s="164"/>
      <c r="BL333" s="164"/>
      <c r="BM333" s="164"/>
      <c r="BN333" s="164"/>
      <c r="BO333" s="164"/>
      <c r="BP333" s="164"/>
      <c r="BQ333" s="164"/>
      <c r="BR333" s="164"/>
      <c r="BS333" s="164"/>
      <c r="BT333" s="164"/>
      <c r="BU333" s="164"/>
      <c r="BV333" s="164"/>
      <c r="BW333" s="164"/>
      <c r="BX333" s="164"/>
      <c r="BY333" s="164"/>
      <c r="BZ333" s="164"/>
      <c r="CA333" s="164"/>
      <c r="CB333" s="164"/>
      <c r="CC333" s="164"/>
      <c r="CD333" s="164"/>
      <c r="CE333" s="164"/>
      <c r="CF333" s="164"/>
      <c r="CG333" s="164"/>
      <c r="CH333" s="164"/>
      <c r="CI333" s="164"/>
      <c r="DR333" s="243"/>
      <c r="DS333" s="243"/>
      <c r="DT333" s="243"/>
      <c r="DU333" s="243"/>
      <c r="DV333" s="243"/>
      <c r="DW333" s="243"/>
    </row>
    <row r="334" ht="15.75" customHeight="1">
      <c r="A334" s="244"/>
      <c r="B334" s="244"/>
      <c r="C334" s="244"/>
      <c r="D334" s="187"/>
      <c r="E334" s="244"/>
      <c r="F334" s="244"/>
      <c r="G334" s="244"/>
      <c r="H334" s="244"/>
      <c r="I334" s="244"/>
      <c r="J334" s="245"/>
      <c r="K334" s="244"/>
      <c r="L334" s="244"/>
      <c r="M334" s="244"/>
      <c r="N334" s="244"/>
      <c r="O334" s="244"/>
      <c r="P334" s="244"/>
      <c r="Q334" s="244"/>
      <c r="R334" s="244"/>
      <c r="S334" s="244"/>
      <c r="T334" s="246"/>
      <c r="AE334" s="242"/>
      <c r="AF334" s="242"/>
      <c r="AG334" s="242"/>
      <c r="AH334" s="242"/>
      <c r="BF334" s="164"/>
      <c r="BG334" s="164"/>
      <c r="BH334" s="164"/>
      <c r="BI334" s="164"/>
      <c r="BJ334" s="164"/>
      <c r="BK334" s="164"/>
      <c r="BL334" s="164"/>
      <c r="BM334" s="164"/>
      <c r="BN334" s="164"/>
      <c r="BO334" s="164"/>
      <c r="BP334" s="164"/>
      <c r="BQ334" s="164"/>
      <c r="BR334" s="164"/>
      <c r="BS334" s="164"/>
      <c r="BT334" s="164"/>
      <c r="BU334" s="164"/>
      <c r="BV334" s="164"/>
      <c r="BW334" s="164"/>
      <c r="BX334" s="164"/>
      <c r="BY334" s="164"/>
      <c r="BZ334" s="164"/>
      <c r="CA334" s="164"/>
      <c r="CB334" s="164"/>
      <c r="CC334" s="164"/>
      <c r="CD334" s="164"/>
      <c r="CE334" s="164"/>
      <c r="CF334" s="164"/>
      <c r="CG334" s="164"/>
      <c r="CH334" s="164"/>
      <c r="CI334" s="164"/>
      <c r="DR334" s="243"/>
      <c r="DS334" s="243"/>
      <c r="DT334" s="243"/>
      <c r="DU334" s="243"/>
      <c r="DV334" s="243"/>
      <c r="DW334" s="243"/>
    </row>
    <row r="335" ht="15.75" customHeight="1">
      <c r="A335" s="244"/>
      <c r="B335" s="244"/>
      <c r="C335" s="244"/>
      <c r="D335" s="187"/>
      <c r="E335" s="244"/>
      <c r="F335" s="244"/>
      <c r="G335" s="244"/>
      <c r="H335" s="244"/>
      <c r="I335" s="244"/>
      <c r="J335" s="245"/>
      <c r="K335" s="244"/>
      <c r="L335" s="244"/>
      <c r="M335" s="244"/>
      <c r="N335" s="244"/>
      <c r="O335" s="244"/>
      <c r="P335" s="244"/>
      <c r="Q335" s="244"/>
      <c r="R335" s="244"/>
      <c r="S335" s="244"/>
      <c r="T335" s="246"/>
      <c r="AE335" s="242"/>
      <c r="AF335" s="242"/>
      <c r="AG335" s="242"/>
      <c r="AH335" s="242"/>
      <c r="BF335" s="164"/>
      <c r="BG335" s="164"/>
      <c r="BH335" s="164"/>
      <c r="BI335" s="164"/>
      <c r="BJ335" s="164"/>
      <c r="BK335" s="164"/>
      <c r="BL335" s="164"/>
      <c r="BM335" s="164"/>
      <c r="BN335" s="164"/>
      <c r="BO335" s="164"/>
      <c r="BP335" s="164"/>
      <c r="BQ335" s="164"/>
      <c r="BR335" s="164"/>
      <c r="BS335" s="164"/>
      <c r="BT335" s="164"/>
      <c r="BU335" s="164"/>
      <c r="BV335" s="164"/>
      <c r="BW335" s="164"/>
      <c r="BX335" s="164"/>
      <c r="BY335" s="164"/>
      <c r="BZ335" s="164"/>
      <c r="CA335" s="164"/>
      <c r="CB335" s="164"/>
      <c r="CC335" s="164"/>
      <c r="CD335" s="164"/>
      <c r="CE335" s="164"/>
      <c r="CF335" s="164"/>
      <c r="CG335" s="164"/>
      <c r="CH335" s="164"/>
      <c r="CI335" s="164"/>
      <c r="DR335" s="243"/>
      <c r="DS335" s="243"/>
      <c r="DT335" s="243"/>
      <c r="DU335" s="243"/>
      <c r="DV335" s="243"/>
      <c r="DW335" s="243"/>
    </row>
    <row r="336" ht="15.75" customHeight="1">
      <c r="A336" s="244"/>
      <c r="B336" s="244"/>
      <c r="C336" s="244"/>
      <c r="D336" s="187"/>
      <c r="E336" s="244"/>
      <c r="F336" s="244"/>
      <c r="G336" s="244"/>
      <c r="H336" s="244"/>
      <c r="I336" s="244"/>
      <c r="J336" s="245"/>
      <c r="K336" s="244"/>
      <c r="L336" s="244"/>
      <c r="M336" s="244"/>
      <c r="N336" s="244"/>
      <c r="O336" s="244"/>
      <c r="P336" s="244"/>
      <c r="Q336" s="244"/>
      <c r="R336" s="244"/>
      <c r="S336" s="244"/>
      <c r="T336" s="246"/>
      <c r="AE336" s="242"/>
      <c r="AF336" s="242"/>
      <c r="AG336" s="242"/>
      <c r="AH336" s="242"/>
      <c r="BF336" s="164"/>
      <c r="BG336" s="164"/>
      <c r="BH336" s="164"/>
      <c r="BI336" s="164"/>
      <c r="BJ336" s="164"/>
      <c r="BK336" s="164"/>
      <c r="BL336" s="164"/>
      <c r="BM336" s="164"/>
      <c r="BN336" s="164"/>
      <c r="BO336" s="164"/>
      <c r="BP336" s="164"/>
      <c r="BQ336" s="164"/>
      <c r="BR336" s="164"/>
      <c r="BS336" s="164"/>
      <c r="BT336" s="164"/>
      <c r="BU336" s="164"/>
      <c r="BV336" s="164"/>
      <c r="BW336" s="164"/>
      <c r="BX336" s="164"/>
      <c r="BY336" s="164"/>
      <c r="BZ336" s="164"/>
      <c r="CA336" s="164"/>
      <c r="CB336" s="164"/>
      <c r="CC336" s="164"/>
      <c r="CD336" s="164"/>
      <c r="CE336" s="164"/>
      <c r="CF336" s="164"/>
      <c r="CG336" s="164"/>
      <c r="CH336" s="164"/>
      <c r="CI336" s="164"/>
      <c r="DR336" s="243"/>
      <c r="DS336" s="243"/>
      <c r="DT336" s="243"/>
      <c r="DU336" s="243"/>
      <c r="DV336" s="243"/>
      <c r="DW336" s="243"/>
    </row>
    <row r="337" ht="15.75" customHeight="1">
      <c r="A337" s="244"/>
      <c r="B337" s="244"/>
      <c r="C337" s="244"/>
      <c r="D337" s="187"/>
      <c r="E337" s="244"/>
      <c r="F337" s="244"/>
      <c r="G337" s="247"/>
      <c r="H337" s="247"/>
      <c r="I337" s="247"/>
      <c r="J337" s="248"/>
      <c r="R337" s="244"/>
      <c r="S337" s="244"/>
      <c r="T337" s="246"/>
      <c r="AE337" s="242"/>
      <c r="AF337" s="242"/>
      <c r="AG337" s="242"/>
      <c r="AH337" s="242"/>
      <c r="BF337" s="164"/>
      <c r="BG337" s="164"/>
      <c r="BH337" s="164"/>
      <c r="BI337" s="164"/>
      <c r="BJ337" s="164"/>
      <c r="BK337" s="164"/>
      <c r="BL337" s="164"/>
      <c r="BM337" s="164"/>
      <c r="BN337" s="164"/>
      <c r="BO337" s="164"/>
      <c r="BP337" s="164"/>
      <c r="BQ337" s="164"/>
      <c r="BR337" s="164"/>
      <c r="BS337" s="164"/>
      <c r="BT337" s="164"/>
      <c r="BU337" s="164"/>
      <c r="BV337" s="164"/>
      <c r="BW337" s="164"/>
      <c r="BX337" s="164"/>
      <c r="BY337" s="164"/>
      <c r="BZ337" s="164"/>
      <c r="CA337" s="164"/>
      <c r="CB337" s="164"/>
      <c r="CC337" s="164"/>
      <c r="CD337" s="164"/>
      <c r="CE337" s="164"/>
      <c r="CF337" s="164"/>
      <c r="CG337" s="164"/>
      <c r="CH337" s="164"/>
      <c r="CI337" s="164"/>
      <c r="DR337" s="243"/>
      <c r="DS337" s="243"/>
      <c r="DT337" s="243"/>
      <c r="DU337" s="243"/>
      <c r="DV337" s="243"/>
      <c r="DW337" s="243"/>
    </row>
    <row r="338" ht="15.75" customHeight="1">
      <c r="A338" s="244"/>
      <c r="B338" s="244"/>
      <c r="C338" s="244"/>
      <c r="D338" s="187"/>
      <c r="E338" s="244"/>
      <c r="F338" s="244"/>
      <c r="G338" s="247"/>
      <c r="H338" s="247"/>
      <c r="I338" s="247"/>
      <c r="J338" s="248"/>
      <c r="R338" s="244"/>
      <c r="S338" s="244"/>
      <c r="T338" s="246"/>
      <c r="AE338" s="242"/>
      <c r="AF338" s="242"/>
      <c r="AG338" s="242"/>
      <c r="AH338" s="242"/>
      <c r="BF338" s="164"/>
      <c r="BG338" s="164"/>
      <c r="BH338" s="164"/>
      <c r="BI338" s="164"/>
      <c r="BJ338" s="164"/>
      <c r="BK338" s="164"/>
      <c r="BL338" s="164"/>
      <c r="BM338" s="164"/>
      <c r="BN338" s="164"/>
      <c r="BO338" s="164"/>
      <c r="BP338" s="164"/>
      <c r="BQ338" s="164"/>
      <c r="BR338" s="164"/>
      <c r="BS338" s="164"/>
      <c r="BT338" s="164"/>
      <c r="BU338" s="164"/>
      <c r="BV338" s="164"/>
      <c r="BW338" s="164"/>
      <c r="BX338" s="164"/>
      <c r="BY338" s="164"/>
      <c r="BZ338" s="164"/>
      <c r="CA338" s="164"/>
      <c r="CB338" s="164"/>
      <c r="CC338" s="164"/>
      <c r="CD338" s="164"/>
      <c r="CE338" s="164"/>
      <c r="CF338" s="164"/>
      <c r="CG338" s="164"/>
      <c r="CH338" s="164"/>
      <c r="CI338" s="164"/>
      <c r="DR338" s="243"/>
      <c r="DS338" s="243"/>
      <c r="DT338" s="243"/>
      <c r="DU338" s="243"/>
      <c r="DV338" s="243"/>
      <c r="DW338" s="243"/>
    </row>
    <row r="339" ht="15.75" customHeight="1">
      <c r="A339" s="244"/>
      <c r="B339" s="244"/>
      <c r="C339" s="244"/>
      <c r="D339" s="187"/>
      <c r="E339" s="244"/>
      <c r="F339" s="244"/>
      <c r="G339" s="247"/>
      <c r="H339" s="247"/>
      <c r="I339" s="247"/>
      <c r="J339" s="248"/>
      <c r="R339" s="244"/>
      <c r="S339" s="244"/>
      <c r="T339" s="246"/>
      <c r="AE339" s="242"/>
      <c r="AF339" s="242"/>
      <c r="AG339" s="242"/>
      <c r="AH339" s="242"/>
      <c r="BF339" s="164"/>
      <c r="BG339" s="164"/>
      <c r="BH339" s="164"/>
      <c r="BI339" s="164"/>
      <c r="BJ339" s="164"/>
      <c r="BK339" s="164"/>
      <c r="BL339" s="164"/>
      <c r="BM339" s="164"/>
      <c r="BN339" s="164"/>
      <c r="BO339" s="164"/>
      <c r="BP339" s="164"/>
      <c r="BQ339" s="164"/>
      <c r="BR339" s="164"/>
      <c r="BS339" s="164"/>
      <c r="BT339" s="164"/>
      <c r="BU339" s="164"/>
      <c r="BV339" s="164"/>
      <c r="BW339" s="164"/>
      <c r="BX339" s="164"/>
      <c r="BY339" s="164"/>
      <c r="BZ339" s="164"/>
      <c r="CA339" s="164"/>
      <c r="CB339" s="164"/>
      <c r="CC339" s="164"/>
      <c r="CD339" s="164"/>
      <c r="CE339" s="164"/>
      <c r="CF339" s="164"/>
      <c r="CG339" s="164"/>
      <c r="CH339" s="164"/>
      <c r="CI339" s="164"/>
      <c r="DR339" s="243"/>
      <c r="DS339" s="243"/>
      <c r="DT339" s="243"/>
      <c r="DU339" s="243"/>
      <c r="DV339" s="243"/>
      <c r="DW339" s="243"/>
    </row>
    <row r="340" ht="15.75" customHeight="1">
      <c r="E340" s="247"/>
      <c r="F340" s="247"/>
      <c r="G340" s="247"/>
      <c r="H340" s="247"/>
      <c r="I340" s="247"/>
      <c r="J340" s="248"/>
      <c r="T340" s="249"/>
      <c r="AE340" s="242"/>
      <c r="AF340" s="242"/>
      <c r="AG340" s="242"/>
      <c r="AH340" s="242"/>
      <c r="BF340" s="164"/>
      <c r="BG340" s="164"/>
      <c r="BH340" s="164"/>
      <c r="BI340" s="164"/>
      <c r="BJ340" s="164"/>
      <c r="BK340" s="164"/>
      <c r="BL340" s="164"/>
      <c r="BM340" s="164"/>
      <c r="BN340" s="164"/>
      <c r="BO340" s="164"/>
      <c r="BP340" s="164"/>
      <c r="BQ340" s="164"/>
      <c r="BR340" s="164"/>
      <c r="BS340" s="164"/>
      <c r="BT340" s="164"/>
      <c r="BU340" s="164"/>
      <c r="BV340" s="164"/>
      <c r="BW340" s="164"/>
      <c r="BX340" s="164"/>
      <c r="BY340" s="164"/>
      <c r="BZ340" s="164"/>
      <c r="CA340" s="164"/>
      <c r="CB340" s="164"/>
      <c r="CC340" s="164"/>
      <c r="CD340" s="164"/>
      <c r="CE340" s="164"/>
      <c r="CF340" s="164"/>
      <c r="CG340" s="164"/>
      <c r="CH340" s="164"/>
      <c r="CI340" s="164"/>
      <c r="DR340" s="243"/>
      <c r="DS340" s="243"/>
      <c r="DT340" s="243"/>
      <c r="DU340" s="243"/>
      <c r="DV340" s="243"/>
      <c r="DW340" s="243"/>
    </row>
    <row r="341" ht="15.75" customHeight="1">
      <c r="E341" s="247"/>
      <c r="F341" s="247"/>
      <c r="G341" s="247"/>
      <c r="H341" s="247"/>
      <c r="I341" s="247"/>
      <c r="J341" s="248"/>
      <c r="T341" s="249"/>
      <c r="AE341" s="242"/>
      <c r="AF341" s="242"/>
      <c r="AG341" s="242"/>
      <c r="AH341" s="242"/>
      <c r="BF341" s="164"/>
      <c r="BG341" s="164"/>
      <c r="BH341" s="164"/>
      <c r="BI341" s="164"/>
      <c r="BJ341" s="164"/>
      <c r="BK341" s="164"/>
      <c r="BL341" s="164"/>
      <c r="BM341" s="164"/>
      <c r="BN341" s="164"/>
      <c r="BO341" s="164"/>
      <c r="BP341" s="164"/>
      <c r="BQ341" s="164"/>
      <c r="BR341" s="164"/>
      <c r="BS341" s="164"/>
      <c r="BT341" s="164"/>
      <c r="BU341" s="164"/>
      <c r="BV341" s="164"/>
      <c r="BW341" s="164"/>
      <c r="BX341" s="164"/>
      <c r="BY341" s="164"/>
      <c r="BZ341" s="164"/>
      <c r="CA341" s="164"/>
      <c r="CB341" s="164"/>
      <c r="CC341" s="164"/>
      <c r="CD341" s="164"/>
      <c r="CE341" s="164"/>
      <c r="CF341" s="164"/>
      <c r="CG341" s="164"/>
      <c r="CH341" s="164"/>
      <c r="CI341" s="164"/>
      <c r="DR341" s="243"/>
      <c r="DS341" s="243"/>
      <c r="DT341" s="243"/>
      <c r="DU341" s="243"/>
      <c r="DV341" s="243"/>
      <c r="DW341" s="243"/>
    </row>
    <row r="342" ht="15.75" customHeight="1">
      <c r="E342" s="247"/>
      <c r="F342" s="247"/>
      <c r="G342" s="247"/>
      <c r="H342" s="247"/>
      <c r="I342" s="247"/>
      <c r="J342" s="248"/>
      <c r="T342" s="249"/>
      <c r="AE342" s="242"/>
      <c r="AF342" s="242"/>
      <c r="AG342" s="242"/>
      <c r="AH342" s="242"/>
      <c r="BF342" s="164"/>
      <c r="BG342" s="164"/>
      <c r="BH342" s="164"/>
      <c r="BI342" s="164"/>
      <c r="BJ342" s="164"/>
      <c r="BK342" s="164"/>
      <c r="BL342" s="164"/>
      <c r="BM342" s="164"/>
      <c r="BN342" s="164"/>
      <c r="BO342" s="164"/>
      <c r="BP342" s="164"/>
      <c r="BQ342" s="164"/>
      <c r="BR342" s="164"/>
      <c r="BS342" s="164"/>
      <c r="BT342" s="164"/>
      <c r="BU342" s="164"/>
      <c r="BV342" s="164"/>
      <c r="BW342" s="164"/>
      <c r="BX342" s="164"/>
      <c r="BY342" s="164"/>
      <c r="BZ342" s="164"/>
      <c r="CA342" s="164"/>
      <c r="CB342" s="164"/>
      <c r="CC342" s="164"/>
      <c r="CD342" s="164"/>
      <c r="CE342" s="164"/>
      <c r="CF342" s="164"/>
      <c r="CG342" s="164"/>
      <c r="CH342" s="164"/>
      <c r="CI342" s="164"/>
      <c r="DR342" s="243"/>
      <c r="DS342" s="243"/>
      <c r="DT342" s="243"/>
      <c r="DU342" s="243"/>
      <c r="DV342" s="243"/>
      <c r="DW342" s="243"/>
    </row>
    <row r="343" ht="15.75" customHeight="1">
      <c r="E343" s="247"/>
      <c r="F343" s="247"/>
      <c r="G343" s="247"/>
      <c r="H343" s="247"/>
      <c r="I343" s="247"/>
      <c r="J343" s="248"/>
      <c r="T343" s="249"/>
      <c r="AE343" s="242"/>
      <c r="AF343" s="242"/>
      <c r="AG343" s="242"/>
      <c r="AH343" s="242"/>
      <c r="BF343" s="164"/>
      <c r="BG343" s="164"/>
      <c r="BH343" s="164"/>
      <c r="BI343" s="164"/>
      <c r="BJ343" s="164"/>
      <c r="BK343" s="164"/>
      <c r="BL343" s="164"/>
      <c r="BM343" s="164"/>
      <c r="BN343" s="164"/>
      <c r="BO343" s="164"/>
      <c r="BP343" s="164"/>
      <c r="BQ343" s="164"/>
      <c r="BR343" s="164"/>
      <c r="BS343" s="164"/>
      <c r="BT343" s="164"/>
      <c r="BU343" s="164"/>
      <c r="BV343" s="164"/>
      <c r="BW343" s="164"/>
      <c r="BX343" s="164"/>
      <c r="BY343" s="164"/>
      <c r="BZ343" s="164"/>
      <c r="CA343" s="164"/>
      <c r="CB343" s="164"/>
      <c r="CC343" s="164"/>
      <c r="CD343" s="164"/>
      <c r="CE343" s="164"/>
      <c r="CF343" s="164"/>
      <c r="CG343" s="164"/>
      <c r="CH343" s="164"/>
      <c r="CI343" s="164"/>
      <c r="DR343" s="243"/>
      <c r="DS343" s="243"/>
      <c r="DT343" s="243"/>
      <c r="DU343" s="243"/>
      <c r="DV343" s="243"/>
      <c r="DW343" s="243"/>
    </row>
    <row r="344" ht="15.75" customHeight="1">
      <c r="E344" s="247"/>
      <c r="F344" s="247"/>
      <c r="G344" s="247"/>
      <c r="H344" s="247"/>
      <c r="I344" s="247"/>
      <c r="J344" s="248"/>
      <c r="T344" s="249"/>
      <c r="AE344" s="242"/>
      <c r="AF344" s="242"/>
      <c r="AG344" s="242"/>
      <c r="AH344" s="242"/>
      <c r="BF344" s="164"/>
      <c r="BG344" s="164"/>
      <c r="BH344" s="164"/>
      <c r="BI344" s="164"/>
      <c r="BJ344" s="164"/>
      <c r="BK344" s="164"/>
      <c r="BL344" s="164"/>
      <c r="BM344" s="164"/>
      <c r="BN344" s="164"/>
      <c r="BO344" s="164"/>
      <c r="BP344" s="164"/>
      <c r="BQ344" s="164"/>
      <c r="BR344" s="164"/>
      <c r="BS344" s="164"/>
      <c r="BT344" s="164"/>
      <c r="BU344" s="164"/>
      <c r="BV344" s="164"/>
      <c r="BW344" s="164"/>
      <c r="BX344" s="164"/>
      <c r="BY344" s="164"/>
      <c r="BZ344" s="164"/>
      <c r="CA344" s="164"/>
      <c r="CB344" s="164"/>
      <c r="CC344" s="164"/>
      <c r="CD344" s="164"/>
      <c r="CE344" s="164"/>
      <c r="CF344" s="164"/>
      <c r="CG344" s="164"/>
      <c r="CH344" s="164"/>
      <c r="CI344" s="164"/>
      <c r="DR344" s="243"/>
      <c r="DS344" s="243"/>
      <c r="DT344" s="243"/>
      <c r="DU344" s="243"/>
      <c r="DV344" s="243"/>
      <c r="DW344" s="243"/>
    </row>
    <row r="345" ht="15.75" customHeight="1">
      <c r="E345" s="247"/>
      <c r="F345" s="247"/>
      <c r="G345" s="247"/>
      <c r="H345" s="247"/>
      <c r="I345" s="247"/>
      <c r="J345" s="248"/>
      <c r="T345" s="249"/>
      <c r="AE345" s="242"/>
      <c r="AF345" s="242"/>
      <c r="AG345" s="242"/>
      <c r="AH345" s="242"/>
      <c r="BF345" s="164"/>
      <c r="BG345" s="164"/>
      <c r="BH345" s="164"/>
      <c r="BI345" s="164"/>
      <c r="BJ345" s="164"/>
      <c r="BK345" s="164"/>
      <c r="BL345" s="164"/>
      <c r="BM345" s="164"/>
      <c r="BN345" s="164"/>
      <c r="BO345" s="164"/>
      <c r="BP345" s="164"/>
      <c r="BQ345" s="164"/>
      <c r="BR345" s="164"/>
      <c r="BS345" s="164"/>
      <c r="BT345" s="164"/>
      <c r="BU345" s="164"/>
      <c r="BV345" s="164"/>
      <c r="BW345" s="164"/>
      <c r="BX345" s="164"/>
      <c r="BY345" s="164"/>
      <c r="BZ345" s="164"/>
      <c r="CA345" s="164"/>
      <c r="CB345" s="164"/>
      <c r="CC345" s="164"/>
      <c r="CD345" s="164"/>
      <c r="CE345" s="164"/>
      <c r="CF345" s="164"/>
      <c r="CG345" s="164"/>
      <c r="CH345" s="164"/>
      <c r="CI345" s="164"/>
      <c r="DR345" s="243"/>
      <c r="DS345" s="243"/>
      <c r="DT345" s="243"/>
      <c r="DU345" s="243"/>
      <c r="DV345" s="243"/>
      <c r="DW345" s="243"/>
    </row>
    <row r="346" ht="15.75" customHeight="1">
      <c r="E346" s="247"/>
      <c r="F346" s="247"/>
      <c r="G346" s="247"/>
      <c r="H346" s="247"/>
      <c r="I346" s="247"/>
      <c r="J346" s="248"/>
      <c r="T346" s="249"/>
      <c r="AE346" s="242"/>
      <c r="AF346" s="242"/>
      <c r="AG346" s="242"/>
      <c r="AH346" s="242"/>
      <c r="BF346" s="164"/>
      <c r="BG346" s="164"/>
      <c r="BH346" s="164"/>
      <c r="BI346" s="164"/>
      <c r="BJ346" s="164"/>
      <c r="BK346" s="164"/>
      <c r="BL346" s="164"/>
      <c r="BM346" s="164"/>
      <c r="BN346" s="164"/>
      <c r="BO346" s="164"/>
      <c r="BP346" s="164"/>
      <c r="BQ346" s="164"/>
      <c r="BR346" s="164"/>
      <c r="BS346" s="164"/>
      <c r="BT346" s="164"/>
      <c r="BU346" s="164"/>
      <c r="BV346" s="164"/>
      <c r="BW346" s="164"/>
      <c r="BX346" s="164"/>
      <c r="BY346" s="164"/>
      <c r="BZ346" s="164"/>
      <c r="CA346" s="164"/>
      <c r="CB346" s="164"/>
      <c r="CC346" s="164"/>
      <c r="CD346" s="164"/>
      <c r="CE346" s="164"/>
      <c r="CF346" s="164"/>
      <c r="CG346" s="164"/>
      <c r="CH346" s="164"/>
      <c r="CI346" s="164"/>
      <c r="DR346" s="243"/>
      <c r="DS346" s="243"/>
      <c r="DT346" s="243"/>
      <c r="DU346" s="243"/>
      <c r="DV346" s="243"/>
      <c r="DW346" s="243"/>
    </row>
    <row r="347" ht="15.75" customHeight="1">
      <c r="E347" s="247"/>
      <c r="F347" s="247"/>
      <c r="G347" s="247"/>
      <c r="H347" s="247"/>
      <c r="I347" s="247"/>
      <c r="J347" s="248"/>
      <c r="T347" s="249"/>
      <c r="AE347" s="242"/>
      <c r="AF347" s="242"/>
      <c r="AG347" s="242"/>
      <c r="AH347" s="242"/>
      <c r="BF347" s="164"/>
      <c r="BG347" s="164"/>
      <c r="BH347" s="164"/>
      <c r="BI347" s="164"/>
      <c r="BJ347" s="164"/>
      <c r="BK347" s="164"/>
      <c r="BL347" s="164"/>
      <c r="BM347" s="164"/>
      <c r="BN347" s="164"/>
      <c r="BO347" s="164"/>
      <c r="BP347" s="164"/>
      <c r="BQ347" s="164"/>
      <c r="BR347" s="164"/>
      <c r="BS347" s="164"/>
      <c r="BT347" s="164"/>
      <c r="BU347" s="164"/>
      <c r="BV347" s="164"/>
      <c r="BW347" s="164"/>
      <c r="BX347" s="164"/>
      <c r="BY347" s="164"/>
      <c r="BZ347" s="164"/>
      <c r="CA347" s="164"/>
      <c r="CB347" s="164"/>
      <c r="CC347" s="164"/>
      <c r="CD347" s="164"/>
      <c r="CE347" s="164"/>
      <c r="CF347" s="164"/>
      <c r="CG347" s="164"/>
      <c r="CH347" s="164"/>
      <c r="CI347" s="164"/>
      <c r="DR347" s="243"/>
      <c r="DS347" s="243"/>
      <c r="DT347" s="243"/>
      <c r="DU347" s="243"/>
      <c r="DV347" s="243"/>
      <c r="DW347" s="243"/>
    </row>
    <row r="348" ht="15.75" customHeight="1">
      <c r="E348" s="247"/>
      <c r="F348" s="247"/>
      <c r="G348" s="247"/>
      <c r="H348" s="247"/>
      <c r="I348" s="247"/>
      <c r="J348" s="248"/>
      <c r="T348" s="249"/>
      <c r="AE348" s="242"/>
      <c r="AF348" s="242"/>
      <c r="AG348" s="242"/>
      <c r="AH348" s="242"/>
      <c r="BF348" s="164"/>
      <c r="BG348" s="164"/>
      <c r="BH348" s="164"/>
      <c r="BI348" s="164"/>
      <c r="BJ348" s="164"/>
      <c r="BK348" s="164"/>
      <c r="BL348" s="164"/>
      <c r="BM348" s="164"/>
      <c r="BN348" s="164"/>
      <c r="BO348" s="164"/>
      <c r="BP348" s="164"/>
      <c r="BQ348" s="164"/>
      <c r="BR348" s="164"/>
      <c r="BS348" s="164"/>
      <c r="BT348" s="164"/>
      <c r="BU348" s="164"/>
      <c r="BV348" s="164"/>
      <c r="BW348" s="164"/>
      <c r="BX348" s="164"/>
      <c r="BY348" s="164"/>
      <c r="BZ348" s="164"/>
      <c r="CA348" s="164"/>
      <c r="CB348" s="164"/>
      <c r="CC348" s="164"/>
      <c r="CD348" s="164"/>
      <c r="CE348" s="164"/>
      <c r="CF348" s="164"/>
      <c r="CG348" s="164"/>
      <c r="CH348" s="164"/>
      <c r="CI348" s="164"/>
      <c r="DR348" s="243"/>
      <c r="DS348" s="243"/>
      <c r="DT348" s="243"/>
      <c r="DU348" s="243"/>
      <c r="DV348" s="243"/>
      <c r="DW348" s="243"/>
    </row>
    <row r="349" ht="15.75" customHeight="1">
      <c r="E349" s="247"/>
      <c r="F349" s="247"/>
      <c r="G349" s="247"/>
      <c r="H349" s="247"/>
      <c r="I349" s="247"/>
      <c r="J349" s="248"/>
      <c r="T349" s="249"/>
      <c r="AE349" s="242"/>
      <c r="AF349" s="242"/>
      <c r="AG349" s="242"/>
      <c r="AH349" s="242"/>
      <c r="BF349" s="164"/>
      <c r="BG349" s="164"/>
      <c r="BH349" s="164"/>
      <c r="BI349" s="164"/>
      <c r="BJ349" s="164"/>
      <c r="BK349" s="164"/>
      <c r="BL349" s="164"/>
      <c r="BM349" s="164"/>
      <c r="BN349" s="164"/>
      <c r="BO349" s="164"/>
      <c r="BP349" s="164"/>
      <c r="BQ349" s="164"/>
      <c r="BR349" s="164"/>
      <c r="BS349" s="164"/>
      <c r="BT349" s="164"/>
      <c r="BU349" s="164"/>
      <c r="BV349" s="164"/>
      <c r="BW349" s="164"/>
      <c r="BX349" s="164"/>
      <c r="BY349" s="164"/>
      <c r="BZ349" s="164"/>
      <c r="CA349" s="164"/>
      <c r="CB349" s="164"/>
      <c r="CC349" s="164"/>
      <c r="CD349" s="164"/>
      <c r="CE349" s="164"/>
      <c r="CF349" s="164"/>
      <c r="CG349" s="164"/>
      <c r="CH349" s="164"/>
      <c r="CI349" s="164"/>
      <c r="DR349" s="243"/>
      <c r="DS349" s="243"/>
      <c r="DT349" s="243"/>
      <c r="DU349" s="243"/>
      <c r="DV349" s="243"/>
      <c r="DW349" s="243"/>
    </row>
    <row r="350" ht="15.75" customHeight="1">
      <c r="E350" s="247"/>
      <c r="F350" s="247"/>
      <c r="G350" s="247"/>
      <c r="H350" s="247"/>
      <c r="I350" s="247"/>
      <c r="J350" s="248"/>
      <c r="T350" s="249"/>
      <c r="AE350" s="242"/>
      <c r="AF350" s="242"/>
      <c r="AG350" s="242"/>
      <c r="AH350" s="242"/>
      <c r="BF350" s="164"/>
      <c r="BG350" s="164"/>
      <c r="BH350" s="164"/>
      <c r="BI350" s="164"/>
      <c r="BJ350" s="164"/>
      <c r="BK350" s="164"/>
      <c r="BL350" s="164"/>
      <c r="BM350" s="164"/>
      <c r="BN350" s="164"/>
      <c r="BO350" s="164"/>
      <c r="BP350" s="164"/>
      <c r="BQ350" s="164"/>
      <c r="BR350" s="164"/>
      <c r="BS350" s="164"/>
      <c r="BT350" s="164"/>
      <c r="BU350" s="164"/>
      <c r="BV350" s="164"/>
      <c r="BW350" s="164"/>
      <c r="BX350" s="164"/>
      <c r="BY350" s="164"/>
      <c r="BZ350" s="164"/>
      <c r="CA350" s="164"/>
      <c r="CB350" s="164"/>
      <c r="CC350" s="164"/>
      <c r="CD350" s="164"/>
      <c r="CE350" s="164"/>
      <c r="CF350" s="164"/>
      <c r="CG350" s="164"/>
      <c r="CH350" s="164"/>
      <c r="CI350" s="164"/>
      <c r="DR350" s="243"/>
      <c r="DS350" s="243"/>
      <c r="DT350" s="243"/>
      <c r="DU350" s="243"/>
      <c r="DV350" s="243"/>
      <c r="DW350" s="243"/>
    </row>
    <row r="351" ht="15.75" customHeight="1">
      <c r="E351" s="247"/>
      <c r="F351" s="247"/>
      <c r="G351" s="247"/>
      <c r="H351" s="247"/>
      <c r="I351" s="247"/>
      <c r="J351" s="248"/>
      <c r="T351" s="249"/>
      <c r="AE351" s="242"/>
      <c r="AF351" s="242"/>
      <c r="AG351" s="242"/>
      <c r="AH351" s="242"/>
      <c r="BF351" s="164"/>
      <c r="BG351" s="164"/>
      <c r="BH351" s="164"/>
      <c r="BI351" s="164"/>
      <c r="BJ351" s="164"/>
      <c r="BK351" s="164"/>
      <c r="BL351" s="164"/>
      <c r="BM351" s="164"/>
      <c r="BN351" s="164"/>
      <c r="BO351" s="164"/>
      <c r="BP351" s="164"/>
      <c r="BQ351" s="164"/>
      <c r="BR351" s="164"/>
      <c r="BS351" s="164"/>
      <c r="BT351" s="164"/>
      <c r="BU351" s="164"/>
      <c r="BV351" s="164"/>
      <c r="BW351" s="164"/>
      <c r="BX351" s="164"/>
      <c r="BY351" s="164"/>
      <c r="BZ351" s="164"/>
      <c r="CA351" s="164"/>
      <c r="CB351" s="164"/>
      <c r="CC351" s="164"/>
      <c r="CD351" s="164"/>
      <c r="CE351" s="164"/>
      <c r="CF351" s="164"/>
      <c r="CG351" s="164"/>
      <c r="CH351" s="164"/>
      <c r="CI351" s="164"/>
      <c r="DR351" s="243"/>
      <c r="DS351" s="243"/>
      <c r="DT351" s="243"/>
      <c r="DU351" s="243"/>
      <c r="DV351" s="243"/>
      <c r="DW351" s="243"/>
    </row>
    <row r="352" ht="15.75" customHeight="1">
      <c r="E352" s="247"/>
      <c r="F352" s="247"/>
      <c r="G352" s="247"/>
      <c r="H352" s="247"/>
      <c r="I352" s="247"/>
      <c r="J352" s="248"/>
      <c r="T352" s="249"/>
      <c r="AE352" s="242"/>
      <c r="AF352" s="242"/>
      <c r="AG352" s="242"/>
      <c r="AH352" s="242"/>
      <c r="BF352" s="164"/>
      <c r="BG352" s="164"/>
      <c r="BH352" s="164"/>
      <c r="BI352" s="164"/>
      <c r="BJ352" s="164"/>
      <c r="BK352" s="164"/>
      <c r="BL352" s="164"/>
      <c r="BM352" s="164"/>
      <c r="BN352" s="164"/>
      <c r="BO352" s="164"/>
      <c r="BP352" s="164"/>
      <c r="BQ352" s="164"/>
      <c r="BR352" s="164"/>
      <c r="BS352" s="164"/>
      <c r="BT352" s="164"/>
      <c r="BU352" s="164"/>
      <c r="BV352" s="164"/>
      <c r="BW352" s="164"/>
      <c r="BX352" s="164"/>
      <c r="BY352" s="164"/>
      <c r="BZ352" s="164"/>
      <c r="CA352" s="164"/>
      <c r="CB352" s="164"/>
      <c r="CC352" s="164"/>
      <c r="CD352" s="164"/>
      <c r="CE352" s="164"/>
      <c r="CF352" s="164"/>
      <c r="CG352" s="164"/>
      <c r="CH352" s="164"/>
      <c r="CI352" s="164"/>
      <c r="DR352" s="243"/>
      <c r="DS352" s="243"/>
      <c r="DT352" s="243"/>
      <c r="DU352" s="243"/>
      <c r="DV352" s="243"/>
      <c r="DW352" s="243"/>
    </row>
    <row r="353" ht="15.75" customHeight="1">
      <c r="E353" s="247"/>
      <c r="F353" s="247"/>
      <c r="G353" s="247"/>
      <c r="H353" s="247"/>
      <c r="I353" s="247"/>
      <c r="J353" s="248"/>
      <c r="T353" s="249"/>
      <c r="AE353" s="242"/>
      <c r="AF353" s="242"/>
      <c r="AG353" s="242"/>
      <c r="AH353" s="242"/>
      <c r="BF353" s="164"/>
      <c r="BG353" s="164"/>
      <c r="BH353" s="164"/>
      <c r="BI353" s="164"/>
      <c r="BJ353" s="164"/>
      <c r="BK353" s="164"/>
      <c r="BL353" s="164"/>
      <c r="BM353" s="164"/>
      <c r="BN353" s="164"/>
      <c r="BO353" s="164"/>
      <c r="BP353" s="164"/>
      <c r="BQ353" s="164"/>
      <c r="BR353" s="164"/>
      <c r="BS353" s="164"/>
      <c r="BT353" s="164"/>
      <c r="BU353" s="164"/>
      <c r="BV353" s="164"/>
      <c r="BW353" s="164"/>
      <c r="BX353" s="164"/>
      <c r="BY353" s="164"/>
      <c r="BZ353" s="164"/>
      <c r="CA353" s="164"/>
      <c r="CB353" s="164"/>
      <c r="CC353" s="164"/>
      <c r="CD353" s="164"/>
      <c r="CE353" s="164"/>
      <c r="CF353" s="164"/>
      <c r="CG353" s="164"/>
      <c r="CH353" s="164"/>
      <c r="CI353" s="164"/>
      <c r="DR353" s="243"/>
      <c r="DS353" s="243"/>
      <c r="DT353" s="243"/>
      <c r="DU353" s="243"/>
      <c r="DV353" s="243"/>
      <c r="DW353" s="243"/>
    </row>
    <row r="354" ht="15.75" customHeight="1">
      <c r="E354" s="247"/>
      <c r="F354" s="247"/>
      <c r="G354" s="247"/>
      <c r="H354" s="247"/>
      <c r="I354" s="247"/>
      <c r="J354" s="248"/>
      <c r="T354" s="249"/>
      <c r="AE354" s="242"/>
      <c r="AF354" s="242"/>
      <c r="AG354" s="242"/>
      <c r="AH354" s="242"/>
      <c r="BF354" s="164"/>
      <c r="BG354" s="164"/>
      <c r="BH354" s="164"/>
      <c r="BI354" s="164"/>
      <c r="BJ354" s="164"/>
      <c r="BK354" s="164"/>
      <c r="BL354" s="164"/>
      <c r="BM354" s="164"/>
      <c r="BN354" s="164"/>
      <c r="BO354" s="164"/>
      <c r="BP354" s="164"/>
      <c r="BQ354" s="164"/>
      <c r="BR354" s="164"/>
      <c r="BS354" s="164"/>
      <c r="BT354" s="164"/>
      <c r="BU354" s="164"/>
      <c r="BV354" s="164"/>
      <c r="BW354" s="164"/>
      <c r="BX354" s="164"/>
      <c r="BY354" s="164"/>
      <c r="BZ354" s="164"/>
      <c r="CA354" s="164"/>
      <c r="CB354" s="164"/>
      <c r="CC354" s="164"/>
      <c r="CD354" s="164"/>
      <c r="CE354" s="164"/>
      <c r="CF354" s="164"/>
      <c r="CG354" s="164"/>
      <c r="CH354" s="164"/>
      <c r="CI354" s="164"/>
      <c r="DR354" s="243"/>
      <c r="DS354" s="243"/>
      <c r="DT354" s="243"/>
      <c r="DU354" s="243"/>
      <c r="DV354" s="243"/>
      <c r="DW354" s="243"/>
    </row>
    <row r="355" ht="15.75" customHeight="1">
      <c r="E355" s="247"/>
      <c r="F355" s="247"/>
      <c r="G355" s="247"/>
      <c r="H355" s="247"/>
      <c r="I355" s="247"/>
      <c r="J355" s="248"/>
      <c r="T355" s="249"/>
      <c r="AE355" s="242"/>
      <c r="AF355" s="242"/>
      <c r="AG355" s="242"/>
      <c r="AH355" s="242"/>
      <c r="BF355" s="164"/>
      <c r="BG355" s="164"/>
      <c r="BH355" s="164"/>
      <c r="BI355" s="164"/>
      <c r="BJ355" s="164"/>
      <c r="BK355" s="164"/>
      <c r="BL355" s="164"/>
      <c r="BM355" s="164"/>
      <c r="BN355" s="164"/>
      <c r="BO355" s="164"/>
      <c r="BP355" s="164"/>
      <c r="BQ355" s="164"/>
      <c r="BR355" s="164"/>
      <c r="BS355" s="164"/>
      <c r="BT355" s="164"/>
      <c r="BU355" s="164"/>
      <c r="BV355" s="164"/>
      <c r="BW355" s="164"/>
      <c r="BX355" s="164"/>
      <c r="BY355" s="164"/>
      <c r="BZ355" s="164"/>
      <c r="CA355" s="164"/>
      <c r="CB355" s="164"/>
      <c r="CC355" s="164"/>
      <c r="CD355" s="164"/>
      <c r="CE355" s="164"/>
      <c r="CF355" s="164"/>
      <c r="CG355" s="164"/>
      <c r="CH355" s="164"/>
      <c r="CI355" s="164"/>
      <c r="DR355" s="243"/>
      <c r="DS355" s="243"/>
      <c r="DT355" s="243"/>
      <c r="DU355" s="243"/>
      <c r="DV355" s="243"/>
      <c r="DW355" s="243"/>
    </row>
    <row r="356" ht="15.75" customHeight="1">
      <c r="E356" s="247"/>
      <c r="F356" s="247"/>
      <c r="G356" s="247"/>
      <c r="H356" s="247"/>
      <c r="I356" s="247"/>
      <c r="J356" s="248"/>
      <c r="T356" s="249"/>
      <c r="AE356" s="242"/>
      <c r="AF356" s="242"/>
      <c r="AG356" s="242"/>
      <c r="AH356" s="242"/>
      <c r="BF356" s="164"/>
      <c r="BG356" s="164"/>
      <c r="BH356" s="164"/>
      <c r="BI356" s="164"/>
      <c r="BJ356" s="164"/>
      <c r="BK356" s="164"/>
      <c r="BL356" s="164"/>
      <c r="BM356" s="164"/>
      <c r="BN356" s="164"/>
      <c r="BO356" s="164"/>
      <c r="BP356" s="164"/>
      <c r="BQ356" s="164"/>
      <c r="BR356" s="164"/>
      <c r="BS356" s="164"/>
      <c r="BT356" s="164"/>
      <c r="BU356" s="164"/>
      <c r="BV356" s="164"/>
      <c r="BW356" s="164"/>
      <c r="BX356" s="164"/>
      <c r="BY356" s="164"/>
      <c r="BZ356" s="164"/>
      <c r="CA356" s="164"/>
      <c r="CB356" s="164"/>
      <c r="CC356" s="164"/>
      <c r="CD356" s="164"/>
      <c r="CE356" s="164"/>
      <c r="CF356" s="164"/>
      <c r="CG356" s="164"/>
      <c r="CH356" s="164"/>
      <c r="CI356" s="164"/>
      <c r="DR356" s="243"/>
      <c r="DS356" s="243"/>
      <c r="DT356" s="243"/>
      <c r="DU356" s="243"/>
      <c r="DV356" s="243"/>
      <c r="DW356" s="243"/>
    </row>
    <row r="357" ht="15.75" customHeight="1">
      <c r="E357" s="247"/>
      <c r="F357" s="247"/>
      <c r="G357" s="247"/>
      <c r="H357" s="247"/>
      <c r="I357" s="247"/>
      <c r="J357" s="248"/>
      <c r="T357" s="249"/>
      <c r="AE357" s="242"/>
      <c r="AF357" s="242"/>
      <c r="AG357" s="242"/>
      <c r="AH357" s="242"/>
      <c r="BF357" s="164"/>
      <c r="BG357" s="164"/>
      <c r="BH357" s="164"/>
      <c r="BI357" s="164"/>
      <c r="BJ357" s="164"/>
      <c r="BK357" s="164"/>
      <c r="BL357" s="164"/>
      <c r="BM357" s="164"/>
      <c r="BN357" s="164"/>
      <c r="BO357" s="164"/>
      <c r="BP357" s="164"/>
      <c r="BQ357" s="164"/>
      <c r="BR357" s="164"/>
      <c r="BS357" s="164"/>
      <c r="BT357" s="164"/>
      <c r="BU357" s="164"/>
      <c r="BV357" s="164"/>
      <c r="BW357" s="164"/>
      <c r="BX357" s="164"/>
      <c r="BY357" s="164"/>
      <c r="BZ357" s="164"/>
      <c r="CA357" s="164"/>
      <c r="CB357" s="164"/>
      <c r="CC357" s="164"/>
      <c r="CD357" s="164"/>
      <c r="CE357" s="164"/>
      <c r="CF357" s="164"/>
      <c r="CG357" s="164"/>
      <c r="CH357" s="164"/>
      <c r="CI357" s="164"/>
      <c r="DR357" s="243"/>
      <c r="DS357" s="243"/>
      <c r="DT357" s="243"/>
      <c r="DU357" s="243"/>
      <c r="DV357" s="243"/>
      <c r="DW357" s="243"/>
    </row>
    <row r="358" ht="15.75" customHeight="1">
      <c r="E358" s="247"/>
      <c r="F358" s="247"/>
      <c r="G358" s="247"/>
      <c r="H358" s="247"/>
      <c r="I358" s="247"/>
      <c r="J358" s="248"/>
      <c r="T358" s="249"/>
      <c r="AE358" s="242"/>
      <c r="AF358" s="242"/>
      <c r="AG358" s="242"/>
      <c r="AH358" s="242"/>
      <c r="BF358" s="164"/>
      <c r="BG358" s="164"/>
      <c r="BH358" s="164"/>
      <c r="BI358" s="164"/>
      <c r="BJ358" s="164"/>
      <c r="BK358" s="164"/>
      <c r="BL358" s="164"/>
      <c r="BM358" s="164"/>
      <c r="BN358" s="164"/>
      <c r="BO358" s="164"/>
      <c r="BP358" s="164"/>
      <c r="BQ358" s="164"/>
      <c r="BR358" s="164"/>
      <c r="BS358" s="164"/>
      <c r="BT358" s="164"/>
      <c r="BU358" s="164"/>
      <c r="BV358" s="164"/>
      <c r="BW358" s="164"/>
      <c r="BX358" s="164"/>
      <c r="BY358" s="164"/>
      <c r="BZ358" s="164"/>
      <c r="CA358" s="164"/>
      <c r="CB358" s="164"/>
      <c r="CC358" s="164"/>
      <c r="CD358" s="164"/>
      <c r="CE358" s="164"/>
      <c r="CF358" s="164"/>
      <c r="CG358" s="164"/>
      <c r="CH358" s="164"/>
      <c r="CI358" s="164"/>
      <c r="DR358" s="243"/>
      <c r="DS358" s="243"/>
      <c r="DT358" s="243"/>
      <c r="DU358" s="243"/>
      <c r="DV358" s="243"/>
      <c r="DW358" s="243"/>
    </row>
    <row r="359" ht="15.75" customHeight="1">
      <c r="E359" s="247"/>
      <c r="F359" s="247"/>
      <c r="G359" s="247"/>
      <c r="H359" s="247"/>
      <c r="I359" s="247"/>
      <c r="J359" s="248"/>
      <c r="T359" s="249"/>
      <c r="AE359" s="242"/>
      <c r="AF359" s="242"/>
      <c r="AG359" s="242"/>
      <c r="AH359" s="242"/>
      <c r="BF359" s="164"/>
      <c r="BG359" s="164"/>
      <c r="BH359" s="164"/>
      <c r="BI359" s="164"/>
      <c r="BJ359" s="164"/>
      <c r="BK359" s="164"/>
      <c r="BL359" s="164"/>
      <c r="BM359" s="164"/>
      <c r="BN359" s="164"/>
      <c r="BO359" s="164"/>
      <c r="BP359" s="164"/>
      <c r="BQ359" s="164"/>
      <c r="BR359" s="164"/>
      <c r="BS359" s="164"/>
      <c r="BT359" s="164"/>
      <c r="BU359" s="164"/>
      <c r="BV359" s="164"/>
      <c r="BW359" s="164"/>
      <c r="BX359" s="164"/>
      <c r="BY359" s="164"/>
      <c r="BZ359" s="164"/>
      <c r="CA359" s="164"/>
      <c r="CB359" s="164"/>
      <c r="CC359" s="164"/>
      <c r="CD359" s="164"/>
      <c r="CE359" s="164"/>
      <c r="CF359" s="164"/>
      <c r="CG359" s="164"/>
      <c r="CH359" s="164"/>
      <c r="CI359" s="164"/>
      <c r="DR359" s="243"/>
      <c r="DS359" s="243"/>
      <c r="DT359" s="243"/>
      <c r="DU359" s="243"/>
      <c r="DV359" s="243"/>
      <c r="DW359" s="243"/>
    </row>
    <row r="360" ht="15.75" customHeight="1">
      <c r="E360" s="247"/>
      <c r="F360" s="247"/>
      <c r="G360" s="247"/>
      <c r="H360" s="247"/>
      <c r="I360" s="247"/>
      <c r="J360" s="248"/>
      <c r="T360" s="249"/>
      <c r="AE360" s="242"/>
      <c r="AF360" s="242"/>
      <c r="AG360" s="242"/>
      <c r="AH360" s="242"/>
      <c r="BF360" s="164"/>
      <c r="BG360" s="164"/>
      <c r="BH360" s="164"/>
      <c r="BI360" s="164"/>
      <c r="BJ360" s="164"/>
      <c r="BK360" s="164"/>
      <c r="BL360" s="164"/>
      <c r="BM360" s="164"/>
      <c r="BN360" s="164"/>
      <c r="BO360" s="164"/>
      <c r="BP360" s="164"/>
      <c r="BQ360" s="164"/>
      <c r="BR360" s="164"/>
      <c r="BS360" s="164"/>
      <c r="BT360" s="164"/>
      <c r="BU360" s="164"/>
      <c r="BV360" s="164"/>
      <c r="BW360" s="164"/>
      <c r="BX360" s="164"/>
      <c r="BY360" s="164"/>
      <c r="BZ360" s="164"/>
      <c r="CA360" s="164"/>
      <c r="CB360" s="164"/>
      <c r="CC360" s="164"/>
      <c r="CD360" s="164"/>
      <c r="CE360" s="164"/>
      <c r="CF360" s="164"/>
      <c r="CG360" s="164"/>
      <c r="CH360" s="164"/>
      <c r="CI360" s="164"/>
      <c r="DR360" s="243"/>
      <c r="DS360" s="243"/>
      <c r="DT360" s="243"/>
      <c r="DU360" s="243"/>
      <c r="DV360" s="243"/>
      <c r="DW360" s="243"/>
    </row>
    <row r="361" ht="15.75" customHeight="1">
      <c r="E361" s="247"/>
      <c r="F361" s="247"/>
      <c r="G361" s="247"/>
      <c r="H361" s="247"/>
      <c r="I361" s="247"/>
      <c r="J361" s="248"/>
      <c r="T361" s="249"/>
      <c r="AE361" s="242"/>
      <c r="AF361" s="242"/>
      <c r="AG361" s="242"/>
      <c r="AH361" s="242"/>
      <c r="BF361" s="164"/>
      <c r="BG361" s="164"/>
      <c r="BH361" s="164"/>
      <c r="BI361" s="164"/>
      <c r="BJ361" s="164"/>
      <c r="BK361" s="164"/>
      <c r="BL361" s="164"/>
      <c r="BM361" s="164"/>
      <c r="BN361" s="164"/>
      <c r="BO361" s="164"/>
      <c r="BP361" s="164"/>
      <c r="BQ361" s="164"/>
      <c r="BR361" s="164"/>
      <c r="BS361" s="164"/>
      <c r="BT361" s="164"/>
      <c r="BU361" s="164"/>
      <c r="BV361" s="164"/>
      <c r="BW361" s="164"/>
      <c r="BX361" s="164"/>
      <c r="BY361" s="164"/>
      <c r="BZ361" s="164"/>
      <c r="CA361" s="164"/>
      <c r="CB361" s="164"/>
      <c r="CC361" s="164"/>
      <c r="CD361" s="164"/>
      <c r="CE361" s="164"/>
      <c r="CF361" s="164"/>
      <c r="CG361" s="164"/>
      <c r="CH361" s="164"/>
      <c r="CI361" s="164"/>
      <c r="DR361" s="243"/>
      <c r="DS361" s="243"/>
      <c r="DT361" s="243"/>
      <c r="DU361" s="243"/>
      <c r="DV361" s="243"/>
      <c r="DW361" s="243"/>
    </row>
    <row r="362" ht="15.75" customHeight="1">
      <c r="E362" s="247"/>
      <c r="F362" s="247"/>
      <c r="G362" s="247"/>
      <c r="H362" s="247"/>
      <c r="I362" s="247"/>
      <c r="J362" s="248"/>
      <c r="T362" s="249"/>
      <c r="AE362" s="242"/>
      <c r="AF362" s="242"/>
      <c r="AG362" s="242"/>
      <c r="AH362" s="242"/>
      <c r="BF362" s="164"/>
      <c r="BG362" s="164"/>
      <c r="BH362" s="164"/>
      <c r="BI362" s="164"/>
      <c r="BJ362" s="164"/>
      <c r="BK362" s="164"/>
      <c r="BL362" s="164"/>
      <c r="BM362" s="164"/>
      <c r="BN362" s="164"/>
      <c r="BO362" s="164"/>
      <c r="BP362" s="164"/>
      <c r="BQ362" s="164"/>
      <c r="BR362" s="164"/>
      <c r="BS362" s="164"/>
      <c r="BT362" s="164"/>
      <c r="BU362" s="164"/>
      <c r="BV362" s="164"/>
      <c r="BW362" s="164"/>
      <c r="BX362" s="164"/>
      <c r="BY362" s="164"/>
      <c r="BZ362" s="164"/>
      <c r="CA362" s="164"/>
      <c r="CB362" s="164"/>
      <c r="CC362" s="164"/>
      <c r="CD362" s="164"/>
      <c r="CE362" s="164"/>
      <c r="CF362" s="164"/>
      <c r="CG362" s="164"/>
      <c r="CH362" s="164"/>
      <c r="CI362" s="164"/>
      <c r="DR362" s="243"/>
      <c r="DS362" s="243"/>
      <c r="DT362" s="243"/>
      <c r="DU362" s="243"/>
      <c r="DV362" s="243"/>
      <c r="DW362" s="243"/>
    </row>
    <row r="363" ht="15.75" customHeight="1">
      <c r="E363" s="247"/>
      <c r="F363" s="247"/>
      <c r="G363" s="247"/>
      <c r="H363" s="247"/>
      <c r="I363" s="247"/>
      <c r="J363" s="248"/>
      <c r="T363" s="249"/>
      <c r="AE363" s="242"/>
      <c r="AF363" s="242"/>
      <c r="AG363" s="242"/>
      <c r="AH363" s="242"/>
      <c r="BF363" s="164"/>
      <c r="BG363" s="164"/>
      <c r="BH363" s="164"/>
      <c r="BI363" s="164"/>
      <c r="BJ363" s="164"/>
      <c r="BK363" s="164"/>
      <c r="BL363" s="164"/>
      <c r="BM363" s="164"/>
      <c r="BN363" s="164"/>
      <c r="BO363" s="164"/>
      <c r="BP363" s="164"/>
      <c r="BQ363" s="164"/>
      <c r="BR363" s="164"/>
      <c r="BS363" s="164"/>
      <c r="BT363" s="164"/>
      <c r="BU363" s="164"/>
      <c r="BV363" s="164"/>
      <c r="BW363" s="164"/>
      <c r="BX363" s="164"/>
      <c r="BY363" s="164"/>
      <c r="BZ363" s="164"/>
      <c r="CA363" s="164"/>
      <c r="CB363" s="164"/>
      <c r="CC363" s="164"/>
      <c r="CD363" s="164"/>
      <c r="CE363" s="164"/>
      <c r="CF363" s="164"/>
      <c r="CG363" s="164"/>
      <c r="CH363" s="164"/>
      <c r="CI363" s="164"/>
      <c r="DR363" s="243"/>
      <c r="DS363" s="243"/>
      <c r="DT363" s="243"/>
      <c r="DU363" s="243"/>
      <c r="DV363" s="243"/>
      <c r="DW363" s="243"/>
    </row>
    <row r="364" ht="15.75" customHeight="1">
      <c r="E364" s="247"/>
      <c r="F364" s="247"/>
      <c r="G364" s="247"/>
      <c r="H364" s="247"/>
      <c r="I364" s="247"/>
      <c r="J364" s="248"/>
      <c r="T364" s="249"/>
      <c r="AE364" s="242"/>
      <c r="AF364" s="242"/>
      <c r="AG364" s="242"/>
      <c r="AH364" s="242"/>
      <c r="BF364" s="164"/>
      <c r="BG364" s="164"/>
      <c r="BH364" s="164"/>
      <c r="BI364" s="164"/>
      <c r="BJ364" s="164"/>
      <c r="BK364" s="164"/>
      <c r="BL364" s="164"/>
      <c r="BM364" s="164"/>
      <c r="BN364" s="164"/>
      <c r="BO364" s="164"/>
      <c r="BP364" s="164"/>
      <c r="BQ364" s="164"/>
      <c r="BR364" s="164"/>
      <c r="BS364" s="164"/>
      <c r="BT364" s="164"/>
      <c r="BU364" s="164"/>
      <c r="BV364" s="164"/>
      <c r="BW364" s="164"/>
      <c r="BX364" s="164"/>
      <c r="BY364" s="164"/>
      <c r="BZ364" s="164"/>
      <c r="CA364" s="164"/>
      <c r="CB364" s="164"/>
      <c r="CC364" s="164"/>
      <c r="CD364" s="164"/>
      <c r="CE364" s="164"/>
      <c r="CF364" s="164"/>
      <c r="CG364" s="164"/>
      <c r="CH364" s="164"/>
      <c r="CI364" s="164"/>
      <c r="DR364" s="243"/>
      <c r="DS364" s="243"/>
      <c r="DT364" s="243"/>
      <c r="DU364" s="243"/>
      <c r="DV364" s="243"/>
      <c r="DW364" s="243"/>
    </row>
    <row r="365" ht="15.75" customHeight="1">
      <c r="E365" s="247"/>
      <c r="F365" s="247"/>
      <c r="G365" s="247"/>
      <c r="H365" s="247"/>
      <c r="I365" s="247"/>
      <c r="J365" s="248"/>
      <c r="T365" s="249"/>
      <c r="AE365" s="242"/>
      <c r="AF365" s="242"/>
      <c r="AG365" s="242"/>
      <c r="AH365" s="242"/>
      <c r="BF365" s="164"/>
      <c r="BG365" s="164"/>
      <c r="BH365" s="164"/>
      <c r="BI365" s="164"/>
      <c r="BJ365" s="164"/>
      <c r="BK365" s="164"/>
      <c r="BL365" s="164"/>
      <c r="BM365" s="164"/>
      <c r="BN365" s="164"/>
      <c r="BO365" s="164"/>
      <c r="BP365" s="164"/>
      <c r="BQ365" s="164"/>
      <c r="BR365" s="164"/>
      <c r="BS365" s="164"/>
      <c r="BT365" s="164"/>
      <c r="BU365" s="164"/>
      <c r="BV365" s="164"/>
      <c r="BW365" s="164"/>
      <c r="BX365" s="164"/>
      <c r="BY365" s="164"/>
      <c r="BZ365" s="164"/>
      <c r="CA365" s="164"/>
      <c r="CB365" s="164"/>
      <c r="CC365" s="164"/>
      <c r="CD365" s="164"/>
      <c r="CE365" s="164"/>
      <c r="CF365" s="164"/>
      <c r="CG365" s="164"/>
      <c r="CH365" s="164"/>
      <c r="CI365" s="164"/>
      <c r="DR365" s="243"/>
      <c r="DS365" s="243"/>
      <c r="DT365" s="243"/>
      <c r="DU365" s="243"/>
      <c r="DV365" s="243"/>
      <c r="DW365" s="243"/>
    </row>
    <row r="366" ht="15.75" customHeight="1">
      <c r="E366" s="247"/>
      <c r="F366" s="247"/>
      <c r="G366" s="247"/>
      <c r="H366" s="247"/>
      <c r="I366" s="247"/>
      <c r="J366" s="248"/>
      <c r="T366" s="249"/>
      <c r="AE366" s="242"/>
      <c r="AF366" s="242"/>
      <c r="AG366" s="242"/>
      <c r="AH366" s="242"/>
      <c r="BF366" s="164"/>
      <c r="BG366" s="164"/>
      <c r="BH366" s="164"/>
      <c r="BI366" s="164"/>
      <c r="BJ366" s="164"/>
      <c r="BK366" s="164"/>
      <c r="BL366" s="164"/>
      <c r="BM366" s="164"/>
      <c r="BN366" s="164"/>
      <c r="BO366" s="164"/>
      <c r="BP366" s="164"/>
      <c r="BQ366" s="164"/>
      <c r="BR366" s="164"/>
      <c r="BS366" s="164"/>
      <c r="BT366" s="164"/>
      <c r="BU366" s="164"/>
      <c r="BV366" s="164"/>
      <c r="BW366" s="164"/>
      <c r="BX366" s="164"/>
      <c r="BY366" s="164"/>
      <c r="BZ366" s="164"/>
      <c r="CA366" s="164"/>
      <c r="CB366" s="164"/>
      <c r="CC366" s="164"/>
      <c r="CD366" s="164"/>
      <c r="CE366" s="164"/>
      <c r="CF366" s="164"/>
      <c r="CG366" s="164"/>
      <c r="CH366" s="164"/>
      <c r="CI366" s="164"/>
      <c r="DR366" s="243"/>
      <c r="DS366" s="243"/>
      <c r="DT366" s="243"/>
      <c r="DU366" s="243"/>
      <c r="DV366" s="243"/>
      <c r="DW366" s="243"/>
    </row>
    <row r="367" ht="15.75" customHeight="1">
      <c r="E367" s="247"/>
      <c r="F367" s="247"/>
      <c r="G367" s="247"/>
      <c r="H367" s="247"/>
      <c r="I367" s="247"/>
      <c r="J367" s="248"/>
      <c r="T367" s="249"/>
      <c r="AE367" s="242"/>
      <c r="AF367" s="242"/>
      <c r="AG367" s="242"/>
      <c r="AH367" s="242"/>
      <c r="BF367" s="164"/>
      <c r="BG367" s="164"/>
      <c r="BH367" s="164"/>
      <c r="BI367" s="164"/>
      <c r="BJ367" s="164"/>
      <c r="BK367" s="164"/>
      <c r="BL367" s="164"/>
      <c r="BM367" s="164"/>
      <c r="BN367" s="164"/>
      <c r="BO367" s="164"/>
      <c r="BP367" s="164"/>
      <c r="BQ367" s="164"/>
      <c r="BR367" s="164"/>
      <c r="BS367" s="164"/>
      <c r="BT367" s="164"/>
      <c r="BU367" s="164"/>
      <c r="BV367" s="164"/>
      <c r="BW367" s="164"/>
      <c r="BX367" s="164"/>
      <c r="BY367" s="164"/>
      <c r="BZ367" s="164"/>
      <c r="CA367" s="164"/>
      <c r="CB367" s="164"/>
      <c r="CC367" s="164"/>
      <c r="CD367" s="164"/>
      <c r="CE367" s="164"/>
      <c r="CF367" s="164"/>
      <c r="CG367" s="164"/>
      <c r="CH367" s="164"/>
      <c r="CI367" s="164"/>
      <c r="DR367" s="243"/>
      <c r="DS367" s="243"/>
      <c r="DT367" s="243"/>
      <c r="DU367" s="243"/>
      <c r="DV367" s="243"/>
      <c r="DW367" s="243"/>
    </row>
    <row r="368" ht="15.75" customHeight="1">
      <c r="E368" s="247"/>
      <c r="F368" s="247"/>
      <c r="G368" s="247"/>
      <c r="H368" s="247"/>
      <c r="I368" s="247"/>
      <c r="J368" s="248"/>
      <c r="T368" s="249"/>
      <c r="AE368" s="242"/>
      <c r="AF368" s="242"/>
      <c r="AG368" s="242"/>
      <c r="AH368" s="242"/>
      <c r="BF368" s="164"/>
      <c r="BG368" s="164"/>
      <c r="BH368" s="164"/>
      <c r="BI368" s="164"/>
      <c r="BJ368" s="164"/>
      <c r="BK368" s="164"/>
      <c r="BL368" s="164"/>
      <c r="BM368" s="164"/>
      <c r="BN368" s="164"/>
      <c r="BO368" s="164"/>
      <c r="BP368" s="164"/>
      <c r="BQ368" s="164"/>
      <c r="BR368" s="164"/>
      <c r="BS368" s="164"/>
      <c r="BT368" s="164"/>
      <c r="BU368" s="164"/>
      <c r="BV368" s="164"/>
      <c r="BW368" s="164"/>
      <c r="BX368" s="164"/>
      <c r="BY368" s="164"/>
      <c r="BZ368" s="164"/>
      <c r="CA368" s="164"/>
      <c r="CB368" s="164"/>
      <c r="CC368" s="164"/>
      <c r="CD368" s="164"/>
      <c r="CE368" s="164"/>
      <c r="CF368" s="164"/>
      <c r="CG368" s="164"/>
      <c r="CH368" s="164"/>
      <c r="CI368" s="164"/>
      <c r="DR368" s="243"/>
      <c r="DS368" s="243"/>
      <c r="DT368" s="243"/>
      <c r="DU368" s="243"/>
      <c r="DV368" s="243"/>
      <c r="DW368" s="243"/>
    </row>
    <row r="369" ht="15.75" customHeight="1">
      <c r="E369" s="247"/>
      <c r="F369" s="247"/>
      <c r="G369" s="247"/>
      <c r="H369" s="247"/>
      <c r="I369" s="247"/>
      <c r="J369" s="248"/>
      <c r="T369" s="249"/>
      <c r="AE369" s="242"/>
      <c r="AF369" s="242"/>
      <c r="AG369" s="242"/>
      <c r="AH369" s="242"/>
      <c r="BF369" s="164"/>
      <c r="BG369" s="164"/>
      <c r="BH369" s="164"/>
      <c r="BI369" s="164"/>
      <c r="BJ369" s="164"/>
      <c r="BK369" s="164"/>
      <c r="BL369" s="164"/>
      <c r="BM369" s="164"/>
      <c r="BN369" s="164"/>
      <c r="BO369" s="164"/>
      <c r="BP369" s="164"/>
      <c r="BQ369" s="164"/>
      <c r="BR369" s="164"/>
      <c r="BS369" s="164"/>
      <c r="BT369" s="164"/>
      <c r="BU369" s="164"/>
      <c r="BV369" s="164"/>
      <c r="BW369" s="164"/>
      <c r="BX369" s="164"/>
      <c r="BY369" s="164"/>
      <c r="BZ369" s="164"/>
      <c r="CA369" s="164"/>
      <c r="CB369" s="164"/>
      <c r="CC369" s="164"/>
      <c r="CD369" s="164"/>
      <c r="CE369" s="164"/>
      <c r="CF369" s="164"/>
      <c r="CG369" s="164"/>
      <c r="CH369" s="164"/>
      <c r="CI369" s="164"/>
      <c r="DR369" s="243"/>
      <c r="DS369" s="243"/>
      <c r="DT369" s="243"/>
      <c r="DU369" s="243"/>
      <c r="DV369" s="243"/>
      <c r="DW369" s="243"/>
    </row>
    <row r="370" ht="15.75" customHeight="1">
      <c r="E370" s="247"/>
      <c r="F370" s="247"/>
      <c r="G370" s="247"/>
      <c r="H370" s="247"/>
      <c r="I370" s="247"/>
      <c r="J370" s="248"/>
      <c r="T370" s="249"/>
      <c r="AE370" s="242"/>
      <c r="AF370" s="242"/>
      <c r="AG370" s="242"/>
      <c r="AH370" s="242"/>
      <c r="BF370" s="164"/>
      <c r="BG370" s="164"/>
      <c r="BH370" s="164"/>
      <c r="BI370" s="164"/>
      <c r="BJ370" s="164"/>
      <c r="BK370" s="164"/>
      <c r="BL370" s="164"/>
      <c r="BM370" s="164"/>
      <c r="BN370" s="164"/>
      <c r="BO370" s="164"/>
      <c r="BP370" s="164"/>
      <c r="BQ370" s="164"/>
      <c r="BR370" s="164"/>
      <c r="BS370" s="164"/>
      <c r="BT370" s="164"/>
      <c r="BU370" s="164"/>
      <c r="BV370" s="164"/>
      <c r="BW370" s="164"/>
      <c r="BX370" s="164"/>
      <c r="BY370" s="164"/>
      <c r="BZ370" s="164"/>
      <c r="CA370" s="164"/>
      <c r="CB370" s="164"/>
      <c r="CC370" s="164"/>
      <c r="CD370" s="164"/>
      <c r="CE370" s="164"/>
      <c r="CF370" s="164"/>
      <c r="CG370" s="164"/>
      <c r="CH370" s="164"/>
      <c r="CI370" s="164"/>
      <c r="DR370" s="243"/>
      <c r="DS370" s="243"/>
      <c r="DT370" s="243"/>
      <c r="DU370" s="243"/>
      <c r="DV370" s="243"/>
      <c r="DW370" s="243"/>
    </row>
    <row r="371" ht="15.75" customHeight="1">
      <c r="E371" s="247"/>
      <c r="F371" s="247"/>
      <c r="G371" s="247"/>
      <c r="H371" s="247"/>
      <c r="I371" s="247"/>
      <c r="J371" s="248"/>
      <c r="T371" s="249"/>
      <c r="AE371" s="242"/>
      <c r="AF371" s="242"/>
      <c r="AG371" s="242"/>
      <c r="AH371" s="242"/>
      <c r="BF371" s="164"/>
      <c r="BG371" s="164"/>
      <c r="BH371" s="164"/>
      <c r="BI371" s="164"/>
      <c r="BJ371" s="164"/>
      <c r="BK371" s="164"/>
      <c r="BL371" s="164"/>
      <c r="BM371" s="164"/>
      <c r="BN371" s="164"/>
      <c r="BO371" s="164"/>
      <c r="BP371" s="164"/>
      <c r="BQ371" s="164"/>
      <c r="BR371" s="164"/>
      <c r="BS371" s="164"/>
      <c r="BT371" s="164"/>
      <c r="BU371" s="164"/>
      <c r="BV371" s="164"/>
      <c r="BW371" s="164"/>
      <c r="BX371" s="164"/>
      <c r="BY371" s="164"/>
      <c r="BZ371" s="164"/>
      <c r="CA371" s="164"/>
      <c r="CB371" s="164"/>
      <c r="CC371" s="164"/>
      <c r="CD371" s="164"/>
      <c r="CE371" s="164"/>
      <c r="CF371" s="164"/>
      <c r="CG371" s="164"/>
      <c r="CH371" s="164"/>
      <c r="CI371" s="164"/>
      <c r="DR371" s="243"/>
      <c r="DS371" s="243"/>
      <c r="DT371" s="243"/>
      <c r="DU371" s="243"/>
      <c r="DV371" s="243"/>
      <c r="DW371" s="243"/>
    </row>
    <row r="372" ht="15.75" customHeight="1">
      <c r="E372" s="247"/>
      <c r="F372" s="247"/>
      <c r="G372" s="247"/>
      <c r="H372" s="247"/>
      <c r="I372" s="247"/>
      <c r="J372" s="248"/>
      <c r="T372" s="249"/>
      <c r="AE372" s="242"/>
      <c r="AF372" s="242"/>
      <c r="AG372" s="242"/>
      <c r="AH372" s="242"/>
      <c r="BF372" s="164"/>
      <c r="BG372" s="164"/>
      <c r="BH372" s="164"/>
      <c r="BI372" s="164"/>
      <c r="BJ372" s="164"/>
      <c r="BK372" s="164"/>
      <c r="BL372" s="164"/>
      <c r="BM372" s="164"/>
      <c r="BN372" s="164"/>
      <c r="BO372" s="164"/>
      <c r="BP372" s="164"/>
      <c r="BQ372" s="164"/>
      <c r="BR372" s="164"/>
      <c r="BS372" s="164"/>
      <c r="BT372" s="164"/>
      <c r="BU372" s="164"/>
      <c r="BV372" s="164"/>
      <c r="BW372" s="164"/>
      <c r="BX372" s="164"/>
      <c r="BY372" s="164"/>
      <c r="BZ372" s="164"/>
      <c r="CA372" s="164"/>
      <c r="CB372" s="164"/>
      <c r="CC372" s="164"/>
      <c r="CD372" s="164"/>
      <c r="CE372" s="164"/>
      <c r="CF372" s="164"/>
      <c r="CG372" s="164"/>
      <c r="CH372" s="164"/>
      <c r="CI372" s="164"/>
      <c r="DR372" s="243"/>
      <c r="DS372" s="243"/>
      <c r="DT372" s="243"/>
      <c r="DU372" s="243"/>
      <c r="DV372" s="243"/>
      <c r="DW372" s="243"/>
    </row>
    <row r="373" ht="15.75" customHeight="1">
      <c r="E373" s="247"/>
      <c r="F373" s="247"/>
      <c r="G373" s="247"/>
      <c r="H373" s="247"/>
      <c r="I373" s="247"/>
      <c r="J373" s="248"/>
      <c r="T373" s="249"/>
      <c r="AE373" s="242"/>
      <c r="AF373" s="242"/>
      <c r="AG373" s="242"/>
      <c r="AH373" s="242"/>
      <c r="BF373" s="164"/>
      <c r="BG373" s="164"/>
      <c r="BH373" s="164"/>
      <c r="BI373" s="164"/>
      <c r="BJ373" s="164"/>
      <c r="BK373" s="164"/>
      <c r="BL373" s="164"/>
      <c r="BM373" s="164"/>
      <c r="BN373" s="164"/>
      <c r="BO373" s="164"/>
      <c r="BP373" s="164"/>
      <c r="BQ373" s="164"/>
      <c r="BR373" s="164"/>
      <c r="BS373" s="164"/>
      <c r="BT373" s="164"/>
      <c r="BU373" s="164"/>
      <c r="BV373" s="164"/>
      <c r="BW373" s="164"/>
      <c r="BX373" s="164"/>
      <c r="BY373" s="164"/>
      <c r="BZ373" s="164"/>
      <c r="CA373" s="164"/>
      <c r="CB373" s="164"/>
      <c r="CC373" s="164"/>
      <c r="CD373" s="164"/>
      <c r="CE373" s="164"/>
      <c r="CF373" s="164"/>
      <c r="CG373" s="164"/>
      <c r="CH373" s="164"/>
      <c r="CI373" s="164"/>
      <c r="DR373" s="243"/>
      <c r="DS373" s="243"/>
      <c r="DT373" s="243"/>
      <c r="DU373" s="243"/>
      <c r="DV373" s="243"/>
      <c r="DW373" s="243"/>
    </row>
    <row r="374" ht="15.75" customHeight="1">
      <c r="E374" s="247"/>
      <c r="F374" s="247"/>
      <c r="G374" s="247"/>
      <c r="H374" s="247"/>
      <c r="I374" s="247"/>
      <c r="J374" s="248"/>
      <c r="T374" s="249"/>
      <c r="AE374" s="242"/>
      <c r="AF374" s="242"/>
      <c r="AG374" s="242"/>
      <c r="AH374" s="242"/>
      <c r="BF374" s="164"/>
      <c r="BG374" s="164"/>
      <c r="BH374" s="164"/>
      <c r="BI374" s="164"/>
      <c r="BJ374" s="164"/>
      <c r="BK374" s="164"/>
      <c r="BL374" s="164"/>
      <c r="BM374" s="164"/>
      <c r="BN374" s="164"/>
      <c r="BO374" s="164"/>
      <c r="BP374" s="164"/>
      <c r="BQ374" s="164"/>
      <c r="BR374" s="164"/>
      <c r="BS374" s="164"/>
      <c r="BT374" s="164"/>
      <c r="BU374" s="164"/>
      <c r="BV374" s="164"/>
      <c r="BW374" s="164"/>
      <c r="BX374" s="164"/>
      <c r="BY374" s="164"/>
      <c r="BZ374" s="164"/>
      <c r="CA374" s="164"/>
      <c r="CB374" s="164"/>
      <c r="CC374" s="164"/>
      <c r="CD374" s="164"/>
      <c r="CE374" s="164"/>
      <c r="CF374" s="164"/>
      <c r="CG374" s="164"/>
      <c r="CH374" s="164"/>
      <c r="CI374" s="164"/>
      <c r="DR374" s="243"/>
      <c r="DS374" s="243"/>
      <c r="DT374" s="243"/>
      <c r="DU374" s="243"/>
      <c r="DV374" s="243"/>
      <c r="DW374" s="243"/>
    </row>
    <row r="375" ht="15.75" customHeight="1">
      <c r="E375" s="247"/>
      <c r="F375" s="247"/>
      <c r="G375" s="247"/>
      <c r="H375" s="247"/>
      <c r="I375" s="247"/>
      <c r="J375" s="248"/>
      <c r="T375" s="249"/>
      <c r="AE375" s="242"/>
      <c r="AF375" s="242"/>
      <c r="AG375" s="242"/>
      <c r="AH375" s="242"/>
      <c r="BF375" s="164"/>
      <c r="BG375" s="164"/>
      <c r="BH375" s="164"/>
      <c r="BI375" s="164"/>
      <c r="BJ375" s="164"/>
      <c r="BK375" s="164"/>
      <c r="BL375" s="164"/>
      <c r="BM375" s="164"/>
      <c r="BN375" s="164"/>
      <c r="BO375" s="164"/>
      <c r="BP375" s="164"/>
      <c r="BQ375" s="164"/>
      <c r="BR375" s="164"/>
      <c r="BS375" s="164"/>
      <c r="BT375" s="164"/>
      <c r="BU375" s="164"/>
      <c r="BV375" s="164"/>
      <c r="BW375" s="164"/>
      <c r="BX375" s="164"/>
      <c r="BY375" s="164"/>
      <c r="BZ375" s="164"/>
      <c r="CA375" s="164"/>
      <c r="CB375" s="164"/>
      <c r="CC375" s="164"/>
      <c r="CD375" s="164"/>
      <c r="CE375" s="164"/>
      <c r="CF375" s="164"/>
      <c r="CG375" s="164"/>
      <c r="CH375" s="164"/>
      <c r="CI375" s="164"/>
      <c r="DR375" s="243"/>
      <c r="DS375" s="243"/>
      <c r="DT375" s="243"/>
      <c r="DU375" s="243"/>
      <c r="DV375" s="243"/>
      <c r="DW375" s="243"/>
    </row>
    <row r="376" ht="15.75" customHeight="1">
      <c r="E376" s="247"/>
      <c r="F376" s="247"/>
      <c r="G376" s="247"/>
      <c r="H376" s="247"/>
      <c r="I376" s="247"/>
      <c r="J376" s="248"/>
      <c r="T376" s="249"/>
      <c r="AE376" s="242"/>
      <c r="AF376" s="242"/>
      <c r="AG376" s="242"/>
      <c r="AH376" s="242"/>
      <c r="BF376" s="164"/>
      <c r="BG376" s="164"/>
      <c r="BH376" s="164"/>
      <c r="BI376" s="164"/>
      <c r="BJ376" s="164"/>
      <c r="BK376" s="164"/>
      <c r="BL376" s="164"/>
      <c r="BM376" s="164"/>
      <c r="BN376" s="164"/>
      <c r="BO376" s="164"/>
      <c r="BP376" s="164"/>
      <c r="BQ376" s="164"/>
      <c r="BR376" s="164"/>
      <c r="BS376" s="164"/>
      <c r="BT376" s="164"/>
      <c r="BU376" s="164"/>
      <c r="BV376" s="164"/>
      <c r="BW376" s="164"/>
      <c r="BX376" s="164"/>
      <c r="BY376" s="164"/>
      <c r="BZ376" s="164"/>
      <c r="CA376" s="164"/>
      <c r="CB376" s="164"/>
      <c r="CC376" s="164"/>
      <c r="CD376" s="164"/>
      <c r="CE376" s="164"/>
      <c r="CF376" s="164"/>
      <c r="CG376" s="164"/>
      <c r="CH376" s="164"/>
      <c r="CI376" s="164"/>
      <c r="DR376" s="243"/>
      <c r="DS376" s="243"/>
      <c r="DT376" s="243"/>
      <c r="DU376" s="243"/>
      <c r="DV376" s="243"/>
      <c r="DW376" s="243"/>
    </row>
    <row r="377" ht="15.75" customHeight="1">
      <c r="E377" s="247"/>
      <c r="F377" s="247"/>
      <c r="G377" s="247"/>
      <c r="H377" s="247"/>
      <c r="I377" s="247"/>
      <c r="J377" s="248"/>
      <c r="T377" s="249"/>
      <c r="AE377" s="242"/>
      <c r="AF377" s="242"/>
      <c r="AG377" s="242"/>
      <c r="AH377" s="242"/>
      <c r="BF377" s="164"/>
      <c r="BG377" s="164"/>
      <c r="BH377" s="164"/>
      <c r="BI377" s="164"/>
      <c r="BJ377" s="164"/>
      <c r="BK377" s="164"/>
      <c r="BL377" s="164"/>
      <c r="BM377" s="164"/>
      <c r="BN377" s="164"/>
      <c r="BO377" s="164"/>
      <c r="BP377" s="164"/>
      <c r="BQ377" s="164"/>
      <c r="BR377" s="164"/>
      <c r="BS377" s="164"/>
      <c r="BT377" s="164"/>
      <c r="BU377" s="164"/>
      <c r="BV377" s="164"/>
      <c r="BW377" s="164"/>
      <c r="BX377" s="164"/>
      <c r="BY377" s="164"/>
      <c r="BZ377" s="164"/>
      <c r="CA377" s="164"/>
      <c r="CB377" s="164"/>
      <c r="CC377" s="164"/>
      <c r="CD377" s="164"/>
      <c r="CE377" s="164"/>
      <c r="CF377" s="164"/>
      <c r="CG377" s="164"/>
      <c r="CH377" s="164"/>
      <c r="CI377" s="164"/>
      <c r="DR377" s="243"/>
      <c r="DS377" s="243"/>
      <c r="DT377" s="243"/>
      <c r="DU377" s="243"/>
      <c r="DV377" s="243"/>
      <c r="DW377" s="243"/>
    </row>
    <row r="378" ht="15.75" customHeight="1">
      <c r="E378" s="247"/>
      <c r="F378" s="247"/>
      <c r="G378" s="247"/>
      <c r="H378" s="247"/>
      <c r="I378" s="247"/>
      <c r="J378" s="248"/>
      <c r="T378" s="249"/>
      <c r="AE378" s="242"/>
      <c r="AF378" s="242"/>
      <c r="AG378" s="242"/>
      <c r="AH378" s="242"/>
      <c r="BF378" s="164"/>
      <c r="BG378" s="164"/>
      <c r="BH378" s="164"/>
      <c r="BI378" s="164"/>
      <c r="BJ378" s="164"/>
      <c r="BK378" s="164"/>
      <c r="BL378" s="164"/>
      <c r="BM378" s="164"/>
      <c r="BN378" s="164"/>
      <c r="BO378" s="164"/>
      <c r="BP378" s="164"/>
      <c r="BQ378" s="164"/>
      <c r="BR378" s="164"/>
      <c r="BS378" s="164"/>
      <c r="BT378" s="164"/>
      <c r="BU378" s="164"/>
      <c r="BV378" s="164"/>
      <c r="BW378" s="164"/>
      <c r="BX378" s="164"/>
      <c r="BY378" s="164"/>
      <c r="BZ378" s="164"/>
      <c r="CA378" s="164"/>
      <c r="CB378" s="164"/>
      <c r="CC378" s="164"/>
      <c r="CD378" s="164"/>
      <c r="CE378" s="164"/>
      <c r="CF378" s="164"/>
      <c r="CG378" s="164"/>
      <c r="CH378" s="164"/>
      <c r="CI378" s="164"/>
      <c r="DR378" s="243"/>
      <c r="DS378" s="243"/>
      <c r="DT378" s="243"/>
      <c r="DU378" s="243"/>
      <c r="DV378" s="243"/>
      <c r="DW378" s="243"/>
    </row>
    <row r="379" ht="15.75" customHeight="1">
      <c r="E379" s="247"/>
      <c r="F379" s="247"/>
      <c r="G379" s="247"/>
      <c r="H379" s="247"/>
      <c r="I379" s="247"/>
      <c r="J379" s="248"/>
      <c r="T379" s="249"/>
      <c r="AE379" s="242"/>
      <c r="AF379" s="242"/>
      <c r="AG379" s="242"/>
      <c r="AH379" s="242"/>
      <c r="BF379" s="164"/>
      <c r="BG379" s="164"/>
      <c r="BH379" s="164"/>
      <c r="BI379" s="164"/>
      <c r="BJ379" s="164"/>
      <c r="BK379" s="164"/>
      <c r="BL379" s="164"/>
      <c r="BM379" s="164"/>
      <c r="BN379" s="164"/>
      <c r="BO379" s="164"/>
      <c r="BP379" s="164"/>
      <c r="BQ379" s="164"/>
      <c r="BR379" s="164"/>
      <c r="BS379" s="164"/>
      <c r="BT379" s="164"/>
      <c r="BU379" s="164"/>
      <c r="BV379" s="164"/>
      <c r="BW379" s="164"/>
      <c r="BX379" s="164"/>
      <c r="BY379" s="164"/>
      <c r="BZ379" s="164"/>
      <c r="CA379" s="164"/>
      <c r="CB379" s="164"/>
      <c r="CC379" s="164"/>
      <c r="CD379" s="164"/>
      <c r="CE379" s="164"/>
      <c r="CF379" s="164"/>
      <c r="CG379" s="164"/>
      <c r="CH379" s="164"/>
      <c r="CI379" s="164"/>
      <c r="DR379" s="243"/>
      <c r="DS379" s="243"/>
      <c r="DT379" s="243"/>
      <c r="DU379" s="243"/>
      <c r="DV379" s="243"/>
      <c r="DW379" s="243"/>
    </row>
    <row r="380" ht="15.75" customHeight="1">
      <c r="E380" s="247"/>
      <c r="F380" s="247"/>
      <c r="G380" s="247"/>
      <c r="H380" s="247"/>
      <c r="I380" s="247"/>
      <c r="J380" s="248"/>
      <c r="T380" s="249"/>
      <c r="AE380" s="242"/>
      <c r="AF380" s="242"/>
      <c r="AG380" s="242"/>
      <c r="AH380" s="242"/>
      <c r="BF380" s="164"/>
      <c r="BG380" s="164"/>
      <c r="BH380" s="164"/>
      <c r="BI380" s="164"/>
      <c r="BJ380" s="164"/>
      <c r="BK380" s="164"/>
      <c r="BL380" s="164"/>
      <c r="BM380" s="164"/>
      <c r="BN380" s="164"/>
      <c r="BO380" s="164"/>
      <c r="BP380" s="164"/>
      <c r="BQ380" s="164"/>
      <c r="BR380" s="164"/>
      <c r="BS380" s="164"/>
      <c r="BT380" s="164"/>
      <c r="BU380" s="164"/>
      <c r="BV380" s="164"/>
      <c r="BW380" s="164"/>
      <c r="BX380" s="164"/>
      <c r="BY380" s="164"/>
      <c r="BZ380" s="164"/>
      <c r="CA380" s="164"/>
      <c r="CB380" s="164"/>
      <c r="CC380" s="164"/>
      <c r="CD380" s="164"/>
      <c r="CE380" s="164"/>
      <c r="CF380" s="164"/>
      <c r="CG380" s="164"/>
      <c r="CH380" s="164"/>
      <c r="CI380" s="164"/>
      <c r="DR380" s="243"/>
      <c r="DS380" s="243"/>
      <c r="DT380" s="243"/>
      <c r="DU380" s="243"/>
      <c r="DV380" s="243"/>
      <c r="DW380" s="243"/>
    </row>
    <row r="381" ht="15.75" customHeight="1">
      <c r="E381" s="247"/>
      <c r="F381" s="247"/>
      <c r="G381" s="247"/>
      <c r="H381" s="247"/>
      <c r="I381" s="247"/>
      <c r="J381" s="248"/>
      <c r="T381" s="249"/>
      <c r="AE381" s="242"/>
      <c r="AF381" s="242"/>
      <c r="AG381" s="242"/>
      <c r="AH381" s="242"/>
      <c r="BF381" s="164"/>
      <c r="BG381" s="164"/>
      <c r="BH381" s="164"/>
      <c r="BI381" s="164"/>
      <c r="BJ381" s="164"/>
      <c r="BK381" s="164"/>
      <c r="BL381" s="164"/>
      <c r="BM381" s="164"/>
      <c r="BN381" s="164"/>
      <c r="BO381" s="164"/>
      <c r="BP381" s="164"/>
      <c r="BQ381" s="164"/>
      <c r="BR381" s="164"/>
      <c r="BS381" s="164"/>
      <c r="BT381" s="164"/>
      <c r="BU381" s="164"/>
      <c r="BV381" s="164"/>
      <c r="BW381" s="164"/>
      <c r="BX381" s="164"/>
      <c r="BY381" s="164"/>
      <c r="BZ381" s="164"/>
      <c r="CA381" s="164"/>
      <c r="CB381" s="164"/>
      <c r="CC381" s="164"/>
      <c r="CD381" s="164"/>
      <c r="CE381" s="164"/>
      <c r="CF381" s="164"/>
      <c r="CG381" s="164"/>
      <c r="CH381" s="164"/>
      <c r="CI381" s="164"/>
      <c r="DR381" s="243"/>
      <c r="DS381" s="243"/>
      <c r="DT381" s="243"/>
      <c r="DU381" s="243"/>
      <c r="DV381" s="243"/>
      <c r="DW381" s="243"/>
    </row>
    <row r="382" ht="15.75" customHeight="1">
      <c r="E382" s="247"/>
      <c r="F382" s="247"/>
      <c r="G382" s="247"/>
      <c r="H382" s="247"/>
      <c r="I382" s="247"/>
      <c r="J382" s="248"/>
      <c r="T382" s="249"/>
      <c r="AE382" s="242"/>
      <c r="AF382" s="242"/>
      <c r="AG382" s="242"/>
      <c r="AH382" s="242"/>
      <c r="BF382" s="164"/>
      <c r="BG382" s="164"/>
      <c r="BH382" s="164"/>
      <c r="BI382" s="164"/>
      <c r="BJ382" s="164"/>
      <c r="BK382" s="164"/>
      <c r="BL382" s="164"/>
      <c r="BM382" s="164"/>
      <c r="BN382" s="164"/>
      <c r="BO382" s="164"/>
      <c r="BP382" s="164"/>
      <c r="BQ382" s="164"/>
      <c r="BR382" s="164"/>
      <c r="BS382" s="164"/>
      <c r="BT382" s="164"/>
      <c r="BU382" s="164"/>
      <c r="BV382" s="164"/>
      <c r="BW382" s="164"/>
      <c r="BX382" s="164"/>
      <c r="BY382" s="164"/>
      <c r="BZ382" s="164"/>
      <c r="CA382" s="164"/>
      <c r="CB382" s="164"/>
      <c r="CC382" s="164"/>
      <c r="CD382" s="164"/>
      <c r="CE382" s="164"/>
      <c r="CF382" s="164"/>
      <c r="CG382" s="164"/>
      <c r="CH382" s="164"/>
      <c r="CI382" s="164"/>
      <c r="DR382" s="243"/>
      <c r="DS382" s="243"/>
      <c r="DT382" s="243"/>
      <c r="DU382" s="243"/>
      <c r="DV382" s="243"/>
      <c r="DW382" s="243"/>
    </row>
    <row r="383" ht="15.75" customHeight="1">
      <c r="E383" s="247"/>
      <c r="F383" s="247"/>
      <c r="G383" s="247"/>
      <c r="H383" s="247"/>
      <c r="I383" s="247"/>
      <c r="J383" s="248"/>
      <c r="T383" s="249"/>
      <c r="AE383" s="242"/>
      <c r="AF383" s="242"/>
      <c r="AG383" s="242"/>
      <c r="AH383" s="242"/>
      <c r="BF383" s="164"/>
      <c r="BG383" s="164"/>
      <c r="BH383" s="164"/>
      <c r="BI383" s="164"/>
      <c r="BJ383" s="164"/>
      <c r="BK383" s="164"/>
      <c r="BL383" s="164"/>
      <c r="BM383" s="164"/>
      <c r="BN383" s="164"/>
      <c r="BO383" s="164"/>
      <c r="BP383" s="164"/>
      <c r="BQ383" s="164"/>
      <c r="BR383" s="164"/>
      <c r="BS383" s="164"/>
      <c r="BT383" s="164"/>
      <c r="BU383" s="164"/>
      <c r="BV383" s="164"/>
      <c r="BW383" s="164"/>
      <c r="BX383" s="164"/>
      <c r="BY383" s="164"/>
      <c r="BZ383" s="164"/>
      <c r="CA383" s="164"/>
      <c r="CB383" s="164"/>
      <c r="CC383" s="164"/>
      <c r="CD383" s="164"/>
      <c r="CE383" s="164"/>
      <c r="CF383" s="164"/>
      <c r="CG383" s="164"/>
      <c r="CH383" s="164"/>
      <c r="CI383" s="164"/>
      <c r="DR383" s="243"/>
      <c r="DS383" s="243"/>
      <c r="DT383" s="243"/>
      <c r="DU383" s="243"/>
      <c r="DV383" s="243"/>
      <c r="DW383" s="243"/>
    </row>
    <row r="384" ht="15.75" customHeight="1">
      <c r="E384" s="247"/>
      <c r="F384" s="247"/>
      <c r="G384" s="247"/>
      <c r="H384" s="247"/>
      <c r="I384" s="247"/>
      <c r="J384" s="248"/>
      <c r="T384" s="249"/>
      <c r="AE384" s="242"/>
      <c r="AF384" s="242"/>
      <c r="AG384" s="242"/>
      <c r="AH384" s="242"/>
      <c r="BF384" s="164"/>
      <c r="BG384" s="164"/>
      <c r="BH384" s="164"/>
      <c r="BI384" s="164"/>
      <c r="BJ384" s="164"/>
      <c r="BK384" s="164"/>
      <c r="BL384" s="164"/>
      <c r="BM384" s="164"/>
      <c r="BN384" s="164"/>
      <c r="BO384" s="164"/>
      <c r="BP384" s="164"/>
      <c r="BQ384" s="164"/>
      <c r="BR384" s="164"/>
      <c r="BS384" s="164"/>
      <c r="BT384" s="164"/>
      <c r="BU384" s="164"/>
      <c r="BV384" s="164"/>
      <c r="BW384" s="164"/>
      <c r="BX384" s="164"/>
      <c r="BY384" s="164"/>
      <c r="BZ384" s="164"/>
      <c r="CA384" s="164"/>
      <c r="CB384" s="164"/>
      <c r="CC384" s="164"/>
      <c r="CD384" s="164"/>
      <c r="CE384" s="164"/>
      <c r="CF384" s="164"/>
      <c r="CG384" s="164"/>
      <c r="CH384" s="164"/>
      <c r="CI384" s="164"/>
      <c r="DR384" s="243"/>
      <c r="DS384" s="243"/>
      <c r="DT384" s="243"/>
      <c r="DU384" s="243"/>
      <c r="DV384" s="243"/>
      <c r="DW384" s="243"/>
    </row>
    <row r="385" ht="15.75" customHeight="1">
      <c r="E385" s="247"/>
      <c r="F385" s="247"/>
      <c r="G385" s="247"/>
      <c r="H385" s="247"/>
      <c r="I385" s="247"/>
      <c r="J385" s="248"/>
      <c r="T385" s="249"/>
      <c r="AE385" s="242"/>
      <c r="AF385" s="242"/>
      <c r="AG385" s="242"/>
      <c r="AH385" s="242"/>
      <c r="BF385" s="164"/>
      <c r="BG385" s="164"/>
      <c r="BH385" s="164"/>
      <c r="BI385" s="164"/>
      <c r="BJ385" s="164"/>
      <c r="BK385" s="164"/>
      <c r="BL385" s="164"/>
      <c r="BM385" s="164"/>
      <c r="BN385" s="164"/>
      <c r="BO385" s="164"/>
      <c r="BP385" s="164"/>
      <c r="BQ385" s="164"/>
      <c r="BR385" s="164"/>
      <c r="BS385" s="164"/>
      <c r="BT385" s="164"/>
      <c r="BU385" s="164"/>
      <c r="BV385" s="164"/>
      <c r="BW385" s="164"/>
      <c r="BX385" s="164"/>
      <c r="BY385" s="164"/>
      <c r="BZ385" s="164"/>
      <c r="CA385" s="164"/>
      <c r="CB385" s="164"/>
      <c r="CC385" s="164"/>
      <c r="CD385" s="164"/>
      <c r="CE385" s="164"/>
      <c r="CF385" s="164"/>
      <c r="CG385" s="164"/>
      <c r="CH385" s="164"/>
      <c r="CI385" s="164"/>
      <c r="DR385" s="243"/>
      <c r="DS385" s="243"/>
      <c r="DT385" s="243"/>
      <c r="DU385" s="243"/>
      <c r="DV385" s="243"/>
      <c r="DW385" s="243"/>
    </row>
    <row r="386" ht="15.75" customHeight="1">
      <c r="E386" s="247"/>
      <c r="F386" s="247"/>
      <c r="G386" s="247"/>
      <c r="H386" s="247"/>
      <c r="I386" s="247"/>
      <c r="J386" s="248"/>
      <c r="T386" s="249"/>
      <c r="AE386" s="242"/>
      <c r="AF386" s="242"/>
      <c r="AG386" s="242"/>
      <c r="AH386" s="242"/>
      <c r="BF386" s="164"/>
      <c r="BG386" s="164"/>
      <c r="BH386" s="164"/>
      <c r="BI386" s="164"/>
      <c r="BJ386" s="164"/>
      <c r="BK386" s="164"/>
      <c r="BL386" s="164"/>
      <c r="BM386" s="164"/>
      <c r="BN386" s="164"/>
      <c r="BO386" s="164"/>
      <c r="BP386" s="164"/>
      <c r="BQ386" s="164"/>
      <c r="BR386" s="164"/>
      <c r="BS386" s="164"/>
      <c r="BT386" s="164"/>
      <c r="BU386" s="164"/>
      <c r="BV386" s="164"/>
      <c r="BW386" s="164"/>
      <c r="BX386" s="164"/>
      <c r="BY386" s="164"/>
      <c r="BZ386" s="164"/>
      <c r="CA386" s="164"/>
      <c r="CB386" s="164"/>
      <c r="CC386" s="164"/>
      <c r="CD386" s="164"/>
      <c r="CE386" s="164"/>
      <c r="CF386" s="164"/>
      <c r="CG386" s="164"/>
      <c r="CH386" s="164"/>
      <c r="CI386" s="164"/>
      <c r="DR386" s="243"/>
      <c r="DS386" s="243"/>
      <c r="DT386" s="243"/>
      <c r="DU386" s="243"/>
      <c r="DV386" s="243"/>
      <c r="DW386" s="243"/>
    </row>
    <row r="387" ht="15.75" customHeight="1">
      <c r="E387" s="247"/>
      <c r="F387" s="247"/>
      <c r="G387" s="247"/>
      <c r="H387" s="247"/>
      <c r="I387" s="247"/>
      <c r="J387" s="248"/>
      <c r="T387" s="249"/>
      <c r="AE387" s="242"/>
      <c r="AF387" s="242"/>
      <c r="AG387" s="242"/>
      <c r="AH387" s="242"/>
      <c r="BF387" s="164"/>
      <c r="BG387" s="164"/>
      <c r="BH387" s="164"/>
      <c r="BI387" s="164"/>
      <c r="BJ387" s="164"/>
      <c r="BK387" s="164"/>
      <c r="BL387" s="164"/>
      <c r="BM387" s="164"/>
      <c r="BN387" s="164"/>
      <c r="BO387" s="164"/>
      <c r="BP387" s="164"/>
      <c r="BQ387" s="164"/>
      <c r="BR387" s="164"/>
      <c r="BS387" s="164"/>
      <c r="BT387" s="164"/>
      <c r="BU387" s="164"/>
      <c r="BV387" s="164"/>
      <c r="BW387" s="164"/>
      <c r="BX387" s="164"/>
      <c r="BY387" s="164"/>
      <c r="BZ387" s="164"/>
      <c r="CA387" s="164"/>
      <c r="CB387" s="164"/>
      <c r="CC387" s="164"/>
      <c r="CD387" s="164"/>
      <c r="CE387" s="164"/>
      <c r="CF387" s="164"/>
      <c r="CG387" s="164"/>
      <c r="CH387" s="164"/>
      <c r="CI387" s="164"/>
      <c r="DR387" s="243"/>
      <c r="DS387" s="243"/>
      <c r="DT387" s="243"/>
      <c r="DU387" s="243"/>
      <c r="DV387" s="243"/>
      <c r="DW387" s="243"/>
    </row>
    <row r="388" ht="15.75" customHeight="1">
      <c r="E388" s="247"/>
      <c r="F388" s="247"/>
      <c r="G388" s="247"/>
      <c r="H388" s="247"/>
      <c r="I388" s="247"/>
      <c r="J388" s="248"/>
      <c r="T388" s="249"/>
      <c r="AE388" s="242"/>
      <c r="AF388" s="242"/>
      <c r="AG388" s="242"/>
      <c r="AH388" s="242"/>
      <c r="BF388" s="164"/>
      <c r="BG388" s="164"/>
      <c r="BH388" s="164"/>
      <c r="BI388" s="164"/>
      <c r="BJ388" s="164"/>
      <c r="BK388" s="164"/>
      <c r="BL388" s="164"/>
      <c r="BM388" s="164"/>
      <c r="BN388" s="164"/>
      <c r="BO388" s="164"/>
      <c r="BP388" s="164"/>
      <c r="BQ388" s="164"/>
      <c r="BR388" s="164"/>
      <c r="BS388" s="164"/>
      <c r="BT388" s="164"/>
      <c r="BU388" s="164"/>
      <c r="BV388" s="164"/>
      <c r="BW388" s="164"/>
      <c r="BX388" s="164"/>
      <c r="BY388" s="164"/>
      <c r="BZ388" s="164"/>
      <c r="CA388" s="164"/>
      <c r="CB388" s="164"/>
      <c r="CC388" s="164"/>
      <c r="CD388" s="164"/>
      <c r="CE388" s="164"/>
      <c r="CF388" s="164"/>
      <c r="CG388" s="164"/>
      <c r="CH388" s="164"/>
      <c r="CI388" s="164"/>
      <c r="DR388" s="243"/>
      <c r="DS388" s="243"/>
      <c r="DT388" s="243"/>
      <c r="DU388" s="243"/>
      <c r="DV388" s="243"/>
      <c r="DW388" s="243"/>
    </row>
    <row r="389" ht="15.75" customHeight="1">
      <c r="E389" s="247"/>
      <c r="F389" s="247"/>
      <c r="G389" s="247"/>
      <c r="H389" s="247"/>
      <c r="I389" s="247"/>
      <c r="J389" s="248"/>
      <c r="T389" s="249"/>
      <c r="AE389" s="242"/>
      <c r="AF389" s="242"/>
      <c r="AG389" s="242"/>
      <c r="AH389" s="242"/>
      <c r="BF389" s="164"/>
      <c r="BG389" s="164"/>
      <c r="BH389" s="164"/>
      <c r="BI389" s="164"/>
      <c r="BJ389" s="164"/>
      <c r="BK389" s="164"/>
      <c r="BL389" s="164"/>
      <c r="BM389" s="164"/>
      <c r="BN389" s="164"/>
      <c r="BO389" s="164"/>
      <c r="BP389" s="164"/>
      <c r="BQ389" s="164"/>
      <c r="BR389" s="164"/>
      <c r="BS389" s="164"/>
      <c r="BT389" s="164"/>
      <c r="BU389" s="164"/>
      <c r="BV389" s="164"/>
      <c r="BW389" s="164"/>
      <c r="BX389" s="164"/>
      <c r="BY389" s="164"/>
      <c r="BZ389" s="164"/>
      <c r="CA389" s="164"/>
      <c r="CB389" s="164"/>
      <c r="CC389" s="164"/>
      <c r="CD389" s="164"/>
      <c r="CE389" s="164"/>
      <c r="CF389" s="164"/>
      <c r="CG389" s="164"/>
      <c r="CH389" s="164"/>
      <c r="CI389" s="164"/>
      <c r="DR389" s="243"/>
      <c r="DS389" s="243"/>
      <c r="DT389" s="243"/>
      <c r="DU389" s="243"/>
      <c r="DV389" s="243"/>
      <c r="DW389" s="243"/>
    </row>
    <row r="390" ht="15.75" customHeight="1">
      <c r="E390" s="247"/>
      <c r="F390" s="247"/>
      <c r="G390" s="247"/>
      <c r="H390" s="247"/>
      <c r="I390" s="247"/>
      <c r="J390" s="248"/>
      <c r="T390" s="249"/>
      <c r="AE390" s="242"/>
      <c r="AF390" s="242"/>
      <c r="AG390" s="242"/>
      <c r="AH390" s="242"/>
      <c r="BF390" s="164"/>
      <c r="BG390" s="164"/>
      <c r="BH390" s="164"/>
      <c r="BI390" s="164"/>
      <c r="BJ390" s="164"/>
      <c r="BK390" s="164"/>
      <c r="BL390" s="164"/>
      <c r="BM390" s="164"/>
      <c r="BN390" s="164"/>
      <c r="BO390" s="164"/>
      <c r="BP390" s="164"/>
      <c r="BQ390" s="164"/>
      <c r="BR390" s="164"/>
      <c r="BS390" s="164"/>
      <c r="BT390" s="164"/>
      <c r="BU390" s="164"/>
      <c r="BV390" s="164"/>
      <c r="BW390" s="164"/>
      <c r="BX390" s="164"/>
      <c r="BY390" s="164"/>
      <c r="BZ390" s="164"/>
      <c r="CA390" s="164"/>
      <c r="CB390" s="164"/>
      <c r="CC390" s="164"/>
      <c r="CD390" s="164"/>
      <c r="CE390" s="164"/>
      <c r="CF390" s="164"/>
      <c r="CG390" s="164"/>
      <c r="CH390" s="164"/>
      <c r="CI390" s="164"/>
      <c r="DR390" s="243"/>
      <c r="DS390" s="243"/>
      <c r="DT390" s="243"/>
      <c r="DU390" s="243"/>
      <c r="DV390" s="243"/>
      <c r="DW390" s="243"/>
    </row>
    <row r="391" ht="15.75" customHeight="1">
      <c r="E391" s="247"/>
      <c r="F391" s="247"/>
      <c r="G391" s="247"/>
      <c r="H391" s="247"/>
      <c r="I391" s="247"/>
      <c r="J391" s="248"/>
      <c r="T391" s="249"/>
      <c r="AE391" s="242"/>
      <c r="AF391" s="242"/>
      <c r="AG391" s="242"/>
      <c r="AH391" s="242"/>
      <c r="BF391" s="164"/>
      <c r="BG391" s="164"/>
      <c r="BH391" s="164"/>
      <c r="BI391" s="164"/>
      <c r="BJ391" s="164"/>
      <c r="BK391" s="164"/>
      <c r="BL391" s="164"/>
      <c r="BM391" s="164"/>
      <c r="BN391" s="164"/>
      <c r="BO391" s="164"/>
      <c r="BP391" s="164"/>
      <c r="BQ391" s="164"/>
      <c r="BR391" s="164"/>
      <c r="BS391" s="164"/>
      <c r="BT391" s="164"/>
      <c r="BU391" s="164"/>
      <c r="BV391" s="164"/>
      <c r="BW391" s="164"/>
      <c r="BX391" s="164"/>
      <c r="BY391" s="164"/>
      <c r="BZ391" s="164"/>
      <c r="CA391" s="164"/>
      <c r="CB391" s="164"/>
      <c r="CC391" s="164"/>
      <c r="CD391" s="164"/>
      <c r="CE391" s="164"/>
      <c r="CF391" s="164"/>
      <c r="CG391" s="164"/>
      <c r="CH391" s="164"/>
      <c r="CI391" s="164"/>
      <c r="DR391" s="243"/>
      <c r="DS391" s="243"/>
      <c r="DT391" s="243"/>
      <c r="DU391" s="243"/>
      <c r="DV391" s="243"/>
      <c r="DW391" s="243"/>
    </row>
    <row r="392" ht="15.75" customHeight="1">
      <c r="E392" s="247"/>
      <c r="F392" s="247"/>
      <c r="G392" s="247"/>
      <c r="H392" s="247"/>
      <c r="I392" s="247"/>
      <c r="J392" s="248"/>
      <c r="T392" s="249"/>
      <c r="AE392" s="242"/>
      <c r="AF392" s="242"/>
      <c r="AG392" s="242"/>
      <c r="AH392" s="242"/>
      <c r="BF392" s="164"/>
      <c r="BG392" s="164"/>
      <c r="BH392" s="164"/>
      <c r="BI392" s="164"/>
      <c r="BJ392" s="164"/>
      <c r="BK392" s="164"/>
      <c r="BL392" s="164"/>
      <c r="BM392" s="164"/>
      <c r="BN392" s="164"/>
      <c r="BO392" s="164"/>
      <c r="BP392" s="164"/>
      <c r="BQ392" s="164"/>
      <c r="BR392" s="164"/>
      <c r="BS392" s="164"/>
      <c r="BT392" s="164"/>
      <c r="BU392" s="164"/>
      <c r="BV392" s="164"/>
      <c r="BW392" s="164"/>
      <c r="BX392" s="164"/>
      <c r="BY392" s="164"/>
      <c r="BZ392" s="164"/>
      <c r="CA392" s="164"/>
      <c r="CB392" s="164"/>
      <c r="CC392" s="164"/>
      <c r="CD392" s="164"/>
      <c r="CE392" s="164"/>
      <c r="CF392" s="164"/>
      <c r="CG392" s="164"/>
      <c r="CH392" s="164"/>
      <c r="CI392" s="164"/>
      <c r="DR392" s="243"/>
      <c r="DS392" s="243"/>
      <c r="DT392" s="243"/>
      <c r="DU392" s="243"/>
      <c r="DV392" s="243"/>
      <c r="DW392" s="243"/>
    </row>
    <row r="393" ht="15.75" customHeight="1">
      <c r="E393" s="247"/>
      <c r="F393" s="247"/>
      <c r="G393" s="247"/>
      <c r="H393" s="247"/>
      <c r="I393" s="247"/>
      <c r="J393" s="248"/>
      <c r="T393" s="249"/>
      <c r="AE393" s="242"/>
      <c r="AF393" s="242"/>
      <c r="AG393" s="242"/>
      <c r="AH393" s="242"/>
      <c r="BF393" s="164"/>
      <c r="BG393" s="164"/>
      <c r="BH393" s="164"/>
      <c r="BI393" s="164"/>
      <c r="BJ393" s="164"/>
      <c r="BK393" s="164"/>
      <c r="BL393" s="164"/>
      <c r="BM393" s="164"/>
      <c r="BN393" s="164"/>
      <c r="BO393" s="164"/>
      <c r="BP393" s="164"/>
      <c r="BQ393" s="164"/>
      <c r="BR393" s="164"/>
      <c r="BS393" s="164"/>
      <c r="BT393" s="164"/>
      <c r="BU393" s="164"/>
      <c r="BV393" s="164"/>
      <c r="BW393" s="164"/>
      <c r="BX393" s="164"/>
      <c r="BY393" s="164"/>
      <c r="BZ393" s="164"/>
      <c r="CA393" s="164"/>
      <c r="CB393" s="164"/>
      <c r="CC393" s="164"/>
      <c r="CD393" s="164"/>
      <c r="CE393" s="164"/>
      <c r="CF393" s="164"/>
      <c r="CG393" s="164"/>
      <c r="CH393" s="164"/>
      <c r="CI393" s="164"/>
      <c r="DR393" s="243"/>
      <c r="DS393" s="243"/>
      <c r="DT393" s="243"/>
      <c r="DU393" s="243"/>
      <c r="DV393" s="243"/>
      <c r="DW393" s="243"/>
    </row>
    <row r="394" ht="15.75" customHeight="1">
      <c r="E394" s="247"/>
      <c r="F394" s="247"/>
      <c r="G394" s="247"/>
      <c r="H394" s="247"/>
      <c r="I394" s="247"/>
      <c r="J394" s="248"/>
      <c r="T394" s="249"/>
      <c r="AE394" s="242"/>
      <c r="AF394" s="242"/>
      <c r="AG394" s="242"/>
      <c r="AH394" s="242"/>
      <c r="BF394" s="164"/>
      <c r="BG394" s="164"/>
      <c r="BH394" s="164"/>
      <c r="BI394" s="164"/>
      <c r="BJ394" s="164"/>
      <c r="BK394" s="164"/>
      <c r="BL394" s="164"/>
      <c r="BM394" s="164"/>
      <c r="BN394" s="164"/>
      <c r="BO394" s="164"/>
      <c r="BP394" s="164"/>
      <c r="BQ394" s="164"/>
      <c r="BR394" s="164"/>
      <c r="BS394" s="164"/>
      <c r="BT394" s="164"/>
      <c r="BU394" s="164"/>
      <c r="BV394" s="164"/>
      <c r="BW394" s="164"/>
      <c r="BX394" s="164"/>
      <c r="BY394" s="164"/>
      <c r="BZ394" s="164"/>
      <c r="CA394" s="164"/>
      <c r="CB394" s="164"/>
      <c r="CC394" s="164"/>
      <c r="CD394" s="164"/>
      <c r="CE394" s="164"/>
      <c r="CF394" s="164"/>
      <c r="CG394" s="164"/>
      <c r="CH394" s="164"/>
      <c r="CI394" s="164"/>
      <c r="DR394" s="243"/>
      <c r="DS394" s="243"/>
      <c r="DT394" s="243"/>
      <c r="DU394" s="243"/>
      <c r="DV394" s="243"/>
      <c r="DW394" s="243"/>
    </row>
    <row r="395" ht="15.75" customHeight="1">
      <c r="E395" s="247"/>
      <c r="F395" s="247"/>
      <c r="G395" s="247"/>
      <c r="H395" s="247"/>
      <c r="I395" s="247"/>
      <c r="J395" s="248"/>
      <c r="T395" s="249"/>
      <c r="AE395" s="242"/>
      <c r="AF395" s="242"/>
      <c r="AG395" s="242"/>
      <c r="AH395" s="242"/>
      <c r="BF395" s="164"/>
      <c r="BG395" s="164"/>
      <c r="BH395" s="164"/>
      <c r="BI395" s="164"/>
      <c r="BJ395" s="164"/>
      <c r="BK395" s="164"/>
      <c r="BL395" s="164"/>
      <c r="BM395" s="164"/>
      <c r="BN395" s="164"/>
      <c r="BO395" s="164"/>
      <c r="BP395" s="164"/>
      <c r="BQ395" s="164"/>
      <c r="BR395" s="164"/>
      <c r="BS395" s="164"/>
      <c r="BT395" s="164"/>
      <c r="BU395" s="164"/>
      <c r="BV395" s="164"/>
      <c r="BW395" s="164"/>
      <c r="BX395" s="164"/>
      <c r="BY395" s="164"/>
      <c r="BZ395" s="164"/>
      <c r="CA395" s="164"/>
      <c r="CB395" s="164"/>
      <c r="CC395" s="164"/>
      <c r="CD395" s="164"/>
      <c r="CE395" s="164"/>
      <c r="CF395" s="164"/>
      <c r="CG395" s="164"/>
      <c r="CH395" s="164"/>
      <c r="CI395" s="164"/>
      <c r="DR395" s="243"/>
      <c r="DS395" s="243"/>
      <c r="DT395" s="243"/>
      <c r="DU395" s="243"/>
      <c r="DV395" s="243"/>
      <c r="DW395" s="243"/>
    </row>
    <row r="396" ht="15.75" customHeight="1">
      <c r="E396" s="247"/>
      <c r="F396" s="247"/>
      <c r="G396" s="247"/>
      <c r="H396" s="247"/>
      <c r="I396" s="247"/>
      <c r="J396" s="248"/>
      <c r="T396" s="249"/>
      <c r="AE396" s="242"/>
      <c r="AF396" s="242"/>
      <c r="AG396" s="242"/>
      <c r="AH396" s="242"/>
      <c r="BF396" s="164"/>
      <c r="BG396" s="164"/>
      <c r="BH396" s="164"/>
      <c r="BI396" s="164"/>
      <c r="BJ396" s="164"/>
      <c r="BK396" s="164"/>
      <c r="BL396" s="164"/>
      <c r="BM396" s="164"/>
      <c r="BN396" s="164"/>
      <c r="BO396" s="164"/>
      <c r="BP396" s="164"/>
      <c r="BQ396" s="164"/>
      <c r="BR396" s="164"/>
      <c r="BS396" s="164"/>
      <c r="BT396" s="164"/>
      <c r="BU396" s="164"/>
      <c r="BV396" s="164"/>
      <c r="BW396" s="164"/>
      <c r="BX396" s="164"/>
      <c r="BY396" s="164"/>
      <c r="BZ396" s="164"/>
      <c r="CA396" s="164"/>
      <c r="CB396" s="164"/>
      <c r="CC396" s="164"/>
      <c r="CD396" s="164"/>
      <c r="CE396" s="164"/>
      <c r="CF396" s="164"/>
      <c r="CG396" s="164"/>
      <c r="CH396" s="164"/>
      <c r="CI396" s="164"/>
      <c r="DR396" s="243"/>
      <c r="DS396" s="243"/>
      <c r="DT396" s="243"/>
      <c r="DU396" s="243"/>
      <c r="DV396" s="243"/>
      <c r="DW396" s="243"/>
    </row>
    <row r="397" ht="15.75" customHeight="1">
      <c r="E397" s="247"/>
      <c r="F397" s="247"/>
      <c r="G397" s="247"/>
      <c r="H397" s="247"/>
      <c r="I397" s="247"/>
      <c r="J397" s="248"/>
      <c r="T397" s="249"/>
      <c r="AE397" s="242"/>
      <c r="AF397" s="242"/>
      <c r="AG397" s="242"/>
      <c r="AH397" s="242"/>
      <c r="BF397" s="164"/>
      <c r="BG397" s="164"/>
      <c r="BH397" s="164"/>
      <c r="BI397" s="164"/>
      <c r="BJ397" s="164"/>
      <c r="BK397" s="164"/>
      <c r="BL397" s="164"/>
      <c r="BM397" s="164"/>
      <c r="BN397" s="164"/>
      <c r="BO397" s="164"/>
      <c r="BP397" s="164"/>
      <c r="BQ397" s="164"/>
      <c r="BR397" s="164"/>
      <c r="BS397" s="164"/>
      <c r="BT397" s="164"/>
      <c r="BU397" s="164"/>
      <c r="BV397" s="164"/>
      <c r="BW397" s="164"/>
      <c r="BX397" s="164"/>
      <c r="BY397" s="164"/>
      <c r="BZ397" s="164"/>
      <c r="CA397" s="164"/>
      <c r="CB397" s="164"/>
      <c r="CC397" s="164"/>
      <c r="CD397" s="164"/>
      <c r="CE397" s="164"/>
      <c r="CF397" s="164"/>
      <c r="CG397" s="164"/>
      <c r="CH397" s="164"/>
      <c r="CI397" s="164"/>
      <c r="DR397" s="243"/>
      <c r="DS397" s="243"/>
      <c r="DT397" s="243"/>
      <c r="DU397" s="243"/>
      <c r="DV397" s="243"/>
      <c r="DW397" s="243"/>
    </row>
    <row r="398" ht="15.75" customHeight="1">
      <c r="E398" s="247"/>
      <c r="F398" s="247"/>
      <c r="G398" s="247"/>
      <c r="H398" s="247"/>
      <c r="I398" s="247"/>
      <c r="J398" s="248"/>
      <c r="T398" s="249"/>
      <c r="AE398" s="242"/>
      <c r="AF398" s="242"/>
      <c r="AG398" s="242"/>
      <c r="AH398" s="242"/>
      <c r="BF398" s="164"/>
      <c r="BG398" s="164"/>
      <c r="BH398" s="164"/>
      <c r="BI398" s="164"/>
      <c r="BJ398" s="164"/>
      <c r="BK398" s="164"/>
      <c r="BL398" s="164"/>
      <c r="BM398" s="164"/>
      <c r="BN398" s="164"/>
      <c r="BO398" s="164"/>
      <c r="BP398" s="164"/>
      <c r="BQ398" s="164"/>
      <c r="BR398" s="164"/>
      <c r="BS398" s="164"/>
      <c r="BT398" s="164"/>
      <c r="BU398" s="164"/>
      <c r="BV398" s="164"/>
      <c r="BW398" s="164"/>
      <c r="BX398" s="164"/>
      <c r="BY398" s="164"/>
      <c r="BZ398" s="164"/>
      <c r="CA398" s="164"/>
      <c r="CB398" s="164"/>
      <c r="CC398" s="164"/>
      <c r="CD398" s="164"/>
      <c r="CE398" s="164"/>
      <c r="CF398" s="164"/>
      <c r="CG398" s="164"/>
      <c r="CH398" s="164"/>
      <c r="CI398" s="164"/>
      <c r="DR398" s="243"/>
      <c r="DS398" s="243"/>
      <c r="DT398" s="243"/>
      <c r="DU398" s="243"/>
      <c r="DV398" s="243"/>
      <c r="DW398" s="243"/>
    </row>
    <row r="399" ht="15.75" customHeight="1">
      <c r="E399" s="247"/>
      <c r="F399" s="247"/>
      <c r="G399" s="247"/>
      <c r="H399" s="247"/>
      <c r="I399" s="247"/>
      <c r="J399" s="248"/>
      <c r="T399" s="249"/>
      <c r="AE399" s="242"/>
      <c r="AF399" s="242"/>
      <c r="AG399" s="242"/>
      <c r="AH399" s="242"/>
      <c r="BF399" s="164"/>
      <c r="BG399" s="164"/>
      <c r="BH399" s="164"/>
      <c r="BI399" s="164"/>
      <c r="BJ399" s="164"/>
      <c r="BK399" s="164"/>
      <c r="BL399" s="164"/>
      <c r="BM399" s="164"/>
      <c r="BN399" s="164"/>
      <c r="BO399" s="164"/>
      <c r="BP399" s="164"/>
      <c r="BQ399" s="164"/>
      <c r="BR399" s="164"/>
      <c r="BS399" s="164"/>
      <c r="BT399" s="164"/>
      <c r="BU399" s="164"/>
      <c r="BV399" s="164"/>
      <c r="BW399" s="164"/>
      <c r="BX399" s="164"/>
      <c r="BY399" s="164"/>
      <c r="BZ399" s="164"/>
      <c r="CA399" s="164"/>
      <c r="CB399" s="164"/>
      <c r="CC399" s="164"/>
      <c r="CD399" s="164"/>
      <c r="CE399" s="164"/>
      <c r="CF399" s="164"/>
      <c r="CG399" s="164"/>
      <c r="CH399" s="164"/>
      <c r="CI399" s="164"/>
      <c r="DR399" s="243"/>
      <c r="DS399" s="243"/>
      <c r="DT399" s="243"/>
      <c r="DU399" s="243"/>
      <c r="DV399" s="243"/>
      <c r="DW399" s="243"/>
    </row>
    <row r="400" ht="15.75" customHeight="1">
      <c r="E400" s="247"/>
      <c r="F400" s="247"/>
      <c r="G400" s="247"/>
      <c r="H400" s="247"/>
      <c r="I400" s="247"/>
      <c r="J400" s="248"/>
      <c r="T400" s="249"/>
      <c r="AE400" s="242"/>
      <c r="AF400" s="242"/>
      <c r="AG400" s="242"/>
      <c r="AH400" s="242"/>
      <c r="BF400" s="164"/>
      <c r="BG400" s="164"/>
      <c r="BH400" s="164"/>
      <c r="BI400" s="164"/>
      <c r="BJ400" s="164"/>
      <c r="BK400" s="164"/>
      <c r="BL400" s="164"/>
      <c r="BM400" s="164"/>
      <c r="BN400" s="164"/>
      <c r="BO400" s="164"/>
      <c r="BP400" s="164"/>
      <c r="BQ400" s="164"/>
      <c r="BR400" s="164"/>
      <c r="BS400" s="164"/>
      <c r="BT400" s="164"/>
      <c r="BU400" s="164"/>
      <c r="BV400" s="164"/>
      <c r="BW400" s="164"/>
      <c r="BX400" s="164"/>
      <c r="BY400" s="164"/>
      <c r="BZ400" s="164"/>
      <c r="CA400" s="164"/>
      <c r="CB400" s="164"/>
      <c r="CC400" s="164"/>
      <c r="CD400" s="164"/>
      <c r="CE400" s="164"/>
      <c r="CF400" s="164"/>
      <c r="CG400" s="164"/>
      <c r="CH400" s="164"/>
      <c r="CI400" s="164"/>
      <c r="DR400" s="243"/>
      <c r="DS400" s="243"/>
      <c r="DT400" s="243"/>
      <c r="DU400" s="243"/>
      <c r="DV400" s="243"/>
      <c r="DW400" s="243"/>
    </row>
    <row r="401" ht="15.75" customHeight="1">
      <c r="E401" s="247"/>
      <c r="F401" s="247"/>
      <c r="G401" s="247"/>
      <c r="H401" s="247"/>
      <c r="I401" s="247"/>
      <c r="J401" s="248"/>
      <c r="T401" s="249"/>
      <c r="AE401" s="242"/>
      <c r="AF401" s="242"/>
      <c r="AG401" s="242"/>
      <c r="AH401" s="242"/>
      <c r="BF401" s="164"/>
      <c r="BG401" s="164"/>
      <c r="BH401" s="164"/>
      <c r="BI401" s="164"/>
      <c r="BJ401" s="164"/>
      <c r="BK401" s="164"/>
      <c r="BL401" s="164"/>
      <c r="BM401" s="164"/>
      <c r="BN401" s="164"/>
      <c r="BO401" s="164"/>
      <c r="BP401" s="164"/>
      <c r="BQ401" s="164"/>
      <c r="BR401" s="164"/>
      <c r="BS401" s="164"/>
      <c r="BT401" s="164"/>
      <c r="BU401" s="164"/>
      <c r="BV401" s="164"/>
      <c r="BW401" s="164"/>
      <c r="BX401" s="164"/>
      <c r="BY401" s="164"/>
      <c r="BZ401" s="164"/>
      <c r="CA401" s="164"/>
      <c r="CB401" s="164"/>
      <c r="CC401" s="164"/>
      <c r="CD401" s="164"/>
      <c r="CE401" s="164"/>
      <c r="CF401" s="164"/>
      <c r="CG401" s="164"/>
      <c r="CH401" s="164"/>
      <c r="CI401" s="164"/>
      <c r="DR401" s="243"/>
      <c r="DS401" s="243"/>
      <c r="DT401" s="243"/>
      <c r="DU401" s="243"/>
      <c r="DV401" s="243"/>
      <c r="DW401" s="243"/>
    </row>
    <row r="402" ht="15.75" customHeight="1">
      <c r="E402" s="247"/>
      <c r="F402" s="247"/>
      <c r="G402" s="247"/>
      <c r="H402" s="247"/>
      <c r="I402" s="247"/>
      <c r="J402" s="248"/>
      <c r="T402" s="249"/>
      <c r="AE402" s="242"/>
      <c r="AF402" s="242"/>
      <c r="AG402" s="242"/>
      <c r="AH402" s="242"/>
      <c r="BF402" s="164"/>
      <c r="BG402" s="164"/>
      <c r="BH402" s="164"/>
      <c r="BI402" s="164"/>
      <c r="BJ402" s="164"/>
      <c r="BK402" s="164"/>
      <c r="BL402" s="164"/>
      <c r="BM402" s="164"/>
      <c r="BN402" s="164"/>
      <c r="BO402" s="164"/>
      <c r="BP402" s="164"/>
      <c r="BQ402" s="164"/>
      <c r="BR402" s="164"/>
      <c r="BS402" s="164"/>
      <c r="BT402" s="164"/>
      <c r="BU402" s="164"/>
      <c r="BV402" s="164"/>
      <c r="BW402" s="164"/>
      <c r="BX402" s="164"/>
      <c r="BY402" s="164"/>
      <c r="BZ402" s="164"/>
      <c r="CA402" s="164"/>
      <c r="CB402" s="164"/>
      <c r="CC402" s="164"/>
      <c r="CD402" s="164"/>
      <c r="CE402" s="164"/>
      <c r="CF402" s="164"/>
      <c r="CG402" s="164"/>
      <c r="CH402" s="164"/>
      <c r="CI402" s="164"/>
      <c r="DR402" s="243"/>
      <c r="DS402" s="243"/>
      <c r="DT402" s="243"/>
      <c r="DU402" s="243"/>
      <c r="DV402" s="243"/>
      <c r="DW402" s="243"/>
    </row>
    <row r="403" ht="15.75" customHeight="1">
      <c r="E403" s="247"/>
      <c r="F403" s="247"/>
      <c r="G403" s="247"/>
      <c r="H403" s="247"/>
      <c r="I403" s="247"/>
      <c r="J403" s="248"/>
      <c r="T403" s="249"/>
      <c r="AE403" s="242"/>
      <c r="AF403" s="242"/>
      <c r="AG403" s="242"/>
      <c r="AH403" s="242"/>
      <c r="BF403" s="164"/>
      <c r="BG403" s="164"/>
      <c r="BH403" s="164"/>
      <c r="BI403" s="164"/>
      <c r="BJ403" s="164"/>
      <c r="BK403" s="164"/>
      <c r="BL403" s="164"/>
      <c r="BM403" s="164"/>
      <c r="BN403" s="164"/>
      <c r="BO403" s="164"/>
      <c r="BP403" s="164"/>
      <c r="BQ403" s="164"/>
      <c r="BR403" s="164"/>
      <c r="BS403" s="164"/>
      <c r="BT403" s="164"/>
      <c r="BU403" s="164"/>
      <c r="BV403" s="164"/>
      <c r="BW403" s="164"/>
      <c r="BX403" s="164"/>
      <c r="BY403" s="164"/>
      <c r="BZ403" s="164"/>
      <c r="CA403" s="164"/>
      <c r="CB403" s="164"/>
      <c r="CC403" s="164"/>
      <c r="CD403" s="164"/>
      <c r="CE403" s="164"/>
      <c r="CF403" s="164"/>
      <c r="CG403" s="164"/>
      <c r="CH403" s="164"/>
      <c r="CI403" s="164"/>
      <c r="DR403" s="243"/>
      <c r="DS403" s="243"/>
      <c r="DT403" s="243"/>
      <c r="DU403" s="243"/>
      <c r="DV403" s="243"/>
      <c r="DW403" s="243"/>
    </row>
    <row r="404" ht="15.75" customHeight="1">
      <c r="E404" s="247"/>
      <c r="F404" s="247"/>
      <c r="G404" s="247"/>
      <c r="H404" s="247"/>
      <c r="I404" s="247"/>
      <c r="J404" s="248"/>
      <c r="T404" s="249"/>
      <c r="AE404" s="242"/>
      <c r="AF404" s="242"/>
      <c r="AG404" s="242"/>
      <c r="AH404" s="242"/>
      <c r="BF404" s="164"/>
      <c r="BG404" s="164"/>
      <c r="BH404" s="164"/>
      <c r="BI404" s="164"/>
      <c r="BJ404" s="164"/>
      <c r="BK404" s="164"/>
      <c r="BL404" s="164"/>
      <c r="BM404" s="164"/>
      <c r="BN404" s="164"/>
      <c r="BO404" s="164"/>
      <c r="BP404" s="164"/>
      <c r="BQ404" s="164"/>
      <c r="BR404" s="164"/>
      <c r="BS404" s="164"/>
      <c r="BT404" s="164"/>
      <c r="BU404" s="164"/>
      <c r="BV404" s="164"/>
      <c r="BW404" s="164"/>
      <c r="BX404" s="164"/>
      <c r="BY404" s="164"/>
      <c r="BZ404" s="164"/>
      <c r="CA404" s="164"/>
      <c r="CB404" s="164"/>
      <c r="CC404" s="164"/>
      <c r="CD404" s="164"/>
      <c r="CE404" s="164"/>
      <c r="CF404" s="164"/>
      <c r="CG404" s="164"/>
      <c r="CH404" s="164"/>
      <c r="CI404" s="164"/>
      <c r="DR404" s="243"/>
      <c r="DS404" s="243"/>
      <c r="DT404" s="243"/>
      <c r="DU404" s="243"/>
      <c r="DV404" s="243"/>
      <c r="DW404" s="243"/>
    </row>
    <row r="405" ht="15.75" customHeight="1">
      <c r="E405" s="247"/>
      <c r="F405" s="247"/>
      <c r="G405" s="247"/>
      <c r="H405" s="247"/>
      <c r="I405" s="247"/>
      <c r="J405" s="248"/>
      <c r="T405" s="249"/>
      <c r="AE405" s="242"/>
      <c r="AF405" s="242"/>
      <c r="AG405" s="242"/>
      <c r="AH405" s="242"/>
      <c r="BF405" s="164"/>
      <c r="BG405" s="164"/>
      <c r="BH405" s="164"/>
      <c r="BI405" s="164"/>
      <c r="BJ405" s="164"/>
      <c r="BK405" s="164"/>
      <c r="BL405" s="164"/>
      <c r="BM405" s="164"/>
      <c r="BN405" s="164"/>
      <c r="BO405" s="164"/>
      <c r="BP405" s="164"/>
      <c r="BQ405" s="164"/>
      <c r="BR405" s="164"/>
      <c r="BS405" s="164"/>
      <c r="BT405" s="164"/>
      <c r="BU405" s="164"/>
      <c r="BV405" s="164"/>
      <c r="BW405" s="164"/>
      <c r="BX405" s="164"/>
      <c r="BY405" s="164"/>
      <c r="BZ405" s="164"/>
      <c r="CA405" s="164"/>
      <c r="CB405" s="164"/>
      <c r="CC405" s="164"/>
      <c r="CD405" s="164"/>
      <c r="CE405" s="164"/>
      <c r="CF405" s="164"/>
      <c r="CG405" s="164"/>
      <c r="CH405" s="164"/>
      <c r="CI405" s="164"/>
      <c r="DR405" s="243"/>
      <c r="DS405" s="243"/>
      <c r="DT405" s="243"/>
      <c r="DU405" s="243"/>
      <c r="DV405" s="243"/>
      <c r="DW405" s="243"/>
    </row>
    <row r="406" ht="15.75" customHeight="1">
      <c r="E406" s="247"/>
      <c r="F406" s="247"/>
      <c r="G406" s="247"/>
      <c r="H406" s="247"/>
      <c r="I406" s="247"/>
      <c r="J406" s="248"/>
      <c r="T406" s="249"/>
      <c r="AE406" s="242"/>
      <c r="AF406" s="242"/>
      <c r="AG406" s="242"/>
      <c r="AH406" s="242"/>
      <c r="BF406" s="164"/>
      <c r="BG406" s="164"/>
      <c r="BH406" s="164"/>
      <c r="BI406" s="164"/>
      <c r="BJ406" s="164"/>
      <c r="BK406" s="164"/>
      <c r="BL406" s="164"/>
      <c r="BM406" s="164"/>
      <c r="BN406" s="164"/>
      <c r="BO406" s="164"/>
      <c r="BP406" s="164"/>
      <c r="BQ406" s="164"/>
      <c r="BR406" s="164"/>
      <c r="BS406" s="164"/>
      <c r="BT406" s="164"/>
      <c r="BU406" s="164"/>
      <c r="BV406" s="164"/>
      <c r="BW406" s="164"/>
      <c r="BX406" s="164"/>
      <c r="BY406" s="164"/>
      <c r="BZ406" s="164"/>
      <c r="CA406" s="164"/>
      <c r="CB406" s="164"/>
      <c r="CC406" s="164"/>
      <c r="CD406" s="164"/>
      <c r="CE406" s="164"/>
      <c r="CF406" s="164"/>
      <c r="CG406" s="164"/>
      <c r="CH406" s="164"/>
      <c r="CI406" s="164"/>
      <c r="DR406" s="243"/>
      <c r="DS406" s="243"/>
      <c r="DT406" s="243"/>
      <c r="DU406" s="243"/>
      <c r="DV406" s="243"/>
      <c r="DW406" s="243"/>
    </row>
    <row r="407" ht="15.75" customHeight="1">
      <c r="E407" s="247"/>
      <c r="F407" s="247"/>
      <c r="G407" s="247"/>
      <c r="H407" s="247"/>
      <c r="I407" s="247"/>
      <c r="J407" s="248"/>
      <c r="T407" s="249"/>
      <c r="AE407" s="242"/>
      <c r="AF407" s="242"/>
      <c r="AG407" s="242"/>
      <c r="AH407" s="242"/>
      <c r="BF407" s="164"/>
      <c r="BG407" s="164"/>
      <c r="BH407" s="164"/>
      <c r="BI407" s="164"/>
      <c r="BJ407" s="164"/>
      <c r="BK407" s="164"/>
      <c r="BL407" s="164"/>
      <c r="BM407" s="164"/>
      <c r="BN407" s="164"/>
      <c r="BO407" s="164"/>
      <c r="BP407" s="164"/>
      <c r="BQ407" s="164"/>
      <c r="BR407" s="164"/>
      <c r="BS407" s="164"/>
      <c r="BT407" s="164"/>
      <c r="BU407" s="164"/>
      <c r="BV407" s="164"/>
      <c r="BW407" s="164"/>
      <c r="BX407" s="164"/>
      <c r="BY407" s="164"/>
      <c r="BZ407" s="164"/>
      <c r="CA407" s="164"/>
      <c r="CB407" s="164"/>
      <c r="CC407" s="164"/>
      <c r="CD407" s="164"/>
      <c r="CE407" s="164"/>
      <c r="CF407" s="164"/>
      <c r="CG407" s="164"/>
      <c r="CH407" s="164"/>
      <c r="CI407" s="164"/>
      <c r="DR407" s="243"/>
      <c r="DS407" s="243"/>
      <c r="DT407" s="243"/>
      <c r="DU407" s="243"/>
      <c r="DV407" s="243"/>
      <c r="DW407" s="243"/>
    </row>
    <row r="408" ht="15.75" customHeight="1">
      <c r="E408" s="247"/>
      <c r="F408" s="247"/>
      <c r="G408" s="247"/>
      <c r="H408" s="247"/>
      <c r="I408" s="247"/>
      <c r="J408" s="248"/>
      <c r="T408" s="249"/>
      <c r="AE408" s="242"/>
      <c r="AF408" s="242"/>
      <c r="AG408" s="242"/>
      <c r="AH408" s="242"/>
      <c r="BF408" s="164"/>
      <c r="BG408" s="164"/>
      <c r="BH408" s="164"/>
      <c r="BI408" s="164"/>
      <c r="BJ408" s="164"/>
      <c r="BK408" s="164"/>
      <c r="BL408" s="164"/>
      <c r="BM408" s="164"/>
      <c r="BN408" s="164"/>
      <c r="BO408" s="164"/>
      <c r="BP408" s="164"/>
      <c r="BQ408" s="164"/>
      <c r="BR408" s="164"/>
      <c r="BS408" s="164"/>
      <c r="BT408" s="164"/>
      <c r="BU408" s="164"/>
      <c r="BV408" s="164"/>
      <c r="BW408" s="164"/>
      <c r="BX408" s="164"/>
      <c r="BY408" s="164"/>
      <c r="BZ408" s="164"/>
      <c r="CA408" s="164"/>
      <c r="CB408" s="164"/>
      <c r="CC408" s="164"/>
      <c r="CD408" s="164"/>
      <c r="CE408" s="164"/>
      <c r="CF408" s="164"/>
      <c r="CG408" s="164"/>
      <c r="CH408" s="164"/>
      <c r="CI408" s="164"/>
      <c r="DR408" s="243"/>
      <c r="DS408" s="243"/>
      <c r="DT408" s="243"/>
      <c r="DU408" s="243"/>
      <c r="DV408" s="243"/>
      <c r="DW408" s="243"/>
    </row>
    <row r="409" ht="15.75" customHeight="1">
      <c r="E409" s="247"/>
      <c r="F409" s="247"/>
      <c r="G409" s="247"/>
      <c r="H409" s="247"/>
      <c r="I409" s="247"/>
      <c r="J409" s="248"/>
      <c r="T409" s="249"/>
      <c r="AE409" s="242"/>
      <c r="AF409" s="242"/>
      <c r="AG409" s="242"/>
      <c r="AH409" s="242"/>
      <c r="BF409" s="164"/>
      <c r="BG409" s="164"/>
      <c r="BH409" s="164"/>
      <c r="BI409" s="164"/>
      <c r="BJ409" s="164"/>
      <c r="BK409" s="164"/>
      <c r="BL409" s="164"/>
      <c r="BM409" s="164"/>
      <c r="BN409" s="164"/>
      <c r="BO409" s="164"/>
      <c r="BP409" s="164"/>
      <c r="BQ409" s="164"/>
      <c r="BR409" s="164"/>
      <c r="BS409" s="164"/>
      <c r="BT409" s="164"/>
      <c r="BU409" s="164"/>
      <c r="BV409" s="164"/>
      <c r="BW409" s="164"/>
      <c r="BX409" s="164"/>
      <c r="BY409" s="164"/>
      <c r="BZ409" s="164"/>
      <c r="CA409" s="164"/>
      <c r="CB409" s="164"/>
      <c r="CC409" s="164"/>
      <c r="CD409" s="164"/>
      <c r="CE409" s="164"/>
      <c r="CF409" s="164"/>
      <c r="CG409" s="164"/>
      <c r="CH409" s="164"/>
      <c r="CI409" s="164"/>
      <c r="DR409" s="243"/>
      <c r="DS409" s="243"/>
      <c r="DT409" s="243"/>
      <c r="DU409" s="243"/>
      <c r="DV409" s="243"/>
      <c r="DW409" s="243"/>
    </row>
    <row r="410" ht="15.75" customHeight="1">
      <c r="E410" s="247"/>
      <c r="F410" s="247"/>
      <c r="G410" s="247"/>
      <c r="H410" s="247"/>
      <c r="I410" s="247"/>
      <c r="J410" s="248"/>
      <c r="T410" s="249"/>
      <c r="AE410" s="242"/>
      <c r="AF410" s="242"/>
      <c r="AG410" s="242"/>
      <c r="AH410" s="242"/>
      <c r="BF410" s="164"/>
      <c r="BG410" s="164"/>
      <c r="BH410" s="164"/>
      <c r="BI410" s="164"/>
      <c r="BJ410" s="164"/>
      <c r="BK410" s="164"/>
      <c r="BL410" s="164"/>
      <c r="BM410" s="164"/>
      <c r="BN410" s="164"/>
      <c r="BO410" s="164"/>
      <c r="BP410" s="164"/>
      <c r="BQ410" s="164"/>
      <c r="BR410" s="164"/>
      <c r="BS410" s="164"/>
      <c r="BT410" s="164"/>
      <c r="BU410" s="164"/>
      <c r="BV410" s="164"/>
      <c r="BW410" s="164"/>
      <c r="BX410" s="164"/>
      <c r="BY410" s="164"/>
      <c r="BZ410" s="164"/>
      <c r="CA410" s="164"/>
      <c r="CB410" s="164"/>
      <c r="CC410" s="164"/>
      <c r="CD410" s="164"/>
      <c r="CE410" s="164"/>
      <c r="CF410" s="164"/>
      <c r="CG410" s="164"/>
      <c r="CH410" s="164"/>
      <c r="CI410" s="164"/>
      <c r="DR410" s="243"/>
      <c r="DS410" s="243"/>
      <c r="DT410" s="243"/>
      <c r="DU410" s="243"/>
      <c r="DV410" s="243"/>
      <c r="DW410" s="243"/>
    </row>
    <row r="411" ht="15.75" customHeight="1">
      <c r="E411" s="247"/>
      <c r="F411" s="247"/>
      <c r="G411" s="247"/>
      <c r="H411" s="247"/>
      <c r="I411" s="247"/>
      <c r="J411" s="248"/>
      <c r="T411" s="249"/>
      <c r="AE411" s="242"/>
      <c r="AF411" s="242"/>
      <c r="AG411" s="242"/>
      <c r="AH411" s="242"/>
      <c r="BF411" s="164"/>
      <c r="BG411" s="164"/>
      <c r="BH411" s="164"/>
      <c r="BI411" s="164"/>
      <c r="BJ411" s="164"/>
      <c r="BK411" s="164"/>
      <c r="BL411" s="164"/>
      <c r="BM411" s="164"/>
      <c r="BN411" s="164"/>
      <c r="BO411" s="164"/>
      <c r="BP411" s="164"/>
      <c r="BQ411" s="164"/>
      <c r="BR411" s="164"/>
      <c r="BS411" s="164"/>
      <c r="BT411" s="164"/>
      <c r="BU411" s="164"/>
      <c r="BV411" s="164"/>
      <c r="BW411" s="164"/>
      <c r="BX411" s="164"/>
      <c r="BY411" s="164"/>
      <c r="BZ411" s="164"/>
      <c r="CA411" s="164"/>
      <c r="CB411" s="164"/>
      <c r="CC411" s="164"/>
      <c r="CD411" s="164"/>
      <c r="CE411" s="164"/>
      <c r="CF411" s="164"/>
      <c r="CG411" s="164"/>
      <c r="CH411" s="164"/>
      <c r="CI411" s="164"/>
      <c r="DR411" s="243"/>
      <c r="DS411" s="243"/>
      <c r="DT411" s="243"/>
      <c r="DU411" s="243"/>
      <c r="DV411" s="243"/>
      <c r="DW411" s="243"/>
    </row>
    <row r="412" ht="15.75" customHeight="1">
      <c r="E412" s="247"/>
      <c r="F412" s="247"/>
      <c r="G412" s="247"/>
      <c r="H412" s="247"/>
      <c r="I412" s="247"/>
      <c r="J412" s="248"/>
      <c r="T412" s="249"/>
      <c r="AE412" s="242"/>
      <c r="AF412" s="242"/>
      <c r="AG412" s="242"/>
      <c r="AH412" s="242"/>
      <c r="BF412" s="164"/>
      <c r="BG412" s="164"/>
      <c r="BH412" s="164"/>
      <c r="BI412" s="164"/>
      <c r="BJ412" s="164"/>
      <c r="BK412" s="164"/>
      <c r="BL412" s="164"/>
      <c r="BM412" s="164"/>
      <c r="BN412" s="164"/>
      <c r="BO412" s="164"/>
      <c r="BP412" s="164"/>
      <c r="BQ412" s="164"/>
      <c r="BR412" s="164"/>
      <c r="BS412" s="164"/>
      <c r="BT412" s="164"/>
      <c r="BU412" s="164"/>
      <c r="BV412" s="164"/>
      <c r="BW412" s="164"/>
      <c r="BX412" s="164"/>
      <c r="BY412" s="164"/>
      <c r="BZ412" s="164"/>
      <c r="CA412" s="164"/>
      <c r="CB412" s="164"/>
      <c r="CC412" s="164"/>
      <c r="CD412" s="164"/>
      <c r="CE412" s="164"/>
      <c r="CF412" s="164"/>
      <c r="CG412" s="164"/>
      <c r="CH412" s="164"/>
      <c r="CI412" s="164"/>
      <c r="DR412" s="243"/>
      <c r="DS412" s="243"/>
      <c r="DT412" s="243"/>
      <c r="DU412" s="243"/>
      <c r="DV412" s="243"/>
      <c r="DW412" s="243"/>
    </row>
    <row r="413" ht="15.75" customHeight="1">
      <c r="E413" s="247"/>
      <c r="F413" s="247"/>
      <c r="G413" s="247"/>
      <c r="H413" s="247"/>
      <c r="I413" s="247"/>
      <c r="J413" s="248"/>
      <c r="T413" s="249"/>
      <c r="AE413" s="242"/>
      <c r="AF413" s="242"/>
      <c r="AG413" s="242"/>
      <c r="AH413" s="242"/>
      <c r="BF413" s="164"/>
      <c r="BG413" s="164"/>
      <c r="BH413" s="164"/>
      <c r="BI413" s="164"/>
      <c r="BJ413" s="164"/>
      <c r="BK413" s="164"/>
      <c r="BL413" s="164"/>
      <c r="BM413" s="164"/>
      <c r="BN413" s="164"/>
      <c r="BO413" s="164"/>
      <c r="BP413" s="164"/>
      <c r="BQ413" s="164"/>
      <c r="BR413" s="164"/>
      <c r="BS413" s="164"/>
      <c r="BT413" s="164"/>
      <c r="BU413" s="164"/>
      <c r="BV413" s="164"/>
      <c r="BW413" s="164"/>
      <c r="BX413" s="164"/>
      <c r="BY413" s="164"/>
      <c r="BZ413" s="164"/>
      <c r="CA413" s="164"/>
      <c r="CB413" s="164"/>
      <c r="CC413" s="164"/>
      <c r="CD413" s="164"/>
      <c r="CE413" s="164"/>
      <c r="CF413" s="164"/>
      <c r="CG413" s="164"/>
      <c r="CH413" s="164"/>
      <c r="CI413" s="164"/>
      <c r="DR413" s="243"/>
      <c r="DS413" s="243"/>
      <c r="DT413" s="243"/>
      <c r="DU413" s="243"/>
      <c r="DV413" s="243"/>
      <c r="DW413" s="243"/>
    </row>
    <row r="414" ht="15.75" customHeight="1">
      <c r="E414" s="247"/>
      <c r="F414" s="247"/>
      <c r="G414" s="247"/>
      <c r="H414" s="247"/>
      <c r="I414" s="247"/>
      <c r="J414" s="248"/>
      <c r="T414" s="249"/>
      <c r="AE414" s="242"/>
      <c r="AF414" s="242"/>
      <c r="AG414" s="242"/>
      <c r="AH414" s="242"/>
      <c r="BF414" s="164"/>
      <c r="BG414" s="164"/>
      <c r="BH414" s="164"/>
      <c r="BI414" s="164"/>
      <c r="BJ414" s="164"/>
      <c r="BK414" s="164"/>
      <c r="BL414" s="164"/>
      <c r="BM414" s="164"/>
      <c r="BN414" s="164"/>
      <c r="BO414" s="164"/>
      <c r="BP414" s="164"/>
      <c r="BQ414" s="164"/>
      <c r="BR414" s="164"/>
      <c r="BS414" s="164"/>
      <c r="BT414" s="164"/>
      <c r="BU414" s="164"/>
      <c r="BV414" s="164"/>
      <c r="BW414" s="164"/>
      <c r="BX414" s="164"/>
      <c r="BY414" s="164"/>
      <c r="BZ414" s="164"/>
      <c r="CA414" s="164"/>
      <c r="CB414" s="164"/>
      <c r="CC414" s="164"/>
      <c r="CD414" s="164"/>
      <c r="CE414" s="164"/>
      <c r="CF414" s="164"/>
      <c r="CG414" s="164"/>
      <c r="CH414" s="164"/>
      <c r="CI414" s="164"/>
      <c r="DR414" s="243"/>
      <c r="DS414" s="243"/>
      <c r="DT414" s="243"/>
      <c r="DU414" s="243"/>
      <c r="DV414" s="243"/>
      <c r="DW414" s="243"/>
    </row>
    <row r="415" ht="15.75" customHeight="1">
      <c r="E415" s="247"/>
      <c r="F415" s="247"/>
      <c r="G415" s="247"/>
      <c r="H415" s="247"/>
      <c r="I415" s="247"/>
      <c r="J415" s="248"/>
      <c r="T415" s="249"/>
      <c r="AE415" s="242"/>
      <c r="AF415" s="242"/>
      <c r="AG415" s="242"/>
      <c r="AH415" s="242"/>
      <c r="BF415" s="164"/>
      <c r="BG415" s="164"/>
      <c r="BH415" s="164"/>
      <c r="BI415" s="164"/>
      <c r="BJ415" s="164"/>
      <c r="BK415" s="164"/>
      <c r="BL415" s="164"/>
      <c r="BM415" s="164"/>
      <c r="BN415" s="164"/>
      <c r="BO415" s="164"/>
      <c r="BP415" s="164"/>
      <c r="BQ415" s="164"/>
      <c r="BR415" s="164"/>
      <c r="BS415" s="164"/>
      <c r="BT415" s="164"/>
      <c r="BU415" s="164"/>
      <c r="BV415" s="164"/>
      <c r="BW415" s="164"/>
      <c r="BX415" s="164"/>
      <c r="BY415" s="164"/>
      <c r="BZ415" s="164"/>
      <c r="CA415" s="164"/>
      <c r="CB415" s="164"/>
      <c r="CC415" s="164"/>
      <c r="CD415" s="164"/>
      <c r="CE415" s="164"/>
      <c r="CF415" s="164"/>
      <c r="CG415" s="164"/>
      <c r="CH415" s="164"/>
      <c r="CI415" s="164"/>
      <c r="DR415" s="243"/>
      <c r="DS415" s="243"/>
      <c r="DT415" s="243"/>
      <c r="DU415" s="243"/>
      <c r="DV415" s="243"/>
      <c r="DW415" s="243"/>
    </row>
    <row r="416" ht="15.75" customHeight="1">
      <c r="E416" s="247"/>
      <c r="F416" s="247"/>
      <c r="G416" s="247"/>
      <c r="H416" s="247"/>
      <c r="I416" s="247"/>
      <c r="J416" s="248"/>
      <c r="T416" s="249"/>
      <c r="AE416" s="242"/>
      <c r="AF416" s="242"/>
      <c r="AG416" s="242"/>
      <c r="AH416" s="242"/>
      <c r="BF416" s="164"/>
      <c r="BG416" s="164"/>
      <c r="BH416" s="164"/>
      <c r="BI416" s="164"/>
      <c r="BJ416" s="164"/>
      <c r="BK416" s="164"/>
      <c r="BL416" s="164"/>
      <c r="BM416" s="164"/>
      <c r="BN416" s="164"/>
      <c r="BO416" s="164"/>
      <c r="BP416" s="164"/>
      <c r="BQ416" s="164"/>
      <c r="BR416" s="164"/>
      <c r="BS416" s="164"/>
      <c r="BT416" s="164"/>
      <c r="BU416" s="164"/>
      <c r="BV416" s="164"/>
      <c r="BW416" s="164"/>
      <c r="BX416" s="164"/>
      <c r="BY416" s="164"/>
      <c r="BZ416" s="164"/>
      <c r="CA416" s="164"/>
      <c r="CB416" s="164"/>
      <c r="CC416" s="164"/>
      <c r="CD416" s="164"/>
      <c r="CE416" s="164"/>
      <c r="CF416" s="164"/>
      <c r="CG416" s="164"/>
      <c r="CH416" s="164"/>
      <c r="CI416" s="164"/>
      <c r="DR416" s="243"/>
      <c r="DS416" s="243"/>
      <c r="DT416" s="243"/>
      <c r="DU416" s="243"/>
      <c r="DV416" s="243"/>
      <c r="DW416" s="243"/>
    </row>
    <row r="417" ht="15.75" customHeight="1">
      <c r="E417" s="247"/>
      <c r="F417" s="247"/>
      <c r="G417" s="247"/>
      <c r="H417" s="247"/>
      <c r="I417" s="247"/>
      <c r="J417" s="248"/>
      <c r="T417" s="249"/>
      <c r="AE417" s="242"/>
      <c r="AF417" s="242"/>
      <c r="AG417" s="242"/>
      <c r="AH417" s="242"/>
      <c r="BF417" s="164"/>
      <c r="BG417" s="164"/>
      <c r="BH417" s="164"/>
      <c r="BI417" s="164"/>
      <c r="BJ417" s="164"/>
      <c r="BK417" s="164"/>
      <c r="BL417" s="164"/>
      <c r="BM417" s="164"/>
      <c r="BN417" s="164"/>
      <c r="BO417" s="164"/>
      <c r="BP417" s="164"/>
      <c r="BQ417" s="164"/>
      <c r="BR417" s="164"/>
      <c r="BS417" s="164"/>
      <c r="BT417" s="164"/>
      <c r="BU417" s="164"/>
      <c r="BV417" s="164"/>
      <c r="BW417" s="164"/>
      <c r="BX417" s="164"/>
      <c r="BY417" s="164"/>
      <c r="BZ417" s="164"/>
      <c r="CA417" s="164"/>
      <c r="CB417" s="164"/>
      <c r="CC417" s="164"/>
      <c r="CD417" s="164"/>
      <c r="CE417" s="164"/>
      <c r="CF417" s="164"/>
      <c r="CG417" s="164"/>
      <c r="CH417" s="164"/>
      <c r="CI417" s="164"/>
      <c r="DR417" s="243"/>
      <c r="DS417" s="243"/>
      <c r="DT417" s="243"/>
      <c r="DU417" s="243"/>
      <c r="DV417" s="243"/>
      <c r="DW417" s="243"/>
    </row>
    <row r="418" ht="15.75" customHeight="1">
      <c r="E418" s="247"/>
      <c r="F418" s="247"/>
      <c r="G418" s="247"/>
      <c r="H418" s="247"/>
      <c r="I418" s="247"/>
      <c r="J418" s="248"/>
      <c r="T418" s="249"/>
      <c r="AE418" s="242"/>
      <c r="AF418" s="242"/>
      <c r="AG418" s="242"/>
      <c r="AH418" s="242"/>
      <c r="BF418" s="164"/>
      <c r="BG418" s="164"/>
      <c r="BH418" s="164"/>
      <c r="BI418" s="164"/>
      <c r="BJ418" s="164"/>
      <c r="BK418" s="164"/>
      <c r="BL418" s="164"/>
      <c r="BM418" s="164"/>
      <c r="BN418" s="164"/>
      <c r="BO418" s="164"/>
      <c r="BP418" s="164"/>
      <c r="BQ418" s="164"/>
      <c r="BR418" s="164"/>
      <c r="BS418" s="164"/>
      <c r="BT418" s="164"/>
      <c r="BU418" s="164"/>
      <c r="BV418" s="164"/>
      <c r="BW418" s="164"/>
      <c r="BX418" s="164"/>
      <c r="BY418" s="164"/>
      <c r="BZ418" s="164"/>
      <c r="CA418" s="164"/>
      <c r="CB418" s="164"/>
      <c r="CC418" s="164"/>
      <c r="CD418" s="164"/>
      <c r="CE418" s="164"/>
      <c r="CF418" s="164"/>
      <c r="CG418" s="164"/>
      <c r="CH418" s="164"/>
      <c r="CI418" s="164"/>
      <c r="DR418" s="243"/>
      <c r="DS418" s="243"/>
      <c r="DT418" s="243"/>
      <c r="DU418" s="243"/>
      <c r="DV418" s="243"/>
      <c r="DW418" s="243"/>
    </row>
    <row r="419" ht="15.75" customHeight="1">
      <c r="E419" s="247"/>
      <c r="F419" s="247"/>
      <c r="G419" s="247"/>
      <c r="H419" s="247"/>
      <c r="I419" s="247"/>
      <c r="J419" s="248"/>
      <c r="T419" s="249"/>
      <c r="AE419" s="242"/>
      <c r="AF419" s="242"/>
      <c r="AG419" s="242"/>
      <c r="AH419" s="242"/>
      <c r="BF419" s="164"/>
      <c r="BG419" s="164"/>
      <c r="BH419" s="164"/>
      <c r="BI419" s="164"/>
      <c r="BJ419" s="164"/>
      <c r="BK419" s="164"/>
      <c r="BL419" s="164"/>
      <c r="BM419" s="164"/>
      <c r="BN419" s="164"/>
      <c r="BO419" s="164"/>
      <c r="BP419" s="164"/>
      <c r="BQ419" s="164"/>
      <c r="BR419" s="164"/>
      <c r="BS419" s="164"/>
      <c r="BT419" s="164"/>
      <c r="BU419" s="164"/>
      <c r="BV419" s="164"/>
      <c r="BW419" s="164"/>
      <c r="BX419" s="164"/>
      <c r="BY419" s="164"/>
      <c r="BZ419" s="164"/>
      <c r="CA419" s="164"/>
      <c r="CB419" s="164"/>
      <c r="CC419" s="164"/>
      <c r="CD419" s="164"/>
      <c r="CE419" s="164"/>
      <c r="CF419" s="164"/>
      <c r="CG419" s="164"/>
      <c r="CH419" s="164"/>
      <c r="CI419" s="164"/>
      <c r="DR419" s="243"/>
      <c r="DS419" s="243"/>
      <c r="DT419" s="243"/>
      <c r="DU419" s="243"/>
      <c r="DV419" s="243"/>
      <c r="DW419" s="243"/>
    </row>
    <row r="420" ht="15.75" customHeight="1">
      <c r="E420" s="247"/>
      <c r="F420" s="247"/>
      <c r="G420" s="247"/>
      <c r="H420" s="247"/>
      <c r="I420" s="247"/>
      <c r="J420" s="248"/>
      <c r="T420" s="249"/>
      <c r="AE420" s="242"/>
      <c r="AF420" s="242"/>
      <c r="AG420" s="242"/>
      <c r="AH420" s="242"/>
      <c r="BF420" s="164"/>
      <c r="BG420" s="164"/>
      <c r="BH420" s="164"/>
      <c r="BI420" s="164"/>
      <c r="BJ420" s="164"/>
      <c r="BK420" s="164"/>
      <c r="BL420" s="164"/>
      <c r="BM420" s="164"/>
      <c r="BN420" s="164"/>
      <c r="BO420" s="164"/>
      <c r="BP420" s="164"/>
      <c r="BQ420" s="164"/>
      <c r="BR420" s="164"/>
      <c r="BS420" s="164"/>
      <c r="BT420" s="164"/>
      <c r="BU420" s="164"/>
      <c r="BV420" s="164"/>
      <c r="BW420" s="164"/>
      <c r="BX420" s="164"/>
      <c r="BY420" s="164"/>
      <c r="BZ420" s="164"/>
      <c r="CA420" s="164"/>
      <c r="CB420" s="164"/>
      <c r="CC420" s="164"/>
      <c r="CD420" s="164"/>
      <c r="CE420" s="164"/>
      <c r="CF420" s="164"/>
      <c r="CG420" s="164"/>
      <c r="CH420" s="164"/>
      <c r="CI420" s="164"/>
      <c r="DR420" s="243"/>
      <c r="DS420" s="243"/>
      <c r="DT420" s="243"/>
      <c r="DU420" s="243"/>
      <c r="DV420" s="243"/>
      <c r="DW420" s="243"/>
    </row>
    <row r="421" ht="15.75" customHeight="1">
      <c r="E421" s="247"/>
      <c r="F421" s="247"/>
      <c r="G421" s="247"/>
      <c r="H421" s="247"/>
      <c r="I421" s="247"/>
      <c r="J421" s="248"/>
      <c r="T421" s="249"/>
      <c r="AE421" s="242"/>
      <c r="AF421" s="242"/>
      <c r="AG421" s="242"/>
      <c r="AH421" s="242"/>
      <c r="BF421" s="164"/>
      <c r="BG421" s="164"/>
      <c r="BH421" s="164"/>
      <c r="BI421" s="164"/>
      <c r="BJ421" s="164"/>
      <c r="BK421" s="164"/>
      <c r="BL421" s="164"/>
      <c r="BM421" s="164"/>
      <c r="BN421" s="164"/>
      <c r="BO421" s="164"/>
      <c r="BP421" s="164"/>
      <c r="BQ421" s="164"/>
      <c r="BR421" s="164"/>
      <c r="BS421" s="164"/>
      <c r="BT421" s="164"/>
      <c r="BU421" s="164"/>
      <c r="BV421" s="164"/>
      <c r="BW421" s="164"/>
      <c r="BX421" s="164"/>
      <c r="BY421" s="164"/>
      <c r="BZ421" s="164"/>
      <c r="CA421" s="164"/>
      <c r="CB421" s="164"/>
      <c r="CC421" s="164"/>
      <c r="CD421" s="164"/>
      <c r="CE421" s="164"/>
      <c r="CF421" s="164"/>
      <c r="CG421" s="164"/>
      <c r="CH421" s="164"/>
      <c r="CI421" s="164"/>
      <c r="DR421" s="243"/>
      <c r="DS421" s="243"/>
      <c r="DT421" s="243"/>
      <c r="DU421" s="243"/>
      <c r="DV421" s="243"/>
      <c r="DW421" s="243"/>
    </row>
    <row r="422" ht="15.75" customHeight="1">
      <c r="E422" s="247"/>
      <c r="F422" s="247"/>
      <c r="G422" s="247"/>
      <c r="H422" s="247"/>
      <c r="I422" s="247"/>
      <c r="J422" s="248"/>
      <c r="T422" s="249"/>
      <c r="AE422" s="242"/>
      <c r="AF422" s="242"/>
      <c r="AG422" s="242"/>
      <c r="AH422" s="242"/>
      <c r="BF422" s="164"/>
      <c r="BG422" s="164"/>
      <c r="BH422" s="164"/>
      <c r="BI422" s="164"/>
      <c r="BJ422" s="164"/>
      <c r="BK422" s="164"/>
      <c r="BL422" s="164"/>
      <c r="BM422" s="164"/>
      <c r="BN422" s="164"/>
      <c r="BO422" s="164"/>
      <c r="BP422" s="164"/>
      <c r="BQ422" s="164"/>
      <c r="BR422" s="164"/>
      <c r="BS422" s="164"/>
      <c r="BT422" s="164"/>
      <c r="BU422" s="164"/>
      <c r="BV422" s="164"/>
      <c r="BW422" s="164"/>
      <c r="BX422" s="164"/>
      <c r="BY422" s="164"/>
      <c r="BZ422" s="164"/>
      <c r="CA422" s="164"/>
      <c r="CB422" s="164"/>
      <c r="CC422" s="164"/>
      <c r="CD422" s="164"/>
      <c r="CE422" s="164"/>
      <c r="CF422" s="164"/>
      <c r="CG422" s="164"/>
      <c r="CH422" s="164"/>
      <c r="CI422" s="164"/>
      <c r="DR422" s="243"/>
      <c r="DS422" s="243"/>
      <c r="DT422" s="243"/>
      <c r="DU422" s="243"/>
      <c r="DV422" s="243"/>
      <c r="DW422" s="243"/>
    </row>
    <row r="423" ht="15.75" customHeight="1">
      <c r="E423" s="247"/>
      <c r="F423" s="247"/>
      <c r="G423" s="247"/>
      <c r="H423" s="247"/>
      <c r="I423" s="247"/>
      <c r="J423" s="248"/>
      <c r="T423" s="249"/>
      <c r="AE423" s="242"/>
      <c r="AF423" s="242"/>
      <c r="AG423" s="242"/>
      <c r="AH423" s="242"/>
      <c r="BF423" s="164"/>
      <c r="BG423" s="164"/>
      <c r="BH423" s="164"/>
      <c r="BI423" s="164"/>
      <c r="BJ423" s="164"/>
      <c r="BK423" s="164"/>
      <c r="BL423" s="164"/>
      <c r="BM423" s="164"/>
      <c r="BN423" s="164"/>
      <c r="BO423" s="164"/>
      <c r="BP423" s="164"/>
      <c r="BQ423" s="164"/>
      <c r="BR423" s="164"/>
      <c r="BS423" s="164"/>
      <c r="BT423" s="164"/>
      <c r="BU423" s="164"/>
      <c r="BV423" s="164"/>
      <c r="BW423" s="164"/>
      <c r="BX423" s="164"/>
      <c r="BY423" s="164"/>
      <c r="BZ423" s="164"/>
      <c r="CA423" s="164"/>
      <c r="CB423" s="164"/>
      <c r="CC423" s="164"/>
      <c r="CD423" s="164"/>
      <c r="CE423" s="164"/>
      <c r="CF423" s="164"/>
      <c r="CG423" s="164"/>
      <c r="CH423" s="164"/>
      <c r="CI423" s="164"/>
      <c r="DR423" s="243"/>
      <c r="DS423" s="243"/>
      <c r="DT423" s="243"/>
      <c r="DU423" s="243"/>
      <c r="DV423" s="243"/>
      <c r="DW423" s="243"/>
    </row>
    <row r="424" ht="15.75" customHeight="1">
      <c r="E424" s="247"/>
      <c r="F424" s="247"/>
      <c r="G424" s="247"/>
      <c r="H424" s="247"/>
      <c r="I424" s="247"/>
      <c r="J424" s="248"/>
      <c r="T424" s="249"/>
      <c r="AE424" s="242"/>
      <c r="AF424" s="242"/>
      <c r="AG424" s="242"/>
      <c r="AH424" s="242"/>
      <c r="BF424" s="164"/>
      <c r="BG424" s="164"/>
      <c r="BH424" s="164"/>
      <c r="BI424" s="164"/>
      <c r="BJ424" s="164"/>
      <c r="BK424" s="164"/>
      <c r="BL424" s="164"/>
      <c r="BM424" s="164"/>
      <c r="BN424" s="164"/>
      <c r="BO424" s="164"/>
      <c r="BP424" s="164"/>
      <c r="BQ424" s="164"/>
      <c r="BR424" s="164"/>
      <c r="BS424" s="164"/>
      <c r="BT424" s="164"/>
      <c r="BU424" s="164"/>
      <c r="BV424" s="164"/>
      <c r="BW424" s="164"/>
      <c r="BX424" s="164"/>
      <c r="BY424" s="164"/>
      <c r="BZ424" s="164"/>
      <c r="CA424" s="164"/>
      <c r="CB424" s="164"/>
      <c r="CC424" s="164"/>
      <c r="CD424" s="164"/>
      <c r="CE424" s="164"/>
      <c r="CF424" s="164"/>
      <c r="CG424" s="164"/>
      <c r="CH424" s="164"/>
      <c r="CI424" s="164"/>
      <c r="DR424" s="243"/>
      <c r="DS424" s="243"/>
      <c r="DT424" s="243"/>
      <c r="DU424" s="243"/>
      <c r="DV424" s="243"/>
      <c r="DW424" s="243"/>
    </row>
    <row r="425" ht="15.75" customHeight="1">
      <c r="E425" s="247"/>
      <c r="F425" s="247"/>
      <c r="G425" s="247"/>
      <c r="H425" s="247"/>
      <c r="I425" s="247"/>
      <c r="J425" s="248"/>
      <c r="T425" s="249"/>
      <c r="AE425" s="242"/>
      <c r="AF425" s="242"/>
      <c r="AG425" s="242"/>
      <c r="AH425" s="242"/>
      <c r="BF425" s="164"/>
      <c r="BG425" s="164"/>
      <c r="BH425" s="164"/>
      <c r="BI425" s="164"/>
      <c r="BJ425" s="164"/>
      <c r="BK425" s="164"/>
      <c r="BL425" s="164"/>
      <c r="BM425" s="164"/>
      <c r="BN425" s="164"/>
      <c r="BO425" s="164"/>
      <c r="BP425" s="164"/>
      <c r="BQ425" s="164"/>
      <c r="BR425" s="164"/>
      <c r="BS425" s="164"/>
      <c r="BT425" s="164"/>
      <c r="BU425" s="164"/>
      <c r="BV425" s="164"/>
      <c r="BW425" s="164"/>
      <c r="BX425" s="164"/>
      <c r="BY425" s="164"/>
      <c r="BZ425" s="164"/>
      <c r="CA425" s="164"/>
      <c r="CB425" s="164"/>
      <c r="CC425" s="164"/>
      <c r="CD425" s="164"/>
      <c r="CE425" s="164"/>
      <c r="CF425" s="164"/>
      <c r="CG425" s="164"/>
      <c r="CH425" s="164"/>
      <c r="CI425" s="164"/>
      <c r="DR425" s="243"/>
      <c r="DS425" s="243"/>
      <c r="DT425" s="243"/>
      <c r="DU425" s="243"/>
      <c r="DV425" s="243"/>
      <c r="DW425" s="243"/>
    </row>
    <row r="426" ht="15.75" customHeight="1">
      <c r="E426" s="247"/>
      <c r="F426" s="247"/>
      <c r="G426" s="247"/>
      <c r="H426" s="247"/>
      <c r="I426" s="247"/>
      <c r="J426" s="248"/>
      <c r="T426" s="249"/>
      <c r="AE426" s="242"/>
      <c r="AF426" s="242"/>
      <c r="AG426" s="242"/>
      <c r="AH426" s="242"/>
      <c r="BF426" s="164"/>
      <c r="BG426" s="164"/>
      <c r="BH426" s="164"/>
      <c r="BI426" s="164"/>
      <c r="BJ426" s="164"/>
      <c r="BK426" s="164"/>
      <c r="BL426" s="164"/>
      <c r="BM426" s="164"/>
      <c r="BN426" s="164"/>
      <c r="BO426" s="164"/>
      <c r="BP426" s="164"/>
      <c r="BQ426" s="164"/>
      <c r="BR426" s="164"/>
      <c r="BS426" s="164"/>
      <c r="BT426" s="164"/>
      <c r="BU426" s="164"/>
      <c r="BV426" s="164"/>
      <c r="BW426" s="164"/>
      <c r="BX426" s="164"/>
      <c r="BY426" s="164"/>
      <c r="BZ426" s="164"/>
      <c r="CA426" s="164"/>
      <c r="CB426" s="164"/>
      <c r="CC426" s="164"/>
      <c r="CD426" s="164"/>
      <c r="CE426" s="164"/>
      <c r="CF426" s="164"/>
      <c r="CG426" s="164"/>
      <c r="CH426" s="164"/>
      <c r="CI426" s="164"/>
      <c r="DR426" s="243"/>
      <c r="DS426" s="243"/>
      <c r="DT426" s="243"/>
      <c r="DU426" s="243"/>
      <c r="DV426" s="243"/>
      <c r="DW426" s="243"/>
    </row>
    <row r="427" ht="15.75" customHeight="1">
      <c r="E427" s="247"/>
      <c r="F427" s="247"/>
      <c r="G427" s="247"/>
      <c r="H427" s="247"/>
      <c r="I427" s="247"/>
      <c r="J427" s="248"/>
      <c r="T427" s="249"/>
      <c r="AE427" s="242"/>
      <c r="AF427" s="242"/>
      <c r="AG427" s="242"/>
      <c r="AH427" s="242"/>
      <c r="BF427" s="164"/>
      <c r="BG427" s="164"/>
      <c r="BH427" s="164"/>
      <c r="BI427" s="164"/>
      <c r="BJ427" s="164"/>
      <c r="BK427" s="164"/>
      <c r="BL427" s="164"/>
      <c r="BM427" s="164"/>
      <c r="BN427" s="164"/>
      <c r="BO427" s="164"/>
      <c r="BP427" s="164"/>
      <c r="BQ427" s="164"/>
      <c r="BR427" s="164"/>
      <c r="BS427" s="164"/>
      <c r="BT427" s="164"/>
      <c r="BU427" s="164"/>
      <c r="BV427" s="164"/>
      <c r="BW427" s="164"/>
      <c r="BX427" s="164"/>
      <c r="BY427" s="164"/>
      <c r="BZ427" s="164"/>
      <c r="CA427" s="164"/>
      <c r="CB427" s="164"/>
      <c r="CC427" s="164"/>
      <c r="CD427" s="164"/>
      <c r="CE427" s="164"/>
      <c r="CF427" s="164"/>
      <c r="CG427" s="164"/>
      <c r="CH427" s="164"/>
      <c r="CI427" s="164"/>
      <c r="DR427" s="243"/>
      <c r="DS427" s="243"/>
      <c r="DT427" s="243"/>
      <c r="DU427" s="243"/>
      <c r="DV427" s="243"/>
      <c r="DW427" s="243"/>
    </row>
    <row r="428" ht="15.75" customHeight="1">
      <c r="E428" s="247"/>
      <c r="F428" s="247"/>
      <c r="G428" s="247"/>
      <c r="H428" s="247"/>
      <c r="I428" s="247"/>
      <c r="J428" s="248"/>
      <c r="T428" s="249"/>
      <c r="AE428" s="242"/>
      <c r="AF428" s="242"/>
      <c r="AG428" s="242"/>
      <c r="AH428" s="242"/>
      <c r="BF428" s="164"/>
      <c r="BG428" s="164"/>
      <c r="BH428" s="164"/>
      <c r="BI428" s="164"/>
      <c r="BJ428" s="164"/>
      <c r="BK428" s="164"/>
      <c r="BL428" s="164"/>
      <c r="BM428" s="164"/>
      <c r="BN428" s="164"/>
      <c r="BO428" s="164"/>
      <c r="BP428" s="164"/>
      <c r="BQ428" s="164"/>
      <c r="BR428" s="164"/>
      <c r="BS428" s="164"/>
      <c r="BT428" s="164"/>
      <c r="BU428" s="164"/>
      <c r="BV428" s="164"/>
      <c r="BW428" s="164"/>
      <c r="BX428" s="164"/>
      <c r="BY428" s="164"/>
      <c r="BZ428" s="164"/>
      <c r="CA428" s="164"/>
      <c r="CB428" s="164"/>
      <c r="CC428" s="164"/>
      <c r="CD428" s="164"/>
      <c r="CE428" s="164"/>
      <c r="CF428" s="164"/>
      <c r="CG428" s="164"/>
      <c r="CH428" s="164"/>
      <c r="CI428" s="164"/>
      <c r="DR428" s="243"/>
      <c r="DS428" s="243"/>
      <c r="DT428" s="243"/>
      <c r="DU428" s="243"/>
      <c r="DV428" s="243"/>
      <c r="DW428" s="243"/>
    </row>
    <row r="429" ht="15.75" customHeight="1">
      <c r="E429" s="247"/>
      <c r="F429" s="247"/>
      <c r="G429" s="247"/>
      <c r="H429" s="247"/>
      <c r="I429" s="247"/>
      <c r="J429" s="248"/>
      <c r="T429" s="249"/>
      <c r="AE429" s="242"/>
      <c r="AF429" s="242"/>
      <c r="AG429" s="242"/>
      <c r="AH429" s="242"/>
      <c r="BF429" s="164"/>
      <c r="BG429" s="164"/>
      <c r="BH429" s="164"/>
      <c r="BI429" s="164"/>
      <c r="BJ429" s="164"/>
      <c r="BK429" s="164"/>
      <c r="BL429" s="164"/>
      <c r="BM429" s="164"/>
      <c r="BN429" s="164"/>
      <c r="BO429" s="164"/>
      <c r="BP429" s="164"/>
      <c r="BQ429" s="164"/>
      <c r="BR429" s="164"/>
      <c r="BS429" s="164"/>
      <c r="BT429" s="164"/>
      <c r="BU429" s="164"/>
      <c r="BV429" s="164"/>
      <c r="BW429" s="164"/>
      <c r="BX429" s="164"/>
      <c r="BY429" s="164"/>
      <c r="BZ429" s="164"/>
      <c r="CA429" s="164"/>
      <c r="CB429" s="164"/>
      <c r="CC429" s="164"/>
      <c r="CD429" s="164"/>
      <c r="CE429" s="164"/>
      <c r="CF429" s="164"/>
      <c r="CG429" s="164"/>
      <c r="CH429" s="164"/>
      <c r="CI429" s="164"/>
      <c r="DR429" s="243"/>
      <c r="DS429" s="243"/>
      <c r="DT429" s="243"/>
      <c r="DU429" s="243"/>
      <c r="DV429" s="243"/>
      <c r="DW429" s="243"/>
    </row>
    <row r="430" ht="15.75" customHeight="1">
      <c r="E430" s="247"/>
      <c r="F430" s="247"/>
      <c r="G430" s="247"/>
      <c r="H430" s="247"/>
      <c r="I430" s="247"/>
      <c r="J430" s="248"/>
      <c r="T430" s="249"/>
      <c r="AE430" s="242"/>
      <c r="AF430" s="242"/>
      <c r="AG430" s="242"/>
      <c r="AH430" s="242"/>
      <c r="BF430" s="164"/>
      <c r="BG430" s="164"/>
      <c r="BH430" s="164"/>
      <c r="BI430" s="164"/>
      <c r="BJ430" s="164"/>
      <c r="BK430" s="164"/>
      <c r="BL430" s="164"/>
      <c r="BM430" s="164"/>
      <c r="BN430" s="164"/>
      <c r="BO430" s="164"/>
      <c r="BP430" s="164"/>
      <c r="BQ430" s="164"/>
      <c r="BR430" s="164"/>
      <c r="BS430" s="164"/>
      <c r="BT430" s="164"/>
      <c r="BU430" s="164"/>
      <c r="BV430" s="164"/>
      <c r="BW430" s="164"/>
      <c r="BX430" s="164"/>
      <c r="BY430" s="164"/>
      <c r="BZ430" s="164"/>
      <c r="CA430" s="164"/>
      <c r="CB430" s="164"/>
      <c r="CC430" s="164"/>
      <c r="CD430" s="164"/>
      <c r="CE430" s="164"/>
      <c r="CF430" s="164"/>
      <c r="CG430" s="164"/>
      <c r="CH430" s="164"/>
      <c r="CI430" s="164"/>
      <c r="DR430" s="243"/>
      <c r="DS430" s="243"/>
      <c r="DT430" s="243"/>
      <c r="DU430" s="243"/>
      <c r="DV430" s="243"/>
      <c r="DW430" s="243"/>
    </row>
    <row r="431" ht="15.75" customHeight="1">
      <c r="E431" s="247"/>
      <c r="F431" s="247"/>
      <c r="G431" s="247"/>
      <c r="H431" s="247"/>
      <c r="I431" s="247"/>
      <c r="J431" s="248"/>
      <c r="T431" s="249"/>
      <c r="AE431" s="242"/>
      <c r="AF431" s="242"/>
      <c r="AG431" s="242"/>
      <c r="AH431" s="242"/>
      <c r="BF431" s="164"/>
      <c r="BG431" s="164"/>
      <c r="BH431" s="164"/>
      <c r="BI431" s="164"/>
      <c r="BJ431" s="164"/>
      <c r="BK431" s="164"/>
      <c r="BL431" s="164"/>
      <c r="BM431" s="164"/>
      <c r="BN431" s="164"/>
      <c r="BO431" s="164"/>
      <c r="BP431" s="164"/>
      <c r="BQ431" s="164"/>
      <c r="BR431" s="164"/>
      <c r="BS431" s="164"/>
      <c r="BT431" s="164"/>
      <c r="BU431" s="164"/>
      <c r="BV431" s="164"/>
      <c r="BW431" s="164"/>
      <c r="BX431" s="164"/>
      <c r="BY431" s="164"/>
      <c r="BZ431" s="164"/>
      <c r="CA431" s="164"/>
      <c r="CB431" s="164"/>
      <c r="CC431" s="164"/>
      <c r="CD431" s="164"/>
      <c r="CE431" s="164"/>
      <c r="CF431" s="164"/>
      <c r="CG431" s="164"/>
      <c r="CH431" s="164"/>
      <c r="CI431" s="164"/>
      <c r="DR431" s="243"/>
      <c r="DS431" s="243"/>
      <c r="DT431" s="243"/>
      <c r="DU431" s="243"/>
      <c r="DV431" s="243"/>
      <c r="DW431" s="243"/>
    </row>
    <row r="432" ht="15.75" customHeight="1">
      <c r="E432" s="247"/>
      <c r="F432" s="247"/>
      <c r="G432" s="247"/>
      <c r="H432" s="247"/>
      <c r="I432" s="247"/>
      <c r="J432" s="248"/>
      <c r="T432" s="249"/>
      <c r="AE432" s="242"/>
      <c r="AF432" s="242"/>
      <c r="AG432" s="242"/>
      <c r="AH432" s="242"/>
      <c r="BF432" s="164"/>
      <c r="BG432" s="164"/>
      <c r="BH432" s="164"/>
      <c r="BI432" s="164"/>
      <c r="BJ432" s="164"/>
      <c r="BK432" s="164"/>
      <c r="BL432" s="164"/>
      <c r="BM432" s="164"/>
      <c r="BN432" s="164"/>
      <c r="BO432" s="164"/>
      <c r="BP432" s="164"/>
      <c r="BQ432" s="164"/>
      <c r="BR432" s="164"/>
      <c r="BS432" s="164"/>
      <c r="BT432" s="164"/>
      <c r="BU432" s="164"/>
      <c r="BV432" s="164"/>
      <c r="BW432" s="164"/>
      <c r="BX432" s="164"/>
      <c r="BY432" s="164"/>
      <c r="BZ432" s="164"/>
      <c r="CA432" s="164"/>
      <c r="CB432" s="164"/>
      <c r="CC432" s="164"/>
      <c r="CD432" s="164"/>
      <c r="CE432" s="164"/>
      <c r="CF432" s="164"/>
      <c r="CG432" s="164"/>
      <c r="CH432" s="164"/>
      <c r="CI432" s="164"/>
      <c r="DR432" s="243"/>
      <c r="DS432" s="243"/>
      <c r="DT432" s="243"/>
      <c r="DU432" s="243"/>
      <c r="DV432" s="243"/>
      <c r="DW432" s="243"/>
    </row>
    <row r="433" ht="15.75" customHeight="1">
      <c r="E433" s="247"/>
      <c r="F433" s="247"/>
      <c r="G433" s="247"/>
      <c r="H433" s="247"/>
      <c r="I433" s="247"/>
      <c r="J433" s="248"/>
      <c r="T433" s="249"/>
      <c r="AE433" s="242"/>
      <c r="AF433" s="242"/>
      <c r="AG433" s="242"/>
      <c r="AH433" s="242"/>
      <c r="BF433" s="164"/>
      <c r="BG433" s="164"/>
      <c r="BH433" s="164"/>
      <c r="BI433" s="164"/>
      <c r="BJ433" s="164"/>
      <c r="BK433" s="164"/>
      <c r="BL433" s="164"/>
      <c r="BM433" s="164"/>
      <c r="BN433" s="164"/>
      <c r="BO433" s="164"/>
      <c r="BP433" s="164"/>
      <c r="BQ433" s="164"/>
      <c r="BR433" s="164"/>
      <c r="BS433" s="164"/>
      <c r="BT433" s="164"/>
      <c r="BU433" s="164"/>
      <c r="BV433" s="164"/>
      <c r="BW433" s="164"/>
      <c r="BX433" s="164"/>
      <c r="BY433" s="164"/>
      <c r="BZ433" s="164"/>
      <c r="CA433" s="164"/>
      <c r="CB433" s="164"/>
      <c r="CC433" s="164"/>
      <c r="CD433" s="164"/>
      <c r="CE433" s="164"/>
      <c r="CF433" s="164"/>
      <c r="CG433" s="164"/>
      <c r="CH433" s="164"/>
      <c r="CI433" s="164"/>
      <c r="DR433" s="243"/>
      <c r="DS433" s="243"/>
      <c r="DT433" s="243"/>
      <c r="DU433" s="243"/>
      <c r="DV433" s="243"/>
      <c r="DW433" s="243"/>
    </row>
    <row r="434" ht="15.75" customHeight="1">
      <c r="E434" s="247"/>
      <c r="F434" s="247"/>
      <c r="G434" s="247"/>
      <c r="H434" s="247"/>
      <c r="I434" s="247"/>
      <c r="J434" s="248"/>
      <c r="T434" s="249"/>
      <c r="AE434" s="242"/>
      <c r="AF434" s="242"/>
      <c r="AG434" s="242"/>
      <c r="AH434" s="242"/>
      <c r="BF434" s="164"/>
      <c r="BG434" s="164"/>
      <c r="BH434" s="164"/>
      <c r="BI434" s="164"/>
      <c r="BJ434" s="164"/>
      <c r="BK434" s="164"/>
      <c r="BL434" s="164"/>
      <c r="BM434" s="164"/>
      <c r="BN434" s="164"/>
      <c r="BO434" s="164"/>
      <c r="BP434" s="164"/>
      <c r="BQ434" s="164"/>
      <c r="BR434" s="164"/>
      <c r="BS434" s="164"/>
      <c r="BT434" s="164"/>
      <c r="BU434" s="164"/>
      <c r="BV434" s="164"/>
      <c r="BW434" s="164"/>
      <c r="BX434" s="164"/>
      <c r="BY434" s="164"/>
      <c r="BZ434" s="164"/>
      <c r="CA434" s="164"/>
      <c r="CB434" s="164"/>
      <c r="CC434" s="164"/>
      <c r="CD434" s="164"/>
      <c r="CE434" s="164"/>
      <c r="CF434" s="164"/>
      <c r="CG434" s="164"/>
      <c r="CH434" s="164"/>
      <c r="CI434" s="164"/>
      <c r="DR434" s="243"/>
      <c r="DS434" s="243"/>
      <c r="DT434" s="243"/>
      <c r="DU434" s="243"/>
      <c r="DV434" s="243"/>
      <c r="DW434" s="243"/>
    </row>
    <row r="435" ht="15.75" customHeight="1">
      <c r="E435" s="247"/>
      <c r="F435" s="247"/>
      <c r="G435" s="247"/>
      <c r="H435" s="247"/>
      <c r="I435" s="247"/>
      <c r="J435" s="248"/>
      <c r="T435" s="249"/>
      <c r="AE435" s="242"/>
      <c r="AF435" s="242"/>
      <c r="AG435" s="242"/>
      <c r="AH435" s="242"/>
      <c r="BF435" s="164"/>
      <c r="BG435" s="164"/>
      <c r="BH435" s="164"/>
      <c r="BI435" s="164"/>
      <c r="BJ435" s="164"/>
      <c r="BK435" s="164"/>
      <c r="BL435" s="164"/>
      <c r="BM435" s="164"/>
      <c r="BN435" s="164"/>
      <c r="BO435" s="164"/>
      <c r="BP435" s="164"/>
      <c r="BQ435" s="164"/>
      <c r="BR435" s="164"/>
      <c r="BS435" s="164"/>
      <c r="BT435" s="164"/>
      <c r="BU435" s="164"/>
      <c r="BV435" s="164"/>
      <c r="BW435" s="164"/>
      <c r="BX435" s="164"/>
      <c r="BY435" s="164"/>
      <c r="BZ435" s="164"/>
      <c r="CA435" s="164"/>
      <c r="CB435" s="164"/>
      <c r="CC435" s="164"/>
      <c r="CD435" s="164"/>
      <c r="CE435" s="164"/>
      <c r="CF435" s="164"/>
      <c r="CG435" s="164"/>
      <c r="CH435" s="164"/>
      <c r="CI435" s="164"/>
      <c r="DR435" s="243"/>
      <c r="DS435" s="243"/>
      <c r="DT435" s="243"/>
      <c r="DU435" s="243"/>
      <c r="DV435" s="243"/>
      <c r="DW435" s="243"/>
    </row>
    <row r="436" ht="15.75" customHeight="1">
      <c r="E436" s="247"/>
      <c r="F436" s="247"/>
      <c r="G436" s="247"/>
      <c r="H436" s="247"/>
      <c r="I436" s="247"/>
      <c r="J436" s="248"/>
      <c r="T436" s="249"/>
      <c r="AE436" s="242"/>
      <c r="AF436" s="242"/>
      <c r="AG436" s="242"/>
      <c r="AH436" s="242"/>
      <c r="BF436" s="164"/>
      <c r="BG436" s="164"/>
      <c r="BH436" s="164"/>
      <c r="BI436" s="164"/>
      <c r="BJ436" s="164"/>
      <c r="BK436" s="164"/>
      <c r="BL436" s="164"/>
      <c r="BM436" s="164"/>
      <c r="BN436" s="164"/>
      <c r="BO436" s="164"/>
      <c r="BP436" s="164"/>
      <c r="BQ436" s="164"/>
      <c r="BR436" s="164"/>
      <c r="BS436" s="164"/>
      <c r="BT436" s="164"/>
      <c r="BU436" s="164"/>
      <c r="BV436" s="164"/>
      <c r="BW436" s="164"/>
      <c r="BX436" s="164"/>
      <c r="BY436" s="164"/>
      <c r="BZ436" s="164"/>
      <c r="CA436" s="164"/>
      <c r="CB436" s="164"/>
      <c r="CC436" s="164"/>
      <c r="CD436" s="164"/>
      <c r="CE436" s="164"/>
      <c r="CF436" s="164"/>
      <c r="CG436" s="164"/>
      <c r="CH436" s="164"/>
      <c r="CI436" s="164"/>
      <c r="DR436" s="243"/>
      <c r="DS436" s="243"/>
      <c r="DT436" s="243"/>
      <c r="DU436" s="243"/>
      <c r="DV436" s="243"/>
      <c r="DW436" s="243"/>
    </row>
    <row r="437" ht="15.75" customHeight="1">
      <c r="E437" s="247"/>
      <c r="F437" s="247"/>
      <c r="G437" s="247"/>
      <c r="H437" s="247"/>
      <c r="I437" s="247"/>
      <c r="J437" s="248"/>
      <c r="T437" s="249"/>
      <c r="AE437" s="242"/>
      <c r="AF437" s="242"/>
      <c r="AG437" s="242"/>
      <c r="AH437" s="242"/>
      <c r="BF437" s="164"/>
      <c r="BG437" s="164"/>
      <c r="BH437" s="164"/>
      <c r="BI437" s="164"/>
      <c r="BJ437" s="164"/>
      <c r="BK437" s="164"/>
      <c r="BL437" s="164"/>
      <c r="BM437" s="164"/>
      <c r="BN437" s="164"/>
      <c r="BO437" s="164"/>
      <c r="BP437" s="164"/>
      <c r="BQ437" s="164"/>
      <c r="BR437" s="164"/>
      <c r="BS437" s="164"/>
      <c r="BT437" s="164"/>
      <c r="BU437" s="164"/>
      <c r="BV437" s="164"/>
      <c r="BW437" s="164"/>
      <c r="BX437" s="164"/>
      <c r="BY437" s="164"/>
      <c r="BZ437" s="164"/>
      <c r="CA437" s="164"/>
      <c r="CB437" s="164"/>
      <c r="CC437" s="164"/>
      <c r="CD437" s="164"/>
      <c r="CE437" s="164"/>
      <c r="CF437" s="164"/>
      <c r="CG437" s="164"/>
      <c r="CH437" s="164"/>
      <c r="CI437" s="164"/>
      <c r="DR437" s="243"/>
      <c r="DS437" s="243"/>
      <c r="DT437" s="243"/>
      <c r="DU437" s="243"/>
      <c r="DV437" s="243"/>
      <c r="DW437" s="243"/>
    </row>
    <row r="438" ht="15.75" customHeight="1">
      <c r="E438" s="247"/>
      <c r="F438" s="247"/>
      <c r="G438" s="247"/>
      <c r="H438" s="247"/>
      <c r="I438" s="247"/>
      <c r="J438" s="248"/>
      <c r="T438" s="249"/>
      <c r="AE438" s="242"/>
      <c r="AF438" s="242"/>
      <c r="AG438" s="242"/>
      <c r="AH438" s="242"/>
      <c r="BF438" s="164"/>
      <c r="BG438" s="164"/>
      <c r="BH438" s="164"/>
      <c r="BI438" s="164"/>
      <c r="BJ438" s="164"/>
      <c r="BK438" s="164"/>
      <c r="BL438" s="164"/>
      <c r="BM438" s="164"/>
      <c r="BN438" s="164"/>
      <c r="BO438" s="164"/>
      <c r="BP438" s="164"/>
      <c r="BQ438" s="164"/>
      <c r="BR438" s="164"/>
      <c r="BS438" s="164"/>
      <c r="BT438" s="164"/>
      <c r="BU438" s="164"/>
      <c r="BV438" s="164"/>
      <c r="BW438" s="164"/>
      <c r="BX438" s="164"/>
      <c r="BY438" s="164"/>
      <c r="BZ438" s="164"/>
      <c r="CA438" s="164"/>
      <c r="CB438" s="164"/>
      <c r="CC438" s="164"/>
      <c r="CD438" s="164"/>
      <c r="CE438" s="164"/>
      <c r="CF438" s="164"/>
      <c r="CG438" s="164"/>
      <c r="CH438" s="164"/>
      <c r="CI438" s="164"/>
      <c r="DR438" s="243"/>
      <c r="DS438" s="243"/>
      <c r="DT438" s="243"/>
      <c r="DU438" s="243"/>
      <c r="DV438" s="243"/>
      <c r="DW438" s="243"/>
    </row>
    <row r="439" ht="15.75" customHeight="1">
      <c r="E439" s="247"/>
      <c r="F439" s="247"/>
      <c r="G439" s="247"/>
      <c r="H439" s="247"/>
      <c r="I439" s="247"/>
      <c r="J439" s="248"/>
      <c r="T439" s="249"/>
      <c r="AE439" s="242"/>
      <c r="AF439" s="242"/>
      <c r="AG439" s="242"/>
      <c r="AH439" s="242"/>
      <c r="BF439" s="164"/>
      <c r="BG439" s="164"/>
      <c r="BH439" s="164"/>
      <c r="BI439" s="164"/>
      <c r="BJ439" s="164"/>
      <c r="BK439" s="164"/>
      <c r="BL439" s="164"/>
      <c r="BM439" s="164"/>
      <c r="BN439" s="164"/>
      <c r="BO439" s="164"/>
      <c r="BP439" s="164"/>
      <c r="BQ439" s="164"/>
      <c r="BR439" s="164"/>
      <c r="BS439" s="164"/>
      <c r="BT439" s="164"/>
      <c r="BU439" s="164"/>
      <c r="BV439" s="164"/>
      <c r="BW439" s="164"/>
      <c r="BX439" s="164"/>
      <c r="BY439" s="164"/>
      <c r="BZ439" s="164"/>
      <c r="CA439" s="164"/>
      <c r="CB439" s="164"/>
      <c r="CC439" s="164"/>
      <c r="CD439" s="164"/>
      <c r="CE439" s="164"/>
      <c r="CF439" s="164"/>
      <c r="CG439" s="164"/>
      <c r="CH439" s="164"/>
      <c r="CI439" s="164"/>
      <c r="DR439" s="243"/>
      <c r="DS439" s="243"/>
      <c r="DT439" s="243"/>
      <c r="DU439" s="243"/>
      <c r="DV439" s="243"/>
      <c r="DW439" s="243"/>
    </row>
    <row r="440" ht="15.75" customHeight="1">
      <c r="E440" s="247"/>
      <c r="F440" s="247"/>
      <c r="G440" s="247"/>
      <c r="H440" s="247"/>
      <c r="I440" s="247"/>
      <c r="J440" s="248"/>
      <c r="T440" s="249"/>
      <c r="AE440" s="242"/>
      <c r="AF440" s="242"/>
      <c r="AG440" s="242"/>
      <c r="AH440" s="242"/>
      <c r="BF440" s="164"/>
      <c r="BG440" s="164"/>
      <c r="BH440" s="164"/>
      <c r="BI440" s="164"/>
      <c r="BJ440" s="164"/>
      <c r="BK440" s="164"/>
      <c r="BL440" s="164"/>
      <c r="BM440" s="164"/>
      <c r="BN440" s="164"/>
      <c r="BO440" s="164"/>
      <c r="BP440" s="164"/>
      <c r="BQ440" s="164"/>
      <c r="BR440" s="164"/>
      <c r="BS440" s="164"/>
      <c r="BT440" s="164"/>
      <c r="BU440" s="164"/>
      <c r="BV440" s="164"/>
      <c r="BW440" s="164"/>
      <c r="BX440" s="164"/>
      <c r="BY440" s="164"/>
      <c r="BZ440" s="164"/>
      <c r="CA440" s="164"/>
      <c r="CB440" s="164"/>
      <c r="CC440" s="164"/>
      <c r="CD440" s="164"/>
      <c r="CE440" s="164"/>
      <c r="CF440" s="164"/>
      <c r="CG440" s="164"/>
      <c r="CH440" s="164"/>
      <c r="CI440" s="164"/>
      <c r="DR440" s="243"/>
      <c r="DS440" s="243"/>
      <c r="DT440" s="243"/>
      <c r="DU440" s="243"/>
      <c r="DV440" s="243"/>
      <c r="DW440" s="243"/>
    </row>
    <row r="441" ht="15.75" customHeight="1">
      <c r="E441" s="247"/>
      <c r="F441" s="247"/>
      <c r="G441" s="247"/>
      <c r="H441" s="247"/>
      <c r="I441" s="247"/>
      <c r="J441" s="248"/>
      <c r="T441" s="249"/>
      <c r="AE441" s="242"/>
      <c r="AF441" s="242"/>
      <c r="AG441" s="242"/>
      <c r="AH441" s="242"/>
      <c r="BF441" s="164"/>
      <c r="BG441" s="164"/>
      <c r="BH441" s="164"/>
      <c r="BI441" s="164"/>
      <c r="BJ441" s="164"/>
      <c r="BK441" s="164"/>
      <c r="BL441" s="164"/>
      <c r="BM441" s="164"/>
      <c r="BN441" s="164"/>
      <c r="BO441" s="164"/>
      <c r="BP441" s="164"/>
      <c r="BQ441" s="164"/>
      <c r="BR441" s="164"/>
      <c r="BS441" s="164"/>
      <c r="BT441" s="164"/>
      <c r="BU441" s="164"/>
      <c r="BV441" s="164"/>
      <c r="BW441" s="164"/>
      <c r="BX441" s="164"/>
      <c r="BY441" s="164"/>
      <c r="BZ441" s="164"/>
      <c r="CA441" s="164"/>
      <c r="CB441" s="164"/>
      <c r="CC441" s="164"/>
      <c r="CD441" s="164"/>
      <c r="CE441" s="164"/>
      <c r="CF441" s="164"/>
      <c r="CG441" s="164"/>
      <c r="CH441" s="164"/>
      <c r="CI441" s="164"/>
      <c r="DR441" s="243"/>
      <c r="DS441" s="243"/>
      <c r="DT441" s="243"/>
      <c r="DU441" s="243"/>
      <c r="DV441" s="243"/>
      <c r="DW441" s="243"/>
    </row>
    <row r="442" ht="15.75" customHeight="1">
      <c r="E442" s="247"/>
      <c r="F442" s="247"/>
      <c r="G442" s="247"/>
      <c r="H442" s="247"/>
      <c r="I442" s="247"/>
      <c r="J442" s="248"/>
      <c r="T442" s="249"/>
      <c r="AE442" s="242"/>
      <c r="AF442" s="242"/>
      <c r="AG442" s="242"/>
      <c r="AH442" s="242"/>
      <c r="BF442" s="164"/>
      <c r="BG442" s="164"/>
      <c r="BH442" s="164"/>
      <c r="BI442" s="164"/>
      <c r="BJ442" s="164"/>
      <c r="BK442" s="164"/>
      <c r="BL442" s="164"/>
      <c r="BM442" s="164"/>
      <c r="BN442" s="164"/>
      <c r="BO442" s="164"/>
      <c r="BP442" s="164"/>
      <c r="BQ442" s="164"/>
      <c r="BR442" s="164"/>
      <c r="BS442" s="164"/>
      <c r="BT442" s="164"/>
      <c r="BU442" s="164"/>
      <c r="BV442" s="164"/>
      <c r="BW442" s="164"/>
      <c r="BX442" s="164"/>
      <c r="BY442" s="164"/>
      <c r="BZ442" s="164"/>
      <c r="CA442" s="164"/>
      <c r="CB442" s="164"/>
      <c r="CC442" s="164"/>
      <c r="CD442" s="164"/>
      <c r="CE442" s="164"/>
      <c r="CF442" s="164"/>
      <c r="CG442" s="164"/>
      <c r="CH442" s="164"/>
      <c r="CI442" s="164"/>
      <c r="DR442" s="243"/>
      <c r="DS442" s="243"/>
      <c r="DT442" s="243"/>
      <c r="DU442" s="243"/>
      <c r="DV442" s="243"/>
      <c r="DW442" s="243"/>
    </row>
    <row r="443" ht="15.75" customHeight="1">
      <c r="E443" s="247"/>
      <c r="F443" s="247"/>
      <c r="G443" s="247"/>
      <c r="H443" s="247"/>
      <c r="I443" s="247"/>
      <c r="J443" s="248"/>
      <c r="T443" s="249"/>
      <c r="AE443" s="242"/>
      <c r="AF443" s="242"/>
      <c r="AG443" s="242"/>
      <c r="AH443" s="242"/>
      <c r="BF443" s="164"/>
      <c r="BG443" s="164"/>
      <c r="BH443" s="164"/>
      <c r="BI443" s="164"/>
      <c r="BJ443" s="164"/>
      <c r="BK443" s="164"/>
      <c r="BL443" s="164"/>
      <c r="BM443" s="164"/>
      <c r="BN443" s="164"/>
      <c r="BO443" s="164"/>
      <c r="BP443" s="164"/>
      <c r="BQ443" s="164"/>
      <c r="BR443" s="164"/>
      <c r="BS443" s="164"/>
      <c r="BT443" s="164"/>
      <c r="BU443" s="164"/>
      <c r="BV443" s="164"/>
      <c r="BW443" s="164"/>
      <c r="BX443" s="164"/>
      <c r="BY443" s="164"/>
      <c r="BZ443" s="164"/>
      <c r="CA443" s="164"/>
      <c r="CB443" s="164"/>
      <c r="CC443" s="164"/>
      <c r="CD443" s="164"/>
      <c r="CE443" s="164"/>
      <c r="CF443" s="164"/>
      <c r="CG443" s="164"/>
      <c r="CH443" s="164"/>
      <c r="CI443" s="164"/>
      <c r="DR443" s="243"/>
      <c r="DS443" s="243"/>
      <c r="DT443" s="243"/>
      <c r="DU443" s="243"/>
      <c r="DV443" s="243"/>
      <c r="DW443" s="243"/>
    </row>
    <row r="444" ht="15.75" customHeight="1">
      <c r="E444" s="247"/>
      <c r="F444" s="247"/>
      <c r="G444" s="247"/>
      <c r="H444" s="247"/>
      <c r="I444" s="247"/>
      <c r="J444" s="248"/>
      <c r="T444" s="249"/>
      <c r="AE444" s="242"/>
      <c r="AF444" s="242"/>
      <c r="AG444" s="242"/>
      <c r="AH444" s="242"/>
      <c r="BF444" s="164"/>
      <c r="BG444" s="164"/>
      <c r="BH444" s="164"/>
      <c r="BI444" s="164"/>
      <c r="BJ444" s="164"/>
      <c r="BK444" s="164"/>
      <c r="BL444" s="164"/>
      <c r="BM444" s="164"/>
      <c r="BN444" s="164"/>
      <c r="BO444" s="164"/>
      <c r="BP444" s="164"/>
      <c r="BQ444" s="164"/>
      <c r="BR444" s="164"/>
      <c r="BS444" s="164"/>
      <c r="BT444" s="164"/>
      <c r="BU444" s="164"/>
      <c r="BV444" s="164"/>
      <c r="BW444" s="164"/>
      <c r="BX444" s="164"/>
      <c r="BY444" s="164"/>
      <c r="BZ444" s="164"/>
      <c r="CA444" s="164"/>
      <c r="CB444" s="164"/>
      <c r="CC444" s="164"/>
      <c r="CD444" s="164"/>
      <c r="CE444" s="164"/>
      <c r="CF444" s="164"/>
      <c r="CG444" s="164"/>
      <c r="CH444" s="164"/>
      <c r="CI444" s="164"/>
      <c r="DR444" s="243"/>
      <c r="DS444" s="243"/>
      <c r="DT444" s="243"/>
      <c r="DU444" s="243"/>
      <c r="DV444" s="243"/>
      <c r="DW444" s="243"/>
    </row>
    <row r="445" ht="15.75" customHeight="1">
      <c r="E445" s="247"/>
      <c r="F445" s="247"/>
      <c r="G445" s="247"/>
      <c r="H445" s="247"/>
      <c r="I445" s="247"/>
      <c r="J445" s="248"/>
      <c r="T445" s="249"/>
      <c r="AE445" s="242"/>
      <c r="AF445" s="242"/>
      <c r="AG445" s="242"/>
      <c r="AH445" s="242"/>
      <c r="BF445" s="164"/>
      <c r="BG445" s="164"/>
      <c r="BH445" s="164"/>
      <c r="BI445" s="164"/>
      <c r="BJ445" s="164"/>
      <c r="BK445" s="164"/>
      <c r="BL445" s="164"/>
      <c r="BM445" s="164"/>
      <c r="BN445" s="164"/>
      <c r="BO445" s="164"/>
      <c r="BP445" s="164"/>
      <c r="BQ445" s="164"/>
      <c r="BR445" s="164"/>
      <c r="BS445" s="164"/>
      <c r="BT445" s="164"/>
      <c r="BU445" s="164"/>
      <c r="BV445" s="164"/>
      <c r="BW445" s="164"/>
      <c r="BX445" s="164"/>
      <c r="BY445" s="164"/>
      <c r="BZ445" s="164"/>
      <c r="CA445" s="164"/>
      <c r="CB445" s="164"/>
      <c r="CC445" s="164"/>
      <c r="CD445" s="164"/>
      <c r="CE445" s="164"/>
      <c r="CF445" s="164"/>
      <c r="CG445" s="164"/>
      <c r="CH445" s="164"/>
      <c r="CI445" s="164"/>
      <c r="DR445" s="243"/>
      <c r="DS445" s="243"/>
      <c r="DT445" s="243"/>
      <c r="DU445" s="243"/>
      <c r="DV445" s="243"/>
      <c r="DW445" s="243"/>
    </row>
    <row r="446" ht="15.75" customHeight="1">
      <c r="E446" s="247"/>
      <c r="F446" s="247"/>
      <c r="G446" s="247"/>
      <c r="H446" s="247"/>
      <c r="I446" s="247"/>
      <c r="J446" s="248"/>
      <c r="T446" s="249"/>
      <c r="AE446" s="242"/>
      <c r="AF446" s="242"/>
      <c r="AG446" s="242"/>
      <c r="AH446" s="242"/>
      <c r="BF446" s="164"/>
      <c r="BG446" s="164"/>
      <c r="BH446" s="164"/>
      <c r="BI446" s="164"/>
      <c r="BJ446" s="164"/>
      <c r="BK446" s="164"/>
      <c r="BL446" s="164"/>
      <c r="BM446" s="164"/>
      <c r="BN446" s="164"/>
      <c r="BO446" s="164"/>
      <c r="BP446" s="164"/>
      <c r="BQ446" s="164"/>
      <c r="BR446" s="164"/>
      <c r="BS446" s="164"/>
      <c r="BT446" s="164"/>
      <c r="BU446" s="164"/>
      <c r="BV446" s="164"/>
      <c r="BW446" s="164"/>
      <c r="BX446" s="164"/>
      <c r="BY446" s="164"/>
      <c r="BZ446" s="164"/>
      <c r="CA446" s="164"/>
      <c r="CB446" s="164"/>
      <c r="CC446" s="164"/>
      <c r="CD446" s="164"/>
      <c r="CE446" s="164"/>
      <c r="CF446" s="164"/>
      <c r="CG446" s="164"/>
      <c r="CH446" s="164"/>
      <c r="CI446" s="164"/>
      <c r="DR446" s="243"/>
      <c r="DS446" s="243"/>
      <c r="DT446" s="243"/>
      <c r="DU446" s="243"/>
      <c r="DV446" s="243"/>
      <c r="DW446" s="243"/>
    </row>
    <row r="447" ht="15.75" customHeight="1">
      <c r="E447" s="247"/>
      <c r="F447" s="247"/>
      <c r="G447" s="247"/>
      <c r="H447" s="247"/>
      <c r="I447" s="247"/>
      <c r="J447" s="248"/>
      <c r="T447" s="249"/>
      <c r="AE447" s="242"/>
      <c r="AF447" s="242"/>
      <c r="AG447" s="242"/>
      <c r="AH447" s="242"/>
      <c r="BF447" s="164"/>
      <c r="BG447" s="164"/>
      <c r="BH447" s="164"/>
      <c r="BI447" s="164"/>
      <c r="BJ447" s="164"/>
      <c r="BK447" s="164"/>
      <c r="BL447" s="164"/>
      <c r="BM447" s="164"/>
      <c r="BN447" s="164"/>
      <c r="BO447" s="164"/>
      <c r="BP447" s="164"/>
      <c r="BQ447" s="164"/>
      <c r="BR447" s="164"/>
      <c r="BS447" s="164"/>
      <c r="BT447" s="164"/>
      <c r="BU447" s="164"/>
      <c r="BV447" s="164"/>
      <c r="BW447" s="164"/>
      <c r="BX447" s="164"/>
      <c r="BY447" s="164"/>
      <c r="BZ447" s="164"/>
      <c r="CA447" s="164"/>
      <c r="CB447" s="164"/>
      <c r="CC447" s="164"/>
      <c r="CD447" s="164"/>
      <c r="CE447" s="164"/>
      <c r="CF447" s="164"/>
      <c r="CG447" s="164"/>
      <c r="CH447" s="164"/>
      <c r="CI447" s="164"/>
      <c r="DR447" s="243"/>
      <c r="DS447" s="243"/>
      <c r="DT447" s="243"/>
      <c r="DU447" s="243"/>
      <c r="DV447" s="243"/>
      <c r="DW447" s="243"/>
    </row>
    <row r="448" ht="15.75" customHeight="1">
      <c r="E448" s="247"/>
      <c r="F448" s="247"/>
      <c r="G448" s="247"/>
      <c r="H448" s="247"/>
      <c r="I448" s="247"/>
      <c r="J448" s="248"/>
      <c r="T448" s="249"/>
      <c r="AE448" s="242"/>
      <c r="AF448" s="242"/>
      <c r="AG448" s="242"/>
      <c r="AH448" s="242"/>
      <c r="BF448" s="164"/>
      <c r="BG448" s="164"/>
      <c r="BH448" s="164"/>
      <c r="BI448" s="164"/>
      <c r="BJ448" s="164"/>
      <c r="BK448" s="164"/>
      <c r="BL448" s="164"/>
      <c r="BM448" s="164"/>
      <c r="BN448" s="164"/>
      <c r="BO448" s="164"/>
      <c r="BP448" s="164"/>
      <c r="BQ448" s="164"/>
      <c r="BR448" s="164"/>
      <c r="BS448" s="164"/>
      <c r="BT448" s="164"/>
      <c r="BU448" s="164"/>
      <c r="BV448" s="164"/>
      <c r="BW448" s="164"/>
      <c r="BX448" s="164"/>
      <c r="BY448" s="164"/>
      <c r="BZ448" s="164"/>
      <c r="CA448" s="164"/>
      <c r="CB448" s="164"/>
      <c r="CC448" s="164"/>
      <c r="CD448" s="164"/>
      <c r="CE448" s="164"/>
      <c r="CF448" s="164"/>
      <c r="CG448" s="164"/>
      <c r="CH448" s="164"/>
      <c r="CI448" s="164"/>
      <c r="DR448" s="243"/>
      <c r="DS448" s="243"/>
      <c r="DT448" s="243"/>
      <c r="DU448" s="243"/>
      <c r="DV448" s="243"/>
      <c r="DW448" s="243"/>
    </row>
    <row r="449" ht="15.75" customHeight="1">
      <c r="E449" s="247"/>
      <c r="F449" s="247"/>
      <c r="G449" s="247"/>
      <c r="H449" s="247"/>
      <c r="I449" s="247"/>
      <c r="J449" s="248"/>
      <c r="T449" s="249"/>
      <c r="AE449" s="242"/>
      <c r="AF449" s="242"/>
      <c r="AG449" s="242"/>
      <c r="AH449" s="242"/>
      <c r="BF449" s="164"/>
      <c r="BG449" s="164"/>
      <c r="BH449" s="164"/>
      <c r="BI449" s="164"/>
      <c r="BJ449" s="164"/>
      <c r="BK449" s="164"/>
      <c r="BL449" s="164"/>
      <c r="BM449" s="164"/>
      <c r="BN449" s="164"/>
      <c r="BO449" s="164"/>
      <c r="BP449" s="164"/>
      <c r="BQ449" s="164"/>
      <c r="BR449" s="164"/>
      <c r="BS449" s="164"/>
      <c r="BT449" s="164"/>
      <c r="BU449" s="164"/>
      <c r="BV449" s="164"/>
      <c r="BW449" s="164"/>
      <c r="BX449" s="164"/>
      <c r="BY449" s="164"/>
      <c r="BZ449" s="164"/>
      <c r="CA449" s="164"/>
      <c r="CB449" s="164"/>
      <c r="CC449" s="164"/>
      <c r="CD449" s="164"/>
      <c r="CE449" s="164"/>
      <c r="CF449" s="164"/>
      <c r="CG449" s="164"/>
      <c r="CH449" s="164"/>
      <c r="CI449" s="164"/>
      <c r="DR449" s="243"/>
      <c r="DS449" s="243"/>
      <c r="DT449" s="243"/>
      <c r="DU449" s="243"/>
      <c r="DV449" s="243"/>
      <c r="DW449" s="243"/>
    </row>
    <row r="450" ht="15.75" customHeight="1">
      <c r="E450" s="247"/>
      <c r="F450" s="247"/>
      <c r="G450" s="247"/>
      <c r="H450" s="247"/>
      <c r="I450" s="247"/>
      <c r="J450" s="248"/>
      <c r="T450" s="249"/>
      <c r="AE450" s="242"/>
      <c r="AF450" s="242"/>
      <c r="AG450" s="242"/>
      <c r="AH450" s="242"/>
      <c r="BF450" s="164"/>
      <c r="BG450" s="164"/>
      <c r="BH450" s="164"/>
      <c r="BI450" s="164"/>
      <c r="BJ450" s="164"/>
      <c r="BK450" s="164"/>
      <c r="BL450" s="164"/>
      <c r="BM450" s="164"/>
      <c r="BN450" s="164"/>
      <c r="BO450" s="164"/>
      <c r="BP450" s="164"/>
      <c r="BQ450" s="164"/>
      <c r="BR450" s="164"/>
      <c r="BS450" s="164"/>
      <c r="BT450" s="164"/>
      <c r="BU450" s="164"/>
      <c r="BV450" s="164"/>
      <c r="BW450" s="164"/>
      <c r="BX450" s="164"/>
      <c r="BY450" s="164"/>
      <c r="BZ450" s="164"/>
      <c r="CA450" s="164"/>
      <c r="CB450" s="164"/>
      <c r="CC450" s="164"/>
      <c r="CD450" s="164"/>
      <c r="CE450" s="164"/>
      <c r="CF450" s="164"/>
      <c r="CG450" s="164"/>
      <c r="CH450" s="164"/>
      <c r="CI450" s="164"/>
      <c r="DR450" s="243"/>
      <c r="DS450" s="243"/>
      <c r="DT450" s="243"/>
      <c r="DU450" s="243"/>
      <c r="DV450" s="243"/>
      <c r="DW450" s="243"/>
    </row>
    <row r="451" ht="15.75" customHeight="1">
      <c r="E451" s="247"/>
      <c r="F451" s="247"/>
      <c r="G451" s="247"/>
      <c r="H451" s="247"/>
      <c r="I451" s="247"/>
      <c r="J451" s="248"/>
      <c r="T451" s="249"/>
      <c r="AE451" s="242"/>
      <c r="AF451" s="242"/>
      <c r="AG451" s="242"/>
      <c r="AH451" s="242"/>
      <c r="BF451" s="164"/>
      <c r="BG451" s="164"/>
      <c r="BH451" s="164"/>
      <c r="BI451" s="164"/>
      <c r="BJ451" s="164"/>
      <c r="BK451" s="164"/>
      <c r="BL451" s="164"/>
      <c r="BM451" s="164"/>
      <c r="BN451" s="164"/>
      <c r="BO451" s="164"/>
      <c r="BP451" s="164"/>
      <c r="BQ451" s="164"/>
      <c r="BR451" s="164"/>
      <c r="BS451" s="164"/>
      <c r="BT451" s="164"/>
      <c r="BU451" s="164"/>
      <c r="BV451" s="164"/>
      <c r="BW451" s="164"/>
      <c r="BX451" s="164"/>
      <c r="BY451" s="164"/>
      <c r="BZ451" s="164"/>
      <c r="CA451" s="164"/>
      <c r="CB451" s="164"/>
      <c r="CC451" s="164"/>
      <c r="CD451" s="164"/>
      <c r="CE451" s="164"/>
      <c r="CF451" s="164"/>
      <c r="CG451" s="164"/>
      <c r="CH451" s="164"/>
      <c r="CI451" s="164"/>
      <c r="DR451" s="243"/>
      <c r="DS451" s="243"/>
      <c r="DT451" s="243"/>
      <c r="DU451" s="243"/>
      <c r="DV451" s="243"/>
      <c r="DW451" s="243"/>
    </row>
    <row r="452" ht="15.75" customHeight="1">
      <c r="E452" s="247"/>
      <c r="F452" s="247"/>
      <c r="G452" s="247"/>
      <c r="H452" s="247"/>
      <c r="I452" s="247"/>
      <c r="J452" s="248"/>
      <c r="T452" s="249"/>
      <c r="AE452" s="242"/>
      <c r="AF452" s="242"/>
      <c r="AG452" s="242"/>
      <c r="AH452" s="242"/>
      <c r="BF452" s="164"/>
      <c r="BG452" s="164"/>
      <c r="BH452" s="164"/>
      <c r="BI452" s="164"/>
      <c r="BJ452" s="164"/>
      <c r="BK452" s="164"/>
      <c r="BL452" s="164"/>
      <c r="BM452" s="164"/>
      <c r="BN452" s="164"/>
      <c r="BO452" s="164"/>
      <c r="BP452" s="164"/>
      <c r="BQ452" s="164"/>
      <c r="BR452" s="164"/>
      <c r="BS452" s="164"/>
      <c r="BT452" s="164"/>
      <c r="BU452" s="164"/>
      <c r="BV452" s="164"/>
      <c r="BW452" s="164"/>
      <c r="BX452" s="164"/>
      <c r="BY452" s="164"/>
      <c r="BZ452" s="164"/>
      <c r="CA452" s="164"/>
      <c r="CB452" s="164"/>
      <c r="CC452" s="164"/>
      <c r="CD452" s="164"/>
      <c r="CE452" s="164"/>
      <c r="CF452" s="164"/>
      <c r="CG452" s="164"/>
      <c r="CH452" s="164"/>
      <c r="CI452" s="164"/>
      <c r="DR452" s="243"/>
      <c r="DS452" s="243"/>
      <c r="DT452" s="243"/>
      <c r="DU452" s="243"/>
      <c r="DV452" s="243"/>
      <c r="DW452" s="243"/>
    </row>
    <row r="453" ht="15.75" customHeight="1">
      <c r="E453" s="247"/>
      <c r="F453" s="247"/>
      <c r="G453" s="247"/>
      <c r="H453" s="247"/>
      <c r="I453" s="247"/>
      <c r="J453" s="248"/>
      <c r="T453" s="249"/>
      <c r="AE453" s="242"/>
      <c r="AF453" s="242"/>
      <c r="AG453" s="242"/>
      <c r="AH453" s="242"/>
      <c r="BF453" s="164"/>
      <c r="BG453" s="164"/>
      <c r="BH453" s="164"/>
      <c r="BI453" s="164"/>
      <c r="BJ453" s="164"/>
      <c r="BK453" s="164"/>
      <c r="BL453" s="164"/>
      <c r="BM453" s="164"/>
      <c r="BN453" s="164"/>
      <c r="BO453" s="164"/>
      <c r="BP453" s="164"/>
      <c r="BQ453" s="164"/>
      <c r="BR453" s="164"/>
      <c r="BS453" s="164"/>
      <c r="BT453" s="164"/>
      <c r="BU453" s="164"/>
      <c r="BV453" s="164"/>
      <c r="BW453" s="164"/>
      <c r="BX453" s="164"/>
      <c r="BY453" s="164"/>
      <c r="BZ453" s="164"/>
      <c r="CA453" s="164"/>
      <c r="CB453" s="164"/>
      <c r="CC453" s="164"/>
      <c r="CD453" s="164"/>
      <c r="CE453" s="164"/>
      <c r="CF453" s="164"/>
      <c r="CG453" s="164"/>
      <c r="CH453" s="164"/>
      <c r="CI453" s="164"/>
      <c r="DR453" s="243"/>
      <c r="DS453" s="243"/>
      <c r="DT453" s="243"/>
      <c r="DU453" s="243"/>
      <c r="DV453" s="243"/>
      <c r="DW453" s="243"/>
    </row>
    <row r="454" ht="15.75" customHeight="1">
      <c r="E454" s="247"/>
      <c r="F454" s="247"/>
      <c r="G454" s="247"/>
      <c r="H454" s="247"/>
      <c r="I454" s="247"/>
      <c r="J454" s="248"/>
      <c r="T454" s="249"/>
      <c r="AE454" s="242"/>
      <c r="AF454" s="242"/>
      <c r="AG454" s="242"/>
      <c r="AH454" s="242"/>
      <c r="BF454" s="164"/>
      <c r="BG454" s="164"/>
      <c r="BH454" s="164"/>
      <c r="BI454" s="164"/>
      <c r="BJ454" s="164"/>
      <c r="BK454" s="164"/>
      <c r="BL454" s="164"/>
      <c r="BM454" s="164"/>
      <c r="BN454" s="164"/>
      <c r="BO454" s="164"/>
      <c r="BP454" s="164"/>
      <c r="BQ454" s="164"/>
      <c r="BR454" s="164"/>
      <c r="BS454" s="164"/>
      <c r="BT454" s="164"/>
      <c r="BU454" s="164"/>
      <c r="BV454" s="164"/>
      <c r="BW454" s="164"/>
      <c r="BX454" s="164"/>
      <c r="BY454" s="164"/>
      <c r="BZ454" s="164"/>
      <c r="CA454" s="164"/>
      <c r="CB454" s="164"/>
      <c r="CC454" s="164"/>
      <c r="CD454" s="164"/>
      <c r="CE454" s="164"/>
      <c r="CF454" s="164"/>
      <c r="CG454" s="164"/>
      <c r="CH454" s="164"/>
      <c r="CI454" s="164"/>
      <c r="DR454" s="243"/>
      <c r="DS454" s="243"/>
      <c r="DT454" s="243"/>
      <c r="DU454" s="243"/>
      <c r="DV454" s="243"/>
      <c r="DW454" s="243"/>
    </row>
    <row r="455" ht="15.75" customHeight="1">
      <c r="E455" s="247"/>
      <c r="F455" s="247"/>
      <c r="G455" s="247"/>
      <c r="H455" s="247"/>
      <c r="I455" s="247"/>
      <c r="J455" s="248"/>
      <c r="T455" s="249"/>
      <c r="AE455" s="242"/>
      <c r="AF455" s="242"/>
      <c r="AG455" s="242"/>
      <c r="AH455" s="242"/>
      <c r="BF455" s="164"/>
      <c r="BG455" s="164"/>
      <c r="BH455" s="164"/>
      <c r="BI455" s="164"/>
      <c r="BJ455" s="164"/>
      <c r="BK455" s="164"/>
      <c r="BL455" s="164"/>
      <c r="BM455" s="164"/>
      <c r="BN455" s="164"/>
      <c r="BO455" s="164"/>
      <c r="BP455" s="164"/>
      <c r="BQ455" s="164"/>
      <c r="BR455" s="164"/>
      <c r="BS455" s="164"/>
      <c r="BT455" s="164"/>
      <c r="BU455" s="164"/>
      <c r="BV455" s="164"/>
      <c r="BW455" s="164"/>
      <c r="BX455" s="164"/>
      <c r="BY455" s="164"/>
      <c r="BZ455" s="164"/>
      <c r="CA455" s="164"/>
      <c r="CB455" s="164"/>
      <c r="CC455" s="164"/>
      <c r="CD455" s="164"/>
      <c r="CE455" s="164"/>
      <c r="CF455" s="164"/>
      <c r="CG455" s="164"/>
      <c r="CH455" s="164"/>
      <c r="CI455" s="164"/>
      <c r="DR455" s="243"/>
      <c r="DS455" s="243"/>
      <c r="DT455" s="243"/>
      <c r="DU455" s="243"/>
      <c r="DV455" s="243"/>
      <c r="DW455" s="243"/>
    </row>
    <row r="456" ht="15.75" customHeight="1">
      <c r="E456" s="247"/>
      <c r="F456" s="247"/>
      <c r="G456" s="247"/>
      <c r="H456" s="247"/>
      <c r="I456" s="247"/>
      <c r="J456" s="248"/>
      <c r="T456" s="249"/>
      <c r="AE456" s="242"/>
      <c r="AF456" s="242"/>
      <c r="AG456" s="242"/>
      <c r="AH456" s="242"/>
      <c r="BF456" s="164"/>
      <c r="BG456" s="164"/>
      <c r="BH456" s="164"/>
      <c r="BI456" s="164"/>
      <c r="BJ456" s="164"/>
      <c r="BK456" s="164"/>
      <c r="BL456" s="164"/>
      <c r="BM456" s="164"/>
      <c r="BN456" s="164"/>
      <c r="BO456" s="164"/>
      <c r="BP456" s="164"/>
      <c r="BQ456" s="164"/>
      <c r="BR456" s="164"/>
      <c r="BS456" s="164"/>
      <c r="BT456" s="164"/>
      <c r="BU456" s="164"/>
      <c r="BV456" s="164"/>
      <c r="BW456" s="164"/>
      <c r="BX456" s="164"/>
      <c r="BY456" s="164"/>
      <c r="BZ456" s="164"/>
      <c r="CA456" s="164"/>
      <c r="CB456" s="164"/>
      <c r="CC456" s="164"/>
      <c r="CD456" s="164"/>
      <c r="CE456" s="164"/>
      <c r="CF456" s="164"/>
      <c r="CG456" s="164"/>
      <c r="CH456" s="164"/>
      <c r="CI456" s="164"/>
      <c r="DR456" s="243"/>
      <c r="DS456" s="243"/>
      <c r="DT456" s="243"/>
      <c r="DU456" s="243"/>
      <c r="DV456" s="243"/>
      <c r="DW456" s="243"/>
    </row>
    <row r="457" ht="15.75" customHeight="1">
      <c r="E457" s="247"/>
      <c r="F457" s="247"/>
      <c r="G457" s="247"/>
      <c r="H457" s="247"/>
      <c r="I457" s="247"/>
      <c r="J457" s="248"/>
      <c r="T457" s="249"/>
      <c r="AE457" s="242"/>
      <c r="AF457" s="242"/>
      <c r="AG457" s="242"/>
      <c r="AH457" s="242"/>
      <c r="BF457" s="164"/>
      <c r="BG457" s="164"/>
      <c r="BH457" s="164"/>
      <c r="BI457" s="164"/>
      <c r="BJ457" s="164"/>
      <c r="BK457" s="164"/>
      <c r="BL457" s="164"/>
      <c r="BM457" s="164"/>
      <c r="BN457" s="164"/>
      <c r="BO457" s="164"/>
      <c r="BP457" s="164"/>
      <c r="BQ457" s="164"/>
      <c r="BR457" s="164"/>
      <c r="BS457" s="164"/>
      <c r="BT457" s="164"/>
      <c r="BU457" s="164"/>
      <c r="BV457" s="164"/>
      <c r="BW457" s="164"/>
      <c r="BX457" s="164"/>
      <c r="BY457" s="164"/>
      <c r="BZ457" s="164"/>
      <c r="CA457" s="164"/>
      <c r="CB457" s="164"/>
      <c r="CC457" s="164"/>
      <c r="CD457" s="164"/>
      <c r="CE457" s="164"/>
      <c r="CF457" s="164"/>
      <c r="CG457" s="164"/>
      <c r="CH457" s="164"/>
      <c r="CI457" s="164"/>
      <c r="DR457" s="243"/>
      <c r="DS457" s="243"/>
      <c r="DT457" s="243"/>
      <c r="DU457" s="243"/>
      <c r="DV457" s="243"/>
      <c r="DW457" s="243"/>
    </row>
    <row r="458" ht="15.75" customHeight="1">
      <c r="E458" s="247"/>
      <c r="F458" s="247"/>
      <c r="G458" s="247"/>
      <c r="H458" s="247"/>
      <c r="I458" s="247"/>
      <c r="J458" s="248"/>
      <c r="T458" s="249"/>
      <c r="AE458" s="242"/>
      <c r="AF458" s="242"/>
      <c r="AG458" s="242"/>
      <c r="AH458" s="242"/>
      <c r="BF458" s="164"/>
      <c r="BG458" s="164"/>
      <c r="BH458" s="164"/>
      <c r="BI458" s="164"/>
      <c r="BJ458" s="164"/>
      <c r="BK458" s="164"/>
      <c r="BL458" s="164"/>
      <c r="BM458" s="164"/>
      <c r="BN458" s="164"/>
      <c r="BO458" s="164"/>
      <c r="BP458" s="164"/>
      <c r="BQ458" s="164"/>
      <c r="BR458" s="164"/>
      <c r="BS458" s="164"/>
      <c r="BT458" s="164"/>
      <c r="BU458" s="164"/>
      <c r="BV458" s="164"/>
      <c r="BW458" s="164"/>
      <c r="BX458" s="164"/>
      <c r="BY458" s="164"/>
      <c r="BZ458" s="164"/>
      <c r="CA458" s="164"/>
      <c r="CB458" s="164"/>
      <c r="CC458" s="164"/>
      <c r="CD458" s="164"/>
      <c r="CE458" s="164"/>
      <c r="CF458" s="164"/>
      <c r="CG458" s="164"/>
      <c r="CH458" s="164"/>
      <c r="CI458" s="164"/>
      <c r="DR458" s="243"/>
      <c r="DS458" s="243"/>
      <c r="DT458" s="243"/>
      <c r="DU458" s="243"/>
      <c r="DV458" s="243"/>
      <c r="DW458" s="243"/>
    </row>
    <row r="459" ht="15.75" customHeight="1">
      <c r="E459" s="247"/>
      <c r="F459" s="247"/>
      <c r="G459" s="247"/>
      <c r="H459" s="247"/>
      <c r="I459" s="247"/>
      <c r="J459" s="248"/>
      <c r="T459" s="249"/>
      <c r="AE459" s="242"/>
      <c r="AF459" s="242"/>
      <c r="AG459" s="242"/>
      <c r="AH459" s="242"/>
      <c r="BF459" s="164"/>
      <c r="BG459" s="164"/>
      <c r="BH459" s="164"/>
      <c r="BI459" s="164"/>
      <c r="BJ459" s="164"/>
      <c r="BK459" s="164"/>
      <c r="BL459" s="164"/>
      <c r="BM459" s="164"/>
      <c r="BN459" s="164"/>
      <c r="BO459" s="164"/>
      <c r="BP459" s="164"/>
      <c r="BQ459" s="164"/>
      <c r="BR459" s="164"/>
      <c r="BS459" s="164"/>
      <c r="BT459" s="164"/>
      <c r="BU459" s="164"/>
      <c r="BV459" s="164"/>
      <c r="BW459" s="164"/>
      <c r="BX459" s="164"/>
      <c r="BY459" s="164"/>
      <c r="BZ459" s="164"/>
      <c r="CA459" s="164"/>
      <c r="CB459" s="164"/>
      <c r="CC459" s="164"/>
      <c r="CD459" s="164"/>
      <c r="CE459" s="164"/>
      <c r="CF459" s="164"/>
      <c r="CG459" s="164"/>
      <c r="CH459" s="164"/>
      <c r="CI459" s="164"/>
      <c r="DR459" s="243"/>
      <c r="DS459" s="243"/>
      <c r="DT459" s="243"/>
      <c r="DU459" s="243"/>
      <c r="DV459" s="243"/>
      <c r="DW459" s="243"/>
    </row>
    <row r="460" ht="15.75" customHeight="1">
      <c r="E460" s="247"/>
      <c r="F460" s="247"/>
      <c r="G460" s="247"/>
      <c r="H460" s="247"/>
      <c r="I460" s="247"/>
      <c r="J460" s="248"/>
      <c r="T460" s="249"/>
      <c r="AE460" s="242"/>
      <c r="AF460" s="242"/>
      <c r="AG460" s="242"/>
      <c r="AH460" s="242"/>
      <c r="BF460" s="164"/>
      <c r="BG460" s="164"/>
      <c r="BH460" s="164"/>
      <c r="BI460" s="164"/>
      <c r="BJ460" s="164"/>
      <c r="BK460" s="164"/>
      <c r="BL460" s="164"/>
      <c r="BM460" s="164"/>
      <c r="BN460" s="164"/>
      <c r="BO460" s="164"/>
      <c r="BP460" s="164"/>
      <c r="BQ460" s="164"/>
      <c r="BR460" s="164"/>
      <c r="BS460" s="164"/>
      <c r="BT460" s="164"/>
      <c r="BU460" s="164"/>
      <c r="BV460" s="164"/>
      <c r="BW460" s="164"/>
      <c r="BX460" s="164"/>
      <c r="BY460" s="164"/>
      <c r="BZ460" s="164"/>
      <c r="CA460" s="164"/>
      <c r="CB460" s="164"/>
      <c r="CC460" s="164"/>
      <c r="CD460" s="164"/>
      <c r="CE460" s="164"/>
      <c r="CF460" s="164"/>
      <c r="CG460" s="164"/>
      <c r="CH460" s="164"/>
      <c r="CI460" s="164"/>
      <c r="DR460" s="243"/>
      <c r="DS460" s="243"/>
      <c r="DT460" s="243"/>
      <c r="DU460" s="243"/>
      <c r="DV460" s="243"/>
      <c r="DW460" s="243"/>
    </row>
    <row r="461" ht="15.75" customHeight="1">
      <c r="E461" s="247"/>
      <c r="F461" s="247"/>
      <c r="G461" s="247"/>
      <c r="H461" s="247"/>
      <c r="I461" s="247"/>
      <c r="J461" s="248"/>
      <c r="T461" s="249"/>
      <c r="AE461" s="242"/>
      <c r="AF461" s="242"/>
      <c r="AG461" s="242"/>
      <c r="AH461" s="242"/>
      <c r="BF461" s="164"/>
      <c r="BG461" s="164"/>
      <c r="BH461" s="164"/>
      <c r="BI461" s="164"/>
      <c r="BJ461" s="164"/>
      <c r="BK461" s="164"/>
      <c r="BL461" s="164"/>
      <c r="BM461" s="164"/>
      <c r="BN461" s="164"/>
      <c r="BO461" s="164"/>
      <c r="BP461" s="164"/>
      <c r="BQ461" s="164"/>
      <c r="BR461" s="164"/>
      <c r="BS461" s="164"/>
      <c r="BT461" s="164"/>
      <c r="BU461" s="164"/>
      <c r="BV461" s="164"/>
      <c r="BW461" s="164"/>
      <c r="BX461" s="164"/>
      <c r="BY461" s="164"/>
      <c r="BZ461" s="164"/>
      <c r="CA461" s="164"/>
      <c r="CB461" s="164"/>
      <c r="CC461" s="164"/>
      <c r="CD461" s="164"/>
      <c r="CE461" s="164"/>
      <c r="CF461" s="164"/>
      <c r="CG461" s="164"/>
      <c r="CH461" s="164"/>
      <c r="CI461" s="164"/>
      <c r="DR461" s="243"/>
      <c r="DS461" s="243"/>
      <c r="DT461" s="243"/>
      <c r="DU461" s="243"/>
      <c r="DV461" s="243"/>
      <c r="DW461" s="243"/>
    </row>
    <row r="462" ht="15.75" customHeight="1">
      <c r="E462" s="247"/>
      <c r="F462" s="247"/>
      <c r="G462" s="247"/>
      <c r="H462" s="247"/>
      <c r="I462" s="247"/>
      <c r="J462" s="248"/>
      <c r="T462" s="249"/>
      <c r="AE462" s="242"/>
      <c r="AF462" s="242"/>
      <c r="AG462" s="242"/>
      <c r="AH462" s="242"/>
      <c r="BF462" s="164"/>
      <c r="BG462" s="164"/>
      <c r="BH462" s="164"/>
      <c r="BI462" s="164"/>
      <c r="BJ462" s="164"/>
      <c r="BK462" s="164"/>
      <c r="BL462" s="164"/>
      <c r="BM462" s="164"/>
      <c r="BN462" s="164"/>
      <c r="BO462" s="164"/>
      <c r="BP462" s="164"/>
      <c r="BQ462" s="164"/>
      <c r="BR462" s="164"/>
      <c r="BS462" s="164"/>
      <c r="BT462" s="164"/>
      <c r="BU462" s="164"/>
      <c r="BV462" s="164"/>
      <c r="BW462" s="164"/>
      <c r="BX462" s="164"/>
      <c r="BY462" s="164"/>
      <c r="BZ462" s="164"/>
      <c r="CA462" s="164"/>
      <c r="CB462" s="164"/>
      <c r="CC462" s="164"/>
      <c r="CD462" s="164"/>
      <c r="CE462" s="164"/>
      <c r="CF462" s="164"/>
      <c r="CG462" s="164"/>
      <c r="CH462" s="164"/>
      <c r="CI462" s="164"/>
      <c r="DR462" s="243"/>
      <c r="DS462" s="243"/>
      <c r="DT462" s="243"/>
      <c r="DU462" s="243"/>
      <c r="DV462" s="243"/>
      <c r="DW462" s="243"/>
    </row>
    <row r="463" ht="15.75" customHeight="1">
      <c r="E463" s="247"/>
      <c r="F463" s="247"/>
      <c r="G463" s="247"/>
      <c r="H463" s="247"/>
      <c r="I463" s="247"/>
      <c r="J463" s="248"/>
      <c r="T463" s="249"/>
      <c r="AE463" s="242"/>
      <c r="AF463" s="242"/>
      <c r="AG463" s="242"/>
      <c r="AH463" s="242"/>
      <c r="BF463" s="164"/>
      <c r="BG463" s="164"/>
      <c r="BH463" s="164"/>
      <c r="BI463" s="164"/>
      <c r="BJ463" s="164"/>
      <c r="BK463" s="164"/>
      <c r="BL463" s="164"/>
      <c r="BM463" s="164"/>
      <c r="BN463" s="164"/>
      <c r="BO463" s="164"/>
      <c r="BP463" s="164"/>
      <c r="BQ463" s="164"/>
      <c r="BR463" s="164"/>
      <c r="BS463" s="164"/>
      <c r="BT463" s="164"/>
      <c r="BU463" s="164"/>
      <c r="BV463" s="164"/>
      <c r="BW463" s="164"/>
      <c r="BX463" s="164"/>
      <c r="BY463" s="164"/>
      <c r="BZ463" s="164"/>
      <c r="CA463" s="164"/>
      <c r="CB463" s="164"/>
      <c r="CC463" s="164"/>
      <c r="CD463" s="164"/>
      <c r="CE463" s="164"/>
      <c r="CF463" s="164"/>
      <c r="CG463" s="164"/>
      <c r="CH463" s="164"/>
      <c r="CI463" s="164"/>
      <c r="DR463" s="243"/>
      <c r="DS463" s="243"/>
      <c r="DT463" s="243"/>
      <c r="DU463" s="243"/>
      <c r="DV463" s="243"/>
      <c r="DW463" s="243"/>
    </row>
    <row r="464" ht="15.75" customHeight="1">
      <c r="E464" s="247"/>
      <c r="F464" s="247"/>
      <c r="G464" s="247"/>
      <c r="H464" s="247"/>
      <c r="I464" s="247"/>
      <c r="J464" s="248"/>
      <c r="T464" s="249"/>
      <c r="AE464" s="242"/>
      <c r="AF464" s="242"/>
      <c r="AG464" s="242"/>
      <c r="AH464" s="242"/>
      <c r="BF464" s="164"/>
      <c r="BG464" s="164"/>
      <c r="BH464" s="164"/>
      <c r="BI464" s="164"/>
      <c r="BJ464" s="164"/>
      <c r="BK464" s="164"/>
      <c r="BL464" s="164"/>
      <c r="BM464" s="164"/>
      <c r="BN464" s="164"/>
      <c r="BO464" s="164"/>
      <c r="BP464" s="164"/>
      <c r="BQ464" s="164"/>
      <c r="BR464" s="164"/>
      <c r="BS464" s="164"/>
      <c r="BT464" s="164"/>
      <c r="BU464" s="164"/>
      <c r="BV464" s="164"/>
      <c r="BW464" s="164"/>
      <c r="BX464" s="164"/>
      <c r="BY464" s="164"/>
      <c r="BZ464" s="164"/>
      <c r="CA464" s="164"/>
      <c r="CB464" s="164"/>
      <c r="CC464" s="164"/>
      <c r="CD464" s="164"/>
      <c r="CE464" s="164"/>
      <c r="CF464" s="164"/>
      <c r="CG464" s="164"/>
      <c r="CH464" s="164"/>
      <c r="CI464" s="164"/>
      <c r="DR464" s="243"/>
      <c r="DS464" s="243"/>
      <c r="DT464" s="243"/>
      <c r="DU464" s="243"/>
      <c r="DV464" s="243"/>
      <c r="DW464" s="243"/>
    </row>
    <row r="465" ht="15.75" customHeight="1">
      <c r="E465" s="247"/>
      <c r="F465" s="247"/>
      <c r="G465" s="247"/>
      <c r="H465" s="247"/>
      <c r="I465" s="247"/>
      <c r="J465" s="248"/>
      <c r="T465" s="249"/>
      <c r="AE465" s="242"/>
      <c r="AF465" s="242"/>
      <c r="AG465" s="242"/>
      <c r="AH465" s="242"/>
      <c r="BF465" s="164"/>
      <c r="BG465" s="164"/>
      <c r="BH465" s="164"/>
      <c r="BI465" s="164"/>
      <c r="BJ465" s="164"/>
      <c r="BK465" s="164"/>
      <c r="BL465" s="164"/>
      <c r="BM465" s="164"/>
      <c r="BN465" s="164"/>
      <c r="BO465" s="164"/>
      <c r="BP465" s="164"/>
      <c r="BQ465" s="164"/>
      <c r="BR465" s="164"/>
      <c r="BS465" s="164"/>
      <c r="BT465" s="164"/>
      <c r="BU465" s="164"/>
      <c r="BV465" s="164"/>
      <c r="BW465" s="164"/>
      <c r="BX465" s="164"/>
      <c r="BY465" s="164"/>
      <c r="BZ465" s="164"/>
      <c r="CA465" s="164"/>
      <c r="CB465" s="164"/>
      <c r="CC465" s="164"/>
      <c r="CD465" s="164"/>
      <c r="CE465" s="164"/>
      <c r="CF465" s="164"/>
      <c r="CG465" s="164"/>
      <c r="CH465" s="164"/>
      <c r="CI465" s="164"/>
      <c r="DR465" s="243"/>
      <c r="DS465" s="243"/>
      <c r="DT465" s="243"/>
      <c r="DU465" s="243"/>
      <c r="DV465" s="243"/>
      <c r="DW465" s="243"/>
    </row>
    <row r="466" ht="15.75" customHeight="1">
      <c r="E466" s="247"/>
      <c r="F466" s="247"/>
      <c r="G466" s="247"/>
      <c r="H466" s="247"/>
      <c r="I466" s="247"/>
      <c r="J466" s="248"/>
      <c r="T466" s="249"/>
      <c r="AE466" s="242"/>
      <c r="AF466" s="242"/>
      <c r="AG466" s="242"/>
      <c r="AH466" s="242"/>
      <c r="BF466" s="164"/>
      <c r="BG466" s="164"/>
      <c r="BH466" s="164"/>
      <c r="BI466" s="164"/>
      <c r="BJ466" s="164"/>
      <c r="BK466" s="164"/>
      <c r="BL466" s="164"/>
      <c r="BM466" s="164"/>
      <c r="BN466" s="164"/>
      <c r="BO466" s="164"/>
      <c r="BP466" s="164"/>
      <c r="BQ466" s="164"/>
      <c r="BR466" s="164"/>
      <c r="BS466" s="164"/>
      <c r="BT466" s="164"/>
      <c r="BU466" s="164"/>
      <c r="BV466" s="164"/>
      <c r="BW466" s="164"/>
      <c r="BX466" s="164"/>
      <c r="BY466" s="164"/>
      <c r="BZ466" s="164"/>
      <c r="CA466" s="164"/>
      <c r="CB466" s="164"/>
      <c r="CC466" s="164"/>
      <c r="CD466" s="164"/>
      <c r="CE466" s="164"/>
      <c r="CF466" s="164"/>
      <c r="CG466" s="164"/>
      <c r="CH466" s="164"/>
      <c r="CI466" s="164"/>
      <c r="DR466" s="243"/>
      <c r="DS466" s="243"/>
      <c r="DT466" s="243"/>
      <c r="DU466" s="243"/>
      <c r="DV466" s="243"/>
      <c r="DW466" s="243"/>
    </row>
    <row r="467" ht="15.75" customHeight="1">
      <c r="E467" s="247"/>
      <c r="F467" s="247"/>
      <c r="G467" s="247"/>
      <c r="H467" s="247"/>
      <c r="I467" s="247"/>
      <c r="J467" s="248"/>
      <c r="T467" s="249"/>
      <c r="AE467" s="242"/>
      <c r="AF467" s="242"/>
      <c r="AG467" s="242"/>
      <c r="AH467" s="242"/>
      <c r="BF467" s="164"/>
      <c r="BG467" s="164"/>
      <c r="BH467" s="164"/>
      <c r="BI467" s="164"/>
      <c r="BJ467" s="164"/>
      <c r="BK467" s="164"/>
      <c r="BL467" s="164"/>
      <c r="BM467" s="164"/>
      <c r="BN467" s="164"/>
      <c r="BO467" s="164"/>
      <c r="BP467" s="164"/>
      <c r="BQ467" s="164"/>
      <c r="BR467" s="164"/>
      <c r="BS467" s="164"/>
      <c r="BT467" s="164"/>
      <c r="BU467" s="164"/>
      <c r="BV467" s="164"/>
      <c r="BW467" s="164"/>
      <c r="BX467" s="164"/>
      <c r="BY467" s="164"/>
      <c r="BZ467" s="164"/>
      <c r="CA467" s="164"/>
      <c r="CB467" s="164"/>
      <c r="CC467" s="164"/>
      <c r="CD467" s="164"/>
      <c r="CE467" s="164"/>
      <c r="CF467" s="164"/>
      <c r="CG467" s="164"/>
      <c r="CH467" s="164"/>
      <c r="CI467" s="164"/>
      <c r="DR467" s="243"/>
      <c r="DS467" s="243"/>
      <c r="DT467" s="243"/>
      <c r="DU467" s="243"/>
      <c r="DV467" s="243"/>
      <c r="DW467" s="243"/>
    </row>
    <row r="468" ht="15.75" customHeight="1">
      <c r="E468" s="247"/>
      <c r="F468" s="247"/>
      <c r="G468" s="247"/>
      <c r="H468" s="247"/>
      <c r="I468" s="247"/>
      <c r="J468" s="248"/>
      <c r="T468" s="249"/>
      <c r="AE468" s="242"/>
      <c r="AF468" s="242"/>
      <c r="AG468" s="242"/>
      <c r="AH468" s="242"/>
      <c r="BF468" s="164"/>
      <c r="BG468" s="164"/>
      <c r="BH468" s="164"/>
      <c r="BI468" s="164"/>
      <c r="BJ468" s="164"/>
      <c r="BK468" s="164"/>
      <c r="BL468" s="164"/>
      <c r="BM468" s="164"/>
      <c r="BN468" s="164"/>
      <c r="BO468" s="164"/>
      <c r="BP468" s="164"/>
      <c r="BQ468" s="164"/>
      <c r="BR468" s="164"/>
      <c r="BS468" s="164"/>
      <c r="BT468" s="164"/>
      <c r="BU468" s="164"/>
      <c r="BV468" s="164"/>
      <c r="BW468" s="164"/>
      <c r="BX468" s="164"/>
      <c r="BY468" s="164"/>
      <c r="BZ468" s="164"/>
      <c r="CA468" s="164"/>
      <c r="CB468" s="164"/>
      <c r="CC468" s="164"/>
      <c r="CD468" s="164"/>
      <c r="CE468" s="164"/>
      <c r="CF468" s="164"/>
      <c r="CG468" s="164"/>
      <c r="CH468" s="164"/>
      <c r="CI468" s="164"/>
      <c r="DR468" s="243"/>
      <c r="DS468" s="243"/>
      <c r="DT468" s="243"/>
      <c r="DU468" s="243"/>
      <c r="DV468" s="243"/>
      <c r="DW468" s="243"/>
    </row>
    <row r="469" ht="15.75" customHeight="1">
      <c r="E469" s="247"/>
      <c r="F469" s="247"/>
      <c r="G469" s="247"/>
      <c r="H469" s="247"/>
      <c r="I469" s="247"/>
      <c r="J469" s="248"/>
      <c r="T469" s="249"/>
      <c r="AE469" s="242"/>
      <c r="AF469" s="242"/>
      <c r="AG469" s="242"/>
      <c r="AH469" s="242"/>
      <c r="BF469" s="164"/>
      <c r="BG469" s="164"/>
      <c r="BH469" s="164"/>
      <c r="BI469" s="164"/>
      <c r="BJ469" s="164"/>
      <c r="BK469" s="164"/>
      <c r="BL469" s="164"/>
      <c r="BM469" s="164"/>
      <c r="BN469" s="164"/>
      <c r="BO469" s="164"/>
      <c r="BP469" s="164"/>
      <c r="BQ469" s="164"/>
      <c r="BR469" s="164"/>
      <c r="BS469" s="164"/>
      <c r="BT469" s="164"/>
      <c r="BU469" s="164"/>
      <c r="BV469" s="164"/>
      <c r="BW469" s="164"/>
      <c r="BX469" s="164"/>
      <c r="BY469" s="164"/>
      <c r="BZ469" s="164"/>
      <c r="CA469" s="164"/>
      <c r="CB469" s="164"/>
      <c r="CC469" s="164"/>
      <c r="CD469" s="164"/>
      <c r="CE469" s="164"/>
      <c r="CF469" s="164"/>
      <c r="CG469" s="164"/>
      <c r="CH469" s="164"/>
      <c r="CI469" s="164"/>
      <c r="DR469" s="243"/>
      <c r="DS469" s="243"/>
      <c r="DT469" s="243"/>
      <c r="DU469" s="243"/>
      <c r="DV469" s="243"/>
      <c r="DW469" s="243"/>
    </row>
    <row r="470" ht="15.75" customHeight="1">
      <c r="E470" s="247"/>
      <c r="F470" s="247"/>
      <c r="G470" s="247"/>
      <c r="H470" s="247"/>
      <c r="I470" s="247"/>
      <c r="J470" s="248"/>
      <c r="T470" s="249"/>
      <c r="AE470" s="242"/>
      <c r="AF470" s="242"/>
      <c r="AG470" s="242"/>
      <c r="AH470" s="242"/>
      <c r="BF470" s="164"/>
      <c r="BG470" s="164"/>
      <c r="BH470" s="164"/>
      <c r="BI470" s="164"/>
      <c r="BJ470" s="164"/>
      <c r="BK470" s="164"/>
      <c r="BL470" s="164"/>
      <c r="BM470" s="164"/>
      <c r="BN470" s="164"/>
      <c r="BO470" s="164"/>
      <c r="BP470" s="164"/>
      <c r="BQ470" s="164"/>
      <c r="BR470" s="164"/>
      <c r="BS470" s="164"/>
      <c r="BT470" s="164"/>
      <c r="BU470" s="164"/>
      <c r="BV470" s="164"/>
      <c r="BW470" s="164"/>
      <c r="BX470" s="164"/>
      <c r="BY470" s="164"/>
      <c r="BZ470" s="164"/>
      <c r="CA470" s="164"/>
      <c r="CB470" s="164"/>
      <c r="CC470" s="164"/>
      <c r="CD470" s="164"/>
      <c r="CE470" s="164"/>
      <c r="CF470" s="164"/>
      <c r="CG470" s="164"/>
      <c r="CH470" s="164"/>
      <c r="CI470" s="164"/>
      <c r="DR470" s="243"/>
      <c r="DS470" s="243"/>
      <c r="DT470" s="243"/>
      <c r="DU470" s="243"/>
      <c r="DV470" s="243"/>
      <c r="DW470" s="243"/>
    </row>
    <row r="471" ht="15.75" customHeight="1">
      <c r="E471" s="247"/>
      <c r="F471" s="247"/>
      <c r="G471" s="247"/>
      <c r="H471" s="247"/>
      <c r="I471" s="247"/>
      <c r="J471" s="248"/>
      <c r="T471" s="249"/>
      <c r="AE471" s="242"/>
      <c r="AF471" s="242"/>
      <c r="AG471" s="242"/>
      <c r="AH471" s="242"/>
      <c r="BF471" s="164"/>
      <c r="BG471" s="164"/>
      <c r="BH471" s="164"/>
      <c r="BI471" s="164"/>
      <c r="BJ471" s="164"/>
      <c r="BK471" s="164"/>
      <c r="BL471" s="164"/>
      <c r="BM471" s="164"/>
      <c r="BN471" s="164"/>
      <c r="BO471" s="164"/>
      <c r="BP471" s="164"/>
      <c r="BQ471" s="164"/>
      <c r="BR471" s="164"/>
      <c r="BS471" s="164"/>
      <c r="BT471" s="164"/>
      <c r="BU471" s="164"/>
      <c r="BV471" s="164"/>
      <c r="BW471" s="164"/>
      <c r="BX471" s="164"/>
      <c r="BY471" s="164"/>
      <c r="BZ471" s="164"/>
      <c r="CA471" s="164"/>
      <c r="CB471" s="164"/>
      <c r="CC471" s="164"/>
      <c r="CD471" s="164"/>
      <c r="CE471" s="164"/>
      <c r="CF471" s="164"/>
      <c r="CG471" s="164"/>
      <c r="CH471" s="164"/>
      <c r="CI471" s="164"/>
      <c r="DR471" s="243"/>
      <c r="DS471" s="243"/>
      <c r="DT471" s="243"/>
      <c r="DU471" s="243"/>
      <c r="DV471" s="243"/>
      <c r="DW471" s="243"/>
    </row>
    <row r="472" ht="15.75" customHeight="1">
      <c r="E472" s="247"/>
      <c r="F472" s="247"/>
      <c r="G472" s="247"/>
      <c r="H472" s="247"/>
      <c r="I472" s="247"/>
      <c r="J472" s="248"/>
      <c r="T472" s="249"/>
      <c r="AE472" s="242"/>
      <c r="AF472" s="242"/>
      <c r="AG472" s="242"/>
      <c r="AH472" s="242"/>
      <c r="BF472" s="164"/>
      <c r="BG472" s="164"/>
      <c r="BH472" s="164"/>
      <c r="BI472" s="164"/>
      <c r="BJ472" s="164"/>
      <c r="BK472" s="164"/>
      <c r="BL472" s="164"/>
      <c r="BM472" s="164"/>
      <c r="BN472" s="164"/>
      <c r="BO472" s="164"/>
      <c r="BP472" s="164"/>
      <c r="BQ472" s="164"/>
      <c r="BR472" s="164"/>
      <c r="BS472" s="164"/>
      <c r="BT472" s="164"/>
      <c r="BU472" s="164"/>
      <c r="BV472" s="164"/>
      <c r="BW472" s="164"/>
      <c r="BX472" s="164"/>
      <c r="BY472" s="164"/>
      <c r="BZ472" s="164"/>
      <c r="CA472" s="164"/>
      <c r="CB472" s="164"/>
      <c r="CC472" s="164"/>
      <c r="CD472" s="164"/>
      <c r="CE472" s="164"/>
      <c r="CF472" s="164"/>
      <c r="CG472" s="164"/>
      <c r="CH472" s="164"/>
      <c r="CI472" s="164"/>
      <c r="DR472" s="243"/>
      <c r="DS472" s="243"/>
      <c r="DT472" s="243"/>
      <c r="DU472" s="243"/>
      <c r="DV472" s="243"/>
      <c r="DW472" s="243"/>
    </row>
    <row r="473" ht="15.75" customHeight="1">
      <c r="E473" s="247"/>
      <c r="F473" s="247"/>
      <c r="G473" s="247"/>
      <c r="H473" s="247"/>
      <c r="I473" s="247"/>
      <c r="J473" s="248"/>
      <c r="T473" s="249"/>
      <c r="AE473" s="242"/>
      <c r="AF473" s="242"/>
      <c r="AG473" s="242"/>
      <c r="AH473" s="242"/>
      <c r="BF473" s="164"/>
      <c r="BG473" s="164"/>
      <c r="BH473" s="164"/>
      <c r="BI473" s="164"/>
      <c r="BJ473" s="164"/>
      <c r="BK473" s="164"/>
      <c r="BL473" s="164"/>
      <c r="BM473" s="164"/>
      <c r="BN473" s="164"/>
      <c r="BO473" s="164"/>
      <c r="BP473" s="164"/>
      <c r="BQ473" s="164"/>
      <c r="BR473" s="164"/>
      <c r="BS473" s="164"/>
      <c r="BT473" s="164"/>
      <c r="BU473" s="164"/>
      <c r="BV473" s="164"/>
      <c r="BW473" s="164"/>
      <c r="BX473" s="164"/>
      <c r="BY473" s="164"/>
      <c r="BZ473" s="164"/>
      <c r="CA473" s="164"/>
      <c r="CB473" s="164"/>
      <c r="CC473" s="164"/>
      <c r="CD473" s="164"/>
      <c r="CE473" s="164"/>
      <c r="CF473" s="164"/>
      <c r="CG473" s="164"/>
      <c r="CH473" s="164"/>
      <c r="CI473" s="164"/>
      <c r="DR473" s="243"/>
      <c r="DS473" s="243"/>
      <c r="DT473" s="243"/>
      <c r="DU473" s="243"/>
      <c r="DV473" s="243"/>
      <c r="DW473" s="243"/>
    </row>
    <row r="474" ht="15.75" customHeight="1">
      <c r="E474" s="247"/>
      <c r="F474" s="247"/>
      <c r="G474" s="247"/>
      <c r="H474" s="247"/>
      <c r="I474" s="247"/>
      <c r="J474" s="248"/>
      <c r="T474" s="249"/>
      <c r="AE474" s="242"/>
      <c r="AF474" s="242"/>
      <c r="AG474" s="242"/>
      <c r="AH474" s="242"/>
      <c r="BF474" s="164"/>
      <c r="BG474" s="164"/>
      <c r="BH474" s="164"/>
      <c r="BI474" s="164"/>
      <c r="BJ474" s="164"/>
      <c r="BK474" s="164"/>
      <c r="BL474" s="164"/>
      <c r="BM474" s="164"/>
      <c r="BN474" s="164"/>
      <c r="BO474" s="164"/>
      <c r="BP474" s="164"/>
      <c r="BQ474" s="164"/>
      <c r="BR474" s="164"/>
      <c r="BS474" s="164"/>
      <c r="BT474" s="164"/>
      <c r="BU474" s="164"/>
      <c r="BV474" s="164"/>
      <c r="BW474" s="164"/>
      <c r="BX474" s="164"/>
      <c r="BY474" s="164"/>
      <c r="BZ474" s="164"/>
      <c r="CA474" s="164"/>
      <c r="CB474" s="164"/>
      <c r="CC474" s="164"/>
      <c r="CD474" s="164"/>
      <c r="CE474" s="164"/>
      <c r="CF474" s="164"/>
      <c r="CG474" s="164"/>
      <c r="CH474" s="164"/>
      <c r="CI474" s="164"/>
      <c r="DR474" s="243"/>
      <c r="DS474" s="243"/>
      <c r="DT474" s="243"/>
      <c r="DU474" s="243"/>
      <c r="DV474" s="243"/>
      <c r="DW474" s="243"/>
    </row>
    <row r="475" ht="15.75" customHeight="1">
      <c r="E475" s="247"/>
      <c r="F475" s="247"/>
      <c r="G475" s="247"/>
      <c r="H475" s="247"/>
      <c r="I475" s="247"/>
      <c r="J475" s="248"/>
      <c r="T475" s="249"/>
      <c r="AE475" s="242"/>
      <c r="AF475" s="242"/>
      <c r="AG475" s="242"/>
      <c r="AH475" s="242"/>
      <c r="BF475" s="164"/>
      <c r="BG475" s="164"/>
      <c r="BH475" s="164"/>
      <c r="BI475" s="164"/>
      <c r="BJ475" s="164"/>
      <c r="BK475" s="164"/>
      <c r="BL475" s="164"/>
      <c r="BM475" s="164"/>
      <c r="BN475" s="164"/>
      <c r="BO475" s="164"/>
      <c r="BP475" s="164"/>
      <c r="BQ475" s="164"/>
      <c r="BR475" s="164"/>
      <c r="BS475" s="164"/>
      <c r="BT475" s="164"/>
      <c r="BU475" s="164"/>
      <c r="BV475" s="164"/>
      <c r="BW475" s="164"/>
      <c r="BX475" s="164"/>
      <c r="BY475" s="164"/>
      <c r="BZ475" s="164"/>
      <c r="CA475" s="164"/>
      <c r="CB475" s="164"/>
      <c r="CC475" s="164"/>
      <c r="CD475" s="164"/>
      <c r="CE475" s="164"/>
      <c r="CF475" s="164"/>
      <c r="CG475" s="164"/>
      <c r="CH475" s="164"/>
      <c r="CI475" s="164"/>
      <c r="DR475" s="243"/>
      <c r="DS475" s="243"/>
      <c r="DT475" s="243"/>
      <c r="DU475" s="243"/>
      <c r="DV475" s="243"/>
      <c r="DW475" s="243"/>
    </row>
    <row r="476" ht="15.75" customHeight="1">
      <c r="E476" s="247"/>
      <c r="F476" s="247"/>
      <c r="G476" s="247"/>
      <c r="H476" s="247"/>
      <c r="I476" s="247"/>
      <c r="J476" s="248"/>
      <c r="T476" s="249"/>
      <c r="AE476" s="242"/>
      <c r="AF476" s="242"/>
      <c r="AG476" s="242"/>
      <c r="AH476" s="242"/>
      <c r="BF476" s="164"/>
      <c r="BG476" s="164"/>
      <c r="BH476" s="164"/>
      <c r="BI476" s="164"/>
      <c r="BJ476" s="164"/>
      <c r="BK476" s="164"/>
      <c r="BL476" s="164"/>
      <c r="BM476" s="164"/>
      <c r="BN476" s="164"/>
      <c r="BO476" s="164"/>
      <c r="BP476" s="164"/>
      <c r="BQ476" s="164"/>
      <c r="BR476" s="164"/>
      <c r="BS476" s="164"/>
      <c r="BT476" s="164"/>
      <c r="BU476" s="164"/>
      <c r="BV476" s="164"/>
      <c r="BW476" s="164"/>
      <c r="BX476" s="164"/>
      <c r="BY476" s="164"/>
      <c r="BZ476" s="164"/>
      <c r="CA476" s="164"/>
      <c r="CB476" s="164"/>
      <c r="CC476" s="164"/>
      <c r="CD476" s="164"/>
      <c r="CE476" s="164"/>
      <c r="CF476" s="164"/>
      <c r="CG476" s="164"/>
      <c r="CH476" s="164"/>
      <c r="CI476" s="164"/>
      <c r="DR476" s="243"/>
      <c r="DS476" s="243"/>
      <c r="DT476" s="243"/>
      <c r="DU476" s="243"/>
      <c r="DV476" s="243"/>
      <c r="DW476" s="243"/>
    </row>
    <row r="477" ht="15.75" customHeight="1">
      <c r="E477" s="247"/>
      <c r="F477" s="247"/>
      <c r="G477" s="247"/>
      <c r="H477" s="247"/>
      <c r="I477" s="247"/>
      <c r="J477" s="248"/>
      <c r="T477" s="249"/>
      <c r="AE477" s="242"/>
      <c r="AF477" s="242"/>
      <c r="AG477" s="242"/>
      <c r="AH477" s="242"/>
      <c r="BF477" s="164"/>
      <c r="BG477" s="164"/>
      <c r="BH477" s="164"/>
      <c r="BI477" s="164"/>
      <c r="BJ477" s="164"/>
      <c r="BK477" s="164"/>
      <c r="BL477" s="164"/>
      <c r="BM477" s="164"/>
      <c r="BN477" s="164"/>
      <c r="BO477" s="164"/>
      <c r="BP477" s="164"/>
      <c r="BQ477" s="164"/>
      <c r="BR477" s="164"/>
      <c r="BS477" s="164"/>
      <c r="BT477" s="164"/>
      <c r="BU477" s="164"/>
      <c r="BV477" s="164"/>
      <c r="BW477" s="164"/>
      <c r="BX477" s="164"/>
      <c r="BY477" s="164"/>
      <c r="BZ477" s="164"/>
      <c r="CA477" s="164"/>
      <c r="CB477" s="164"/>
      <c r="CC477" s="164"/>
      <c r="CD477" s="164"/>
      <c r="CE477" s="164"/>
      <c r="CF477" s="164"/>
      <c r="CG477" s="164"/>
      <c r="CH477" s="164"/>
      <c r="CI477" s="164"/>
      <c r="DR477" s="243"/>
      <c r="DS477" s="243"/>
      <c r="DT477" s="243"/>
      <c r="DU477" s="243"/>
      <c r="DV477" s="243"/>
      <c r="DW477" s="243"/>
    </row>
    <row r="478" ht="15.75" customHeight="1">
      <c r="E478" s="247"/>
      <c r="F478" s="247"/>
      <c r="G478" s="247"/>
      <c r="H478" s="247"/>
      <c r="I478" s="247"/>
      <c r="J478" s="248"/>
      <c r="T478" s="249"/>
      <c r="AE478" s="242"/>
      <c r="AF478" s="242"/>
      <c r="AG478" s="242"/>
      <c r="AH478" s="242"/>
      <c r="BF478" s="164"/>
      <c r="BG478" s="164"/>
      <c r="BH478" s="164"/>
      <c r="BI478" s="164"/>
      <c r="BJ478" s="164"/>
      <c r="BK478" s="164"/>
      <c r="BL478" s="164"/>
      <c r="BM478" s="164"/>
      <c r="BN478" s="164"/>
      <c r="BO478" s="164"/>
      <c r="BP478" s="164"/>
      <c r="BQ478" s="164"/>
      <c r="BR478" s="164"/>
      <c r="BS478" s="164"/>
      <c r="BT478" s="164"/>
      <c r="BU478" s="164"/>
      <c r="BV478" s="164"/>
      <c r="BW478" s="164"/>
      <c r="BX478" s="164"/>
      <c r="BY478" s="164"/>
      <c r="BZ478" s="164"/>
      <c r="CA478" s="164"/>
      <c r="CB478" s="164"/>
      <c r="CC478" s="164"/>
      <c r="CD478" s="164"/>
      <c r="CE478" s="164"/>
      <c r="CF478" s="164"/>
      <c r="CG478" s="164"/>
      <c r="CH478" s="164"/>
      <c r="CI478" s="164"/>
      <c r="DR478" s="243"/>
      <c r="DS478" s="243"/>
      <c r="DT478" s="243"/>
      <c r="DU478" s="243"/>
      <c r="DV478" s="243"/>
      <c r="DW478" s="243"/>
    </row>
    <row r="479" ht="15.75" customHeight="1">
      <c r="E479" s="247"/>
      <c r="F479" s="247"/>
      <c r="G479" s="247"/>
      <c r="H479" s="247"/>
      <c r="I479" s="247"/>
      <c r="J479" s="248"/>
      <c r="T479" s="249"/>
      <c r="AE479" s="242"/>
      <c r="AF479" s="242"/>
      <c r="AG479" s="242"/>
      <c r="AH479" s="242"/>
      <c r="BF479" s="164"/>
      <c r="BG479" s="164"/>
      <c r="BH479" s="164"/>
      <c r="BI479" s="164"/>
      <c r="BJ479" s="164"/>
      <c r="BK479" s="164"/>
      <c r="BL479" s="164"/>
      <c r="BM479" s="164"/>
      <c r="BN479" s="164"/>
      <c r="BO479" s="164"/>
      <c r="BP479" s="164"/>
      <c r="BQ479" s="164"/>
      <c r="BR479" s="164"/>
      <c r="BS479" s="164"/>
      <c r="BT479" s="164"/>
      <c r="BU479" s="164"/>
      <c r="BV479" s="164"/>
      <c r="BW479" s="164"/>
      <c r="BX479" s="164"/>
      <c r="BY479" s="164"/>
      <c r="BZ479" s="164"/>
      <c r="CA479" s="164"/>
      <c r="CB479" s="164"/>
      <c r="CC479" s="164"/>
      <c r="CD479" s="164"/>
      <c r="CE479" s="164"/>
      <c r="CF479" s="164"/>
      <c r="CG479" s="164"/>
      <c r="CH479" s="164"/>
      <c r="CI479" s="164"/>
      <c r="DR479" s="243"/>
      <c r="DS479" s="243"/>
      <c r="DT479" s="243"/>
      <c r="DU479" s="243"/>
      <c r="DV479" s="243"/>
      <c r="DW479" s="243"/>
    </row>
    <row r="480" ht="15.75" customHeight="1">
      <c r="E480" s="247"/>
      <c r="F480" s="247"/>
      <c r="G480" s="247"/>
      <c r="H480" s="247"/>
      <c r="I480" s="247"/>
      <c r="J480" s="248"/>
      <c r="T480" s="249"/>
      <c r="AE480" s="242"/>
      <c r="AF480" s="242"/>
      <c r="AG480" s="242"/>
      <c r="AH480" s="242"/>
      <c r="BF480" s="164"/>
      <c r="BG480" s="164"/>
      <c r="BH480" s="164"/>
      <c r="BI480" s="164"/>
      <c r="BJ480" s="164"/>
      <c r="BK480" s="164"/>
      <c r="BL480" s="164"/>
      <c r="BM480" s="164"/>
      <c r="BN480" s="164"/>
      <c r="BO480" s="164"/>
      <c r="BP480" s="164"/>
      <c r="BQ480" s="164"/>
      <c r="BR480" s="164"/>
      <c r="BS480" s="164"/>
      <c r="BT480" s="164"/>
      <c r="BU480" s="164"/>
      <c r="BV480" s="164"/>
      <c r="BW480" s="164"/>
      <c r="BX480" s="164"/>
      <c r="BY480" s="164"/>
      <c r="BZ480" s="164"/>
      <c r="CA480" s="164"/>
      <c r="CB480" s="164"/>
      <c r="CC480" s="164"/>
      <c r="CD480" s="164"/>
      <c r="CE480" s="164"/>
      <c r="CF480" s="164"/>
      <c r="CG480" s="164"/>
      <c r="CH480" s="164"/>
      <c r="CI480" s="164"/>
      <c r="DR480" s="243"/>
      <c r="DS480" s="243"/>
      <c r="DT480" s="243"/>
      <c r="DU480" s="243"/>
      <c r="DV480" s="243"/>
      <c r="DW480" s="243"/>
    </row>
    <row r="481" ht="15.75" customHeight="1">
      <c r="E481" s="247"/>
      <c r="F481" s="247"/>
      <c r="G481" s="247"/>
      <c r="H481" s="247"/>
      <c r="I481" s="247"/>
      <c r="J481" s="248"/>
      <c r="T481" s="249"/>
      <c r="AE481" s="242"/>
      <c r="AF481" s="242"/>
      <c r="AG481" s="242"/>
      <c r="AH481" s="242"/>
      <c r="BF481" s="164"/>
      <c r="BG481" s="164"/>
      <c r="BH481" s="164"/>
      <c r="BI481" s="164"/>
      <c r="BJ481" s="164"/>
      <c r="BK481" s="164"/>
      <c r="BL481" s="164"/>
      <c r="BM481" s="164"/>
      <c r="BN481" s="164"/>
      <c r="BO481" s="164"/>
      <c r="BP481" s="164"/>
      <c r="BQ481" s="164"/>
      <c r="BR481" s="164"/>
      <c r="BS481" s="164"/>
      <c r="BT481" s="164"/>
      <c r="BU481" s="164"/>
      <c r="BV481" s="164"/>
      <c r="BW481" s="164"/>
      <c r="BX481" s="164"/>
      <c r="BY481" s="164"/>
      <c r="BZ481" s="164"/>
      <c r="CA481" s="164"/>
      <c r="CB481" s="164"/>
      <c r="CC481" s="164"/>
      <c r="CD481" s="164"/>
      <c r="CE481" s="164"/>
      <c r="CF481" s="164"/>
      <c r="CG481" s="164"/>
      <c r="CH481" s="164"/>
      <c r="CI481" s="164"/>
      <c r="DR481" s="243"/>
      <c r="DS481" s="243"/>
      <c r="DT481" s="243"/>
      <c r="DU481" s="243"/>
      <c r="DV481" s="243"/>
      <c r="DW481" s="243"/>
    </row>
    <row r="482" ht="15.75" customHeight="1">
      <c r="E482" s="247"/>
      <c r="F482" s="247"/>
      <c r="G482" s="247"/>
      <c r="H482" s="247"/>
      <c r="I482" s="247"/>
      <c r="J482" s="248"/>
      <c r="T482" s="249"/>
      <c r="AE482" s="242"/>
      <c r="AF482" s="242"/>
      <c r="AG482" s="242"/>
      <c r="AH482" s="242"/>
      <c r="BF482" s="164"/>
      <c r="BG482" s="164"/>
      <c r="BH482" s="164"/>
      <c r="BI482" s="164"/>
      <c r="BJ482" s="164"/>
      <c r="BK482" s="164"/>
      <c r="BL482" s="164"/>
      <c r="BM482" s="164"/>
      <c r="BN482" s="164"/>
      <c r="BO482" s="164"/>
      <c r="BP482" s="164"/>
      <c r="BQ482" s="164"/>
      <c r="BR482" s="164"/>
      <c r="BS482" s="164"/>
      <c r="BT482" s="164"/>
      <c r="BU482" s="164"/>
      <c r="BV482" s="164"/>
      <c r="BW482" s="164"/>
      <c r="BX482" s="164"/>
      <c r="BY482" s="164"/>
      <c r="BZ482" s="164"/>
      <c r="CA482" s="164"/>
      <c r="CB482" s="164"/>
      <c r="CC482" s="164"/>
      <c r="CD482" s="164"/>
      <c r="CE482" s="164"/>
      <c r="CF482" s="164"/>
      <c r="CG482" s="164"/>
      <c r="CH482" s="164"/>
      <c r="CI482" s="164"/>
      <c r="DR482" s="243"/>
      <c r="DS482" s="243"/>
      <c r="DT482" s="243"/>
      <c r="DU482" s="243"/>
      <c r="DV482" s="243"/>
      <c r="DW482" s="243"/>
    </row>
    <row r="483" ht="15.75" customHeight="1">
      <c r="E483" s="247"/>
      <c r="F483" s="247"/>
      <c r="G483" s="247"/>
      <c r="H483" s="247"/>
      <c r="I483" s="247"/>
      <c r="J483" s="248"/>
      <c r="T483" s="249"/>
      <c r="AE483" s="242"/>
      <c r="AF483" s="242"/>
      <c r="AG483" s="242"/>
      <c r="AH483" s="242"/>
      <c r="BF483" s="164"/>
      <c r="BG483" s="164"/>
      <c r="BH483" s="164"/>
      <c r="BI483" s="164"/>
      <c r="BJ483" s="164"/>
      <c r="BK483" s="164"/>
      <c r="BL483" s="164"/>
      <c r="BM483" s="164"/>
      <c r="BN483" s="164"/>
      <c r="BO483" s="164"/>
      <c r="BP483" s="164"/>
      <c r="BQ483" s="164"/>
      <c r="BR483" s="164"/>
      <c r="BS483" s="164"/>
      <c r="BT483" s="164"/>
      <c r="BU483" s="164"/>
      <c r="BV483" s="164"/>
      <c r="BW483" s="164"/>
      <c r="BX483" s="164"/>
      <c r="BY483" s="164"/>
      <c r="BZ483" s="164"/>
      <c r="CA483" s="164"/>
      <c r="CB483" s="164"/>
      <c r="CC483" s="164"/>
      <c r="CD483" s="164"/>
      <c r="CE483" s="164"/>
      <c r="CF483" s="164"/>
      <c r="CG483" s="164"/>
      <c r="CH483" s="164"/>
      <c r="CI483" s="164"/>
      <c r="DR483" s="243"/>
      <c r="DS483" s="243"/>
      <c r="DT483" s="243"/>
      <c r="DU483" s="243"/>
      <c r="DV483" s="243"/>
      <c r="DW483" s="243"/>
    </row>
    <row r="484" ht="15.75" customHeight="1">
      <c r="E484" s="247"/>
      <c r="F484" s="247"/>
      <c r="G484" s="247"/>
      <c r="H484" s="247"/>
      <c r="I484" s="247"/>
      <c r="J484" s="248"/>
      <c r="T484" s="249"/>
      <c r="AE484" s="242"/>
      <c r="AF484" s="242"/>
      <c r="AG484" s="242"/>
      <c r="AH484" s="242"/>
      <c r="BF484" s="164"/>
      <c r="BG484" s="164"/>
      <c r="BH484" s="164"/>
      <c r="BI484" s="164"/>
      <c r="BJ484" s="164"/>
      <c r="BK484" s="164"/>
      <c r="BL484" s="164"/>
      <c r="BM484" s="164"/>
      <c r="BN484" s="164"/>
      <c r="BO484" s="164"/>
      <c r="BP484" s="164"/>
      <c r="BQ484" s="164"/>
      <c r="BR484" s="164"/>
      <c r="BS484" s="164"/>
      <c r="BT484" s="164"/>
      <c r="BU484" s="164"/>
      <c r="BV484" s="164"/>
      <c r="BW484" s="164"/>
      <c r="BX484" s="164"/>
      <c r="BY484" s="164"/>
      <c r="BZ484" s="164"/>
      <c r="CA484" s="164"/>
      <c r="CB484" s="164"/>
      <c r="CC484" s="164"/>
      <c r="CD484" s="164"/>
      <c r="CE484" s="164"/>
      <c r="CF484" s="164"/>
      <c r="CG484" s="164"/>
      <c r="CH484" s="164"/>
      <c r="CI484" s="164"/>
      <c r="DR484" s="243"/>
      <c r="DS484" s="243"/>
      <c r="DT484" s="243"/>
      <c r="DU484" s="243"/>
      <c r="DV484" s="243"/>
      <c r="DW484" s="243"/>
    </row>
    <row r="485" ht="15.75" customHeight="1">
      <c r="E485" s="247"/>
      <c r="F485" s="247"/>
      <c r="G485" s="247"/>
      <c r="H485" s="247"/>
      <c r="I485" s="247"/>
      <c r="J485" s="248"/>
      <c r="T485" s="249"/>
      <c r="AE485" s="242"/>
      <c r="AF485" s="242"/>
      <c r="AG485" s="242"/>
      <c r="AH485" s="242"/>
      <c r="BF485" s="164"/>
      <c r="BG485" s="164"/>
      <c r="BH485" s="164"/>
      <c r="BI485" s="164"/>
      <c r="BJ485" s="164"/>
      <c r="BK485" s="164"/>
      <c r="BL485" s="164"/>
      <c r="BM485" s="164"/>
      <c r="BN485" s="164"/>
      <c r="BO485" s="164"/>
      <c r="BP485" s="164"/>
      <c r="BQ485" s="164"/>
      <c r="BR485" s="164"/>
      <c r="BS485" s="164"/>
      <c r="BT485" s="164"/>
      <c r="BU485" s="164"/>
      <c r="BV485" s="164"/>
      <c r="BW485" s="164"/>
      <c r="BX485" s="164"/>
      <c r="BY485" s="164"/>
      <c r="BZ485" s="164"/>
      <c r="CA485" s="164"/>
      <c r="CB485" s="164"/>
      <c r="CC485" s="164"/>
      <c r="CD485" s="164"/>
      <c r="CE485" s="164"/>
      <c r="CF485" s="164"/>
      <c r="CG485" s="164"/>
      <c r="CH485" s="164"/>
      <c r="CI485" s="164"/>
      <c r="DR485" s="243"/>
      <c r="DS485" s="243"/>
      <c r="DT485" s="243"/>
      <c r="DU485" s="243"/>
      <c r="DV485" s="243"/>
      <c r="DW485" s="243"/>
    </row>
    <row r="486" ht="15.75" customHeight="1">
      <c r="E486" s="247"/>
      <c r="F486" s="247"/>
      <c r="G486" s="247"/>
      <c r="H486" s="247"/>
      <c r="I486" s="247"/>
      <c r="J486" s="248"/>
      <c r="T486" s="249"/>
      <c r="AE486" s="242"/>
      <c r="AF486" s="242"/>
      <c r="AG486" s="242"/>
      <c r="AH486" s="242"/>
      <c r="BF486" s="164"/>
      <c r="BG486" s="164"/>
      <c r="BH486" s="164"/>
      <c r="BI486" s="164"/>
      <c r="BJ486" s="164"/>
      <c r="BK486" s="164"/>
      <c r="BL486" s="164"/>
      <c r="BM486" s="164"/>
      <c r="BN486" s="164"/>
      <c r="BO486" s="164"/>
      <c r="BP486" s="164"/>
      <c r="BQ486" s="164"/>
      <c r="BR486" s="164"/>
      <c r="BS486" s="164"/>
      <c r="BT486" s="164"/>
      <c r="BU486" s="164"/>
      <c r="BV486" s="164"/>
      <c r="BW486" s="164"/>
      <c r="BX486" s="164"/>
      <c r="BY486" s="164"/>
      <c r="BZ486" s="164"/>
      <c r="CA486" s="164"/>
      <c r="CB486" s="164"/>
      <c r="CC486" s="164"/>
      <c r="CD486" s="164"/>
      <c r="CE486" s="164"/>
      <c r="CF486" s="164"/>
      <c r="CG486" s="164"/>
      <c r="CH486" s="164"/>
      <c r="CI486" s="164"/>
      <c r="DR486" s="243"/>
      <c r="DS486" s="243"/>
      <c r="DT486" s="243"/>
      <c r="DU486" s="243"/>
      <c r="DV486" s="243"/>
      <c r="DW486" s="243"/>
    </row>
    <row r="487" ht="15.75" customHeight="1">
      <c r="E487" s="247"/>
      <c r="F487" s="247"/>
      <c r="G487" s="247"/>
      <c r="H487" s="247"/>
      <c r="I487" s="247"/>
      <c r="J487" s="248"/>
      <c r="T487" s="249"/>
      <c r="AE487" s="242"/>
      <c r="AF487" s="242"/>
      <c r="AG487" s="242"/>
      <c r="AH487" s="242"/>
      <c r="BF487" s="164"/>
      <c r="BG487" s="164"/>
      <c r="BH487" s="164"/>
      <c r="BI487" s="164"/>
      <c r="BJ487" s="164"/>
      <c r="BK487" s="164"/>
      <c r="BL487" s="164"/>
      <c r="BM487" s="164"/>
      <c r="BN487" s="164"/>
      <c r="BO487" s="164"/>
      <c r="BP487" s="164"/>
      <c r="BQ487" s="164"/>
      <c r="BR487" s="164"/>
      <c r="BS487" s="164"/>
      <c r="BT487" s="164"/>
      <c r="BU487" s="164"/>
      <c r="BV487" s="164"/>
      <c r="BW487" s="164"/>
      <c r="BX487" s="164"/>
      <c r="BY487" s="164"/>
      <c r="BZ487" s="164"/>
      <c r="CA487" s="164"/>
      <c r="CB487" s="164"/>
      <c r="CC487" s="164"/>
      <c r="CD487" s="164"/>
      <c r="CE487" s="164"/>
      <c r="CF487" s="164"/>
      <c r="CG487" s="164"/>
      <c r="CH487" s="164"/>
      <c r="CI487" s="164"/>
      <c r="DR487" s="243"/>
      <c r="DS487" s="243"/>
      <c r="DT487" s="243"/>
      <c r="DU487" s="243"/>
      <c r="DV487" s="243"/>
      <c r="DW487" s="243"/>
    </row>
    <row r="488" ht="15.75" customHeight="1">
      <c r="E488" s="247"/>
      <c r="F488" s="247"/>
      <c r="G488" s="247"/>
      <c r="H488" s="247"/>
      <c r="I488" s="247"/>
      <c r="J488" s="248"/>
      <c r="T488" s="249"/>
      <c r="AE488" s="242"/>
      <c r="AF488" s="242"/>
      <c r="AG488" s="242"/>
      <c r="AH488" s="242"/>
      <c r="BF488" s="164"/>
      <c r="BG488" s="164"/>
      <c r="BH488" s="164"/>
      <c r="BI488" s="164"/>
      <c r="BJ488" s="164"/>
      <c r="BK488" s="164"/>
      <c r="BL488" s="164"/>
      <c r="BM488" s="164"/>
      <c r="BN488" s="164"/>
      <c r="BO488" s="164"/>
      <c r="BP488" s="164"/>
      <c r="BQ488" s="164"/>
      <c r="BR488" s="164"/>
      <c r="BS488" s="164"/>
      <c r="BT488" s="164"/>
      <c r="BU488" s="164"/>
      <c r="BV488" s="164"/>
      <c r="BW488" s="164"/>
      <c r="BX488" s="164"/>
      <c r="BY488" s="164"/>
      <c r="BZ488" s="164"/>
      <c r="CA488" s="164"/>
      <c r="CB488" s="164"/>
      <c r="CC488" s="164"/>
      <c r="CD488" s="164"/>
      <c r="CE488" s="164"/>
      <c r="CF488" s="164"/>
      <c r="CG488" s="164"/>
      <c r="CH488" s="164"/>
      <c r="CI488" s="164"/>
      <c r="DR488" s="243"/>
      <c r="DS488" s="243"/>
      <c r="DT488" s="243"/>
      <c r="DU488" s="243"/>
      <c r="DV488" s="243"/>
      <c r="DW488" s="243"/>
    </row>
    <row r="489" ht="15.75" customHeight="1">
      <c r="E489" s="247"/>
      <c r="F489" s="247"/>
      <c r="G489" s="247"/>
      <c r="H489" s="247"/>
      <c r="I489" s="247"/>
      <c r="J489" s="248"/>
      <c r="T489" s="249"/>
      <c r="AE489" s="242"/>
      <c r="AF489" s="242"/>
      <c r="AG489" s="242"/>
      <c r="AH489" s="242"/>
      <c r="BF489" s="164"/>
      <c r="BG489" s="164"/>
      <c r="BH489" s="164"/>
      <c r="BI489" s="164"/>
      <c r="BJ489" s="164"/>
      <c r="BK489" s="164"/>
      <c r="BL489" s="164"/>
      <c r="BM489" s="164"/>
      <c r="BN489" s="164"/>
      <c r="BO489" s="164"/>
      <c r="BP489" s="164"/>
      <c r="BQ489" s="164"/>
      <c r="BR489" s="164"/>
      <c r="BS489" s="164"/>
      <c r="BT489" s="164"/>
      <c r="BU489" s="164"/>
      <c r="BV489" s="164"/>
      <c r="BW489" s="164"/>
      <c r="BX489" s="164"/>
      <c r="BY489" s="164"/>
      <c r="BZ489" s="164"/>
      <c r="CA489" s="164"/>
      <c r="CB489" s="164"/>
      <c r="CC489" s="164"/>
      <c r="CD489" s="164"/>
      <c r="CE489" s="164"/>
      <c r="CF489" s="164"/>
      <c r="CG489" s="164"/>
      <c r="CH489" s="164"/>
      <c r="CI489" s="164"/>
      <c r="DR489" s="243"/>
      <c r="DS489" s="243"/>
      <c r="DT489" s="243"/>
      <c r="DU489" s="243"/>
      <c r="DV489" s="243"/>
      <c r="DW489" s="243"/>
    </row>
    <row r="490" ht="15.75" customHeight="1">
      <c r="E490" s="247"/>
      <c r="F490" s="247"/>
      <c r="G490" s="247"/>
      <c r="H490" s="247"/>
      <c r="I490" s="247"/>
      <c r="J490" s="248"/>
      <c r="T490" s="249"/>
      <c r="AE490" s="242"/>
      <c r="AF490" s="242"/>
      <c r="AG490" s="242"/>
      <c r="AH490" s="242"/>
      <c r="BF490" s="164"/>
      <c r="BG490" s="164"/>
      <c r="BH490" s="164"/>
      <c r="BI490" s="164"/>
      <c r="BJ490" s="164"/>
      <c r="BK490" s="164"/>
      <c r="BL490" s="164"/>
      <c r="BM490" s="164"/>
      <c r="BN490" s="164"/>
      <c r="BO490" s="164"/>
      <c r="BP490" s="164"/>
      <c r="BQ490" s="164"/>
      <c r="BR490" s="164"/>
      <c r="BS490" s="164"/>
      <c r="BT490" s="164"/>
      <c r="BU490" s="164"/>
      <c r="BV490" s="164"/>
      <c r="BW490" s="164"/>
      <c r="BX490" s="164"/>
      <c r="BY490" s="164"/>
      <c r="BZ490" s="164"/>
      <c r="CA490" s="164"/>
      <c r="CB490" s="164"/>
      <c r="CC490" s="164"/>
      <c r="CD490" s="164"/>
      <c r="CE490" s="164"/>
      <c r="CF490" s="164"/>
      <c r="CG490" s="164"/>
      <c r="CH490" s="164"/>
      <c r="CI490" s="164"/>
      <c r="DR490" s="243"/>
      <c r="DS490" s="243"/>
      <c r="DT490" s="243"/>
      <c r="DU490" s="243"/>
      <c r="DV490" s="243"/>
      <c r="DW490" s="243"/>
    </row>
    <row r="491" ht="15.75" customHeight="1">
      <c r="E491" s="247"/>
      <c r="F491" s="247"/>
      <c r="G491" s="247"/>
      <c r="H491" s="247"/>
      <c r="I491" s="247"/>
      <c r="J491" s="248"/>
      <c r="T491" s="249"/>
      <c r="AE491" s="242"/>
      <c r="AF491" s="242"/>
      <c r="AG491" s="242"/>
      <c r="AH491" s="242"/>
      <c r="BF491" s="164"/>
      <c r="BG491" s="164"/>
      <c r="BH491" s="164"/>
      <c r="BI491" s="164"/>
      <c r="BJ491" s="164"/>
      <c r="BK491" s="164"/>
      <c r="BL491" s="164"/>
      <c r="BM491" s="164"/>
      <c r="BN491" s="164"/>
      <c r="BO491" s="164"/>
      <c r="BP491" s="164"/>
      <c r="BQ491" s="164"/>
      <c r="BR491" s="164"/>
      <c r="BS491" s="164"/>
      <c r="BT491" s="164"/>
      <c r="BU491" s="164"/>
      <c r="BV491" s="164"/>
      <c r="BW491" s="164"/>
      <c r="BX491" s="164"/>
      <c r="BY491" s="164"/>
      <c r="BZ491" s="164"/>
      <c r="CA491" s="164"/>
      <c r="CB491" s="164"/>
      <c r="CC491" s="164"/>
      <c r="CD491" s="164"/>
      <c r="CE491" s="164"/>
      <c r="CF491" s="164"/>
      <c r="CG491" s="164"/>
      <c r="CH491" s="164"/>
      <c r="CI491" s="164"/>
      <c r="DR491" s="243"/>
      <c r="DS491" s="243"/>
      <c r="DT491" s="243"/>
      <c r="DU491" s="243"/>
      <c r="DV491" s="243"/>
      <c r="DW491" s="243"/>
    </row>
    <row r="492" ht="15.75" customHeight="1">
      <c r="E492" s="247"/>
      <c r="F492" s="247"/>
      <c r="G492" s="247"/>
      <c r="H492" s="247"/>
      <c r="I492" s="247"/>
      <c r="J492" s="248"/>
      <c r="T492" s="249"/>
      <c r="AE492" s="242"/>
      <c r="AF492" s="242"/>
      <c r="AG492" s="242"/>
      <c r="AH492" s="242"/>
      <c r="BF492" s="164"/>
      <c r="BG492" s="164"/>
      <c r="BH492" s="164"/>
      <c r="BI492" s="164"/>
      <c r="BJ492" s="164"/>
      <c r="BK492" s="164"/>
      <c r="BL492" s="164"/>
      <c r="BM492" s="164"/>
      <c r="BN492" s="164"/>
      <c r="BO492" s="164"/>
      <c r="BP492" s="164"/>
      <c r="BQ492" s="164"/>
      <c r="BR492" s="164"/>
      <c r="BS492" s="164"/>
      <c r="BT492" s="164"/>
      <c r="BU492" s="164"/>
      <c r="BV492" s="164"/>
      <c r="BW492" s="164"/>
      <c r="BX492" s="164"/>
      <c r="BY492" s="164"/>
      <c r="BZ492" s="164"/>
      <c r="CA492" s="164"/>
      <c r="CB492" s="164"/>
      <c r="CC492" s="164"/>
      <c r="CD492" s="164"/>
      <c r="CE492" s="164"/>
      <c r="CF492" s="164"/>
      <c r="CG492" s="164"/>
      <c r="CH492" s="164"/>
      <c r="CI492" s="164"/>
      <c r="DR492" s="243"/>
      <c r="DS492" s="243"/>
      <c r="DT492" s="243"/>
      <c r="DU492" s="243"/>
      <c r="DV492" s="243"/>
      <c r="DW492" s="243"/>
    </row>
    <row r="493" ht="15.75" customHeight="1">
      <c r="E493" s="247"/>
      <c r="F493" s="247"/>
      <c r="G493" s="247"/>
      <c r="H493" s="247"/>
      <c r="I493" s="247"/>
      <c r="J493" s="248"/>
      <c r="T493" s="249"/>
      <c r="AE493" s="242"/>
      <c r="AF493" s="242"/>
      <c r="AG493" s="242"/>
      <c r="AH493" s="242"/>
      <c r="BF493" s="164"/>
      <c r="BG493" s="164"/>
      <c r="BH493" s="164"/>
      <c r="BI493" s="164"/>
      <c r="BJ493" s="164"/>
      <c r="BK493" s="164"/>
      <c r="BL493" s="164"/>
      <c r="BM493" s="164"/>
      <c r="BN493" s="164"/>
      <c r="BO493" s="164"/>
      <c r="BP493" s="164"/>
      <c r="BQ493" s="164"/>
      <c r="BR493" s="164"/>
      <c r="BS493" s="164"/>
      <c r="BT493" s="164"/>
      <c r="BU493" s="164"/>
      <c r="BV493" s="164"/>
      <c r="BW493" s="164"/>
      <c r="BX493" s="164"/>
      <c r="BY493" s="164"/>
      <c r="BZ493" s="164"/>
      <c r="CA493" s="164"/>
      <c r="CB493" s="164"/>
      <c r="CC493" s="164"/>
      <c r="CD493" s="164"/>
      <c r="CE493" s="164"/>
      <c r="CF493" s="164"/>
      <c r="CG493" s="164"/>
      <c r="CH493" s="164"/>
      <c r="CI493" s="164"/>
      <c r="DR493" s="243"/>
      <c r="DS493" s="243"/>
      <c r="DT493" s="243"/>
      <c r="DU493" s="243"/>
      <c r="DV493" s="243"/>
      <c r="DW493" s="243"/>
    </row>
    <row r="494" ht="15.75" customHeight="1">
      <c r="E494" s="247"/>
      <c r="F494" s="247"/>
      <c r="G494" s="247"/>
      <c r="H494" s="247"/>
      <c r="I494" s="247"/>
      <c r="J494" s="248"/>
      <c r="T494" s="249"/>
      <c r="AE494" s="242"/>
      <c r="AF494" s="242"/>
      <c r="AG494" s="242"/>
      <c r="AH494" s="242"/>
      <c r="BF494" s="164"/>
      <c r="BG494" s="164"/>
      <c r="BH494" s="164"/>
      <c r="BI494" s="164"/>
      <c r="BJ494" s="164"/>
      <c r="BK494" s="164"/>
      <c r="BL494" s="164"/>
      <c r="BM494" s="164"/>
      <c r="BN494" s="164"/>
      <c r="BO494" s="164"/>
      <c r="BP494" s="164"/>
      <c r="BQ494" s="164"/>
      <c r="BR494" s="164"/>
      <c r="BS494" s="164"/>
      <c r="BT494" s="164"/>
      <c r="BU494" s="164"/>
      <c r="BV494" s="164"/>
      <c r="BW494" s="164"/>
      <c r="BX494" s="164"/>
      <c r="BY494" s="164"/>
      <c r="BZ494" s="164"/>
      <c r="CA494" s="164"/>
      <c r="CB494" s="164"/>
      <c r="CC494" s="164"/>
      <c r="CD494" s="164"/>
      <c r="CE494" s="164"/>
      <c r="CF494" s="164"/>
      <c r="CG494" s="164"/>
      <c r="CH494" s="164"/>
      <c r="CI494" s="164"/>
      <c r="DR494" s="243"/>
      <c r="DS494" s="243"/>
      <c r="DT494" s="243"/>
      <c r="DU494" s="243"/>
      <c r="DV494" s="243"/>
      <c r="DW494" s="243"/>
    </row>
    <row r="495" ht="15.75" customHeight="1">
      <c r="E495" s="247"/>
      <c r="F495" s="247"/>
      <c r="G495" s="247"/>
      <c r="H495" s="247"/>
      <c r="I495" s="247"/>
      <c r="J495" s="248"/>
      <c r="T495" s="249"/>
      <c r="AE495" s="242"/>
      <c r="AF495" s="242"/>
      <c r="AG495" s="242"/>
      <c r="AH495" s="242"/>
      <c r="BF495" s="164"/>
      <c r="BG495" s="164"/>
      <c r="BH495" s="164"/>
      <c r="BI495" s="164"/>
      <c r="BJ495" s="164"/>
      <c r="BK495" s="164"/>
      <c r="BL495" s="164"/>
      <c r="BM495" s="164"/>
      <c r="BN495" s="164"/>
      <c r="BO495" s="164"/>
      <c r="BP495" s="164"/>
      <c r="BQ495" s="164"/>
      <c r="BR495" s="164"/>
      <c r="BS495" s="164"/>
      <c r="BT495" s="164"/>
      <c r="BU495" s="164"/>
      <c r="BV495" s="164"/>
      <c r="BW495" s="164"/>
      <c r="BX495" s="164"/>
      <c r="BY495" s="164"/>
      <c r="BZ495" s="164"/>
      <c r="CA495" s="164"/>
      <c r="CB495" s="164"/>
      <c r="CC495" s="164"/>
      <c r="CD495" s="164"/>
      <c r="CE495" s="164"/>
      <c r="CF495" s="164"/>
      <c r="CG495" s="164"/>
      <c r="CH495" s="164"/>
      <c r="CI495" s="164"/>
      <c r="DR495" s="243"/>
      <c r="DS495" s="243"/>
      <c r="DT495" s="243"/>
      <c r="DU495" s="243"/>
      <c r="DV495" s="243"/>
      <c r="DW495" s="243"/>
    </row>
    <row r="496" ht="15.75" customHeight="1">
      <c r="E496" s="247"/>
      <c r="F496" s="247"/>
      <c r="G496" s="247"/>
      <c r="H496" s="247"/>
      <c r="I496" s="247"/>
      <c r="J496" s="248"/>
      <c r="T496" s="249"/>
      <c r="AE496" s="242"/>
      <c r="AF496" s="242"/>
      <c r="AG496" s="242"/>
      <c r="AH496" s="242"/>
      <c r="BF496" s="164"/>
      <c r="BG496" s="164"/>
      <c r="BH496" s="164"/>
      <c r="BI496" s="164"/>
      <c r="BJ496" s="164"/>
      <c r="BK496" s="164"/>
      <c r="BL496" s="164"/>
      <c r="BM496" s="164"/>
      <c r="BN496" s="164"/>
      <c r="BO496" s="164"/>
      <c r="BP496" s="164"/>
      <c r="BQ496" s="164"/>
      <c r="BR496" s="164"/>
      <c r="BS496" s="164"/>
      <c r="BT496" s="164"/>
      <c r="BU496" s="164"/>
      <c r="BV496" s="164"/>
      <c r="BW496" s="164"/>
      <c r="BX496" s="164"/>
      <c r="BY496" s="164"/>
      <c r="BZ496" s="164"/>
      <c r="CA496" s="164"/>
      <c r="CB496" s="164"/>
      <c r="CC496" s="164"/>
      <c r="CD496" s="164"/>
      <c r="CE496" s="164"/>
      <c r="CF496" s="164"/>
      <c r="CG496" s="164"/>
      <c r="CH496" s="164"/>
      <c r="CI496" s="164"/>
      <c r="DR496" s="243"/>
      <c r="DS496" s="243"/>
      <c r="DT496" s="243"/>
      <c r="DU496" s="243"/>
      <c r="DV496" s="243"/>
      <c r="DW496" s="243"/>
    </row>
    <row r="497" ht="15.75" customHeight="1">
      <c r="E497" s="247"/>
      <c r="F497" s="247"/>
      <c r="G497" s="247"/>
      <c r="H497" s="247"/>
      <c r="I497" s="247"/>
      <c r="J497" s="248"/>
      <c r="T497" s="249"/>
      <c r="AE497" s="242"/>
      <c r="AF497" s="242"/>
      <c r="AG497" s="242"/>
      <c r="AH497" s="242"/>
      <c r="BF497" s="164"/>
      <c r="BG497" s="164"/>
      <c r="BH497" s="164"/>
      <c r="BI497" s="164"/>
      <c r="BJ497" s="164"/>
      <c r="BK497" s="164"/>
      <c r="BL497" s="164"/>
      <c r="BM497" s="164"/>
      <c r="BN497" s="164"/>
      <c r="BO497" s="164"/>
      <c r="BP497" s="164"/>
      <c r="BQ497" s="164"/>
      <c r="BR497" s="164"/>
      <c r="BS497" s="164"/>
      <c r="BT497" s="164"/>
      <c r="BU497" s="164"/>
      <c r="BV497" s="164"/>
      <c r="BW497" s="164"/>
      <c r="BX497" s="164"/>
      <c r="BY497" s="164"/>
      <c r="BZ497" s="164"/>
      <c r="CA497" s="164"/>
      <c r="CB497" s="164"/>
      <c r="CC497" s="164"/>
      <c r="CD497" s="164"/>
      <c r="CE497" s="164"/>
      <c r="CF497" s="164"/>
      <c r="CG497" s="164"/>
      <c r="CH497" s="164"/>
      <c r="CI497" s="164"/>
      <c r="DR497" s="243"/>
      <c r="DS497" s="243"/>
      <c r="DT497" s="243"/>
      <c r="DU497" s="243"/>
      <c r="DV497" s="243"/>
      <c r="DW497" s="243"/>
    </row>
    <row r="498" ht="15.75" customHeight="1">
      <c r="E498" s="247"/>
      <c r="F498" s="247"/>
      <c r="G498" s="247"/>
      <c r="H498" s="247"/>
      <c r="I498" s="247"/>
      <c r="J498" s="248"/>
      <c r="T498" s="249"/>
      <c r="AE498" s="242"/>
      <c r="AF498" s="242"/>
      <c r="AG498" s="242"/>
      <c r="AH498" s="242"/>
      <c r="BF498" s="164"/>
      <c r="BG498" s="164"/>
      <c r="BH498" s="164"/>
      <c r="BI498" s="164"/>
      <c r="BJ498" s="164"/>
      <c r="BK498" s="164"/>
      <c r="BL498" s="164"/>
      <c r="BM498" s="164"/>
      <c r="BN498" s="164"/>
      <c r="BO498" s="164"/>
      <c r="BP498" s="164"/>
      <c r="BQ498" s="164"/>
      <c r="BR498" s="164"/>
      <c r="BS498" s="164"/>
      <c r="BT498" s="164"/>
      <c r="BU498" s="164"/>
      <c r="BV498" s="164"/>
      <c r="BW498" s="164"/>
      <c r="BX498" s="164"/>
      <c r="BY498" s="164"/>
      <c r="BZ498" s="164"/>
      <c r="CA498" s="164"/>
      <c r="CB498" s="164"/>
      <c r="CC498" s="164"/>
      <c r="CD498" s="164"/>
      <c r="CE498" s="164"/>
      <c r="CF498" s="164"/>
      <c r="CG498" s="164"/>
      <c r="CH498" s="164"/>
      <c r="CI498" s="164"/>
      <c r="DR498" s="243"/>
      <c r="DS498" s="243"/>
      <c r="DT498" s="243"/>
      <c r="DU498" s="243"/>
      <c r="DV498" s="243"/>
      <c r="DW498" s="243"/>
    </row>
    <row r="499" ht="15.75" customHeight="1">
      <c r="E499" s="247"/>
      <c r="F499" s="247"/>
      <c r="G499" s="247"/>
      <c r="H499" s="247"/>
      <c r="I499" s="247"/>
      <c r="J499" s="248"/>
      <c r="T499" s="249"/>
      <c r="AE499" s="242"/>
      <c r="AF499" s="242"/>
      <c r="AG499" s="242"/>
      <c r="AH499" s="242"/>
      <c r="BF499" s="164"/>
      <c r="BG499" s="164"/>
      <c r="BH499" s="164"/>
      <c r="BI499" s="164"/>
      <c r="BJ499" s="164"/>
      <c r="BK499" s="164"/>
      <c r="BL499" s="164"/>
      <c r="BM499" s="164"/>
      <c r="BN499" s="164"/>
      <c r="BO499" s="164"/>
      <c r="BP499" s="164"/>
      <c r="BQ499" s="164"/>
      <c r="BR499" s="164"/>
      <c r="BS499" s="164"/>
      <c r="BT499" s="164"/>
      <c r="BU499" s="164"/>
      <c r="BV499" s="164"/>
      <c r="BW499" s="164"/>
      <c r="BX499" s="164"/>
      <c r="BY499" s="164"/>
      <c r="BZ499" s="164"/>
      <c r="CA499" s="164"/>
      <c r="CB499" s="164"/>
      <c r="CC499" s="164"/>
      <c r="CD499" s="164"/>
      <c r="CE499" s="164"/>
      <c r="CF499" s="164"/>
      <c r="CG499" s="164"/>
      <c r="CH499" s="164"/>
      <c r="CI499" s="164"/>
      <c r="DR499" s="243"/>
      <c r="DS499" s="243"/>
      <c r="DT499" s="243"/>
      <c r="DU499" s="243"/>
      <c r="DV499" s="243"/>
      <c r="DW499" s="243"/>
    </row>
    <row r="500" ht="15.75" customHeight="1">
      <c r="E500" s="247"/>
      <c r="F500" s="247"/>
      <c r="G500" s="247"/>
      <c r="H500" s="247"/>
      <c r="I500" s="247"/>
      <c r="J500" s="248"/>
      <c r="T500" s="249"/>
      <c r="AE500" s="242"/>
      <c r="AF500" s="242"/>
      <c r="AG500" s="242"/>
      <c r="AH500" s="242"/>
      <c r="BF500" s="164"/>
      <c r="BG500" s="164"/>
      <c r="BH500" s="164"/>
      <c r="BI500" s="164"/>
      <c r="BJ500" s="164"/>
      <c r="BK500" s="164"/>
      <c r="BL500" s="164"/>
      <c r="BM500" s="164"/>
      <c r="BN500" s="164"/>
      <c r="BO500" s="164"/>
      <c r="BP500" s="164"/>
      <c r="BQ500" s="164"/>
      <c r="BR500" s="164"/>
      <c r="BS500" s="164"/>
      <c r="BT500" s="164"/>
      <c r="BU500" s="164"/>
      <c r="BV500" s="164"/>
      <c r="BW500" s="164"/>
      <c r="BX500" s="164"/>
      <c r="BY500" s="164"/>
      <c r="BZ500" s="164"/>
      <c r="CA500" s="164"/>
      <c r="CB500" s="164"/>
      <c r="CC500" s="164"/>
      <c r="CD500" s="164"/>
      <c r="CE500" s="164"/>
      <c r="CF500" s="164"/>
      <c r="CG500" s="164"/>
      <c r="CH500" s="164"/>
      <c r="CI500" s="164"/>
      <c r="DR500" s="243"/>
      <c r="DS500" s="243"/>
      <c r="DT500" s="243"/>
      <c r="DU500" s="243"/>
      <c r="DV500" s="243"/>
      <c r="DW500" s="243"/>
    </row>
    <row r="501" ht="15.75" customHeight="1">
      <c r="E501" s="247"/>
      <c r="F501" s="247"/>
      <c r="G501" s="247"/>
      <c r="H501" s="247"/>
      <c r="I501" s="247"/>
      <c r="J501" s="248"/>
      <c r="T501" s="249"/>
      <c r="AE501" s="242"/>
      <c r="AF501" s="242"/>
      <c r="AG501" s="242"/>
      <c r="AH501" s="242"/>
      <c r="BF501" s="164"/>
      <c r="BG501" s="164"/>
      <c r="BH501" s="164"/>
      <c r="BI501" s="164"/>
      <c r="BJ501" s="164"/>
      <c r="BK501" s="164"/>
      <c r="BL501" s="164"/>
      <c r="BM501" s="164"/>
      <c r="BN501" s="164"/>
      <c r="BO501" s="164"/>
      <c r="BP501" s="164"/>
      <c r="BQ501" s="164"/>
      <c r="BR501" s="164"/>
      <c r="BS501" s="164"/>
      <c r="BT501" s="164"/>
      <c r="BU501" s="164"/>
      <c r="BV501" s="164"/>
      <c r="BW501" s="164"/>
      <c r="BX501" s="164"/>
      <c r="BY501" s="164"/>
      <c r="BZ501" s="164"/>
      <c r="CA501" s="164"/>
      <c r="CB501" s="164"/>
      <c r="CC501" s="164"/>
      <c r="CD501" s="164"/>
      <c r="CE501" s="164"/>
      <c r="CF501" s="164"/>
      <c r="CG501" s="164"/>
      <c r="CH501" s="164"/>
      <c r="CI501" s="164"/>
      <c r="DR501" s="243"/>
      <c r="DS501" s="243"/>
      <c r="DT501" s="243"/>
      <c r="DU501" s="243"/>
      <c r="DV501" s="243"/>
      <c r="DW501" s="243"/>
    </row>
    <row r="502" ht="15.75" customHeight="1">
      <c r="E502" s="247"/>
      <c r="F502" s="247"/>
      <c r="G502" s="247"/>
      <c r="H502" s="247"/>
      <c r="I502" s="247"/>
      <c r="J502" s="248"/>
      <c r="T502" s="249"/>
      <c r="AE502" s="242"/>
      <c r="AF502" s="242"/>
      <c r="AG502" s="242"/>
      <c r="AH502" s="242"/>
      <c r="BF502" s="164"/>
      <c r="BG502" s="164"/>
      <c r="BH502" s="164"/>
      <c r="BI502" s="164"/>
      <c r="BJ502" s="164"/>
      <c r="BK502" s="164"/>
      <c r="BL502" s="164"/>
      <c r="BM502" s="164"/>
      <c r="BN502" s="164"/>
      <c r="BO502" s="164"/>
      <c r="BP502" s="164"/>
      <c r="BQ502" s="164"/>
      <c r="BR502" s="164"/>
      <c r="BS502" s="164"/>
      <c r="BT502" s="164"/>
      <c r="BU502" s="164"/>
      <c r="BV502" s="164"/>
      <c r="BW502" s="164"/>
      <c r="BX502" s="164"/>
      <c r="BY502" s="164"/>
      <c r="BZ502" s="164"/>
      <c r="CA502" s="164"/>
      <c r="CB502" s="164"/>
      <c r="CC502" s="164"/>
      <c r="CD502" s="164"/>
      <c r="CE502" s="164"/>
      <c r="CF502" s="164"/>
      <c r="CG502" s="164"/>
      <c r="CH502" s="164"/>
      <c r="CI502" s="164"/>
      <c r="DR502" s="243"/>
      <c r="DS502" s="243"/>
      <c r="DT502" s="243"/>
      <c r="DU502" s="243"/>
      <c r="DV502" s="243"/>
      <c r="DW502" s="243"/>
    </row>
    <row r="503" ht="15.75" customHeight="1">
      <c r="E503" s="247"/>
      <c r="F503" s="247"/>
      <c r="G503" s="247"/>
      <c r="H503" s="247"/>
      <c r="I503" s="247"/>
      <c r="J503" s="248"/>
      <c r="T503" s="249"/>
      <c r="AE503" s="242"/>
      <c r="AF503" s="242"/>
      <c r="AG503" s="242"/>
      <c r="AH503" s="242"/>
      <c r="BF503" s="164"/>
      <c r="BG503" s="164"/>
      <c r="BH503" s="164"/>
      <c r="BI503" s="164"/>
      <c r="BJ503" s="164"/>
      <c r="BK503" s="164"/>
      <c r="BL503" s="164"/>
      <c r="BM503" s="164"/>
      <c r="BN503" s="164"/>
      <c r="BO503" s="164"/>
      <c r="BP503" s="164"/>
      <c r="BQ503" s="164"/>
      <c r="BR503" s="164"/>
      <c r="BS503" s="164"/>
      <c r="BT503" s="164"/>
      <c r="BU503" s="164"/>
      <c r="BV503" s="164"/>
      <c r="BW503" s="164"/>
      <c r="BX503" s="164"/>
      <c r="BY503" s="164"/>
      <c r="BZ503" s="164"/>
      <c r="CA503" s="164"/>
      <c r="CB503" s="164"/>
      <c r="CC503" s="164"/>
      <c r="CD503" s="164"/>
      <c r="CE503" s="164"/>
      <c r="CF503" s="164"/>
      <c r="CG503" s="164"/>
      <c r="CH503" s="164"/>
      <c r="CI503" s="164"/>
      <c r="DR503" s="243"/>
      <c r="DS503" s="243"/>
      <c r="DT503" s="243"/>
      <c r="DU503" s="243"/>
      <c r="DV503" s="243"/>
      <c r="DW503" s="243"/>
    </row>
    <row r="504" ht="15.75" customHeight="1">
      <c r="E504" s="247"/>
      <c r="F504" s="247"/>
      <c r="G504" s="247"/>
      <c r="H504" s="247"/>
      <c r="I504" s="247"/>
      <c r="J504" s="248"/>
      <c r="T504" s="249"/>
      <c r="AE504" s="242"/>
      <c r="AF504" s="242"/>
      <c r="AG504" s="242"/>
      <c r="AH504" s="242"/>
      <c r="BF504" s="164"/>
      <c r="BG504" s="164"/>
      <c r="BH504" s="164"/>
      <c r="BI504" s="164"/>
      <c r="BJ504" s="164"/>
      <c r="BK504" s="164"/>
      <c r="BL504" s="164"/>
      <c r="BM504" s="164"/>
      <c r="BN504" s="164"/>
      <c r="BO504" s="164"/>
      <c r="BP504" s="164"/>
      <c r="BQ504" s="164"/>
      <c r="BR504" s="164"/>
      <c r="BS504" s="164"/>
      <c r="BT504" s="164"/>
      <c r="BU504" s="164"/>
      <c r="BV504" s="164"/>
      <c r="BW504" s="164"/>
      <c r="BX504" s="164"/>
      <c r="BY504" s="164"/>
      <c r="BZ504" s="164"/>
      <c r="CA504" s="164"/>
      <c r="CB504" s="164"/>
      <c r="CC504" s="164"/>
      <c r="CD504" s="164"/>
      <c r="CE504" s="164"/>
      <c r="CF504" s="164"/>
      <c r="CG504" s="164"/>
      <c r="CH504" s="164"/>
      <c r="CI504" s="164"/>
      <c r="DR504" s="243"/>
      <c r="DS504" s="243"/>
      <c r="DT504" s="243"/>
      <c r="DU504" s="243"/>
      <c r="DV504" s="243"/>
      <c r="DW504" s="243"/>
    </row>
    <row r="505" ht="15.75" customHeight="1">
      <c r="E505" s="247"/>
      <c r="F505" s="247"/>
      <c r="G505" s="247"/>
      <c r="H505" s="247"/>
      <c r="I505" s="247"/>
      <c r="J505" s="248"/>
      <c r="T505" s="249"/>
      <c r="AE505" s="242"/>
      <c r="AF505" s="242"/>
      <c r="AG505" s="242"/>
      <c r="AH505" s="242"/>
      <c r="BF505" s="164"/>
      <c r="BG505" s="164"/>
      <c r="BH505" s="164"/>
      <c r="BI505" s="164"/>
      <c r="BJ505" s="164"/>
      <c r="BK505" s="164"/>
      <c r="BL505" s="164"/>
      <c r="BM505" s="164"/>
      <c r="BN505" s="164"/>
      <c r="BO505" s="164"/>
      <c r="BP505" s="164"/>
      <c r="BQ505" s="164"/>
      <c r="BR505" s="164"/>
      <c r="BS505" s="164"/>
      <c r="BT505" s="164"/>
      <c r="BU505" s="164"/>
      <c r="BV505" s="164"/>
      <c r="BW505" s="164"/>
      <c r="BX505" s="164"/>
      <c r="BY505" s="164"/>
      <c r="BZ505" s="164"/>
      <c r="CA505" s="164"/>
      <c r="CB505" s="164"/>
      <c r="CC505" s="164"/>
      <c r="CD505" s="164"/>
      <c r="CE505" s="164"/>
      <c r="CF505" s="164"/>
      <c r="CG505" s="164"/>
      <c r="CH505" s="164"/>
      <c r="CI505" s="164"/>
      <c r="DR505" s="243"/>
      <c r="DS505" s="243"/>
      <c r="DT505" s="243"/>
      <c r="DU505" s="243"/>
      <c r="DV505" s="243"/>
      <c r="DW505" s="243"/>
    </row>
    <row r="506" ht="15.75" customHeight="1">
      <c r="E506" s="247"/>
      <c r="F506" s="247"/>
      <c r="G506" s="247"/>
      <c r="H506" s="247"/>
      <c r="I506" s="247"/>
      <c r="J506" s="248"/>
      <c r="T506" s="249"/>
      <c r="AE506" s="242"/>
      <c r="AF506" s="242"/>
      <c r="AG506" s="242"/>
      <c r="AH506" s="242"/>
      <c r="BF506" s="164"/>
      <c r="BG506" s="164"/>
      <c r="BH506" s="164"/>
      <c r="BI506" s="164"/>
      <c r="BJ506" s="164"/>
      <c r="BK506" s="164"/>
      <c r="BL506" s="164"/>
      <c r="BM506" s="164"/>
      <c r="BN506" s="164"/>
      <c r="BO506" s="164"/>
      <c r="BP506" s="164"/>
      <c r="BQ506" s="164"/>
      <c r="BR506" s="164"/>
      <c r="BS506" s="164"/>
      <c r="BT506" s="164"/>
      <c r="BU506" s="164"/>
      <c r="BV506" s="164"/>
      <c r="BW506" s="164"/>
      <c r="BX506" s="164"/>
      <c r="BY506" s="164"/>
      <c r="BZ506" s="164"/>
      <c r="CA506" s="164"/>
      <c r="CB506" s="164"/>
      <c r="CC506" s="164"/>
      <c r="CD506" s="164"/>
      <c r="CE506" s="164"/>
      <c r="CF506" s="164"/>
      <c r="CG506" s="164"/>
      <c r="CH506" s="164"/>
      <c r="CI506" s="164"/>
      <c r="DR506" s="243"/>
      <c r="DS506" s="243"/>
      <c r="DT506" s="243"/>
      <c r="DU506" s="243"/>
      <c r="DV506" s="243"/>
      <c r="DW506" s="243"/>
    </row>
    <row r="507" ht="15.75" customHeight="1">
      <c r="E507" s="247"/>
      <c r="F507" s="247"/>
      <c r="G507" s="247"/>
      <c r="H507" s="247"/>
      <c r="I507" s="247"/>
      <c r="J507" s="248"/>
      <c r="T507" s="249"/>
      <c r="AE507" s="242"/>
      <c r="AF507" s="242"/>
      <c r="AG507" s="242"/>
      <c r="AH507" s="242"/>
      <c r="BF507" s="164"/>
      <c r="BG507" s="164"/>
      <c r="BH507" s="164"/>
      <c r="BI507" s="164"/>
      <c r="BJ507" s="164"/>
      <c r="BK507" s="164"/>
      <c r="BL507" s="164"/>
      <c r="BM507" s="164"/>
      <c r="BN507" s="164"/>
      <c r="BO507" s="164"/>
      <c r="BP507" s="164"/>
      <c r="BQ507" s="164"/>
      <c r="BR507" s="164"/>
      <c r="BS507" s="164"/>
      <c r="BT507" s="164"/>
      <c r="BU507" s="164"/>
      <c r="BV507" s="164"/>
      <c r="BW507" s="164"/>
      <c r="BX507" s="164"/>
      <c r="BY507" s="164"/>
      <c r="BZ507" s="164"/>
      <c r="CA507" s="164"/>
      <c r="CB507" s="164"/>
      <c r="CC507" s="164"/>
      <c r="CD507" s="164"/>
      <c r="CE507" s="164"/>
      <c r="CF507" s="164"/>
      <c r="CG507" s="164"/>
      <c r="CH507" s="164"/>
      <c r="CI507" s="164"/>
      <c r="DR507" s="243"/>
      <c r="DS507" s="243"/>
      <c r="DT507" s="243"/>
      <c r="DU507" s="243"/>
      <c r="DV507" s="243"/>
      <c r="DW507" s="243"/>
    </row>
    <row r="508" ht="15.75" customHeight="1">
      <c r="E508" s="247"/>
      <c r="F508" s="247"/>
      <c r="G508" s="247"/>
      <c r="H508" s="247"/>
      <c r="I508" s="247"/>
      <c r="J508" s="248"/>
      <c r="T508" s="249"/>
      <c r="AE508" s="242"/>
      <c r="AF508" s="242"/>
      <c r="AG508" s="242"/>
      <c r="AH508" s="242"/>
      <c r="BF508" s="164"/>
      <c r="BG508" s="164"/>
      <c r="BH508" s="164"/>
      <c r="BI508" s="164"/>
      <c r="BJ508" s="164"/>
      <c r="BK508" s="164"/>
      <c r="BL508" s="164"/>
      <c r="BM508" s="164"/>
      <c r="BN508" s="164"/>
      <c r="BO508" s="164"/>
      <c r="BP508" s="164"/>
      <c r="BQ508" s="164"/>
      <c r="BR508" s="164"/>
      <c r="BS508" s="164"/>
      <c r="BT508" s="164"/>
      <c r="BU508" s="164"/>
      <c r="BV508" s="164"/>
      <c r="BW508" s="164"/>
      <c r="BX508" s="164"/>
      <c r="BY508" s="164"/>
      <c r="BZ508" s="164"/>
      <c r="CA508" s="164"/>
      <c r="CB508" s="164"/>
      <c r="CC508" s="164"/>
      <c r="CD508" s="164"/>
      <c r="CE508" s="164"/>
      <c r="CF508" s="164"/>
      <c r="CG508" s="164"/>
      <c r="CH508" s="164"/>
      <c r="CI508" s="164"/>
      <c r="DR508" s="243"/>
      <c r="DS508" s="243"/>
      <c r="DT508" s="243"/>
      <c r="DU508" s="243"/>
      <c r="DV508" s="243"/>
      <c r="DW508" s="243"/>
    </row>
    <row r="509" ht="15.75" customHeight="1">
      <c r="E509" s="247"/>
      <c r="F509" s="247"/>
      <c r="G509" s="247"/>
      <c r="H509" s="247"/>
      <c r="I509" s="247"/>
      <c r="J509" s="248"/>
      <c r="T509" s="249"/>
      <c r="AE509" s="242"/>
      <c r="AF509" s="242"/>
      <c r="AG509" s="242"/>
      <c r="AH509" s="242"/>
      <c r="BF509" s="164"/>
      <c r="BG509" s="164"/>
      <c r="BH509" s="164"/>
      <c r="BI509" s="164"/>
      <c r="BJ509" s="164"/>
      <c r="BK509" s="164"/>
      <c r="BL509" s="164"/>
      <c r="BM509" s="164"/>
      <c r="BN509" s="164"/>
      <c r="BO509" s="164"/>
      <c r="BP509" s="164"/>
      <c r="BQ509" s="164"/>
      <c r="BR509" s="164"/>
      <c r="BS509" s="164"/>
      <c r="BT509" s="164"/>
      <c r="BU509" s="164"/>
      <c r="BV509" s="164"/>
      <c r="BW509" s="164"/>
      <c r="BX509" s="164"/>
      <c r="BY509" s="164"/>
      <c r="BZ509" s="164"/>
      <c r="CA509" s="164"/>
      <c r="CB509" s="164"/>
      <c r="CC509" s="164"/>
      <c r="CD509" s="164"/>
      <c r="CE509" s="164"/>
      <c r="CF509" s="164"/>
      <c r="CG509" s="164"/>
      <c r="CH509" s="164"/>
      <c r="CI509" s="164"/>
      <c r="DR509" s="243"/>
      <c r="DS509" s="243"/>
      <c r="DT509" s="243"/>
      <c r="DU509" s="243"/>
      <c r="DV509" s="243"/>
      <c r="DW509" s="243"/>
    </row>
    <row r="510" ht="15.75" customHeight="1">
      <c r="E510" s="247"/>
      <c r="F510" s="247"/>
      <c r="G510" s="247"/>
      <c r="H510" s="247"/>
      <c r="I510" s="247"/>
      <c r="J510" s="248"/>
      <c r="T510" s="249"/>
      <c r="AE510" s="242"/>
      <c r="AF510" s="242"/>
      <c r="AG510" s="242"/>
      <c r="AH510" s="242"/>
      <c r="BF510" s="164"/>
      <c r="BG510" s="164"/>
      <c r="BH510" s="164"/>
      <c r="BI510" s="164"/>
      <c r="BJ510" s="164"/>
      <c r="BK510" s="164"/>
      <c r="BL510" s="164"/>
      <c r="BM510" s="164"/>
      <c r="BN510" s="164"/>
      <c r="BO510" s="164"/>
      <c r="BP510" s="164"/>
      <c r="BQ510" s="164"/>
      <c r="BR510" s="164"/>
      <c r="BS510" s="164"/>
      <c r="BT510" s="164"/>
      <c r="BU510" s="164"/>
      <c r="BV510" s="164"/>
      <c r="BW510" s="164"/>
      <c r="BX510" s="164"/>
      <c r="BY510" s="164"/>
      <c r="BZ510" s="164"/>
      <c r="CA510" s="164"/>
      <c r="CB510" s="164"/>
      <c r="CC510" s="164"/>
      <c r="CD510" s="164"/>
      <c r="CE510" s="164"/>
      <c r="CF510" s="164"/>
      <c r="CG510" s="164"/>
      <c r="CH510" s="164"/>
      <c r="CI510" s="164"/>
      <c r="DR510" s="243"/>
      <c r="DS510" s="243"/>
      <c r="DT510" s="243"/>
      <c r="DU510" s="243"/>
      <c r="DV510" s="243"/>
      <c r="DW510" s="243"/>
    </row>
    <row r="511" ht="15.75" customHeight="1">
      <c r="E511" s="247"/>
      <c r="F511" s="247"/>
      <c r="G511" s="247"/>
      <c r="H511" s="247"/>
      <c r="I511" s="247"/>
      <c r="J511" s="248"/>
      <c r="T511" s="249"/>
      <c r="AE511" s="242"/>
      <c r="AF511" s="242"/>
      <c r="AG511" s="242"/>
      <c r="AH511" s="242"/>
      <c r="BF511" s="164"/>
      <c r="BG511" s="164"/>
      <c r="BH511" s="164"/>
      <c r="BI511" s="164"/>
      <c r="BJ511" s="164"/>
      <c r="BK511" s="164"/>
      <c r="BL511" s="164"/>
      <c r="BM511" s="164"/>
      <c r="BN511" s="164"/>
      <c r="BO511" s="164"/>
      <c r="BP511" s="164"/>
      <c r="BQ511" s="164"/>
      <c r="BR511" s="164"/>
      <c r="BS511" s="164"/>
      <c r="BT511" s="164"/>
      <c r="BU511" s="164"/>
      <c r="BV511" s="164"/>
      <c r="BW511" s="164"/>
      <c r="BX511" s="164"/>
      <c r="BY511" s="164"/>
      <c r="BZ511" s="164"/>
      <c r="CA511" s="164"/>
      <c r="CB511" s="164"/>
      <c r="CC511" s="164"/>
      <c r="CD511" s="164"/>
      <c r="CE511" s="164"/>
      <c r="CF511" s="164"/>
      <c r="CG511" s="164"/>
      <c r="CH511" s="164"/>
      <c r="CI511" s="164"/>
      <c r="DR511" s="243"/>
      <c r="DS511" s="243"/>
      <c r="DT511" s="243"/>
      <c r="DU511" s="243"/>
      <c r="DV511" s="243"/>
      <c r="DW511" s="243"/>
    </row>
    <row r="512" ht="15.75" customHeight="1">
      <c r="E512" s="247"/>
      <c r="F512" s="247"/>
      <c r="G512" s="247"/>
      <c r="H512" s="247"/>
      <c r="I512" s="247"/>
      <c r="J512" s="248"/>
      <c r="T512" s="249"/>
      <c r="AE512" s="242"/>
      <c r="AF512" s="242"/>
      <c r="AG512" s="242"/>
      <c r="AH512" s="242"/>
      <c r="BF512" s="164"/>
      <c r="BG512" s="164"/>
      <c r="BH512" s="164"/>
      <c r="BI512" s="164"/>
      <c r="BJ512" s="164"/>
      <c r="BK512" s="164"/>
      <c r="BL512" s="164"/>
      <c r="BM512" s="164"/>
      <c r="BN512" s="164"/>
      <c r="BO512" s="164"/>
      <c r="BP512" s="164"/>
      <c r="BQ512" s="164"/>
      <c r="BR512" s="164"/>
      <c r="BS512" s="164"/>
      <c r="BT512" s="164"/>
      <c r="BU512" s="164"/>
      <c r="BV512" s="164"/>
      <c r="BW512" s="164"/>
      <c r="BX512" s="164"/>
      <c r="BY512" s="164"/>
      <c r="BZ512" s="164"/>
      <c r="CA512" s="164"/>
      <c r="CB512" s="164"/>
      <c r="CC512" s="164"/>
      <c r="CD512" s="164"/>
      <c r="CE512" s="164"/>
      <c r="CF512" s="164"/>
      <c r="CG512" s="164"/>
      <c r="CH512" s="164"/>
      <c r="CI512" s="164"/>
      <c r="DR512" s="243"/>
      <c r="DS512" s="243"/>
      <c r="DT512" s="243"/>
      <c r="DU512" s="243"/>
      <c r="DV512" s="243"/>
      <c r="DW512" s="243"/>
    </row>
    <row r="513" ht="15.75" customHeight="1">
      <c r="E513" s="247"/>
      <c r="F513" s="247"/>
      <c r="G513" s="247"/>
      <c r="H513" s="247"/>
      <c r="I513" s="247"/>
      <c r="J513" s="248"/>
      <c r="T513" s="249"/>
      <c r="AE513" s="242"/>
      <c r="AF513" s="242"/>
      <c r="AG513" s="242"/>
      <c r="AH513" s="242"/>
      <c r="BF513" s="164"/>
      <c r="BG513" s="164"/>
      <c r="BH513" s="164"/>
      <c r="BI513" s="164"/>
      <c r="BJ513" s="164"/>
      <c r="BK513" s="164"/>
      <c r="BL513" s="164"/>
      <c r="BM513" s="164"/>
      <c r="BN513" s="164"/>
      <c r="BO513" s="164"/>
      <c r="BP513" s="164"/>
      <c r="BQ513" s="164"/>
      <c r="BR513" s="164"/>
      <c r="BS513" s="164"/>
      <c r="BT513" s="164"/>
      <c r="BU513" s="164"/>
      <c r="BV513" s="164"/>
      <c r="BW513" s="164"/>
      <c r="BX513" s="164"/>
      <c r="BY513" s="164"/>
      <c r="BZ513" s="164"/>
      <c r="CA513" s="164"/>
      <c r="CB513" s="164"/>
      <c r="CC513" s="164"/>
      <c r="CD513" s="164"/>
      <c r="CE513" s="164"/>
      <c r="CF513" s="164"/>
      <c r="CG513" s="164"/>
      <c r="CH513" s="164"/>
      <c r="CI513" s="164"/>
      <c r="DR513" s="243"/>
      <c r="DS513" s="243"/>
      <c r="DT513" s="243"/>
      <c r="DU513" s="243"/>
      <c r="DV513" s="243"/>
      <c r="DW513" s="243"/>
    </row>
    <row r="514" ht="15.75" customHeight="1">
      <c r="E514" s="247"/>
      <c r="F514" s="247"/>
      <c r="G514" s="247"/>
      <c r="H514" s="247"/>
      <c r="I514" s="247"/>
      <c r="J514" s="248"/>
      <c r="T514" s="249"/>
      <c r="AE514" s="242"/>
      <c r="AF514" s="242"/>
      <c r="AG514" s="242"/>
      <c r="AH514" s="242"/>
      <c r="BF514" s="164"/>
      <c r="BG514" s="164"/>
      <c r="BH514" s="164"/>
      <c r="BI514" s="164"/>
      <c r="BJ514" s="164"/>
      <c r="BK514" s="164"/>
      <c r="BL514" s="164"/>
      <c r="BM514" s="164"/>
      <c r="BN514" s="164"/>
      <c r="BO514" s="164"/>
      <c r="BP514" s="164"/>
      <c r="BQ514" s="164"/>
      <c r="BR514" s="164"/>
      <c r="BS514" s="164"/>
      <c r="BT514" s="164"/>
      <c r="BU514" s="164"/>
      <c r="BV514" s="164"/>
      <c r="BW514" s="164"/>
      <c r="BX514" s="164"/>
      <c r="BY514" s="164"/>
      <c r="BZ514" s="164"/>
      <c r="CA514" s="164"/>
      <c r="CB514" s="164"/>
      <c r="CC514" s="164"/>
      <c r="CD514" s="164"/>
      <c r="CE514" s="164"/>
      <c r="CF514" s="164"/>
      <c r="CG514" s="164"/>
      <c r="CH514" s="164"/>
      <c r="CI514" s="164"/>
      <c r="DR514" s="243"/>
      <c r="DS514" s="243"/>
      <c r="DT514" s="243"/>
      <c r="DU514" s="243"/>
      <c r="DV514" s="243"/>
      <c r="DW514" s="243"/>
    </row>
    <row r="515" ht="15.75" customHeight="1">
      <c r="E515" s="247"/>
      <c r="F515" s="247"/>
      <c r="G515" s="247"/>
      <c r="H515" s="247"/>
      <c r="I515" s="247"/>
      <c r="J515" s="248"/>
      <c r="T515" s="249"/>
      <c r="AE515" s="242"/>
      <c r="AF515" s="242"/>
      <c r="AG515" s="242"/>
      <c r="AH515" s="242"/>
      <c r="BF515" s="164"/>
      <c r="BG515" s="164"/>
      <c r="BH515" s="164"/>
      <c r="BI515" s="164"/>
      <c r="BJ515" s="164"/>
      <c r="BK515" s="164"/>
      <c r="BL515" s="164"/>
      <c r="BM515" s="164"/>
      <c r="BN515" s="164"/>
      <c r="BO515" s="164"/>
      <c r="BP515" s="164"/>
      <c r="BQ515" s="164"/>
      <c r="BR515" s="164"/>
      <c r="BS515" s="164"/>
      <c r="BT515" s="164"/>
      <c r="BU515" s="164"/>
      <c r="BV515" s="164"/>
      <c r="BW515" s="164"/>
      <c r="BX515" s="164"/>
      <c r="BY515" s="164"/>
      <c r="BZ515" s="164"/>
      <c r="CA515" s="164"/>
      <c r="CB515" s="164"/>
      <c r="CC515" s="164"/>
      <c r="CD515" s="164"/>
      <c r="CE515" s="164"/>
      <c r="CF515" s="164"/>
      <c r="CG515" s="164"/>
      <c r="CH515" s="164"/>
      <c r="CI515" s="164"/>
      <c r="DR515" s="243"/>
      <c r="DS515" s="243"/>
      <c r="DT515" s="243"/>
      <c r="DU515" s="243"/>
      <c r="DV515" s="243"/>
      <c r="DW515" s="243"/>
    </row>
    <row r="516" ht="15.75" customHeight="1">
      <c r="E516" s="247"/>
      <c r="F516" s="247"/>
      <c r="G516" s="247"/>
      <c r="H516" s="247"/>
      <c r="I516" s="247"/>
      <c r="J516" s="248"/>
      <c r="T516" s="249"/>
      <c r="AE516" s="242"/>
      <c r="AF516" s="242"/>
      <c r="AG516" s="242"/>
      <c r="AH516" s="242"/>
      <c r="BF516" s="164"/>
      <c r="BG516" s="164"/>
      <c r="BH516" s="164"/>
      <c r="BI516" s="164"/>
      <c r="BJ516" s="164"/>
      <c r="BK516" s="164"/>
      <c r="BL516" s="164"/>
      <c r="BM516" s="164"/>
      <c r="BN516" s="164"/>
      <c r="BO516" s="164"/>
      <c r="BP516" s="164"/>
      <c r="BQ516" s="164"/>
      <c r="BR516" s="164"/>
      <c r="BS516" s="164"/>
      <c r="BT516" s="164"/>
      <c r="BU516" s="164"/>
      <c r="BV516" s="164"/>
      <c r="BW516" s="164"/>
      <c r="BX516" s="164"/>
      <c r="BY516" s="164"/>
      <c r="BZ516" s="164"/>
      <c r="CA516" s="164"/>
      <c r="CB516" s="164"/>
      <c r="CC516" s="164"/>
      <c r="CD516" s="164"/>
      <c r="CE516" s="164"/>
      <c r="CF516" s="164"/>
      <c r="CG516" s="164"/>
      <c r="CH516" s="164"/>
      <c r="CI516" s="164"/>
      <c r="DR516" s="243"/>
      <c r="DS516" s="243"/>
      <c r="DT516" s="243"/>
      <c r="DU516" s="243"/>
      <c r="DV516" s="243"/>
      <c r="DW516" s="243"/>
    </row>
    <row r="517" ht="15.75" customHeight="1">
      <c r="E517" s="247"/>
      <c r="F517" s="247"/>
      <c r="G517" s="247"/>
      <c r="H517" s="247"/>
      <c r="I517" s="247"/>
      <c r="J517" s="248"/>
      <c r="T517" s="249"/>
      <c r="AE517" s="242"/>
      <c r="AF517" s="242"/>
      <c r="AG517" s="242"/>
      <c r="AH517" s="242"/>
      <c r="BF517" s="164"/>
      <c r="BG517" s="164"/>
      <c r="BH517" s="164"/>
      <c r="BI517" s="164"/>
      <c r="BJ517" s="164"/>
      <c r="BK517" s="164"/>
      <c r="BL517" s="164"/>
      <c r="BM517" s="164"/>
      <c r="BN517" s="164"/>
      <c r="BO517" s="164"/>
      <c r="BP517" s="164"/>
      <c r="BQ517" s="164"/>
      <c r="BR517" s="164"/>
      <c r="BS517" s="164"/>
      <c r="BT517" s="164"/>
      <c r="BU517" s="164"/>
      <c r="BV517" s="164"/>
      <c r="BW517" s="164"/>
      <c r="BX517" s="164"/>
      <c r="BY517" s="164"/>
      <c r="BZ517" s="164"/>
      <c r="CA517" s="164"/>
      <c r="CB517" s="164"/>
      <c r="CC517" s="164"/>
      <c r="CD517" s="164"/>
      <c r="CE517" s="164"/>
      <c r="CF517" s="164"/>
      <c r="CG517" s="164"/>
      <c r="CH517" s="164"/>
      <c r="CI517" s="164"/>
      <c r="DR517" s="243"/>
      <c r="DS517" s="243"/>
      <c r="DT517" s="243"/>
      <c r="DU517" s="243"/>
      <c r="DV517" s="243"/>
      <c r="DW517" s="243"/>
    </row>
    <row r="518" ht="15.75" customHeight="1">
      <c r="E518" s="247"/>
      <c r="F518" s="247"/>
      <c r="G518" s="247"/>
      <c r="H518" s="247"/>
      <c r="I518" s="247"/>
      <c r="J518" s="248"/>
      <c r="T518" s="249"/>
      <c r="AE518" s="242"/>
      <c r="AF518" s="242"/>
      <c r="AG518" s="242"/>
      <c r="AH518" s="242"/>
      <c r="BF518" s="164"/>
      <c r="BG518" s="164"/>
      <c r="BH518" s="164"/>
      <c r="BI518" s="164"/>
      <c r="BJ518" s="164"/>
      <c r="BK518" s="164"/>
      <c r="BL518" s="164"/>
      <c r="BM518" s="164"/>
      <c r="BN518" s="164"/>
      <c r="BO518" s="164"/>
      <c r="BP518" s="164"/>
      <c r="BQ518" s="164"/>
      <c r="BR518" s="164"/>
      <c r="BS518" s="164"/>
      <c r="BT518" s="164"/>
      <c r="BU518" s="164"/>
      <c r="BV518" s="164"/>
      <c r="BW518" s="164"/>
      <c r="BX518" s="164"/>
      <c r="BY518" s="164"/>
      <c r="BZ518" s="164"/>
      <c r="CA518" s="164"/>
      <c r="CB518" s="164"/>
      <c r="CC518" s="164"/>
      <c r="CD518" s="164"/>
      <c r="CE518" s="164"/>
      <c r="CF518" s="164"/>
      <c r="CG518" s="164"/>
      <c r="CH518" s="164"/>
      <c r="CI518" s="164"/>
      <c r="DR518" s="243"/>
      <c r="DS518" s="243"/>
      <c r="DT518" s="243"/>
      <c r="DU518" s="243"/>
      <c r="DV518" s="243"/>
      <c r="DW518" s="243"/>
    </row>
    <row r="519" ht="15.75" customHeight="1">
      <c r="E519" s="247"/>
      <c r="F519" s="247"/>
      <c r="G519" s="247"/>
      <c r="H519" s="247"/>
      <c r="I519" s="247"/>
      <c r="J519" s="248"/>
      <c r="T519" s="249"/>
      <c r="AE519" s="242"/>
      <c r="AF519" s="242"/>
      <c r="AG519" s="242"/>
      <c r="AH519" s="242"/>
      <c r="BF519" s="164"/>
      <c r="BG519" s="164"/>
      <c r="BH519" s="164"/>
      <c r="BI519" s="164"/>
      <c r="BJ519" s="164"/>
      <c r="BK519" s="164"/>
      <c r="BL519" s="164"/>
      <c r="BM519" s="164"/>
      <c r="BN519" s="164"/>
      <c r="BO519" s="164"/>
      <c r="BP519" s="164"/>
      <c r="BQ519" s="164"/>
      <c r="BR519" s="164"/>
      <c r="BS519" s="164"/>
      <c r="BT519" s="164"/>
      <c r="BU519" s="164"/>
      <c r="BV519" s="164"/>
      <c r="BW519" s="164"/>
      <c r="BX519" s="164"/>
      <c r="BY519" s="164"/>
      <c r="BZ519" s="164"/>
      <c r="CA519" s="164"/>
      <c r="CB519" s="164"/>
      <c r="CC519" s="164"/>
      <c r="CD519" s="164"/>
      <c r="CE519" s="164"/>
      <c r="CF519" s="164"/>
      <c r="CG519" s="164"/>
      <c r="CH519" s="164"/>
      <c r="CI519" s="164"/>
      <c r="DR519" s="243"/>
      <c r="DS519" s="243"/>
      <c r="DT519" s="243"/>
      <c r="DU519" s="243"/>
      <c r="DV519" s="243"/>
      <c r="DW519" s="243"/>
    </row>
    <row r="520" ht="15.75" customHeight="1">
      <c r="E520" s="247"/>
      <c r="F520" s="247"/>
      <c r="G520" s="247"/>
      <c r="H520" s="247"/>
      <c r="I520" s="247"/>
      <c r="J520" s="248"/>
      <c r="T520" s="249"/>
      <c r="AE520" s="242"/>
      <c r="AF520" s="242"/>
      <c r="AG520" s="242"/>
      <c r="AH520" s="242"/>
      <c r="BF520" s="164"/>
      <c r="BG520" s="164"/>
      <c r="BH520" s="164"/>
      <c r="BI520" s="164"/>
      <c r="BJ520" s="164"/>
      <c r="BK520" s="164"/>
      <c r="BL520" s="164"/>
      <c r="BM520" s="164"/>
      <c r="BN520" s="164"/>
      <c r="BO520" s="164"/>
      <c r="BP520" s="164"/>
      <c r="BQ520" s="164"/>
      <c r="BR520" s="164"/>
      <c r="BS520" s="164"/>
      <c r="BT520" s="164"/>
      <c r="BU520" s="164"/>
      <c r="BV520" s="164"/>
      <c r="BW520" s="164"/>
      <c r="BX520" s="164"/>
      <c r="BY520" s="164"/>
      <c r="BZ520" s="164"/>
      <c r="CA520" s="164"/>
      <c r="CB520" s="164"/>
      <c r="CC520" s="164"/>
      <c r="CD520" s="164"/>
      <c r="CE520" s="164"/>
      <c r="CF520" s="164"/>
      <c r="CG520" s="164"/>
      <c r="CH520" s="164"/>
      <c r="CI520" s="164"/>
      <c r="DR520" s="243"/>
      <c r="DS520" s="243"/>
      <c r="DT520" s="243"/>
      <c r="DU520" s="243"/>
      <c r="DV520" s="243"/>
      <c r="DW520" s="243"/>
    </row>
    <row r="521" ht="15.75" customHeight="1">
      <c r="E521" s="247"/>
      <c r="F521" s="247"/>
      <c r="G521" s="247"/>
      <c r="H521" s="247"/>
      <c r="I521" s="247"/>
      <c r="J521" s="248"/>
      <c r="T521" s="249"/>
      <c r="AE521" s="242"/>
      <c r="AF521" s="242"/>
      <c r="AG521" s="242"/>
      <c r="AH521" s="242"/>
      <c r="BF521" s="164"/>
      <c r="BG521" s="164"/>
      <c r="BH521" s="164"/>
      <c r="BI521" s="164"/>
      <c r="BJ521" s="164"/>
      <c r="BK521" s="164"/>
      <c r="BL521" s="164"/>
      <c r="BM521" s="164"/>
      <c r="BN521" s="164"/>
      <c r="BO521" s="164"/>
      <c r="BP521" s="164"/>
      <c r="BQ521" s="164"/>
      <c r="BR521" s="164"/>
      <c r="BS521" s="164"/>
      <c r="BT521" s="164"/>
      <c r="BU521" s="164"/>
      <c r="BV521" s="164"/>
      <c r="BW521" s="164"/>
      <c r="BX521" s="164"/>
      <c r="BY521" s="164"/>
      <c r="BZ521" s="164"/>
      <c r="CA521" s="164"/>
      <c r="CB521" s="164"/>
      <c r="CC521" s="164"/>
      <c r="CD521" s="164"/>
      <c r="CE521" s="164"/>
      <c r="CF521" s="164"/>
      <c r="CG521" s="164"/>
      <c r="CH521" s="164"/>
      <c r="CI521" s="164"/>
      <c r="DR521" s="243"/>
      <c r="DS521" s="243"/>
      <c r="DT521" s="243"/>
      <c r="DU521" s="243"/>
      <c r="DV521" s="243"/>
      <c r="DW521" s="243"/>
    </row>
    <row r="522" ht="15.75" customHeight="1">
      <c r="E522" s="247"/>
      <c r="F522" s="247"/>
      <c r="G522" s="247"/>
      <c r="H522" s="247"/>
      <c r="I522" s="247"/>
      <c r="J522" s="248"/>
      <c r="T522" s="249"/>
      <c r="AE522" s="242"/>
      <c r="AF522" s="242"/>
      <c r="AG522" s="242"/>
      <c r="AH522" s="242"/>
      <c r="BF522" s="164"/>
      <c r="BG522" s="164"/>
      <c r="BH522" s="164"/>
      <c r="BI522" s="164"/>
      <c r="BJ522" s="164"/>
      <c r="BK522" s="164"/>
      <c r="BL522" s="164"/>
      <c r="BM522" s="164"/>
      <c r="BN522" s="164"/>
      <c r="BO522" s="164"/>
      <c r="BP522" s="164"/>
      <c r="BQ522" s="164"/>
      <c r="BR522" s="164"/>
      <c r="BS522" s="164"/>
      <c r="BT522" s="164"/>
      <c r="BU522" s="164"/>
      <c r="BV522" s="164"/>
      <c r="BW522" s="164"/>
      <c r="BX522" s="164"/>
      <c r="BY522" s="164"/>
      <c r="BZ522" s="164"/>
      <c r="CA522" s="164"/>
      <c r="CB522" s="164"/>
      <c r="CC522" s="164"/>
      <c r="CD522" s="164"/>
      <c r="CE522" s="164"/>
      <c r="CF522" s="164"/>
      <c r="CG522" s="164"/>
      <c r="CH522" s="164"/>
      <c r="CI522" s="164"/>
      <c r="DR522" s="243"/>
      <c r="DS522" s="243"/>
      <c r="DT522" s="243"/>
      <c r="DU522" s="243"/>
      <c r="DV522" s="243"/>
      <c r="DW522" s="243"/>
    </row>
    <row r="523" ht="15.75" customHeight="1">
      <c r="E523" s="247"/>
      <c r="F523" s="247"/>
      <c r="G523" s="247"/>
      <c r="H523" s="247"/>
      <c r="I523" s="247"/>
      <c r="J523" s="248"/>
      <c r="T523" s="249"/>
      <c r="AE523" s="242"/>
      <c r="AF523" s="242"/>
      <c r="AG523" s="242"/>
      <c r="AH523" s="242"/>
      <c r="BF523" s="164"/>
      <c r="BG523" s="164"/>
      <c r="BH523" s="164"/>
      <c r="BI523" s="164"/>
      <c r="BJ523" s="164"/>
      <c r="BK523" s="164"/>
      <c r="BL523" s="164"/>
      <c r="BM523" s="164"/>
      <c r="BN523" s="164"/>
      <c r="BO523" s="164"/>
      <c r="BP523" s="164"/>
      <c r="BQ523" s="164"/>
      <c r="BR523" s="164"/>
      <c r="BS523" s="164"/>
      <c r="BT523" s="164"/>
      <c r="BU523" s="164"/>
      <c r="BV523" s="164"/>
      <c r="BW523" s="164"/>
      <c r="BX523" s="164"/>
      <c r="BY523" s="164"/>
      <c r="BZ523" s="164"/>
      <c r="CA523" s="164"/>
      <c r="CB523" s="164"/>
      <c r="CC523" s="164"/>
      <c r="CD523" s="164"/>
      <c r="CE523" s="164"/>
      <c r="CF523" s="164"/>
      <c r="CG523" s="164"/>
      <c r="CH523" s="164"/>
      <c r="CI523" s="164"/>
      <c r="DR523" s="243"/>
      <c r="DS523" s="243"/>
      <c r="DT523" s="243"/>
      <c r="DU523" s="243"/>
      <c r="DV523" s="243"/>
      <c r="DW523" s="243"/>
    </row>
    <row r="524" ht="15.75" customHeight="1">
      <c r="E524" s="247"/>
      <c r="F524" s="247"/>
      <c r="G524" s="247"/>
      <c r="H524" s="247"/>
      <c r="I524" s="247"/>
      <c r="J524" s="248"/>
      <c r="T524" s="249"/>
      <c r="AE524" s="242"/>
      <c r="AF524" s="242"/>
      <c r="AG524" s="242"/>
      <c r="AH524" s="242"/>
      <c r="BF524" s="164"/>
      <c r="BG524" s="164"/>
      <c r="BH524" s="164"/>
      <c r="BI524" s="164"/>
      <c r="BJ524" s="164"/>
      <c r="BK524" s="164"/>
      <c r="BL524" s="164"/>
      <c r="BM524" s="164"/>
      <c r="BN524" s="164"/>
      <c r="BO524" s="164"/>
      <c r="BP524" s="164"/>
      <c r="BQ524" s="164"/>
      <c r="BR524" s="164"/>
      <c r="BS524" s="164"/>
      <c r="BT524" s="164"/>
      <c r="BU524" s="164"/>
      <c r="BV524" s="164"/>
      <c r="BW524" s="164"/>
      <c r="BX524" s="164"/>
      <c r="BY524" s="164"/>
      <c r="BZ524" s="164"/>
      <c r="CA524" s="164"/>
      <c r="CB524" s="164"/>
      <c r="CC524" s="164"/>
      <c r="CD524" s="164"/>
      <c r="CE524" s="164"/>
      <c r="CF524" s="164"/>
      <c r="CG524" s="164"/>
      <c r="CH524" s="164"/>
      <c r="CI524" s="164"/>
      <c r="DR524" s="243"/>
      <c r="DS524" s="243"/>
      <c r="DT524" s="243"/>
      <c r="DU524" s="243"/>
      <c r="DV524" s="243"/>
      <c r="DW524" s="243"/>
    </row>
    <row r="525" ht="15.75" customHeight="1">
      <c r="E525" s="247"/>
      <c r="F525" s="247"/>
      <c r="G525" s="247"/>
      <c r="H525" s="247"/>
      <c r="I525" s="247"/>
      <c r="J525" s="248"/>
      <c r="T525" s="249"/>
      <c r="AE525" s="242"/>
      <c r="AF525" s="242"/>
      <c r="AG525" s="242"/>
      <c r="AH525" s="242"/>
      <c r="BF525" s="164"/>
      <c r="BG525" s="164"/>
      <c r="BH525" s="164"/>
      <c r="BI525" s="164"/>
      <c r="BJ525" s="164"/>
      <c r="BK525" s="164"/>
      <c r="BL525" s="164"/>
      <c r="BM525" s="164"/>
      <c r="BN525" s="164"/>
      <c r="BO525" s="164"/>
      <c r="BP525" s="164"/>
      <c r="BQ525" s="164"/>
      <c r="BR525" s="164"/>
      <c r="BS525" s="164"/>
      <c r="BT525" s="164"/>
      <c r="BU525" s="164"/>
      <c r="BV525" s="164"/>
      <c r="BW525" s="164"/>
      <c r="BX525" s="164"/>
      <c r="BY525" s="164"/>
      <c r="BZ525" s="164"/>
      <c r="CA525" s="164"/>
      <c r="CB525" s="164"/>
      <c r="CC525" s="164"/>
      <c r="CD525" s="164"/>
      <c r="CE525" s="164"/>
      <c r="CF525" s="164"/>
      <c r="CG525" s="164"/>
      <c r="CH525" s="164"/>
      <c r="CI525" s="164"/>
      <c r="DR525" s="243"/>
      <c r="DS525" s="243"/>
      <c r="DT525" s="243"/>
      <c r="DU525" s="243"/>
      <c r="DV525" s="243"/>
      <c r="DW525" s="243"/>
    </row>
    <row r="526" ht="15.75" customHeight="1">
      <c r="E526" s="247"/>
      <c r="F526" s="247"/>
      <c r="G526" s="247"/>
      <c r="H526" s="247"/>
      <c r="I526" s="247"/>
      <c r="J526" s="248"/>
      <c r="T526" s="249"/>
      <c r="AE526" s="242"/>
      <c r="AF526" s="242"/>
      <c r="AG526" s="242"/>
      <c r="AH526" s="242"/>
      <c r="BF526" s="164"/>
      <c r="BG526" s="164"/>
      <c r="BH526" s="164"/>
      <c r="BI526" s="164"/>
      <c r="BJ526" s="164"/>
      <c r="BK526" s="164"/>
      <c r="BL526" s="164"/>
      <c r="BM526" s="164"/>
      <c r="BN526" s="164"/>
      <c r="BO526" s="164"/>
      <c r="BP526" s="164"/>
      <c r="BQ526" s="164"/>
      <c r="BR526" s="164"/>
      <c r="BS526" s="164"/>
      <c r="BT526" s="164"/>
      <c r="BU526" s="164"/>
      <c r="BV526" s="164"/>
      <c r="BW526" s="164"/>
      <c r="BX526" s="164"/>
      <c r="BY526" s="164"/>
      <c r="BZ526" s="164"/>
      <c r="CA526" s="164"/>
      <c r="CB526" s="164"/>
      <c r="CC526" s="164"/>
      <c r="CD526" s="164"/>
      <c r="CE526" s="164"/>
      <c r="CF526" s="164"/>
      <c r="CG526" s="164"/>
      <c r="CH526" s="164"/>
      <c r="CI526" s="164"/>
      <c r="DR526" s="243"/>
      <c r="DS526" s="243"/>
      <c r="DT526" s="243"/>
      <c r="DU526" s="243"/>
      <c r="DV526" s="243"/>
      <c r="DW526" s="243"/>
    </row>
    <row r="527" ht="15.75" customHeight="1">
      <c r="E527" s="247"/>
      <c r="F527" s="247"/>
      <c r="G527" s="247"/>
      <c r="H527" s="247"/>
      <c r="I527" s="247"/>
      <c r="J527" s="248"/>
      <c r="T527" s="249"/>
      <c r="AE527" s="242"/>
      <c r="AF527" s="242"/>
      <c r="AG527" s="242"/>
      <c r="AH527" s="242"/>
      <c r="BF527" s="164"/>
      <c r="BG527" s="164"/>
      <c r="BH527" s="164"/>
      <c r="BI527" s="164"/>
      <c r="BJ527" s="164"/>
      <c r="BK527" s="164"/>
      <c r="BL527" s="164"/>
      <c r="BM527" s="164"/>
      <c r="BN527" s="164"/>
      <c r="BO527" s="164"/>
      <c r="BP527" s="164"/>
      <c r="BQ527" s="164"/>
      <c r="BR527" s="164"/>
      <c r="BS527" s="164"/>
      <c r="BT527" s="164"/>
      <c r="BU527" s="164"/>
      <c r="BV527" s="164"/>
      <c r="BW527" s="164"/>
      <c r="BX527" s="164"/>
      <c r="BY527" s="164"/>
      <c r="BZ527" s="164"/>
      <c r="CA527" s="164"/>
      <c r="CB527" s="164"/>
      <c r="CC527" s="164"/>
      <c r="CD527" s="164"/>
      <c r="CE527" s="164"/>
      <c r="CF527" s="164"/>
      <c r="CG527" s="164"/>
      <c r="CH527" s="164"/>
      <c r="CI527" s="164"/>
      <c r="DR527" s="243"/>
      <c r="DS527" s="243"/>
      <c r="DT527" s="243"/>
      <c r="DU527" s="243"/>
      <c r="DV527" s="243"/>
      <c r="DW527" s="243"/>
    </row>
    <row r="528" ht="15.75" customHeight="1">
      <c r="E528" s="247"/>
      <c r="F528" s="247"/>
      <c r="G528" s="247"/>
      <c r="H528" s="247"/>
      <c r="I528" s="247"/>
      <c r="J528" s="248"/>
      <c r="T528" s="249"/>
      <c r="AE528" s="242"/>
      <c r="AF528" s="242"/>
      <c r="AG528" s="242"/>
      <c r="AH528" s="242"/>
      <c r="BF528" s="164"/>
      <c r="BG528" s="164"/>
      <c r="BH528" s="164"/>
      <c r="BI528" s="164"/>
      <c r="BJ528" s="164"/>
      <c r="BK528" s="164"/>
      <c r="BL528" s="164"/>
      <c r="BM528" s="164"/>
      <c r="BN528" s="164"/>
      <c r="BO528" s="164"/>
      <c r="BP528" s="164"/>
      <c r="BQ528" s="164"/>
      <c r="BR528" s="164"/>
      <c r="BS528" s="164"/>
      <c r="BT528" s="164"/>
      <c r="BU528" s="164"/>
      <c r="BV528" s="164"/>
      <c r="BW528" s="164"/>
      <c r="BX528" s="164"/>
      <c r="BY528" s="164"/>
      <c r="BZ528" s="164"/>
      <c r="CA528" s="164"/>
      <c r="CB528" s="164"/>
      <c r="CC528" s="164"/>
      <c r="CD528" s="164"/>
      <c r="CE528" s="164"/>
      <c r="CF528" s="164"/>
      <c r="CG528" s="164"/>
      <c r="CH528" s="164"/>
      <c r="CI528" s="164"/>
      <c r="DR528" s="243"/>
      <c r="DS528" s="243"/>
      <c r="DT528" s="243"/>
      <c r="DU528" s="243"/>
      <c r="DV528" s="243"/>
      <c r="DW528" s="243"/>
    </row>
    <row r="529" ht="15.75" customHeight="1">
      <c r="E529" s="247"/>
      <c r="F529" s="247"/>
      <c r="G529" s="247"/>
      <c r="H529" s="247"/>
      <c r="I529" s="247"/>
      <c r="J529" s="248"/>
      <c r="T529" s="249"/>
      <c r="AE529" s="242"/>
      <c r="AF529" s="242"/>
      <c r="AG529" s="242"/>
      <c r="AH529" s="242"/>
      <c r="BF529" s="164"/>
      <c r="BG529" s="164"/>
      <c r="BH529" s="164"/>
      <c r="BI529" s="164"/>
      <c r="BJ529" s="164"/>
      <c r="BK529" s="164"/>
      <c r="BL529" s="164"/>
      <c r="BM529" s="164"/>
      <c r="BN529" s="164"/>
      <c r="BO529" s="164"/>
      <c r="BP529" s="164"/>
      <c r="BQ529" s="164"/>
      <c r="BR529" s="164"/>
      <c r="BS529" s="164"/>
      <c r="BT529" s="164"/>
      <c r="BU529" s="164"/>
      <c r="BV529" s="164"/>
      <c r="BW529" s="164"/>
      <c r="BX529" s="164"/>
      <c r="BY529" s="164"/>
      <c r="BZ529" s="164"/>
      <c r="CA529" s="164"/>
      <c r="CB529" s="164"/>
      <c r="CC529" s="164"/>
      <c r="CD529" s="164"/>
      <c r="CE529" s="164"/>
      <c r="CF529" s="164"/>
      <c r="CG529" s="164"/>
      <c r="CH529" s="164"/>
      <c r="CI529" s="164"/>
      <c r="DR529" s="243"/>
      <c r="DS529" s="243"/>
      <c r="DT529" s="243"/>
      <c r="DU529" s="243"/>
      <c r="DV529" s="243"/>
      <c r="DW529" s="243"/>
    </row>
    <row r="530" ht="15.75" customHeight="1">
      <c r="E530" s="247"/>
      <c r="F530" s="247"/>
      <c r="G530" s="247"/>
      <c r="H530" s="247"/>
      <c r="I530" s="247"/>
      <c r="J530" s="248"/>
      <c r="T530" s="249"/>
      <c r="AE530" s="242"/>
      <c r="AF530" s="242"/>
      <c r="AG530" s="242"/>
      <c r="AH530" s="242"/>
      <c r="BF530" s="164"/>
      <c r="BG530" s="164"/>
      <c r="BH530" s="164"/>
      <c r="BI530" s="164"/>
      <c r="BJ530" s="164"/>
      <c r="BK530" s="164"/>
      <c r="BL530" s="164"/>
      <c r="BM530" s="164"/>
      <c r="BN530" s="164"/>
      <c r="BO530" s="164"/>
      <c r="BP530" s="164"/>
      <c r="BQ530" s="164"/>
      <c r="BR530" s="164"/>
      <c r="BS530" s="164"/>
      <c r="BT530" s="164"/>
      <c r="BU530" s="164"/>
      <c r="BV530" s="164"/>
      <c r="BW530" s="164"/>
      <c r="BX530" s="164"/>
      <c r="BY530" s="164"/>
      <c r="BZ530" s="164"/>
      <c r="CA530" s="164"/>
      <c r="CB530" s="164"/>
      <c r="CC530" s="164"/>
      <c r="CD530" s="164"/>
      <c r="CE530" s="164"/>
      <c r="CF530" s="164"/>
      <c r="CG530" s="164"/>
      <c r="CH530" s="164"/>
      <c r="CI530" s="164"/>
      <c r="DR530" s="243"/>
      <c r="DS530" s="243"/>
      <c r="DT530" s="243"/>
      <c r="DU530" s="243"/>
      <c r="DV530" s="243"/>
      <c r="DW530" s="243"/>
    </row>
    <row r="531" ht="15.75" customHeight="1">
      <c r="E531" s="247"/>
      <c r="F531" s="247"/>
      <c r="G531" s="247"/>
      <c r="H531" s="247"/>
      <c r="I531" s="247"/>
      <c r="J531" s="248"/>
      <c r="T531" s="249"/>
      <c r="AE531" s="242"/>
      <c r="AF531" s="242"/>
      <c r="AG531" s="242"/>
      <c r="AH531" s="242"/>
      <c r="BF531" s="164"/>
      <c r="BG531" s="164"/>
      <c r="BH531" s="164"/>
      <c r="BI531" s="164"/>
      <c r="BJ531" s="164"/>
      <c r="BK531" s="164"/>
      <c r="BL531" s="164"/>
      <c r="BM531" s="164"/>
      <c r="BN531" s="164"/>
      <c r="BO531" s="164"/>
      <c r="BP531" s="164"/>
      <c r="BQ531" s="164"/>
      <c r="BR531" s="164"/>
      <c r="BS531" s="164"/>
      <c r="BT531" s="164"/>
      <c r="BU531" s="164"/>
      <c r="BV531" s="164"/>
      <c r="BW531" s="164"/>
      <c r="BX531" s="164"/>
      <c r="BY531" s="164"/>
      <c r="BZ531" s="164"/>
      <c r="CA531" s="164"/>
      <c r="CB531" s="164"/>
      <c r="CC531" s="164"/>
      <c r="CD531" s="164"/>
      <c r="CE531" s="164"/>
      <c r="CF531" s="164"/>
      <c r="CG531" s="164"/>
      <c r="CH531" s="164"/>
      <c r="CI531" s="164"/>
      <c r="DR531" s="243"/>
      <c r="DS531" s="243"/>
      <c r="DT531" s="243"/>
      <c r="DU531" s="243"/>
      <c r="DV531" s="243"/>
      <c r="DW531" s="243"/>
    </row>
    <row r="532" ht="15.75" customHeight="1">
      <c r="E532" s="247"/>
      <c r="F532" s="247"/>
      <c r="G532" s="247"/>
      <c r="H532" s="247"/>
      <c r="I532" s="247"/>
      <c r="J532" s="248"/>
      <c r="T532" s="249"/>
      <c r="AE532" s="242"/>
      <c r="AF532" s="242"/>
      <c r="AG532" s="242"/>
      <c r="AH532" s="242"/>
      <c r="BF532" s="164"/>
      <c r="BG532" s="164"/>
      <c r="BH532" s="164"/>
      <c r="BI532" s="164"/>
      <c r="BJ532" s="164"/>
      <c r="BK532" s="164"/>
      <c r="BL532" s="164"/>
      <c r="BM532" s="164"/>
      <c r="BN532" s="164"/>
      <c r="BO532" s="164"/>
      <c r="BP532" s="164"/>
      <c r="BQ532" s="164"/>
      <c r="BR532" s="164"/>
      <c r="BS532" s="164"/>
      <c r="BT532" s="164"/>
      <c r="BU532" s="164"/>
      <c r="BV532" s="164"/>
      <c r="BW532" s="164"/>
      <c r="BX532" s="164"/>
      <c r="BY532" s="164"/>
      <c r="BZ532" s="164"/>
      <c r="CA532" s="164"/>
      <c r="CB532" s="164"/>
      <c r="CC532" s="164"/>
      <c r="CD532" s="164"/>
      <c r="CE532" s="164"/>
      <c r="CF532" s="164"/>
      <c r="CG532" s="164"/>
      <c r="CH532" s="164"/>
      <c r="CI532" s="164"/>
      <c r="DR532" s="243"/>
      <c r="DS532" s="243"/>
      <c r="DT532" s="243"/>
      <c r="DU532" s="243"/>
      <c r="DV532" s="243"/>
      <c r="DW532" s="243"/>
    </row>
    <row r="533" ht="15.75" customHeight="1">
      <c r="E533" s="247"/>
      <c r="F533" s="247"/>
      <c r="G533" s="247"/>
      <c r="H533" s="247"/>
      <c r="I533" s="247"/>
      <c r="J533" s="248"/>
      <c r="T533" s="249"/>
      <c r="AE533" s="242"/>
      <c r="AF533" s="242"/>
      <c r="AG533" s="242"/>
      <c r="AH533" s="242"/>
      <c r="BF533" s="164"/>
      <c r="BG533" s="164"/>
      <c r="BH533" s="164"/>
      <c r="BI533" s="164"/>
      <c r="BJ533" s="164"/>
      <c r="BK533" s="164"/>
      <c r="BL533" s="164"/>
      <c r="BM533" s="164"/>
      <c r="BN533" s="164"/>
      <c r="BO533" s="164"/>
      <c r="BP533" s="164"/>
      <c r="BQ533" s="164"/>
      <c r="BR533" s="164"/>
      <c r="BS533" s="164"/>
      <c r="BT533" s="164"/>
      <c r="BU533" s="164"/>
      <c r="BV533" s="164"/>
      <c r="BW533" s="164"/>
      <c r="BX533" s="164"/>
      <c r="BY533" s="164"/>
      <c r="BZ533" s="164"/>
      <c r="CA533" s="164"/>
      <c r="CB533" s="164"/>
      <c r="CC533" s="164"/>
      <c r="CD533" s="164"/>
      <c r="CE533" s="164"/>
      <c r="CF533" s="164"/>
      <c r="CG533" s="164"/>
      <c r="CH533" s="164"/>
      <c r="CI533" s="164"/>
      <c r="DR533" s="243"/>
      <c r="DS533" s="243"/>
      <c r="DT533" s="243"/>
      <c r="DU533" s="243"/>
      <c r="DV533" s="243"/>
      <c r="DW533" s="243"/>
    </row>
    <row r="534" ht="15.75" customHeight="1">
      <c r="E534" s="247"/>
      <c r="F534" s="247"/>
      <c r="G534" s="247"/>
      <c r="H534" s="247"/>
      <c r="I534" s="247"/>
      <c r="J534" s="248"/>
      <c r="T534" s="249"/>
      <c r="AE534" s="242"/>
      <c r="AF534" s="242"/>
      <c r="AG534" s="242"/>
      <c r="AH534" s="242"/>
      <c r="BF534" s="164"/>
      <c r="BG534" s="164"/>
      <c r="BH534" s="164"/>
      <c r="BI534" s="164"/>
      <c r="BJ534" s="164"/>
      <c r="BK534" s="164"/>
      <c r="BL534" s="164"/>
      <c r="BM534" s="164"/>
      <c r="BN534" s="164"/>
      <c r="BO534" s="164"/>
      <c r="BP534" s="164"/>
      <c r="BQ534" s="164"/>
      <c r="BR534" s="164"/>
      <c r="BS534" s="164"/>
      <c r="BT534" s="164"/>
      <c r="BU534" s="164"/>
      <c r="BV534" s="164"/>
      <c r="BW534" s="164"/>
      <c r="BX534" s="164"/>
      <c r="BY534" s="164"/>
      <c r="BZ534" s="164"/>
      <c r="CA534" s="164"/>
      <c r="CB534" s="164"/>
      <c r="CC534" s="164"/>
      <c r="CD534" s="164"/>
      <c r="CE534" s="164"/>
      <c r="CF534" s="164"/>
      <c r="CG534" s="164"/>
      <c r="CH534" s="164"/>
      <c r="CI534" s="164"/>
      <c r="DR534" s="243"/>
      <c r="DS534" s="243"/>
      <c r="DT534" s="243"/>
      <c r="DU534" s="243"/>
      <c r="DV534" s="243"/>
      <c r="DW534" s="243"/>
    </row>
    <row r="535" ht="15.75" customHeight="1">
      <c r="E535" s="247"/>
      <c r="F535" s="247"/>
      <c r="G535" s="247"/>
      <c r="H535" s="247"/>
      <c r="I535" s="247"/>
      <c r="J535" s="248"/>
      <c r="T535" s="249"/>
      <c r="AE535" s="242"/>
      <c r="AF535" s="242"/>
      <c r="AG535" s="242"/>
      <c r="AH535" s="242"/>
      <c r="BF535" s="164"/>
      <c r="BG535" s="164"/>
      <c r="BH535" s="164"/>
      <c r="BI535" s="164"/>
      <c r="BJ535" s="164"/>
      <c r="BK535" s="164"/>
      <c r="BL535" s="164"/>
      <c r="BM535" s="164"/>
      <c r="BN535" s="164"/>
      <c r="BO535" s="164"/>
      <c r="BP535" s="164"/>
      <c r="BQ535" s="164"/>
      <c r="BR535" s="164"/>
      <c r="BS535" s="164"/>
      <c r="BT535" s="164"/>
      <c r="BU535" s="164"/>
      <c r="BV535" s="164"/>
      <c r="BW535" s="164"/>
      <c r="BX535" s="164"/>
      <c r="BY535" s="164"/>
      <c r="BZ535" s="164"/>
      <c r="CA535" s="164"/>
      <c r="CB535" s="164"/>
      <c r="CC535" s="164"/>
      <c r="CD535" s="164"/>
      <c r="CE535" s="164"/>
      <c r="CF535" s="164"/>
      <c r="CG535" s="164"/>
      <c r="CH535" s="164"/>
      <c r="CI535" s="164"/>
      <c r="DR535" s="243"/>
      <c r="DS535" s="243"/>
      <c r="DT535" s="243"/>
      <c r="DU535" s="243"/>
      <c r="DV535" s="243"/>
      <c r="DW535" s="243"/>
    </row>
    <row r="536" ht="15.75" customHeight="1">
      <c r="E536" s="247"/>
      <c r="F536" s="247"/>
      <c r="G536" s="247"/>
      <c r="H536" s="247"/>
      <c r="I536" s="247"/>
      <c r="J536" s="248"/>
      <c r="T536" s="249"/>
      <c r="AE536" s="242"/>
      <c r="AF536" s="242"/>
      <c r="AG536" s="242"/>
      <c r="AH536" s="242"/>
      <c r="BF536" s="164"/>
      <c r="BG536" s="164"/>
      <c r="BH536" s="164"/>
      <c r="BI536" s="164"/>
      <c r="BJ536" s="164"/>
      <c r="BK536" s="164"/>
      <c r="BL536" s="164"/>
      <c r="BM536" s="164"/>
      <c r="BN536" s="164"/>
      <c r="BO536" s="164"/>
      <c r="BP536" s="164"/>
      <c r="BQ536" s="164"/>
      <c r="BR536" s="164"/>
      <c r="BS536" s="164"/>
      <c r="BT536" s="164"/>
      <c r="BU536" s="164"/>
      <c r="BV536" s="164"/>
      <c r="BW536" s="164"/>
      <c r="BX536" s="164"/>
      <c r="BY536" s="164"/>
      <c r="BZ536" s="164"/>
      <c r="CA536" s="164"/>
      <c r="CB536" s="164"/>
      <c r="CC536" s="164"/>
      <c r="CD536" s="164"/>
      <c r="CE536" s="164"/>
      <c r="CF536" s="164"/>
      <c r="CG536" s="164"/>
      <c r="CH536" s="164"/>
      <c r="CI536" s="164"/>
      <c r="DR536" s="243"/>
      <c r="DS536" s="243"/>
      <c r="DT536" s="243"/>
      <c r="DU536" s="243"/>
      <c r="DV536" s="243"/>
      <c r="DW536" s="243"/>
    </row>
    <row r="537" ht="15.75" customHeight="1">
      <c r="E537" s="247"/>
      <c r="F537" s="247"/>
      <c r="G537" s="247"/>
      <c r="H537" s="247"/>
      <c r="I537" s="247"/>
      <c r="J537" s="248"/>
      <c r="T537" s="249"/>
      <c r="AE537" s="242"/>
      <c r="AF537" s="242"/>
      <c r="AG537" s="242"/>
      <c r="AH537" s="242"/>
      <c r="BF537" s="164"/>
      <c r="BG537" s="164"/>
      <c r="BH537" s="164"/>
      <c r="BI537" s="164"/>
      <c r="BJ537" s="164"/>
      <c r="BK537" s="164"/>
      <c r="BL537" s="164"/>
      <c r="BM537" s="164"/>
      <c r="BN537" s="164"/>
      <c r="BO537" s="164"/>
      <c r="BP537" s="164"/>
      <c r="BQ537" s="164"/>
      <c r="BR537" s="164"/>
      <c r="BS537" s="164"/>
      <c r="BT537" s="164"/>
      <c r="BU537" s="164"/>
      <c r="BV537" s="164"/>
      <c r="BW537" s="164"/>
      <c r="BX537" s="164"/>
      <c r="BY537" s="164"/>
      <c r="BZ537" s="164"/>
      <c r="CA537" s="164"/>
      <c r="CB537" s="164"/>
      <c r="CC537" s="164"/>
      <c r="CD537" s="164"/>
      <c r="CE537" s="164"/>
      <c r="CF537" s="164"/>
      <c r="CG537" s="164"/>
      <c r="CH537" s="164"/>
      <c r="CI537" s="164"/>
      <c r="DR537" s="243"/>
      <c r="DS537" s="243"/>
      <c r="DT537" s="243"/>
      <c r="DU537" s="243"/>
      <c r="DV537" s="243"/>
      <c r="DW537" s="243"/>
    </row>
    <row r="538" ht="15.75" customHeight="1">
      <c r="E538" s="247"/>
      <c r="F538" s="247"/>
      <c r="G538" s="247"/>
      <c r="H538" s="247"/>
      <c r="I538" s="247"/>
      <c r="J538" s="248"/>
      <c r="T538" s="249"/>
      <c r="AE538" s="242"/>
      <c r="AF538" s="242"/>
      <c r="AG538" s="242"/>
      <c r="AH538" s="242"/>
      <c r="BF538" s="164"/>
      <c r="BG538" s="164"/>
      <c r="BH538" s="164"/>
      <c r="BI538" s="164"/>
      <c r="BJ538" s="164"/>
      <c r="BK538" s="164"/>
      <c r="BL538" s="164"/>
      <c r="BM538" s="164"/>
      <c r="BN538" s="164"/>
      <c r="BO538" s="164"/>
      <c r="BP538" s="164"/>
      <c r="BQ538" s="164"/>
      <c r="BR538" s="164"/>
      <c r="BS538" s="164"/>
      <c r="BT538" s="164"/>
      <c r="BU538" s="164"/>
      <c r="BV538" s="164"/>
      <c r="BW538" s="164"/>
      <c r="BX538" s="164"/>
      <c r="BY538" s="164"/>
      <c r="BZ538" s="164"/>
      <c r="CA538" s="164"/>
      <c r="CB538" s="164"/>
      <c r="CC538" s="164"/>
      <c r="CD538" s="164"/>
      <c r="CE538" s="164"/>
      <c r="CF538" s="164"/>
      <c r="CG538" s="164"/>
      <c r="CH538" s="164"/>
      <c r="CI538" s="164"/>
      <c r="DR538" s="243"/>
      <c r="DS538" s="243"/>
      <c r="DT538" s="243"/>
      <c r="DU538" s="243"/>
      <c r="DV538" s="243"/>
      <c r="DW538" s="243"/>
    </row>
    <row r="539" ht="15.75" customHeight="1">
      <c r="E539" s="247"/>
      <c r="F539" s="247"/>
      <c r="G539" s="247"/>
      <c r="H539" s="247"/>
      <c r="I539" s="247"/>
      <c r="J539" s="248"/>
      <c r="T539" s="249"/>
      <c r="AE539" s="242"/>
      <c r="AF539" s="242"/>
      <c r="AG539" s="242"/>
      <c r="AH539" s="242"/>
      <c r="BF539" s="164"/>
      <c r="BG539" s="164"/>
      <c r="BH539" s="164"/>
      <c r="BI539" s="164"/>
      <c r="BJ539" s="164"/>
      <c r="BK539" s="164"/>
      <c r="BL539" s="164"/>
      <c r="BM539" s="164"/>
      <c r="BN539" s="164"/>
      <c r="BO539" s="164"/>
      <c r="BP539" s="164"/>
      <c r="BQ539" s="164"/>
      <c r="BR539" s="164"/>
      <c r="BS539" s="164"/>
      <c r="BT539" s="164"/>
      <c r="BU539" s="164"/>
      <c r="BV539" s="164"/>
      <c r="BW539" s="164"/>
      <c r="BX539" s="164"/>
      <c r="BY539" s="164"/>
      <c r="BZ539" s="164"/>
      <c r="CA539" s="164"/>
      <c r="CB539" s="164"/>
      <c r="CC539" s="164"/>
      <c r="CD539" s="164"/>
      <c r="CE539" s="164"/>
      <c r="CF539" s="164"/>
      <c r="CG539" s="164"/>
      <c r="CH539" s="164"/>
      <c r="CI539" s="164"/>
      <c r="DR539" s="243"/>
      <c r="DS539" s="243"/>
      <c r="DT539" s="243"/>
      <c r="DU539" s="243"/>
      <c r="DV539" s="243"/>
      <c r="DW539" s="243"/>
    </row>
    <row r="540" ht="15.75" customHeight="1">
      <c r="E540" s="247"/>
      <c r="F540" s="247"/>
      <c r="G540" s="247"/>
      <c r="H540" s="247"/>
      <c r="I540" s="247"/>
      <c r="J540" s="248"/>
      <c r="T540" s="249"/>
      <c r="AE540" s="242"/>
      <c r="AF540" s="242"/>
      <c r="AG540" s="242"/>
      <c r="AH540" s="242"/>
      <c r="BF540" s="164"/>
      <c r="BG540" s="164"/>
      <c r="BH540" s="164"/>
      <c r="BI540" s="164"/>
      <c r="BJ540" s="164"/>
      <c r="BK540" s="164"/>
      <c r="BL540" s="164"/>
      <c r="BM540" s="164"/>
      <c r="BN540" s="164"/>
      <c r="BO540" s="164"/>
      <c r="BP540" s="164"/>
      <c r="BQ540" s="164"/>
      <c r="BR540" s="164"/>
      <c r="BS540" s="164"/>
      <c r="BT540" s="164"/>
      <c r="BU540" s="164"/>
      <c r="BV540" s="164"/>
      <c r="BW540" s="164"/>
      <c r="BX540" s="164"/>
      <c r="BY540" s="164"/>
      <c r="BZ540" s="164"/>
      <c r="CA540" s="164"/>
      <c r="CB540" s="164"/>
      <c r="CC540" s="164"/>
      <c r="CD540" s="164"/>
      <c r="CE540" s="164"/>
      <c r="CF540" s="164"/>
      <c r="CG540" s="164"/>
      <c r="CH540" s="164"/>
      <c r="CI540" s="164"/>
      <c r="DR540" s="243"/>
      <c r="DS540" s="243"/>
      <c r="DT540" s="243"/>
      <c r="DU540" s="243"/>
      <c r="DV540" s="243"/>
      <c r="DW540" s="243"/>
    </row>
    <row r="541" ht="15.75" customHeight="1">
      <c r="E541" s="247"/>
      <c r="F541" s="247"/>
      <c r="G541" s="247"/>
      <c r="H541" s="247"/>
      <c r="I541" s="247"/>
      <c r="J541" s="248"/>
      <c r="T541" s="249"/>
      <c r="AE541" s="242"/>
      <c r="AF541" s="242"/>
      <c r="AG541" s="242"/>
      <c r="AH541" s="242"/>
      <c r="BF541" s="164"/>
      <c r="BG541" s="164"/>
      <c r="BH541" s="164"/>
      <c r="BI541" s="164"/>
      <c r="BJ541" s="164"/>
      <c r="BK541" s="164"/>
      <c r="BL541" s="164"/>
      <c r="BM541" s="164"/>
      <c r="BN541" s="164"/>
      <c r="BO541" s="164"/>
      <c r="BP541" s="164"/>
      <c r="BQ541" s="164"/>
      <c r="BR541" s="164"/>
      <c r="BS541" s="164"/>
      <c r="BT541" s="164"/>
      <c r="BU541" s="164"/>
      <c r="BV541" s="164"/>
      <c r="BW541" s="164"/>
      <c r="BX541" s="164"/>
      <c r="BY541" s="164"/>
      <c r="BZ541" s="164"/>
      <c r="CA541" s="164"/>
      <c r="CB541" s="164"/>
      <c r="CC541" s="164"/>
      <c r="CD541" s="164"/>
      <c r="CE541" s="164"/>
      <c r="CF541" s="164"/>
      <c r="CG541" s="164"/>
      <c r="CH541" s="164"/>
      <c r="CI541" s="164"/>
      <c r="DR541" s="243"/>
      <c r="DS541" s="243"/>
      <c r="DT541" s="243"/>
      <c r="DU541" s="243"/>
      <c r="DV541" s="243"/>
      <c r="DW541" s="243"/>
    </row>
    <row r="542" ht="15.75" customHeight="1">
      <c r="E542" s="247"/>
      <c r="F542" s="247"/>
      <c r="G542" s="247"/>
      <c r="H542" s="247"/>
      <c r="I542" s="247"/>
      <c r="J542" s="248"/>
      <c r="T542" s="249"/>
      <c r="AE542" s="242"/>
      <c r="AF542" s="242"/>
      <c r="AG542" s="242"/>
      <c r="AH542" s="242"/>
      <c r="BF542" s="164"/>
      <c r="BG542" s="164"/>
      <c r="BH542" s="164"/>
      <c r="BI542" s="164"/>
      <c r="BJ542" s="164"/>
      <c r="BK542" s="164"/>
      <c r="BL542" s="164"/>
      <c r="BM542" s="164"/>
      <c r="BN542" s="164"/>
      <c r="BO542" s="164"/>
      <c r="BP542" s="164"/>
      <c r="BQ542" s="164"/>
      <c r="BR542" s="164"/>
      <c r="BS542" s="164"/>
      <c r="BT542" s="164"/>
      <c r="BU542" s="164"/>
      <c r="BV542" s="164"/>
      <c r="BW542" s="164"/>
      <c r="BX542" s="164"/>
      <c r="BY542" s="164"/>
      <c r="BZ542" s="164"/>
      <c r="CA542" s="164"/>
      <c r="CB542" s="164"/>
      <c r="CC542" s="164"/>
      <c r="CD542" s="164"/>
      <c r="CE542" s="164"/>
      <c r="CF542" s="164"/>
      <c r="CG542" s="164"/>
      <c r="CH542" s="164"/>
      <c r="CI542" s="164"/>
      <c r="DR542" s="243"/>
      <c r="DS542" s="243"/>
      <c r="DT542" s="243"/>
      <c r="DU542" s="243"/>
      <c r="DV542" s="243"/>
      <c r="DW542" s="243"/>
    </row>
    <row r="543" ht="15.75" customHeight="1">
      <c r="E543" s="247"/>
      <c r="F543" s="247"/>
      <c r="G543" s="247"/>
      <c r="H543" s="247"/>
      <c r="I543" s="247"/>
      <c r="J543" s="248"/>
      <c r="T543" s="249"/>
      <c r="AE543" s="242"/>
      <c r="AF543" s="242"/>
      <c r="AG543" s="242"/>
      <c r="AH543" s="242"/>
      <c r="BF543" s="164"/>
      <c r="BG543" s="164"/>
      <c r="BH543" s="164"/>
      <c r="BI543" s="164"/>
      <c r="BJ543" s="164"/>
      <c r="BK543" s="164"/>
      <c r="BL543" s="164"/>
      <c r="BM543" s="164"/>
      <c r="BN543" s="164"/>
      <c r="BO543" s="164"/>
      <c r="BP543" s="164"/>
      <c r="BQ543" s="164"/>
      <c r="BR543" s="164"/>
      <c r="BS543" s="164"/>
      <c r="BT543" s="164"/>
      <c r="BU543" s="164"/>
      <c r="BV543" s="164"/>
      <c r="BW543" s="164"/>
      <c r="BX543" s="164"/>
      <c r="BY543" s="164"/>
      <c r="BZ543" s="164"/>
      <c r="CA543" s="164"/>
      <c r="CB543" s="164"/>
      <c r="CC543" s="164"/>
      <c r="CD543" s="164"/>
      <c r="CE543" s="164"/>
      <c r="CF543" s="164"/>
      <c r="CG543" s="164"/>
      <c r="CH543" s="164"/>
      <c r="CI543" s="164"/>
      <c r="DR543" s="243"/>
      <c r="DS543" s="243"/>
      <c r="DT543" s="243"/>
      <c r="DU543" s="243"/>
      <c r="DV543" s="243"/>
      <c r="DW543" s="243"/>
    </row>
    <row r="544" ht="15.75" customHeight="1">
      <c r="E544" s="247"/>
      <c r="F544" s="247"/>
      <c r="G544" s="247"/>
      <c r="H544" s="247"/>
      <c r="I544" s="247"/>
      <c r="J544" s="248"/>
      <c r="T544" s="249"/>
      <c r="AE544" s="242"/>
      <c r="AF544" s="242"/>
      <c r="AG544" s="242"/>
      <c r="AH544" s="242"/>
      <c r="BF544" s="164"/>
      <c r="BG544" s="164"/>
      <c r="BH544" s="164"/>
      <c r="BI544" s="164"/>
      <c r="BJ544" s="164"/>
      <c r="BK544" s="164"/>
      <c r="BL544" s="164"/>
      <c r="BM544" s="164"/>
      <c r="BN544" s="164"/>
      <c r="BO544" s="164"/>
      <c r="BP544" s="164"/>
      <c r="BQ544" s="164"/>
      <c r="BR544" s="164"/>
      <c r="BS544" s="164"/>
      <c r="BT544" s="164"/>
      <c r="BU544" s="164"/>
      <c r="BV544" s="164"/>
      <c r="BW544" s="164"/>
      <c r="BX544" s="164"/>
      <c r="BY544" s="164"/>
      <c r="BZ544" s="164"/>
      <c r="CA544" s="164"/>
      <c r="CB544" s="164"/>
      <c r="CC544" s="164"/>
      <c r="CD544" s="164"/>
      <c r="CE544" s="164"/>
      <c r="CF544" s="164"/>
      <c r="CG544" s="164"/>
      <c r="CH544" s="164"/>
      <c r="CI544" s="164"/>
      <c r="DR544" s="243"/>
      <c r="DS544" s="243"/>
      <c r="DT544" s="243"/>
      <c r="DU544" s="243"/>
      <c r="DV544" s="243"/>
      <c r="DW544" s="243"/>
    </row>
    <row r="545" ht="15.75" customHeight="1">
      <c r="E545" s="247"/>
      <c r="F545" s="247"/>
      <c r="G545" s="247"/>
      <c r="H545" s="247"/>
      <c r="I545" s="247"/>
      <c r="J545" s="248"/>
      <c r="T545" s="249"/>
      <c r="AE545" s="242"/>
      <c r="AF545" s="242"/>
      <c r="AG545" s="242"/>
      <c r="AH545" s="242"/>
      <c r="BF545" s="164"/>
      <c r="BG545" s="164"/>
      <c r="BH545" s="164"/>
      <c r="BI545" s="164"/>
      <c r="BJ545" s="164"/>
      <c r="BK545" s="164"/>
      <c r="BL545" s="164"/>
      <c r="BM545" s="164"/>
      <c r="BN545" s="164"/>
      <c r="BO545" s="164"/>
      <c r="BP545" s="164"/>
      <c r="BQ545" s="164"/>
      <c r="BR545" s="164"/>
      <c r="BS545" s="164"/>
      <c r="BT545" s="164"/>
      <c r="BU545" s="164"/>
      <c r="BV545" s="164"/>
      <c r="BW545" s="164"/>
      <c r="BX545" s="164"/>
      <c r="BY545" s="164"/>
      <c r="BZ545" s="164"/>
      <c r="CA545" s="164"/>
      <c r="CB545" s="164"/>
      <c r="CC545" s="164"/>
      <c r="CD545" s="164"/>
      <c r="CE545" s="164"/>
      <c r="CF545" s="164"/>
      <c r="CG545" s="164"/>
      <c r="CH545" s="164"/>
      <c r="CI545" s="164"/>
      <c r="DR545" s="243"/>
      <c r="DS545" s="243"/>
      <c r="DT545" s="243"/>
      <c r="DU545" s="243"/>
      <c r="DV545" s="243"/>
      <c r="DW545" s="243"/>
    </row>
    <row r="546" ht="15.75" customHeight="1">
      <c r="E546" s="247"/>
      <c r="F546" s="247"/>
      <c r="G546" s="247"/>
      <c r="H546" s="247"/>
      <c r="I546" s="247"/>
      <c r="J546" s="248"/>
      <c r="T546" s="249"/>
      <c r="AE546" s="242"/>
      <c r="AF546" s="242"/>
      <c r="AG546" s="242"/>
      <c r="AH546" s="242"/>
      <c r="BF546" s="164"/>
      <c r="BG546" s="164"/>
      <c r="BH546" s="164"/>
      <c r="BI546" s="164"/>
      <c r="BJ546" s="164"/>
      <c r="BK546" s="164"/>
      <c r="BL546" s="164"/>
      <c r="BM546" s="164"/>
      <c r="BN546" s="164"/>
      <c r="BO546" s="164"/>
      <c r="BP546" s="164"/>
      <c r="BQ546" s="164"/>
      <c r="BR546" s="164"/>
      <c r="BS546" s="164"/>
      <c r="BT546" s="164"/>
      <c r="BU546" s="164"/>
      <c r="BV546" s="164"/>
      <c r="BW546" s="164"/>
      <c r="BX546" s="164"/>
      <c r="BY546" s="164"/>
      <c r="BZ546" s="164"/>
      <c r="CA546" s="164"/>
      <c r="CB546" s="164"/>
      <c r="CC546" s="164"/>
      <c r="CD546" s="164"/>
      <c r="CE546" s="164"/>
      <c r="CF546" s="164"/>
      <c r="CG546" s="164"/>
      <c r="CH546" s="164"/>
      <c r="CI546" s="164"/>
      <c r="DR546" s="243"/>
      <c r="DS546" s="243"/>
      <c r="DT546" s="243"/>
      <c r="DU546" s="243"/>
      <c r="DV546" s="243"/>
      <c r="DW546" s="243"/>
    </row>
    <row r="547" ht="15.75" customHeight="1">
      <c r="E547" s="247"/>
      <c r="F547" s="247"/>
      <c r="G547" s="247"/>
      <c r="H547" s="247"/>
      <c r="I547" s="247"/>
      <c r="J547" s="248"/>
      <c r="T547" s="249"/>
      <c r="AE547" s="242"/>
      <c r="AF547" s="242"/>
      <c r="AG547" s="242"/>
      <c r="AH547" s="242"/>
      <c r="BF547" s="164"/>
      <c r="BG547" s="164"/>
      <c r="BH547" s="164"/>
      <c r="BI547" s="164"/>
      <c r="BJ547" s="164"/>
      <c r="BK547" s="164"/>
      <c r="BL547" s="164"/>
      <c r="BM547" s="164"/>
      <c r="BN547" s="164"/>
      <c r="BO547" s="164"/>
      <c r="BP547" s="164"/>
      <c r="BQ547" s="164"/>
      <c r="BR547" s="164"/>
      <c r="BS547" s="164"/>
      <c r="BT547" s="164"/>
      <c r="BU547" s="164"/>
      <c r="BV547" s="164"/>
      <c r="BW547" s="164"/>
      <c r="BX547" s="164"/>
      <c r="BY547" s="164"/>
      <c r="BZ547" s="164"/>
      <c r="CA547" s="164"/>
      <c r="CB547" s="164"/>
      <c r="CC547" s="164"/>
      <c r="CD547" s="164"/>
      <c r="CE547" s="164"/>
      <c r="CF547" s="164"/>
      <c r="CG547" s="164"/>
      <c r="CH547" s="164"/>
      <c r="CI547" s="164"/>
      <c r="DR547" s="243"/>
      <c r="DS547" s="243"/>
      <c r="DT547" s="243"/>
      <c r="DU547" s="243"/>
      <c r="DV547" s="243"/>
      <c r="DW547" s="243"/>
    </row>
    <row r="548" ht="15.75" customHeight="1">
      <c r="E548" s="247"/>
      <c r="F548" s="247"/>
      <c r="G548" s="247"/>
      <c r="H548" s="247"/>
      <c r="I548" s="247"/>
      <c r="J548" s="248"/>
      <c r="T548" s="249"/>
      <c r="AE548" s="242"/>
      <c r="AF548" s="242"/>
      <c r="AG548" s="242"/>
      <c r="AH548" s="242"/>
      <c r="BF548" s="164"/>
      <c r="BG548" s="164"/>
      <c r="BH548" s="164"/>
      <c r="BI548" s="164"/>
      <c r="BJ548" s="164"/>
      <c r="BK548" s="164"/>
      <c r="BL548" s="164"/>
      <c r="BM548" s="164"/>
      <c r="BN548" s="164"/>
      <c r="BO548" s="164"/>
      <c r="BP548" s="164"/>
      <c r="BQ548" s="164"/>
      <c r="BR548" s="164"/>
      <c r="BS548" s="164"/>
      <c r="BT548" s="164"/>
      <c r="BU548" s="164"/>
      <c r="BV548" s="164"/>
      <c r="BW548" s="164"/>
      <c r="BX548" s="164"/>
      <c r="BY548" s="164"/>
      <c r="BZ548" s="164"/>
      <c r="CA548" s="164"/>
      <c r="CB548" s="164"/>
      <c r="CC548" s="164"/>
      <c r="CD548" s="164"/>
      <c r="CE548" s="164"/>
      <c r="CF548" s="164"/>
      <c r="CG548" s="164"/>
      <c r="CH548" s="164"/>
      <c r="CI548" s="164"/>
      <c r="DR548" s="243"/>
      <c r="DS548" s="243"/>
      <c r="DT548" s="243"/>
      <c r="DU548" s="243"/>
      <c r="DV548" s="243"/>
      <c r="DW548" s="243"/>
    </row>
    <row r="549" ht="15.75" customHeight="1">
      <c r="E549" s="247"/>
      <c r="F549" s="247"/>
      <c r="G549" s="247"/>
      <c r="H549" s="247"/>
      <c r="I549" s="247"/>
      <c r="J549" s="248"/>
      <c r="T549" s="249"/>
      <c r="AE549" s="242"/>
      <c r="AF549" s="242"/>
      <c r="AG549" s="242"/>
      <c r="AH549" s="242"/>
      <c r="BF549" s="164"/>
      <c r="BG549" s="164"/>
      <c r="BH549" s="164"/>
      <c r="BI549" s="164"/>
      <c r="BJ549" s="164"/>
      <c r="BK549" s="164"/>
      <c r="BL549" s="164"/>
      <c r="BM549" s="164"/>
      <c r="BN549" s="164"/>
      <c r="BO549" s="164"/>
      <c r="BP549" s="164"/>
      <c r="BQ549" s="164"/>
      <c r="BR549" s="164"/>
      <c r="BS549" s="164"/>
      <c r="BT549" s="164"/>
      <c r="BU549" s="164"/>
      <c r="BV549" s="164"/>
      <c r="BW549" s="164"/>
      <c r="BX549" s="164"/>
      <c r="BY549" s="164"/>
      <c r="BZ549" s="164"/>
      <c r="CA549" s="164"/>
      <c r="CB549" s="164"/>
      <c r="CC549" s="164"/>
      <c r="CD549" s="164"/>
      <c r="CE549" s="164"/>
      <c r="CF549" s="164"/>
      <c r="CG549" s="164"/>
      <c r="CH549" s="164"/>
      <c r="CI549" s="164"/>
      <c r="DR549" s="243"/>
      <c r="DS549" s="243"/>
      <c r="DT549" s="243"/>
      <c r="DU549" s="243"/>
      <c r="DV549" s="243"/>
      <c r="DW549" s="243"/>
    </row>
    <row r="550" ht="15.75" customHeight="1">
      <c r="E550" s="247"/>
      <c r="F550" s="247"/>
      <c r="G550" s="247"/>
      <c r="H550" s="247"/>
      <c r="I550" s="247"/>
      <c r="J550" s="248"/>
      <c r="T550" s="249"/>
      <c r="AE550" s="242"/>
      <c r="AF550" s="242"/>
      <c r="AG550" s="242"/>
      <c r="AH550" s="242"/>
      <c r="BF550" s="164"/>
      <c r="BG550" s="164"/>
      <c r="BH550" s="164"/>
      <c r="BI550" s="164"/>
      <c r="BJ550" s="164"/>
      <c r="BK550" s="164"/>
      <c r="BL550" s="164"/>
      <c r="BM550" s="164"/>
      <c r="BN550" s="164"/>
      <c r="BO550" s="164"/>
      <c r="BP550" s="164"/>
      <c r="BQ550" s="164"/>
      <c r="BR550" s="164"/>
      <c r="BS550" s="164"/>
      <c r="BT550" s="164"/>
      <c r="BU550" s="164"/>
      <c r="BV550" s="164"/>
      <c r="BW550" s="164"/>
      <c r="BX550" s="164"/>
      <c r="BY550" s="164"/>
      <c r="BZ550" s="164"/>
      <c r="CA550" s="164"/>
      <c r="CB550" s="164"/>
      <c r="CC550" s="164"/>
      <c r="CD550" s="164"/>
      <c r="CE550" s="164"/>
      <c r="CF550" s="164"/>
      <c r="CG550" s="164"/>
      <c r="CH550" s="164"/>
      <c r="CI550" s="164"/>
      <c r="DR550" s="243"/>
      <c r="DS550" s="243"/>
      <c r="DT550" s="243"/>
      <c r="DU550" s="243"/>
      <c r="DV550" s="243"/>
      <c r="DW550" s="243"/>
    </row>
    <row r="551" ht="15.75" customHeight="1">
      <c r="E551" s="247"/>
      <c r="F551" s="247"/>
      <c r="G551" s="247"/>
      <c r="H551" s="247"/>
      <c r="I551" s="247"/>
      <c r="J551" s="248"/>
      <c r="T551" s="249"/>
      <c r="AE551" s="242"/>
      <c r="AF551" s="242"/>
      <c r="AG551" s="242"/>
      <c r="AH551" s="242"/>
      <c r="BF551" s="164"/>
      <c r="BG551" s="164"/>
      <c r="BH551" s="164"/>
      <c r="BI551" s="164"/>
      <c r="BJ551" s="164"/>
      <c r="BK551" s="164"/>
      <c r="BL551" s="164"/>
      <c r="BM551" s="164"/>
      <c r="BN551" s="164"/>
      <c r="BO551" s="164"/>
      <c r="BP551" s="164"/>
      <c r="BQ551" s="164"/>
      <c r="BR551" s="164"/>
      <c r="BS551" s="164"/>
      <c r="BT551" s="164"/>
      <c r="BU551" s="164"/>
      <c r="BV551" s="164"/>
      <c r="BW551" s="164"/>
      <c r="BX551" s="164"/>
      <c r="BY551" s="164"/>
      <c r="BZ551" s="164"/>
      <c r="CA551" s="164"/>
      <c r="CB551" s="164"/>
      <c r="CC551" s="164"/>
      <c r="CD551" s="164"/>
      <c r="CE551" s="164"/>
      <c r="CF551" s="164"/>
      <c r="CG551" s="164"/>
      <c r="CH551" s="164"/>
      <c r="CI551" s="164"/>
      <c r="DR551" s="243"/>
      <c r="DS551" s="243"/>
      <c r="DT551" s="243"/>
      <c r="DU551" s="243"/>
      <c r="DV551" s="243"/>
      <c r="DW551" s="243"/>
    </row>
    <row r="552" ht="15.75" customHeight="1">
      <c r="E552" s="247"/>
      <c r="F552" s="247"/>
      <c r="G552" s="247"/>
      <c r="H552" s="247"/>
      <c r="I552" s="247"/>
      <c r="J552" s="248"/>
      <c r="T552" s="249"/>
      <c r="AE552" s="242"/>
      <c r="AF552" s="242"/>
      <c r="AG552" s="242"/>
      <c r="AH552" s="242"/>
      <c r="BF552" s="164"/>
      <c r="BG552" s="164"/>
      <c r="BH552" s="164"/>
      <c r="BI552" s="164"/>
      <c r="BJ552" s="164"/>
      <c r="BK552" s="164"/>
      <c r="BL552" s="164"/>
      <c r="BM552" s="164"/>
      <c r="BN552" s="164"/>
      <c r="BO552" s="164"/>
      <c r="BP552" s="164"/>
      <c r="BQ552" s="164"/>
      <c r="BR552" s="164"/>
      <c r="BS552" s="164"/>
      <c r="BT552" s="164"/>
      <c r="BU552" s="164"/>
      <c r="BV552" s="164"/>
      <c r="BW552" s="164"/>
      <c r="BX552" s="164"/>
      <c r="BY552" s="164"/>
      <c r="BZ552" s="164"/>
      <c r="CA552" s="164"/>
      <c r="CB552" s="164"/>
      <c r="CC552" s="164"/>
      <c r="CD552" s="164"/>
      <c r="CE552" s="164"/>
      <c r="CF552" s="164"/>
      <c r="CG552" s="164"/>
      <c r="CH552" s="164"/>
      <c r="CI552" s="164"/>
      <c r="DR552" s="243"/>
      <c r="DS552" s="243"/>
      <c r="DT552" s="243"/>
      <c r="DU552" s="243"/>
      <c r="DV552" s="243"/>
      <c r="DW552" s="243"/>
    </row>
    <row r="553" ht="15.75" customHeight="1">
      <c r="E553" s="247"/>
      <c r="F553" s="247"/>
      <c r="G553" s="247"/>
      <c r="H553" s="247"/>
      <c r="I553" s="247"/>
      <c r="J553" s="248"/>
      <c r="T553" s="249"/>
      <c r="AE553" s="242"/>
      <c r="AF553" s="242"/>
      <c r="AG553" s="242"/>
      <c r="AH553" s="242"/>
      <c r="BF553" s="164"/>
      <c r="BG553" s="164"/>
      <c r="BH553" s="164"/>
      <c r="BI553" s="164"/>
      <c r="BJ553" s="164"/>
      <c r="BK553" s="164"/>
      <c r="BL553" s="164"/>
      <c r="BM553" s="164"/>
      <c r="BN553" s="164"/>
      <c r="BO553" s="164"/>
      <c r="BP553" s="164"/>
      <c r="BQ553" s="164"/>
      <c r="BR553" s="164"/>
      <c r="BS553" s="164"/>
      <c r="BT553" s="164"/>
      <c r="BU553" s="164"/>
      <c r="BV553" s="164"/>
      <c r="BW553" s="164"/>
      <c r="BX553" s="164"/>
      <c r="BY553" s="164"/>
      <c r="BZ553" s="164"/>
      <c r="CA553" s="164"/>
      <c r="CB553" s="164"/>
      <c r="CC553" s="164"/>
      <c r="CD553" s="164"/>
      <c r="CE553" s="164"/>
      <c r="CF553" s="164"/>
      <c r="CG553" s="164"/>
      <c r="CH553" s="164"/>
      <c r="CI553" s="164"/>
      <c r="DR553" s="243"/>
      <c r="DS553" s="243"/>
      <c r="DT553" s="243"/>
      <c r="DU553" s="243"/>
      <c r="DV553" s="243"/>
      <c r="DW553" s="243"/>
    </row>
    <row r="554" ht="15.75" customHeight="1">
      <c r="E554" s="247"/>
      <c r="F554" s="247"/>
      <c r="G554" s="247"/>
      <c r="H554" s="247"/>
      <c r="I554" s="247"/>
      <c r="J554" s="248"/>
      <c r="T554" s="249"/>
      <c r="AE554" s="242"/>
      <c r="AF554" s="242"/>
      <c r="AG554" s="242"/>
      <c r="AH554" s="242"/>
      <c r="BF554" s="164"/>
      <c r="BG554" s="164"/>
      <c r="BH554" s="164"/>
      <c r="BI554" s="164"/>
      <c r="BJ554" s="164"/>
      <c r="BK554" s="164"/>
      <c r="BL554" s="164"/>
      <c r="BM554" s="164"/>
      <c r="BN554" s="164"/>
      <c r="BO554" s="164"/>
      <c r="BP554" s="164"/>
      <c r="BQ554" s="164"/>
      <c r="BR554" s="164"/>
      <c r="BS554" s="164"/>
      <c r="BT554" s="164"/>
      <c r="BU554" s="164"/>
      <c r="BV554" s="164"/>
      <c r="BW554" s="164"/>
      <c r="BX554" s="164"/>
      <c r="BY554" s="164"/>
      <c r="BZ554" s="164"/>
      <c r="CA554" s="164"/>
      <c r="CB554" s="164"/>
      <c r="CC554" s="164"/>
      <c r="CD554" s="164"/>
      <c r="CE554" s="164"/>
      <c r="CF554" s="164"/>
      <c r="CG554" s="164"/>
      <c r="CH554" s="164"/>
      <c r="CI554" s="164"/>
      <c r="DR554" s="243"/>
      <c r="DS554" s="243"/>
      <c r="DT554" s="243"/>
      <c r="DU554" s="243"/>
      <c r="DV554" s="243"/>
      <c r="DW554" s="243"/>
    </row>
    <row r="555" ht="15.75" customHeight="1">
      <c r="E555" s="247"/>
      <c r="F555" s="247"/>
      <c r="G555" s="247"/>
      <c r="H555" s="247"/>
      <c r="I555" s="247"/>
      <c r="J555" s="248"/>
      <c r="T555" s="249"/>
      <c r="AE555" s="242"/>
      <c r="AF555" s="242"/>
      <c r="AG555" s="242"/>
      <c r="AH555" s="242"/>
      <c r="BF555" s="164"/>
      <c r="BG555" s="164"/>
      <c r="BH555" s="164"/>
      <c r="BI555" s="164"/>
      <c r="BJ555" s="164"/>
      <c r="BK555" s="164"/>
      <c r="BL555" s="164"/>
      <c r="BM555" s="164"/>
      <c r="BN555" s="164"/>
      <c r="BO555" s="164"/>
      <c r="BP555" s="164"/>
      <c r="BQ555" s="164"/>
      <c r="BR555" s="164"/>
      <c r="BS555" s="164"/>
      <c r="BT555" s="164"/>
      <c r="BU555" s="164"/>
      <c r="BV555" s="164"/>
      <c r="BW555" s="164"/>
      <c r="BX555" s="164"/>
      <c r="BY555" s="164"/>
      <c r="BZ555" s="164"/>
      <c r="CA555" s="164"/>
      <c r="CB555" s="164"/>
      <c r="CC555" s="164"/>
      <c r="CD555" s="164"/>
      <c r="CE555" s="164"/>
      <c r="CF555" s="164"/>
      <c r="CG555" s="164"/>
      <c r="CH555" s="164"/>
      <c r="CI555" s="164"/>
      <c r="DR555" s="243"/>
      <c r="DS555" s="243"/>
      <c r="DT555" s="243"/>
      <c r="DU555" s="243"/>
      <c r="DV555" s="243"/>
      <c r="DW555" s="243"/>
    </row>
    <row r="556" ht="15.75" customHeight="1">
      <c r="E556" s="247"/>
      <c r="F556" s="247"/>
      <c r="G556" s="247"/>
      <c r="H556" s="247"/>
      <c r="I556" s="247"/>
      <c r="J556" s="248"/>
      <c r="T556" s="249"/>
      <c r="AE556" s="242"/>
      <c r="AF556" s="242"/>
      <c r="AG556" s="242"/>
      <c r="AH556" s="242"/>
      <c r="BF556" s="164"/>
      <c r="BG556" s="164"/>
      <c r="BH556" s="164"/>
      <c r="BI556" s="164"/>
      <c r="BJ556" s="164"/>
      <c r="BK556" s="164"/>
      <c r="BL556" s="164"/>
      <c r="BM556" s="164"/>
      <c r="BN556" s="164"/>
      <c r="BO556" s="164"/>
      <c r="BP556" s="164"/>
      <c r="BQ556" s="164"/>
      <c r="BR556" s="164"/>
      <c r="BS556" s="164"/>
      <c r="BT556" s="164"/>
      <c r="BU556" s="164"/>
      <c r="BV556" s="164"/>
      <c r="BW556" s="164"/>
      <c r="BX556" s="164"/>
      <c r="BY556" s="164"/>
      <c r="BZ556" s="164"/>
      <c r="CA556" s="164"/>
      <c r="CB556" s="164"/>
      <c r="CC556" s="164"/>
      <c r="CD556" s="164"/>
      <c r="CE556" s="164"/>
      <c r="CF556" s="164"/>
      <c r="CG556" s="164"/>
      <c r="CH556" s="164"/>
      <c r="CI556" s="164"/>
      <c r="DR556" s="243"/>
      <c r="DS556" s="243"/>
      <c r="DT556" s="243"/>
      <c r="DU556" s="243"/>
      <c r="DV556" s="243"/>
      <c r="DW556" s="243"/>
    </row>
    <row r="557" ht="15.75" customHeight="1">
      <c r="E557" s="247"/>
      <c r="F557" s="247"/>
      <c r="G557" s="247"/>
      <c r="H557" s="247"/>
      <c r="I557" s="247"/>
      <c r="J557" s="248"/>
      <c r="T557" s="249"/>
      <c r="AE557" s="242"/>
      <c r="AF557" s="242"/>
      <c r="AG557" s="242"/>
      <c r="AH557" s="242"/>
      <c r="BF557" s="164"/>
      <c r="BG557" s="164"/>
      <c r="BH557" s="164"/>
      <c r="BI557" s="164"/>
      <c r="BJ557" s="164"/>
      <c r="BK557" s="164"/>
      <c r="BL557" s="164"/>
      <c r="BM557" s="164"/>
      <c r="BN557" s="164"/>
      <c r="BO557" s="164"/>
      <c r="BP557" s="164"/>
      <c r="BQ557" s="164"/>
      <c r="BR557" s="164"/>
      <c r="BS557" s="164"/>
      <c r="BT557" s="164"/>
      <c r="BU557" s="164"/>
      <c r="BV557" s="164"/>
      <c r="BW557" s="164"/>
      <c r="BX557" s="164"/>
      <c r="BY557" s="164"/>
      <c r="BZ557" s="164"/>
      <c r="CA557" s="164"/>
      <c r="CB557" s="164"/>
      <c r="CC557" s="164"/>
      <c r="CD557" s="164"/>
      <c r="CE557" s="164"/>
      <c r="CF557" s="164"/>
      <c r="CG557" s="164"/>
      <c r="CH557" s="164"/>
      <c r="CI557" s="164"/>
      <c r="DR557" s="243"/>
      <c r="DS557" s="243"/>
      <c r="DT557" s="243"/>
      <c r="DU557" s="243"/>
      <c r="DV557" s="243"/>
      <c r="DW557" s="243"/>
    </row>
    <row r="558" ht="15.75" customHeight="1">
      <c r="E558" s="247"/>
      <c r="F558" s="247"/>
      <c r="G558" s="247"/>
      <c r="H558" s="247"/>
      <c r="I558" s="247"/>
      <c r="J558" s="248"/>
      <c r="T558" s="249"/>
      <c r="AE558" s="242"/>
      <c r="AF558" s="242"/>
      <c r="AG558" s="242"/>
      <c r="AH558" s="242"/>
      <c r="BF558" s="164"/>
      <c r="BG558" s="164"/>
      <c r="BH558" s="164"/>
      <c r="BI558" s="164"/>
      <c r="BJ558" s="164"/>
      <c r="BK558" s="164"/>
      <c r="BL558" s="164"/>
      <c r="BM558" s="164"/>
      <c r="BN558" s="164"/>
      <c r="BO558" s="164"/>
      <c r="BP558" s="164"/>
      <c r="BQ558" s="164"/>
      <c r="BR558" s="164"/>
      <c r="BS558" s="164"/>
      <c r="BT558" s="164"/>
      <c r="BU558" s="164"/>
      <c r="BV558" s="164"/>
      <c r="BW558" s="164"/>
      <c r="BX558" s="164"/>
      <c r="BY558" s="164"/>
      <c r="BZ558" s="164"/>
      <c r="CA558" s="164"/>
      <c r="CB558" s="164"/>
      <c r="CC558" s="164"/>
      <c r="CD558" s="164"/>
      <c r="CE558" s="164"/>
      <c r="CF558" s="164"/>
      <c r="CG558" s="164"/>
      <c r="CH558" s="164"/>
      <c r="CI558" s="164"/>
      <c r="DR558" s="243"/>
      <c r="DS558" s="243"/>
      <c r="DT558" s="243"/>
      <c r="DU558" s="243"/>
      <c r="DV558" s="243"/>
      <c r="DW558" s="243"/>
    </row>
    <row r="559" ht="15.75" customHeight="1">
      <c r="E559" s="247"/>
      <c r="F559" s="247"/>
      <c r="G559" s="247"/>
      <c r="H559" s="247"/>
      <c r="I559" s="247"/>
      <c r="J559" s="248"/>
      <c r="T559" s="249"/>
      <c r="AE559" s="242"/>
      <c r="AF559" s="242"/>
      <c r="AG559" s="242"/>
      <c r="AH559" s="242"/>
      <c r="BF559" s="164"/>
      <c r="BG559" s="164"/>
      <c r="BH559" s="164"/>
      <c r="BI559" s="164"/>
      <c r="BJ559" s="164"/>
      <c r="BK559" s="164"/>
      <c r="BL559" s="164"/>
      <c r="BM559" s="164"/>
      <c r="BN559" s="164"/>
      <c r="BO559" s="164"/>
      <c r="BP559" s="164"/>
      <c r="BQ559" s="164"/>
      <c r="BR559" s="164"/>
      <c r="BS559" s="164"/>
      <c r="BT559" s="164"/>
      <c r="BU559" s="164"/>
      <c r="BV559" s="164"/>
      <c r="BW559" s="164"/>
      <c r="BX559" s="164"/>
      <c r="BY559" s="164"/>
      <c r="BZ559" s="164"/>
      <c r="CA559" s="164"/>
      <c r="CB559" s="164"/>
      <c r="CC559" s="164"/>
      <c r="CD559" s="164"/>
      <c r="CE559" s="164"/>
      <c r="CF559" s="164"/>
      <c r="CG559" s="164"/>
      <c r="CH559" s="164"/>
      <c r="CI559" s="164"/>
      <c r="DR559" s="243"/>
      <c r="DS559" s="243"/>
      <c r="DT559" s="243"/>
      <c r="DU559" s="243"/>
      <c r="DV559" s="243"/>
      <c r="DW559" s="243"/>
    </row>
    <row r="560" ht="15.75" customHeight="1">
      <c r="E560" s="247"/>
      <c r="F560" s="247"/>
      <c r="G560" s="247"/>
      <c r="H560" s="247"/>
      <c r="I560" s="247"/>
      <c r="J560" s="248"/>
      <c r="T560" s="249"/>
      <c r="AE560" s="242"/>
      <c r="AF560" s="242"/>
      <c r="AG560" s="242"/>
      <c r="AH560" s="242"/>
      <c r="BF560" s="164"/>
      <c r="BG560" s="164"/>
      <c r="BH560" s="164"/>
      <c r="BI560" s="164"/>
      <c r="BJ560" s="164"/>
      <c r="BK560" s="164"/>
      <c r="BL560" s="164"/>
      <c r="BM560" s="164"/>
      <c r="BN560" s="164"/>
      <c r="BO560" s="164"/>
      <c r="BP560" s="164"/>
      <c r="BQ560" s="164"/>
      <c r="BR560" s="164"/>
      <c r="BS560" s="164"/>
      <c r="BT560" s="164"/>
      <c r="BU560" s="164"/>
      <c r="BV560" s="164"/>
      <c r="BW560" s="164"/>
      <c r="BX560" s="164"/>
      <c r="BY560" s="164"/>
      <c r="BZ560" s="164"/>
      <c r="CA560" s="164"/>
      <c r="CB560" s="164"/>
      <c r="CC560" s="164"/>
      <c r="CD560" s="164"/>
      <c r="CE560" s="164"/>
      <c r="CF560" s="164"/>
      <c r="CG560" s="164"/>
      <c r="CH560" s="164"/>
      <c r="CI560" s="164"/>
      <c r="DR560" s="243"/>
      <c r="DS560" s="243"/>
      <c r="DT560" s="243"/>
      <c r="DU560" s="243"/>
      <c r="DV560" s="243"/>
      <c r="DW560" s="243"/>
    </row>
    <row r="561" ht="15.75" customHeight="1">
      <c r="E561" s="247"/>
      <c r="F561" s="247"/>
      <c r="G561" s="247"/>
      <c r="H561" s="247"/>
      <c r="I561" s="247"/>
      <c r="J561" s="248"/>
      <c r="T561" s="249"/>
      <c r="AE561" s="242"/>
      <c r="AF561" s="242"/>
      <c r="AG561" s="242"/>
      <c r="AH561" s="242"/>
      <c r="BF561" s="164"/>
      <c r="BG561" s="164"/>
      <c r="BH561" s="164"/>
      <c r="BI561" s="164"/>
      <c r="BJ561" s="164"/>
      <c r="BK561" s="164"/>
      <c r="BL561" s="164"/>
      <c r="BM561" s="164"/>
      <c r="BN561" s="164"/>
      <c r="BO561" s="164"/>
      <c r="BP561" s="164"/>
      <c r="BQ561" s="164"/>
      <c r="BR561" s="164"/>
      <c r="BS561" s="164"/>
      <c r="BT561" s="164"/>
      <c r="BU561" s="164"/>
      <c r="BV561" s="164"/>
      <c r="BW561" s="164"/>
      <c r="BX561" s="164"/>
      <c r="BY561" s="164"/>
      <c r="BZ561" s="164"/>
      <c r="CA561" s="164"/>
      <c r="CB561" s="164"/>
      <c r="CC561" s="164"/>
      <c r="CD561" s="164"/>
      <c r="CE561" s="164"/>
      <c r="CF561" s="164"/>
      <c r="CG561" s="164"/>
      <c r="CH561" s="164"/>
      <c r="CI561" s="164"/>
      <c r="DR561" s="243"/>
      <c r="DS561" s="243"/>
      <c r="DT561" s="243"/>
      <c r="DU561" s="243"/>
      <c r="DV561" s="243"/>
      <c r="DW561" s="243"/>
    </row>
    <row r="562" ht="15.75" customHeight="1">
      <c r="E562" s="247"/>
      <c r="F562" s="247"/>
      <c r="G562" s="247"/>
      <c r="H562" s="247"/>
      <c r="I562" s="247"/>
      <c r="J562" s="248"/>
      <c r="T562" s="249"/>
      <c r="AE562" s="242"/>
      <c r="AF562" s="242"/>
      <c r="AG562" s="242"/>
      <c r="AH562" s="242"/>
      <c r="BF562" s="164"/>
      <c r="BG562" s="164"/>
      <c r="BH562" s="164"/>
      <c r="BI562" s="164"/>
      <c r="BJ562" s="164"/>
      <c r="BK562" s="164"/>
      <c r="BL562" s="164"/>
      <c r="BM562" s="164"/>
      <c r="BN562" s="164"/>
      <c r="BO562" s="164"/>
      <c r="BP562" s="164"/>
      <c r="BQ562" s="164"/>
      <c r="BR562" s="164"/>
      <c r="BS562" s="164"/>
      <c r="BT562" s="164"/>
      <c r="BU562" s="164"/>
      <c r="BV562" s="164"/>
      <c r="BW562" s="164"/>
      <c r="BX562" s="164"/>
      <c r="BY562" s="164"/>
      <c r="BZ562" s="164"/>
      <c r="CA562" s="164"/>
      <c r="CB562" s="164"/>
      <c r="CC562" s="164"/>
      <c r="CD562" s="164"/>
      <c r="CE562" s="164"/>
      <c r="CF562" s="164"/>
      <c r="CG562" s="164"/>
      <c r="CH562" s="164"/>
      <c r="CI562" s="164"/>
      <c r="DR562" s="243"/>
      <c r="DS562" s="243"/>
      <c r="DT562" s="243"/>
      <c r="DU562" s="243"/>
      <c r="DV562" s="243"/>
      <c r="DW562" s="243"/>
    </row>
    <row r="563" ht="15.75" customHeight="1">
      <c r="E563" s="247"/>
      <c r="F563" s="247"/>
      <c r="G563" s="247"/>
      <c r="H563" s="247"/>
      <c r="I563" s="247"/>
      <c r="J563" s="248"/>
      <c r="T563" s="249"/>
      <c r="AE563" s="242"/>
      <c r="AF563" s="242"/>
      <c r="AG563" s="242"/>
      <c r="AH563" s="242"/>
      <c r="BF563" s="164"/>
      <c r="BG563" s="164"/>
      <c r="BH563" s="164"/>
      <c r="BI563" s="164"/>
      <c r="BJ563" s="164"/>
      <c r="BK563" s="164"/>
      <c r="BL563" s="164"/>
      <c r="BM563" s="164"/>
      <c r="BN563" s="164"/>
      <c r="BO563" s="164"/>
      <c r="BP563" s="164"/>
      <c r="BQ563" s="164"/>
      <c r="BR563" s="164"/>
      <c r="BS563" s="164"/>
      <c r="BT563" s="164"/>
      <c r="BU563" s="164"/>
      <c r="BV563" s="164"/>
      <c r="BW563" s="164"/>
      <c r="BX563" s="164"/>
      <c r="BY563" s="164"/>
      <c r="BZ563" s="164"/>
      <c r="CA563" s="164"/>
      <c r="CB563" s="164"/>
      <c r="CC563" s="164"/>
      <c r="CD563" s="164"/>
      <c r="CE563" s="164"/>
      <c r="CF563" s="164"/>
      <c r="CG563" s="164"/>
      <c r="CH563" s="164"/>
      <c r="CI563" s="164"/>
      <c r="DR563" s="243"/>
      <c r="DS563" s="243"/>
      <c r="DT563" s="243"/>
      <c r="DU563" s="243"/>
      <c r="DV563" s="243"/>
      <c r="DW563" s="243"/>
    </row>
    <row r="564" ht="15.75" customHeight="1">
      <c r="E564" s="247"/>
      <c r="F564" s="247"/>
      <c r="G564" s="247"/>
      <c r="H564" s="247"/>
      <c r="I564" s="247"/>
      <c r="J564" s="248"/>
      <c r="T564" s="249"/>
      <c r="AE564" s="242"/>
      <c r="AF564" s="242"/>
      <c r="AG564" s="242"/>
      <c r="AH564" s="242"/>
      <c r="BF564" s="164"/>
      <c r="BG564" s="164"/>
      <c r="BH564" s="164"/>
      <c r="BI564" s="164"/>
      <c r="BJ564" s="164"/>
      <c r="BK564" s="164"/>
      <c r="BL564" s="164"/>
      <c r="BM564" s="164"/>
      <c r="BN564" s="164"/>
      <c r="BO564" s="164"/>
      <c r="BP564" s="164"/>
      <c r="BQ564" s="164"/>
      <c r="BR564" s="164"/>
      <c r="BS564" s="164"/>
      <c r="BT564" s="164"/>
      <c r="BU564" s="164"/>
      <c r="BV564" s="164"/>
      <c r="BW564" s="164"/>
      <c r="BX564" s="164"/>
      <c r="BY564" s="164"/>
      <c r="BZ564" s="164"/>
      <c r="CA564" s="164"/>
      <c r="CB564" s="164"/>
      <c r="CC564" s="164"/>
      <c r="CD564" s="164"/>
      <c r="CE564" s="164"/>
      <c r="CF564" s="164"/>
      <c r="CG564" s="164"/>
      <c r="CH564" s="164"/>
      <c r="CI564" s="164"/>
      <c r="DR564" s="243"/>
      <c r="DS564" s="243"/>
      <c r="DT564" s="243"/>
      <c r="DU564" s="243"/>
      <c r="DV564" s="243"/>
      <c r="DW564" s="243"/>
    </row>
    <row r="565" ht="15.75" customHeight="1">
      <c r="E565" s="247"/>
      <c r="F565" s="247"/>
      <c r="G565" s="247"/>
      <c r="H565" s="247"/>
      <c r="I565" s="247"/>
      <c r="J565" s="248"/>
      <c r="T565" s="249"/>
      <c r="AE565" s="242"/>
      <c r="AF565" s="242"/>
      <c r="AG565" s="242"/>
      <c r="AH565" s="242"/>
      <c r="BF565" s="164"/>
      <c r="BG565" s="164"/>
      <c r="BH565" s="164"/>
      <c r="BI565" s="164"/>
      <c r="BJ565" s="164"/>
      <c r="BK565" s="164"/>
      <c r="BL565" s="164"/>
      <c r="BM565" s="164"/>
      <c r="BN565" s="164"/>
      <c r="BO565" s="164"/>
      <c r="BP565" s="164"/>
      <c r="BQ565" s="164"/>
      <c r="BR565" s="164"/>
      <c r="BS565" s="164"/>
      <c r="BT565" s="164"/>
      <c r="BU565" s="164"/>
      <c r="BV565" s="164"/>
      <c r="BW565" s="164"/>
      <c r="BX565" s="164"/>
      <c r="BY565" s="164"/>
      <c r="BZ565" s="164"/>
      <c r="CA565" s="164"/>
      <c r="CB565" s="164"/>
      <c r="CC565" s="164"/>
      <c r="CD565" s="164"/>
      <c r="CE565" s="164"/>
      <c r="CF565" s="164"/>
      <c r="CG565" s="164"/>
      <c r="CH565" s="164"/>
      <c r="CI565" s="164"/>
      <c r="DR565" s="243"/>
      <c r="DS565" s="243"/>
      <c r="DT565" s="243"/>
      <c r="DU565" s="243"/>
      <c r="DV565" s="243"/>
      <c r="DW565" s="243"/>
    </row>
    <row r="566" ht="15.75" customHeight="1">
      <c r="E566" s="247"/>
      <c r="F566" s="247"/>
      <c r="G566" s="247"/>
      <c r="H566" s="247"/>
      <c r="I566" s="247"/>
      <c r="J566" s="248"/>
      <c r="T566" s="249"/>
      <c r="AE566" s="242"/>
      <c r="AF566" s="242"/>
      <c r="AG566" s="242"/>
      <c r="AH566" s="242"/>
      <c r="BF566" s="164"/>
      <c r="BG566" s="164"/>
      <c r="BH566" s="164"/>
      <c r="BI566" s="164"/>
      <c r="BJ566" s="164"/>
      <c r="BK566" s="164"/>
      <c r="BL566" s="164"/>
      <c r="BM566" s="164"/>
      <c r="BN566" s="164"/>
      <c r="BO566" s="164"/>
      <c r="BP566" s="164"/>
      <c r="BQ566" s="164"/>
      <c r="BR566" s="164"/>
      <c r="BS566" s="164"/>
      <c r="BT566" s="164"/>
      <c r="BU566" s="164"/>
      <c r="BV566" s="164"/>
      <c r="BW566" s="164"/>
      <c r="BX566" s="164"/>
      <c r="BY566" s="164"/>
      <c r="BZ566" s="164"/>
      <c r="CA566" s="164"/>
      <c r="CB566" s="164"/>
      <c r="CC566" s="164"/>
      <c r="CD566" s="164"/>
      <c r="CE566" s="164"/>
      <c r="CF566" s="164"/>
      <c r="CG566" s="164"/>
      <c r="CH566" s="164"/>
      <c r="CI566" s="164"/>
      <c r="DR566" s="243"/>
      <c r="DS566" s="243"/>
      <c r="DT566" s="243"/>
      <c r="DU566" s="243"/>
      <c r="DV566" s="243"/>
      <c r="DW566" s="243"/>
    </row>
    <row r="567" ht="15.75" customHeight="1">
      <c r="E567" s="247"/>
      <c r="F567" s="247"/>
      <c r="G567" s="247"/>
      <c r="H567" s="247"/>
      <c r="I567" s="247"/>
      <c r="J567" s="248"/>
      <c r="T567" s="249"/>
      <c r="AE567" s="242"/>
      <c r="AF567" s="242"/>
      <c r="AG567" s="242"/>
      <c r="AH567" s="242"/>
      <c r="BF567" s="164"/>
      <c r="BG567" s="164"/>
      <c r="BH567" s="164"/>
      <c r="BI567" s="164"/>
      <c r="BJ567" s="164"/>
      <c r="BK567" s="164"/>
      <c r="BL567" s="164"/>
      <c r="BM567" s="164"/>
      <c r="BN567" s="164"/>
      <c r="BO567" s="164"/>
      <c r="BP567" s="164"/>
      <c r="BQ567" s="164"/>
      <c r="BR567" s="164"/>
      <c r="BS567" s="164"/>
      <c r="BT567" s="164"/>
      <c r="BU567" s="164"/>
      <c r="BV567" s="164"/>
      <c r="BW567" s="164"/>
      <c r="BX567" s="164"/>
      <c r="BY567" s="164"/>
      <c r="BZ567" s="164"/>
      <c r="CA567" s="164"/>
      <c r="CB567" s="164"/>
      <c r="CC567" s="164"/>
      <c r="CD567" s="164"/>
      <c r="CE567" s="164"/>
      <c r="CF567" s="164"/>
      <c r="CG567" s="164"/>
      <c r="CH567" s="164"/>
      <c r="CI567" s="164"/>
      <c r="DR567" s="243"/>
      <c r="DS567" s="243"/>
      <c r="DT567" s="243"/>
      <c r="DU567" s="243"/>
      <c r="DV567" s="243"/>
      <c r="DW567" s="243"/>
    </row>
    <row r="568" ht="15.75" customHeight="1">
      <c r="E568" s="247"/>
      <c r="F568" s="247"/>
      <c r="G568" s="247"/>
      <c r="H568" s="247"/>
      <c r="I568" s="247"/>
      <c r="J568" s="248"/>
      <c r="T568" s="249"/>
      <c r="AE568" s="242"/>
      <c r="AF568" s="242"/>
      <c r="AG568" s="242"/>
      <c r="AH568" s="242"/>
      <c r="BF568" s="164"/>
      <c r="BG568" s="164"/>
      <c r="BH568" s="164"/>
      <c r="BI568" s="164"/>
      <c r="BJ568" s="164"/>
      <c r="BK568" s="164"/>
      <c r="BL568" s="164"/>
      <c r="BM568" s="164"/>
      <c r="BN568" s="164"/>
      <c r="BO568" s="164"/>
      <c r="BP568" s="164"/>
      <c r="BQ568" s="164"/>
      <c r="BR568" s="164"/>
      <c r="BS568" s="164"/>
      <c r="BT568" s="164"/>
      <c r="BU568" s="164"/>
      <c r="BV568" s="164"/>
      <c r="BW568" s="164"/>
      <c r="BX568" s="164"/>
      <c r="BY568" s="164"/>
      <c r="BZ568" s="164"/>
      <c r="CA568" s="164"/>
      <c r="CB568" s="164"/>
      <c r="CC568" s="164"/>
      <c r="CD568" s="164"/>
      <c r="CE568" s="164"/>
      <c r="CF568" s="164"/>
      <c r="CG568" s="164"/>
      <c r="CH568" s="164"/>
      <c r="CI568" s="164"/>
      <c r="DR568" s="243"/>
      <c r="DS568" s="243"/>
      <c r="DT568" s="243"/>
      <c r="DU568" s="243"/>
      <c r="DV568" s="243"/>
      <c r="DW568" s="243"/>
    </row>
    <row r="569" ht="15.75" customHeight="1">
      <c r="E569" s="247"/>
      <c r="F569" s="247"/>
      <c r="G569" s="247"/>
      <c r="H569" s="247"/>
      <c r="I569" s="247"/>
      <c r="J569" s="248"/>
      <c r="T569" s="249"/>
      <c r="AE569" s="242"/>
      <c r="AF569" s="242"/>
      <c r="AG569" s="242"/>
      <c r="AH569" s="242"/>
      <c r="BF569" s="164"/>
      <c r="BG569" s="164"/>
      <c r="BH569" s="164"/>
      <c r="BI569" s="164"/>
      <c r="BJ569" s="164"/>
      <c r="BK569" s="164"/>
      <c r="BL569" s="164"/>
      <c r="BM569" s="164"/>
      <c r="BN569" s="164"/>
      <c r="BO569" s="164"/>
      <c r="BP569" s="164"/>
      <c r="BQ569" s="164"/>
      <c r="BR569" s="164"/>
      <c r="BS569" s="164"/>
      <c r="BT569" s="164"/>
      <c r="BU569" s="164"/>
      <c r="BV569" s="164"/>
      <c r="BW569" s="164"/>
      <c r="BX569" s="164"/>
      <c r="BY569" s="164"/>
      <c r="BZ569" s="164"/>
      <c r="CA569" s="164"/>
      <c r="CB569" s="164"/>
      <c r="CC569" s="164"/>
      <c r="CD569" s="164"/>
      <c r="CE569" s="164"/>
      <c r="CF569" s="164"/>
      <c r="CG569" s="164"/>
      <c r="CH569" s="164"/>
      <c r="CI569" s="164"/>
      <c r="DR569" s="243"/>
      <c r="DS569" s="243"/>
      <c r="DT569" s="243"/>
      <c r="DU569" s="243"/>
      <c r="DV569" s="243"/>
      <c r="DW569" s="243"/>
    </row>
    <row r="570" ht="15.75" customHeight="1">
      <c r="E570" s="247"/>
      <c r="F570" s="247"/>
      <c r="G570" s="247"/>
      <c r="H570" s="247"/>
      <c r="I570" s="247"/>
      <c r="J570" s="248"/>
      <c r="T570" s="249"/>
      <c r="AE570" s="242"/>
      <c r="AF570" s="242"/>
      <c r="AG570" s="242"/>
      <c r="AH570" s="242"/>
      <c r="BF570" s="164"/>
      <c r="BG570" s="164"/>
      <c r="BH570" s="164"/>
      <c r="BI570" s="164"/>
      <c r="BJ570" s="164"/>
      <c r="BK570" s="164"/>
      <c r="BL570" s="164"/>
      <c r="BM570" s="164"/>
      <c r="BN570" s="164"/>
      <c r="BO570" s="164"/>
      <c r="BP570" s="164"/>
      <c r="BQ570" s="164"/>
      <c r="BR570" s="164"/>
      <c r="BS570" s="164"/>
      <c r="BT570" s="164"/>
      <c r="BU570" s="164"/>
      <c r="BV570" s="164"/>
      <c r="BW570" s="164"/>
      <c r="BX570" s="164"/>
      <c r="BY570" s="164"/>
      <c r="BZ570" s="164"/>
      <c r="CA570" s="164"/>
      <c r="CB570" s="164"/>
      <c r="CC570" s="164"/>
      <c r="CD570" s="164"/>
      <c r="CE570" s="164"/>
      <c r="CF570" s="164"/>
      <c r="CG570" s="164"/>
      <c r="CH570" s="164"/>
      <c r="CI570" s="164"/>
      <c r="DR570" s="243"/>
      <c r="DS570" s="243"/>
      <c r="DT570" s="243"/>
      <c r="DU570" s="243"/>
      <c r="DV570" s="243"/>
      <c r="DW570" s="243"/>
    </row>
    <row r="571" ht="15.75" customHeight="1">
      <c r="E571" s="247"/>
      <c r="F571" s="247"/>
      <c r="G571" s="247"/>
      <c r="H571" s="247"/>
      <c r="I571" s="247"/>
      <c r="J571" s="248"/>
      <c r="T571" s="249"/>
      <c r="AE571" s="242"/>
      <c r="AF571" s="242"/>
      <c r="AG571" s="242"/>
      <c r="AH571" s="242"/>
      <c r="BF571" s="164"/>
      <c r="BG571" s="164"/>
      <c r="BH571" s="164"/>
      <c r="BI571" s="164"/>
      <c r="BJ571" s="164"/>
      <c r="BK571" s="164"/>
      <c r="BL571" s="164"/>
      <c r="BM571" s="164"/>
      <c r="BN571" s="164"/>
      <c r="BO571" s="164"/>
      <c r="BP571" s="164"/>
      <c r="BQ571" s="164"/>
      <c r="BR571" s="164"/>
      <c r="BS571" s="164"/>
      <c r="BT571" s="164"/>
      <c r="BU571" s="164"/>
      <c r="BV571" s="164"/>
      <c r="BW571" s="164"/>
      <c r="BX571" s="164"/>
      <c r="BY571" s="164"/>
      <c r="BZ571" s="164"/>
      <c r="CA571" s="164"/>
      <c r="CB571" s="164"/>
      <c r="CC571" s="164"/>
      <c r="CD571" s="164"/>
      <c r="CE571" s="164"/>
      <c r="CF571" s="164"/>
      <c r="CG571" s="164"/>
      <c r="CH571" s="164"/>
      <c r="CI571" s="164"/>
      <c r="DR571" s="243"/>
      <c r="DS571" s="243"/>
      <c r="DT571" s="243"/>
      <c r="DU571" s="243"/>
      <c r="DV571" s="243"/>
      <c r="DW571" s="243"/>
    </row>
    <row r="572" ht="15.75" customHeight="1">
      <c r="E572" s="247"/>
      <c r="F572" s="247"/>
      <c r="G572" s="247"/>
      <c r="H572" s="247"/>
      <c r="I572" s="247"/>
      <c r="J572" s="248"/>
      <c r="T572" s="249"/>
      <c r="AE572" s="242"/>
      <c r="AF572" s="242"/>
      <c r="AG572" s="242"/>
      <c r="AH572" s="242"/>
      <c r="BF572" s="164"/>
      <c r="BG572" s="164"/>
      <c r="BH572" s="164"/>
      <c r="BI572" s="164"/>
      <c r="BJ572" s="164"/>
      <c r="BK572" s="164"/>
      <c r="BL572" s="164"/>
      <c r="BM572" s="164"/>
      <c r="BN572" s="164"/>
      <c r="BO572" s="164"/>
      <c r="BP572" s="164"/>
      <c r="BQ572" s="164"/>
      <c r="BR572" s="164"/>
      <c r="BS572" s="164"/>
      <c r="BT572" s="164"/>
      <c r="BU572" s="164"/>
      <c r="BV572" s="164"/>
      <c r="BW572" s="164"/>
      <c r="BX572" s="164"/>
      <c r="BY572" s="164"/>
      <c r="BZ572" s="164"/>
      <c r="CA572" s="164"/>
      <c r="CB572" s="164"/>
      <c r="CC572" s="164"/>
      <c r="CD572" s="164"/>
      <c r="CE572" s="164"/>
      <c r="CF572" s="164"/>
      <c r="CG572" s="164"/>
      <c r="CH572" s="164"/>
      <c r="CI572" s="164"/>
      <c r="DR572" s="243"/>
      <c r="DS572" s="243"/>
      <c r="DT572" s="243"/>
      <c r="DU572" s="243"/>
      <c r="DV572" s="243"/>
      <c r="DW572" s="243"/>
    </row>
    <row r="573" ht="15.75" customHeight="1">
      <c r="E573" s="247"/>
      <c r="F573" s="247"/>
      <c r="G573" s="247"/>
      <c r="H573" s="247"/>
      <c r="I573" s="247"/>
      <c r="J573" s="248"/>
      <c r="T573" s="249"/>
      <c r="AE573" s="242"/>
      <c r="AF573" s="242"/>
      <c r="AG573" s="242"/>
      <c r="AH573" s="242"/>
      <c r="BF573" s="164"/>
      <c r="BG573" s="164"/>
      <c r="BH573" s="164"/>
      <c r="BI573" s="164"/>
      <c r="BJ573" s="164"/>
      <c r="BK573" s="164"/>
      <c r="BL573" s="164"/>
      <c r="BM573" s="164"/>
      <c r="BN573" s="164"/>
      <c r="BO573" s="164"/>
      <c r="BP573" s="164"/>
      <c r="BQ573" s="164"/>
      <c r="BR573" s="164"/>
      <c r="BS573" s="164"/>
      <c r="BT573" s="164"/>
      <c r="BU573" s="164"/>
      <c r="BV573" s="164"/>
      <c r="BW573" s="164"/>
      <c r="BX573" s="164"/>
      <c r="BY573" s="164"/>
      <c r="BZ573" s="164"/>
      <c r="CA573" s="164"/>
      <c r="CB573" s="164"/>
      <c r="CC573" s="164"/>
      <c r="CD573" s="164"/>
      <c r="CE573" s="164"/>
      <c r="CF573" s="164"/>
      <c r="CG573" s="164"/>
      <c r="CH573" s="164"/>
      <c r="CI573" s="164"/>
      <c r="DR573" s="243"/>
      <c r="DS573" s="243"/>
      <c r="DT573" s="243"/>
      <c r="DU573" s="243"/>
      <c r="DV573" s="243"/>
      <c r="DW573" s="243"/>
    </row>
    <row r="574" ht="15.75" customHeight="1">
      <c r="E574" s="247"/>
      <c r="F574" s="247"/>
      <c r="G574" s="247"/>
      <c r="H574" s="247"/>
      <c r="I574" s="247"/>
      <c r="J574" s="248"/>
      <c r="T574" s="249"/>
      <c r="AE574" s="242"/>
      <c r="AF574" s="242"/>
      <c r="AG574" s="242"/>
      <c r="AH574" s="242"/>
      <c r="BF574" s="164"/>
      <c r="BG574" s="164"/>
      <c r="BH574" s="164"/>
      <c r="BI574" s="164"/>
      <c r="BJ574" s="164"/>
      <c r="BK574" s="164"/>
      <c r="BL574" s="164"/>
      <c r="BM574" s="164"/>
      <c r="BN574" s="164"/>
      <c r="BO574" s="164"/>
      <c r="BP574" s="164"/>
      <c r="BQ574" s="164"/>
      <c r="BR574" s="164"/>
      <c r="BS574" s="164"/>
      <c r="BT574" s="164"/>
      <c r="BU574" s="164"/>
      <c r="BV574" s="164"/>
      <c r="BW574" s="164"/>
      <c r="BX574" s="164"/>
      <c r="BY574" s="164"/>
      <c r="BZ574" s="164"/>
      <c r="CA574" s="164"/>
      <c r="CB574" s="164"/>
      <c r="CC574" s="164"/>
      <c r="CD574" s="164"/>
      <c r="CE574" s="164"/>
      <c r="CF574" s="164"/>
      <c r="CG574" s="164"/>
      <c r="CH574" s="164"/>
      <c r="CI574" s="164"/>
      <c r="DR574" s="243"/>
      <c r="DS574" s="243"/>
      <c r="DT574" s="243"/>
      <c r="DU574" s="243"/>
      <c r="DV574" s="243"/>
      <c r="DW574" s="243"/>
    </row>
    <row r="575" ht="15.75" customHeight="1">
      <c r="E575" s="247"/>
      <c r="F575" s="247"/>
      <c r="G575" s="247"/>
      <c r="H575" s="247"/>
      <c r="I575" s="247"/>
      <c r="J575" s="248"/>
      <c r="T575" s="249"/>
      <c r="AE575" s="242"/>
      <c r="AF575" s="242"/>
      <c r="AG575" s="242"/>
      <c r="AH575" s="242"/>
      <c r="BF575" s="164"/>
      <c r="BG575" s="164"/>
      <c r="BH575" s="164"/>
      <c r="BI575" s="164"/>
      <c r="BJ575" s="164"/>
      <c r="BK575" s="164"/>
      <c r="BL575" s="164"/>
      <c r="BM575" s="164"/>
      <c r="BN575" s="164"/>
      <c r="BO575" s="164"/>
      <c r="BP575" s="164"/>
      <c r="BQ575" s="164"/>
      <c r="BR575" s="164"/>
      <c r="BS575" s="164"/>
      <c r="BT575" s="164"/>
      <c r="BU575" s="164"/>
      <c r="BV575" s="164"/>
      <c r="BW575" s="164"/>
      <c r="BX575" s="164"/>
      <c r="BY575" s="164"/>
      <c r="BZ575" s="164"/>
      <c r="CA575" s="164"/>
      <c r="CB575" s="164"/>
      <c r="CC575" s="164"/>
      <c r="CD575" s="164"/>
      <c r="CE575" s="164"/>
      <c r="CF575" s="164"/>
      <c r="CG575" s="164"/>
      <c r="CH575" s="164"/>
      <c r="CI575" s="164"/>
      <c r="DR575" s="243"/>
      <c r="DS575" s="243"/>
      <c r="DT575" s="243"/>
      <c r="DU575" s="243"/>
      <c r="DV575" s="243"/>
      <c r="DW575" s="243"/>
    </row>
    <row r="576" ht="15.75" customHeight="1">
      <c r="E576" s="247"/>
      <c r="F576" s="247"/>
      <c r="G576" s="247"/>
      <c r="H576" s="247"/>
      <c r="I576" s="247"/>
      <c r="J576" s="248"/>
      <c r="T576" s="249"/>
      <c r="AE576" s="242"/>
      <c r="AF576" s="242"/>
      <c r="AG576" s="242"/>
      <c r="AH576" s="242"/>
      <c r="BF576" s="164"/>
      <c r="BG576" s="164"/>
      <c r="BH576" s="164"/>
      <c r="BI576" s="164"/>
      <c r="BJ576" s="164"/>
      <c r="BK576" s="164"/>
      <c r="BL576" s="164"/>
      <c r="BM576" s="164"/>
      <c r="BN576" s="164"/>
      <c r="BO576" s="164"/>
      <c r="BP576" s="164"/>
      <c r="BQ576" s="164"/>
      <c r="BR576" s="164"/>
      <c r="BS576" s="164"/>
      <c r="BT576" s="164"/>
      <c r="BU576" s="164"/>
      <c r="BV576" s="164"/>
      <c r="BW576" s="164"/>
      <c r="BX576" s="164"/>
      <c r="BY576" s="164"/>
      <c r="BZ576" s="164"/>
      <c r="CA576" s="164"/>
      <c r="CB576" s="164"/>
      <c r="CC576" s="164"/>
      <c r="CD576" s="164"/>
      <c r="CE576" s="164"/>
      <c r="CF576" s="164"/>
      <c r="CG576" s="164"/>
      <c r="CH576" s="164"/>
      <c r="CI576" s="164"/>
      <c r="DR576" s="243"/>
      <c r="DS576" s="243"/>
      <c r="DT576" s="243"/>
      <c r="DU576" s="243"/>
      <c r="DV576" s="243"/>
      <c r="DW576" s="243"/>
    </row>
    <row r="577" ht="15.75" customHeight="1">
      <c r="E577" s="247"/>
      <c r="F577" s="247"/>
      <c r="G577" s="247"/>
      <c r="H577" s="247"/>
      <c r="I577" s="247"/>
      <c r="J577" s="248"/>
      <c r="T577" s="249"/>
      <c r="AE577" s="242"/>
      <c r="AF577" s="242"/>
      <c r="AG577" s="242"/>
      <c r="AH577" s="242"/>
      <c r="BF577" s="164"/>
      <c r="BG577" s="164"/>
      <c r="BH577" s="164"/>
      <c r="BI577" s="164"/>
      <c r="BJ577" s="164"/>
      <c r="BK577" s="164"/>
      <c r="BL577" s="164"/>
      <c r="BM577" s="164"/>
      <c r="BN577" s="164"/>
      <c r="BO577" s="164"/>
      <c r="BP577" s="164"/>
      <c r="BQ577" s="164"/>
      <c r="BR577" s="164"/>
      <c r="BS577" s="164"/>
      <c r="BT577" s="164"/>
      <c r="BU577" s="164"/>
      <c r="BV577" s="164"/>
      <c r="BW577" s="164"/>
      <c r="BX577" s="164"/>
      <c r="BY577" s="164"/>
      <c r="BZ577" s="164"/>
      <c r="CA577" s="164"/>
      <c r="CB577" s="164"/>
      <c r="CC577" s="164"/>
      <c r="CD577" s="164"/>
      <c r="CE577" s="164"/>
      <c r="CF577" s="164"/>
      <c r="CG577" s="164"/>
      <c r="CH577" s="164"/>
      <c r="CI577" s="164"/>
      <c r="DR577" s="243"/>
      <c r="DS577" s="243"/>
      <c r="DT577" s="243"/>
      <c r="DU577" s="243"/>
      <c r="DV577" s="243"/>
      <c r="DW577" s="243"/>
    </row>
    <row r="578" ht="15.75" customHeight="1">
      <c r="E578" s="247"/>
      <c r="F578" s="247"/>
      <c r="G578" s="247"/>
      <c r="H578" s="247"/>
      <c r="I578" s="247"/>
      <c r="J578" s="248"/>
      <c r="T578" s="249"/>
      <c r="AE578" s="242"/>
      <c r="AF578" s="242"/>
      <c r="AG578" s="242"/>
      <c r="AH578" s="242"/>
      <c r="BF578" s="164"/>
      <c r="BG578" s="164"/>
      <c r="BH578" s="164"/>
      <c r="BI578" s="164"/>
      <c r="BJ578" s="164"/>
      <c r="BK578" s="164"/>
      <c r="BL578" s="164"/>
      <c r="BM578" s="164"/>
      <c r="BN578" s="164"/>
      <c r="BO578" s="164"/>
      <c r="BP578" s="164"/>
      <c r="BQ578" s="164"/>
      <c r="BR578" s="164"/>
      <c r="BS578" s="164"/>
      <c r="BT578" s="164"/>
      <c r="BU578" s="164"/>
      <c r="BV578" s="164"/>
      <c r="BW578" s="164"/>
      <c r="BX578" s="164"/>
      <c r="BY578" s="164"/>
      <c r="BZ578" s="164"/>
      <c r="CA578" s="164"/>
      <c r="CB578" s="164"/>
      <c r="CC578" s="164"/>
      <c r="CD578" s="164"/>
      <c r="CE578" s="164"/>
      <c r="CF578" s="164"/>
      <c r="CG578" s="164"/>
      <c r="CH578" s="164"/>
      <c r="CI578" s="164"/>
      <c r="DR578" s="243"/>
      <c r="DS578" s="243"/>
      <c r="DT578" s="243"/>
      <c r="DU578" s="243"/>
      <c r="DV578" s="243"/>
      <c r="DW578" s="243"/>
    </row>
    <row r="579" ht="15.75" customHeight="1">
      <c r="E579" s="247"/>
      <c r="F579" s="247"/>
      <c r="G579" s="247"/>
      <c r="H579" s="247"/>
      <c r="I579" s="247"/>
      <c r="J579" s="248"/>
      <c r="T579" s="249"/>
      <c r="AE579" s="242"/>
      <c r="AF579" s="242"/>
      <c r="AG579" s="242"/>
      <c r="AH579" s="242"/>
      <c r="BF579" s="164"/>
      <c r="BG579" s="164"/>
      <c r="BH579" s="164"/>
      <c r="BI579" s="164"/>
      <c r="BJ579" s="164"/>
      <c r="BK579" s="164"/>
      <c r="BL579" s="164"/>
      <c r="BM579" s="164"/>
      <c r="BN579" s="164"/>
      <c r="BO579" s="164"/>
      <c r="BP579" s="164"/>
      <c r="BQ579" s="164"/>
      <c r="BR579" s="164"/>
      <c r="BS579" s="164"/>
      <c r="BT579" s="164"/>
      <c r="BU579" s="164"/>
      <c r="BV579" s="164"/>
      <c r="BW579" s="164"/>
      <c r="BX579" s="164"/>
      <c r="BY579" s="164"/>
      <c r="BZ579" s="164"/>
      <c r="CA579" s="164"/>
      <c r="CB579" s="164"/>
      <c r="CC579" s="164"/>
      <c r="CD579" s="164"/>
      <c r="CE579" s="164"/>
      <c r="CF579" s="164"/>
      <c r="CG579" s="164"/>
      <c r="CH579" s="164"/>
      <c r="CI579" s="164"/>
      <c r="DR579" s="243"/>
      <c r="DS579" s="243"/>
      <c r="DT579" s="243"/>
      <c r="DU579" s="243"/>
      <c r="DV579" s="243"/>
      <c r="DW579" s="243"/>
    </row>
    <row r="580" ht="15.75" customHeight="1">
      <c r="E580" s="247"/>
      <c r="F580" s="247"/>
      <c r="G580" s="247"/>
      <c r="H580" s="247"/>
      <c r="I580" s="247"/>
      <c r="J580" s="248"/>
      <c r="T580" s="249"/>
      <c r="AE580" s="242"/>
      <c r="AF580" s="242"/>
      <c r="AG580" s="242"/>
      <c r="AH580" s="242"/>
      <c r="BF580" s="164"/>
      <c r="BG580" s="164"/>
      <c r="BH580" s="164"/>
      <c r="BI580" s="164"/>
      <c r="BJ580" s="164"/>
      <c r="BK580" s="164"/>
      <c r="BL580" s="164"/>
      <c r="BM580" s="164"/>
      <c r="BN580" s="164"/>
      <c r="BO580" s="164"/>
      <c r="BP580" s="164"/>
      <c r="BQ580" s="164"/>
      <c r="BR580" s="164"/>
      <c r="BS580" s="164"/>
      <c r="BT580" s="164"/>
      <c r="BU580" s="164"/>
      <c r="BV580" s="164"/>
      <c r="BW580" s="164"/>
      <c r="BX580" s="164"/>
      <c r="BY580" s="164"/>
      <c r="BZ580" s="164"/>
      <c r="CA580" s="164"/>
      <c r="CB580" s="164"/>
      <c r="CC580" s="164"/>
      <c r="CD580" s="164"/>
      <c r="CE580" s="164"/>
      <c r="CF580" s="164"/>
      <c r="CG580" s="164"/>
      <c r="CH580" s="164"/>
      <c r="CI580" s="164"/>
      <c r="DR580" s="243"/>
      <c r="DS580" s="243"/>
      <c r="DT580" s="243"/>
      <c r="DU580" s="243"/>
      <c r="DV580" s="243"/>
      <c r="DW580" s="243"/>
    </row>
    <row r="581" ht="15.75" customHeight="1">
      <c r="E581" s="247"/>
      <c r="F581" s="247"/>
      <c r="G581" s="247"/>
      <c r="H581" s="247"/>
      <c r="I581" s="247"/>
      <c r="J581" s="248"/>
      <c r="T581" s="249"/>
      <c r="AE581" s="242"/>
      <c r="AF581" s="242"/>
      <c r="AG581" s="242"/>
      <c r="AH581" s="242"/>
      <c r="BF581" s="164"/>
      <c r="BG581" s="164"/>
      <c r="BH581" s="164"/>
      <c r="BI581" s="164"/>
      <c r="BJ581" s="164"/>
      <c r="BK581" s="164"/>
      <c r="BL581" s="164"/>
      <c r="BM581" s="164"/>
      <c r="BN581" s="164"/>
      <c r="BO581" s="164"/>
      <c r="BP581" s="164"/>
      <c r="BQ581" s="164"/>
      <c r="BR581" s="164"/>
      <c r="BS581" s="164"/>
      <c r="BT581" s="164"/>
      <c r="BU581" s="164"/>
      <c r="BV581" s="164"/>
      <c r="BW581" s="164"/>
      <c r="BX581" s="164"/>
      <c r="BY581" s="164"/>
      <c r="BZ581" s="164"/>
      <c r="CA581" s="164"/>
      <c r="CB581" s="164"/>
      <c r="CC581" s="164"/>
      <c r="CD581" s="164"/>
      <c r="CE581" s="164"/>
      <c r="CF581" s="164"/>
      <c r="CG581" s="164"/>
      <c r="CH581" s="164"/>
      <c r="CI581" s="164"/>
      <c r="DR581" s="243"/>
      <c r="DS581" s="243"/>
      <c r="DT581" s="243"/>
      <c r="DU581" s="243"/>
      <c r="DV581" s="243"/>
      <c r="DW581" s="243"/>
    </row>
    <row r="582" ht="15.75" customHeight="1">
      <c r="E582" s="247"/>
      <c r="F582" s="247"/>
      <c r="G582" s="247"/>
      <c r="H582" s="247"/>
      <c r="I582" s="247"/>
      <c r="J582" s="248"/>
      <c r="T582" s="249"/>
      <c r="AE582" s="242"/>
      <c r="AF582" s="242"/>
      <c r="AG582" s="242"/>
      <c r="AH582" s="242"/>
      <c r="BF582" s="164"/>
      <c r="BG582" s="164"/>
      <c r="BH582" s="164"/>
      <c r="BI582" s="164"/>
      <c r="BJ582" s="164"/>
      <c r="BK582" s="164"/>
      <c r="BL582" s="164"/>
      <c r="BM582" s="164"/>
      <c r="BN582" s="164"/>
      <c r="BO582" s="164"/>
      <c r="BP582" s="164"/>
      <c r="BQ582" s="164"/>
      <c r="BR582" s="164"/>
      <c r="BS582" s="164"/>
      <c r="BT582" s="164"/>
      <c r="BU582" s="164"/>
      <c r="BV582" s="164"/>
      <c r="BW582" s="164"/>
      <c r="BX582" s="164"/>
      <c r="BY582" s="164"/>
      <c r="BZ582" s="164"/>
      <c r="CA582" s="164"/>
      <c r="CB582" s="164"/>
      <c r="CC582" s="164"/>
      <c r="CD582" s="164"/>
      <c r="CE582" s="164"/>
      <c r="CF582" s="164"/>
      <c r="CG582" s="164"/>
      <c r="CH582" s="164"/>
      <c r="CI582" s="164"/>
      <c r="DR582" s="243"/>
      <c r="DS582" s="243"/>
      <c r="DT582" s="243"/>
      <c r="DU582" s="243"/>
      <c r="DV582" s="243"/>
      <c r="DW582" s="243"/>
    </row>
    <row r="583" ht="15.75" customHeight="1">
      <c r="E583" s="247"/>
      <c r="F583" s="247"/>
      <c r="G583" s="247"/>
      <c r="H583" s="247"/>
      <c r="I583" s="247"/>
      <c r="J583" s="248"/>
      <c r="T583" s="249"/>
      <c r="AE583" s="242"/>
      <c r="AF583" s="242"/>
      <c r="AG583" s="242"/>
      <c r="AH583" s="242"/>
      <c r="BF583" s="164"/>
      <c r="BG583" s="164"/>
      <c r="BH583" s="164"/>
      <c r="BI583" s="164"/>
      <c r="BJ583" s="164"/>
      <c r="BK583" s="164"/>
      <c r="BL583" s="164"/>
      <c r="BM583" s="164"/>
      <c r="BN583" s="164"/>
      <c r="BO583" s="164"/>
      <c r="BP583" s="164"/>
      <c r="BQ583" s="164"/>
      <c r="BR583" s="164"/>
      <c r="BS583" s="164"/>
      <c r="BT583" s="164"/>
      <c r="BU583" s="164"/>
      <c r="BV583" s="164"/>
      <c r="BW583" s="164"/>
      <c r="BX583" s="164"/>
      <c r="BY583" s="164"/>
      <c r="BZ583" s="164"/>
      <c r="CA583" s="164"/>
      <c r="CB583" s="164"/>
      <c r="CC583" s="164"/>
      <c r="CD583" s="164"/>
      <c r="CE583" s="164"/>
      <c r="CF583" s="164"/>
      <c r="CG583" s="164"/>
      <c r="CH583" s="164"/>
      <c r="CI583" s="164"/>
      <c r="DR583" s="243"/>
      <c r="DS583" s="243"/>
      <c r="DT583" s="243"/>
      <c r="DU583" s="243"/>
      <c r="DV583" s="243"/>
      <c r="DW583" s="243"/>
    </row>
    <row r="584" ht="15.75" customHeight="1">
      <c r="E584" s="247"/>
      <c r="F584" s="247"/>
      <c r="G584" s="247"/>
      <c r="H584" s="247"/>
      <c r="I584" s="247"/>
      <c r="J584" s="248"/>
      <c r="T584" s="249"/>
      <c r="AE584" s="242"/>
      <c r="AF584" s="242"/>
      <c r="AG584" s="242"/>
      <c r="AH584" s="242"/>
      <c r="BF584" s="164"/>
      <c r="BG584" s="164"/>
      <c r="BH584" s="164"/>
      <c r="BI584" s="164"/>
      <c r="BJ584" s="164"/>
      <c r="BK584" s="164"/>
      <c r="BL584" s="164"/>
      <c r="BM584" s="164"/>
      <c r="BN584" s="164"/>
      <c r="BO584" s="164"/>
      <c r="BP584" s="164"/>
      <c r="BQ584" s="164"/>
      <c r="BR584" s="164"/>
      <c r="BS584" s="164"/>
      <c r="BT584" s="164"/>
      <c r="BU584" s="164"/>
      <c r="BV584" s="164"/>
      <c r="BW584" s="164"/>
      <c r="BX584" s="164"/>
      <c r="BY584" s="164"/>
      <c r="BZ584" s="164"/>
      <c r="CA584" s="164"/>
      <c r="CB584" s="164"/>
      <c r="CC584" s="164"/>
      <c r="CD584" s="164"/>
      <c r="CE584" s="164"/>
      <c r="CF584" s="164"/>
      <c r="CG584" s="164"/>
      <c r="CH584" s="164"/>
      <c r="CI584" s="164"/>
      <c r="DR584" s="243"/>
      <c r="DS584" s="243"/>
      <c r="DT584" s="243"/>
      <c r="DU584" s="243"/>
      <c r="DV584" s="243"/>
      <c r="DW584" s="243"/>
    </row>
    <row r="585" ht="15.75" customHeight="1">
      <c r="E585" s="247"/>
      <c r="F585" s="247"/>
      <c r="G585" s="247"/>
      <c r="H585" s="247"/>
      <c r="I585" s="247"/>
      <c r="J585" s="248"/>
      <c r="T585" s="249"/>
      <c r="AE585" s="242"/>
      <c r="AF585" s="242"/>
      <c r="AG585" s="242"/>
      <c r="AH585" s="242"/>
      <c r="BF585" s="164"/>
      <c r="BG585" s="164"/>
      <c r="BH585" s="164"/>
      <c r="BI585" s="164"/>
      <c r="BJ585" s="164"/>
      <c r="BK585" s="164"/>
      <c r="BL585" s="164"/>
      <c r="BM585" s="164"/>
      <c r="BN585" s="164"/>
      <c r="BO585" s="164"/>
      <c r="BP585" s="164"/>
      <c r="BQ585" s="164"/>
      <c r="BR585" s="164"/>
      <c r="BS585" s="164"/>
      <c r="BT585" s="164"/>
      <c r="BU585" s="164"/>
      <c r="BV585" s="164"/>
      <c r="BW585" s="164"/>
      <c r="BX585" s="164"/>
      <c r="BY585" s="164"/>
      <c r="BZ585" s="164"/>
      <c r="CA585" s="164"/>
      <c r="CB585" s="164"/>
      <c r="CC585" s="164"/>
      <c r="CD585" s="164"/>
      <c r="CE585" s="164"/>
      <c r="CF585" s="164"/>
      <c r="CG585" s="164"/>
      <c r="CH585" s="164"/>
      <c r="CI585" s="164"/>
      <c r="DR585" s="243"/>
      <c r="DS585" s="243"/>
      <c r="DT585" s="243"/>
      <c r="DU585" s="243"/>
      <c r="DV585" s="243"/>
      <c r="DW585" s="243"/>
    </row>
    <row r="586" ht="15.75" customHeight="1">
      <c r="E586" s="247"/>
      <c r="F586" s="247"/>
      <c r="G586" s="247"/>
      <c r="H586" s="247"/>
      <c r="I586" s="247"/>
      <c r="J586" s="248"/>
      <c r="T586" s="249"/>
      <c r="AE586" s="242"/>
      <c r="AF586" s="242"/>
      <c r="AG586" s="242"/>
      <c r="AH586" s="242"/>
      <c r="BF586" s="164"/>
      <c r="BG586" s="164"/>
      <c r="BH586" s="164"/>
      <c r="BI586" s="164"/>
      <c r="BJ586" s="164"/>
      <c r="BK586" s="164"/>
      <c r="BL586" s="164"/>
      <c r="BM586" s="164"/>
      <c r="BN586" s="164"/>
      <c r="BO586" s="164"/>
      <c r="BP586" s="164"/>
      <c r="BQ586" s="164"/>
      <c r="BR586" s="164"/>
      <c r="BS586" s="164"/>
      <c r="BT586" s="164"/>
      <c r="BU586" s="164"/>
      <c r="BV586" s="164"/>
      <c r="BW586" s="164"/>
      <c r="BX586" s="164"/>
      <c r="BY586" s="164"/>
      <c r="BZ586" s="164"/>
      <c r="CA586" s="164"/>
      <c r="CB586" s="164"/>
      <c r="CC586" s="164"/>
      <c r="CD586" s="164"/>
      <c r="CE586" s="164"/>
      <c r="CF586" s="164"/>
      <c r="CG586" s="164"/>
      <c r="CH586" s="164"/>
      <c r="CI586" s="164"/>
      <c r="DR586" s="243"/>
      <c r="DS586" s="243"/>
      <c r="DT586" s="243"/>
      <c r="DU586" s="243"/>
      <c r="DV586" s="243"/>
      <c r="DW586" s="243"/>
    </row>
    <row r="587" ht="15.75" customHeight="1">
      <c r="E587" s="247"/>
      <c r="F587" s="247"/>
      <c r="G587" s="247"/>
      <c r="H587" s="247"/>
      <c r="I587" s="247"/>
      <c r="J587" s="248"/>
      <c r="T587" s="249"/>
      <c r="AE587" s="242"/>
      <c r="AF587" s="242"/>
      <c r="AG587" s="242"/>
      <c r="AH587" s="242"/>
      <c r="BF587" s="164"/>
      <c r="BG587" s="164"/>
      <c r="BH587" s="164"/>
      <c r="BI587" s="164"/>
      <c r="BJ587" s="164"/>
      <c r="BK587" s="164"/>
      <c r="BL587" s="164"/>
      <c r="BM587" s="164"/>
      <c r="BN587" s="164"/>
      <c r="BO587" s="164"/>
      <c r="BP587" s="164"/>
      <c r="BQ587" s="164"/>
      <c r="BR587" s="164"/>
      <c r="BS587" s="164"/>
      <c r="BT587" s="164"/>
      <c r="BU587" s="164"/>
      <c r="BV587" s="164"/>
      <c r="BW587" s="164"/>
      <c r="BX587" s="164"/>
      <c r="BY587" s="164"/>
      <c r="BZ587" s="164"/>
      <c r="CA587" s="164"/>
      <c r="CB587" s="164"/>
      <c r="CC587" s="164"/>
      <c r="CD587" s="164"/>
      <c r="CE587" s="164"/>
      <c r="CF587" s="164"/>
      <c r="CG587" s="164"/>
      <c r="CH587" s="164"/>
      <c r="CI587" s="164"/>
      <c r="DR587" s="243"/>
      <c r="DS587" s="243"/>
      <c r="DT587" s="243"/>
      <c r="DU587" s="243"/>
      <c r="DV587" s="243"/>
      <c r="DW587" s="243"/>
    </row>
    <row r="588" ht="15.75" customHeight="1">
      <c r="E588" s="247"/>
      <c r="F588" s="247"/>
      <c r="G588" s="247"/>
      <c r="H588" s="247"/>
      <c r="I588" s="247"/>
      <c r="J588" s="248"/>
      <c r="T588" s="249"/>
      <c r="AE588" s="242"/>
      <c r="AF588" s="242"/>
      <c r="AG588" s="242"/>
      <c r="AH588" s="242"/>
      <c r="BF588" s="164"/>
      <c r="BG588" s="164"/>
      <c r="BH588" s="164"/>
      <c r="BI588" s="164"/>
      <c r="BJ588" s="164"/>
      <c r="BK588" s="164"/>
      <c r="BL588" s="164"/>
      <c r="BM588" s="164"/>
      <c r="BN588" s="164"/>
      <c r="BO588" s="164"/>
      <c r="BP588" s="164"/>
      <c r="BQ588" s="164"/>
      <c r="BR588" s="164"/>
      <c r="BS588" s="164"/>
      <c r="BT588" s="164"/>
      <c r="BU588" s="164"/>
      <c r="BV588" s="164"/>
      <c r="BW588" s="164"/>
      <c r="BX588" s="164"/>
      <c r="BY588" s="164"/>
      <c r="BZ588" s="164"/>
      <c r="CA588" s="164"/>
      <c r="CB588" s="164"/>
      <c r="CC588" s="164"/>
      <c r="CD588" s="164"/>
      <c r="CE588" s="164"/>
      <c r="CF588" s="164"/>
      <c r="CG588" s="164"/>
      <c r="CH588" s="164"/>
      <c r="CI588" s="164"/>
      <c r="DR588" s="243"/>
      <c r="DS588" s="243"/>
      <c r="DT588" s="243"/>
      <c r="DU588" s="243"/>
      <c r="DV588" s="243"/>
      <c r="DW588" s="243"/>
    </row>
    <row r="589" ht="15.75" customHeight="1">
      <c r="E589" s="247"/>
      <c r="F589" s="247"/>
      <c r="G589" s="247"/>
      <c r="H589" s="247"/>
      <c r="I589" s="247"/>
      <c r="J589" s="248"/>
      <c r="T589" s="249"/>
      <c r="AE589" s="242"/>
      <c r="AF589" s="242"/>
      <c r="AG589" s="242"/>
      <c r="AH589" s="242"/>
      <c r="BF589" s="164"/>
      <c r="BG589" s="164"/>
      <c r="BH589" s="164"/>
      <c r="BI589" s="164"/>
      <c r="BJ589" s="164"/>
      <c r="BK589" s="164"/>
      <c r="BL589" s="164"/>
      <c r="BM589" s="164"/>
      <c r="BN589" s="164"/>
      <c r="BO589" s="164"/>
      <c r="BP589" s="164"/>
      <c r="BQ589" s="164"/>
      <c r="BR589" s="164"/>
      <c r="BS589" s="164"/>
      <c r="BT589" s="164"/>
      <c r="BU589" s="164"/>
      <c r="BV589" s="164"/>
      <c r="BW589" s="164"/>
      <c r="BX589" s="164"/>
      <c r="BY589" s="164"/>
      <c r="BZ589" s="164"/>
      <c r="CA589" s="164"/>
      <c r="CB589" s="164"/>
      <c r="CC589" s="164"/>
      <c r="CD589" s="164"/>
      <c r="CE589" s="164"/>
      <c r="CF589" s="164"/>
      <c r="CG589" s="164"/>
      <c r="CH589" s="164"/>
      <c r="CI589" s="164"/>
      <c r="DR589" s="243"/>
      <c r="DS589" s="243"/>
      <c r="DT589" s="243"/>
      <c r="DU589" s="243"/>
      <c r="DV589" s="243"/>
      <c r="DW589" s="243"/>
    </row>
    <row r="590" ht="15.75" customHeight="1">
      <c r="E590" s="247"/>
      <c r="F590" s="247"/>
      <c r="G590" s="247"/>
      <c r="H590" s="247"/>
      <c r="I590" s="247"/>
      <c r="J590" s="248"/>
      <c r="T590" s="249"/>
      <c r="AE590" s="242"/>
      <c r="AF590" s="242"/>
      <c r="AG590" s="242"/>
      <c r="AH590" s="242"/>
      <c r="BF590" s="164"/>
      <c r="BG590" s="164"/>
      <c r="BH590" s="164"/>
      <c r="BI590" s="164"/>
      <c r="BJ590" s="164"/>
      <c r="BK590" s="164"/>
      <c r="BL590" s="164"/>
      <c r="BM590" s="164"/>
      <c r="BN590" s="164"/>
      <c r="BO590" s="164"/>
      <c r="BP590" s="164"/>
      <c r="BQ590" s="164"/>
      <c r="BR590" s="164"/>
      <c r="BS590" s="164"/>
      <c r="BT590" s="164"/>
      <c r="BU590" s="164"/>
      <c r="BV590" s="164"/>
      <c r="BW590" s="164"/>
      <c r="BX590" s="164"/>
      <c r="BY590" s="164"/>
      <c r="BZ590" s="164"/>
      <c r="CA590" s="164"/>
      <c r="CB590" s="164"/>
      <c r="CC590" s="164"/>
      <c r="CD590" s="164"/>
      <c r="CE590" s="164"/>
      <c r="CF590" s="164"/>
      <c r="CG590" s="164"/>
      <c r="CH590" s="164"/>
      <c r="CI590" s="164"/>
      <c r="DR590" s="243"/>
      <c r="DS590" s="243"/>
      <c r="DT590" s="243"/>
      <c r="DU590" s="243"/>
      <c r="DV590" s="243"/>
      <c r="DW590" s="243"/>
    </row>
    <row r="591" ht="15.75" customHeight="1">
      <c r="E591" s="247"/>
      <c r="F591" s="247"/>
      <c r="G591" s="247"/>
      <c r="H591" s="247"/>
      <c r="I591" s="247"/>
      <c r="J591" s="248"/>
      <c r="T591" s="249"/>
      <c r="AE591" s="242"/>
      <c r="AF591" s="242"/>
      <c r="AG591" s="242"/>
      <c r="AH591" s="242"/>
      <c r="BF591" s="164"/>
      <c r="BG591" s="164"/>
      <c r="BH591" s="164"/>
      <c r="BI591" s="164"/>
      <c r="BJ591" s="164"/>
      <c r="BK591" s="164"/>
      <c r="BL591" s="164"/>
      <c r="BM591" s="164"/>
      <c r="BN591" s="164"/>
      <c r="BO591" s="164"/>
      <c r="BP591" s="164"/>
      <c r="BQ591" s="164"/>
      <c r="BR591" s="164"/>
      <c r="BS591" s="164"/>
      <c r="BT591" s="164"/>
      <c r="BU591" s="164"/>
      <c r="BV591" s="164"/>
      <c r="BW591" s="164"/>
      <c r="BX591" s="164"/>
      <c r="BY591" s="164"/>
      <c r="BZ591" s="164"/>
      <c r="CA591" s="164"/>
      <c r="CB591" s="164"/>
      <c r="CC591" s="164"/>
      <c r="CD591" s="164"/>
      <c r="CE591" s="164"/>
      <c r="CF591" s="164"/>
      <c r="CG591" s="164"/>
      <c r="CH591" s="164"/>
      <c r="CI591" s="164"/>
      <c r="DR591" s="243"/>
      <c r="DS591" s="243"/>
      <c r="DT591" s="243"/>
      <c r="DU591" s="243"/>
      <c r="DV591" s="243"/>
      <c r="DW591" s="243"/>
    </row>
    <row r="592" ht="15.75" customHeight="1">
      <c r="E592" s="247"/>
      <c r="F592" s="247"/>
      <c r="G592" s="247"/>
      <c r="H592" s="247"/>
      <c r="I592" s="247"/>
      <c r="J592" s="248"/>
      <c r="T592" s="249"/>
      <c r="AE592" s="242"/>
      <c r="AF592" s="242"/>
      <c r="AG592" s="242"/>
      <c r="AH592" s="242"/>
      <c r="BF592" s="164"/>
      <c r="BG592" s="164"/>
      <c r="BH592" s="164"/>
      <c r="BI592" s="164"/>
      <c r="BJ592" s="164"/>
      <c r="BK592" s="164"/>
      <c r="BL592" s="164"/>
      <c r="BM592" s="164"/>
      <c r="BN592" s="164"/>
      <c r="BO592" s="164"/>
      <c r="BP592" s="164"/>
      <c r="BQ592" s="164"/>
      <c r="BR592" s="164"/>
      <c r="BS592" s="164"/>
      <c r="BT592" s="164"/>
      <c r="BU592" s="164"/>
      <c r="BV592" s="164"/>
      <c r="BW592" s="164"/>
      <c r="BX592" s="164"/>
      <c r="BY592" s="164"/>
      <c r="BZ592" s="164"/>
      <c r="CA592" s="164"/>
      <c r="CB592" s="164"/>
      <c r="CC592" s="164"/>
      <c r="CD592" s="164"/>
      <c r="CE592" s="164"/>
      <c r="CF592" s="164"/>
      <c r="CG592" s="164"/>
      <c r="CH592" s="164"/>
      <c r="CI592" s="164"/>
      <c r="DR592" s="243"/>
      <c r="DS592" s="243"/>
      <c r="DT592" s="243"/>
      <c r="DU592" s="243"/>
      <c r="DV592" s="243"/>
      <c r="DW592" s="243"/>
    </row>
    <row r="593" ht="15.75" customHeight="1">
      <c r="E593" s="247"/>
      <c r="F593" s="247"/>
      <c r="G593" s="247"/>
      <c r="H593" s="247"/>
      <c r="I593" s="247"/>
      <c r="J593" s="248"/>
      <c r="T593" s="249"/>
      <c r="AE593" s="242"/>
      <c r="AF593" s="242"/>
      <c r="AG593" s="242"/>
      <c r="AH593" s="242"/>
      <c r="BF593" s="164"/>
      <c r="BG593" s="164"/>
      <c r="BH593" s="164"/>
      <c r="BI593" s="164"/>
      <c r="BJ593" s="164"/>
      <c r="BK593" s="164"/>
      <c r="BL593" s="164"/>
      <c r="BM593" s="164"/>
      <c r="BN593" s="164"/>
      <c r="BO593" s="164"/>
      <c r="BP593" s="164"/>
      <c r="BQ593" s="164"/>
      <c r="BR593" s="164"/>
      <c r="BS593" s="164"/>
      <c r="BT593" s="164"/>
      <c r="BU593" s="164"/>
      <c r="BV593" s="164"/>
      <c r="BW593" s="164"/>
      <c r="BX593" s="164"/>
      <c r="BY593" s="164"/>
      <c r="BZ593" s="164"/>
      <c r="CA593" s="164"/>
      <c r="CB593" s="164"/>
      <c r="CC593" s="164"/>
      <c r="CD593" s="164"/>
      <c r="CE593" s="164"/>
      <c r="CF593" s="164"/>
      <c r="CG593" s="164"/>
      <c r="CH593" s="164"/>
      <c r="CI593" s="164"/>
      <c r="DR593" s="243"/>
      <c r="DS593" s="243"/>
      <c r="DT593" s="243"/>
      <c r="DU593" s="243"/>
      <c r="DV593" s="243"/>
      <c r="DW593" s="243"/>
    </row>
    <row r="594" ht="15.75" customHeight="1">
      <c r="E594" s="247"/>
      <c r="F594" s="247"/>
      <c r="G594" s="247"/>
      <c r="H594" s="247"/>
      <c r="I594" s="247"/>
      <c r="J594" s="248"/>
      <c r="T594" s="249"/>
      <c r="AE594" s="242"/>
      <c r="AF594" s="242"/>
      <c r="AG594" s="242"/>
      <c r="AH594" s="242"/>
      <c r="BF594" s="164"/>
      <c r="BG594" s="164"/>
      <c r="BH594" s="164"/>
      <c r="BI594" s="164"/>
      <c r="BJ594" s="164"/>
      <c r="BK594" s="164"/>
      <c r="BL594" s="164"/>
      <c r="BM594" s="164"/>
      <c r="BN594" s="164"/>
      <c r="BO594" s="164"/>
      <c r="BP594" s="164"/>
      <c r="BQ594" s="164"/>
      <c r="BR594" s="164"/>
      <c r="BS594" s="164"/>
      <c r="BT594" s="164"/>
      <c r="BU594" s="164"/>
      <c r="BV594" s="164"/>
      <c r="BW594" s="164"/>
      <c r="BX594" s="164"/>
      <c r="BY594" s="164"/>
      <c r="BZ594" s="164"/>
      <c r="CA594" s="164"/>
      <c r="CB594" s="164"/>
      <c r="CC594" s="164"/>
      <c r="CD594" s="164"/>
      <c r="CE594" s="164"/>
      <c r="CF594" s="164"/>
      <c r="CG594" s="164"/>
      <c r="CH594" s="164"/>
      <c r="CI594" s="164"/>
      <c r="DR594" s="243"/>
      <c r="DS594" s="243"/>
      <c r="DT594" s="243"/>
      <c r="DU594" s="243"/>
      <c r="DV594" s="243"/>
      <c r="DW594" s="243"/>
    </row>
    <row r="595" ht="15.75" customHeight="1">
      <c r="E595" s="247"/>
      <c r="F595" s="247"/>
      <c r="G595" s="247"/>
      <c r="H595" s="247"/>
      <c r="I595" s="247"/>
      <c r="J595" s="248"/>
      <c r="T595" s="249"/>
      <c r="AE595" s="242"/>
      <c r="AF595" s="242"/>
      <c r="AG595" s="242"/>
      <c r="AH595" s="242"/>
      <c r="BF595" s="164"/>
      <c r="BG595" s="164"/>
      <c r="BH595" s="164"/>
      <c r="BI595" s="164"/>
      <c r="BJ595" s="164"/>
      <c r="BK595" s="164"/>
      <c r="BL595" s="164"/>
      <c r="BM595" s="164"/>
      <c r="BN595" s="164"/>
      <c r="BO595" s="164"/>
      <c r="BP595" s="164"/>
      <c r="BQ595" s="164"/>
      <c r="BR595" s="164"/>
      <c r="BS595" s="164"/>
      <c r="BT595" s="164"/>
      <c r="BU595" s="164"/>
      <c r="BV595" s="164"/>
      <c r="BW595" s="164"/>
      <c r="BX595" s="164"/>
      <c r="BY595" s="164"/>
      <c r="BZ595" s="164"/>
      <c r="CA595" s="164"/>
      <c r="CB595" s="164"/>
      <c r="CC595" s="164"/>
      <c r="CD595" s="164"/>
      <c r="CE595" s="164"/>
      <c r="CF595" s="164"/>
      <c r="CG595" s="164"/>
      <c r="CH595" s="164"/>
      <c r="CI595" s="164"/>
      <c r="DR595" s="243"/>
      <c r="DS595" s="243"/>
      <c r="DT595" s="243"/>
      <c r="DU595" s="243"/>
      <c r="DV595" s="243"/>
      <c r="DW595" s="243"/>
    </row>
    <row r="596" ht="15.75" customHeight="1">
      <c r="E596" s="247"/>
      <c r="F596" s="247"/>
      <c r="G596" s="247"/>
      <c r="H596" s="247"/>
      <c r="I596" s="247"/>
      <c r="J596" s="248"/>
      <c r="T596" s="249"/>
      <c r="AE596" s="242"/>
      <c r="AF596" s="242"/>
      <c r="AG596" s="242"/>
      <c r="AH596" s="242"/>
      <c r="BF596" s="164"/>
      <c r="BG596" s="164"/>
      <c r="BH596" s="164"/>
      <c r="BI596" s="164"/>
      <c r="BJ596" s="164"/>
      <c r="BK596" s="164"/>
      <c r="BL596" s="164"/>
      <c r="BM596" s="164"/>
      <c r="BN596" s="164"/>
      <c r="BO596" s="164"/>
      <c r="BP596" s="164"/>
      <c r="BQ596" s="164"/>
      <c r="BR596" s="164"/>
      <c r="BS596" s="164"/>
      <c r="BT596" s="164"/>
      <c r="BU596" s="164"/>
      <c r="BV596" s="164"/>
      <c r="BW596" s="164"/>
      <c r="BX596" s="164"/>
      <c r="BY596" s="164"/>
      <c r="BZ596" s="164"/>
      <c r="CA596" s="164"/>
      <c r="CB596" s="164"/>
      <c r="CC596" s="164"/>
      <c r="CD596" s="164"/>
      <c r="CE596" s="164"/>
      <c r="CF596" s="164"/>
      <c r="CG596" s="164"/>
      <c r="CH596" s="164"/>
      <c r="CI596" s="164"/>
      <c r="DR596" s="243"/>
      <c r="DS596" s="243"/>
      <c r="DT596" s="243"/>
      <c r="DU596" s="243"/>
      <c r="DV596" s="243"/>
      <c r="DW596" s="243"/>
    </row>
    <row r="597" ht="15.75" customHeight="1">
      <c r="E597" s="247"/>
      <c r="F597" s="247"/>
      <c r="G597" s="247"/>
      <c r="H597" s="247"/>
      <c r="I597" s="247"/>
      <c r="J597" s="248"/>
      <c r="T597" s="249"/>
      <c r="AE597" s="242"/>
      <c r="AF597" s="242"/>
      <c r="AG597" s="242"/>
      <c r="AH597" s="242"/>
      <c r="BF597" s="164"/>
      <c r="BG597" s="164"/>
      <c r="BH597" s="164"/>
      <c r="BI597" s="164"/>
      <c r="BJ597" s="164"/>
      <c r="BK597" s="164"/>
      <c r="BL597" s="164"/>
      <c r="BM597" s="164"/>
      <c r="BN597" s="164"/>
      <c r="BO597" s="164"/>
      <c r="BP597" s="164"/>
      <c r="BQ597" s="164"/>
      <c r="BR597" s="164"/>
      <c r="BS597" s="164"/>
      <c r="BT597" s="164"/>
      <c r="BU597" s="164"/>
      <c r="BV597" s="164"/>
      <c r="BW597" s="164"/>
      <c r="BX597" s="164"/>
      <c r="BY597" s="164"/>
      <c r="BZ597" s="164"/>
      <c r="CA597" s="164"/>
      <c r="CB597" s="164"/>
      <c r="CC597" s="164"/>
      <c r="CD597" s="164"/>
      <c r="CE597" s="164"/>
      <c r="CF597" s="164"/>
      <c r="CG597" s="164"/>
      <c r="CH597" s="164"/>
      <c r="CI597" s="164"/>
      <c r="DR597" s="243"/>
      <c r="DS597" s="243"/>
      <c r="DT597" s="243"/>
      <c r="DU597" s="243"/>
      <c r="DV597" s="243"/>
      <c r="DW597" s="243"/>
    </row>
    <row r="598" ht="15.75" customHeight="1">
      <c r="E598" s="247"/>
      <c r="F598" s="247"/>
      <c r="G598" s="247"/>
      <c r="H598" s="247"/>
      <c r="I598" s="247"/>
      <c r="J598" s="248"/>
      <c r="T598" s="249"/>
      <c r="AE598" s="242"/>
      <c r="AF598" s="242"/>
      <c r="AG598" s="242"/>
      <c r="AH598" s="242"/>
      <c r="BF598" s="164"/>
      <c r="BG598" s="164"/>
      <c r="BH598" s="164"/>
      <c r="BI598" s="164"/>
      <c r="BJ598" s="164"/>
      <c r="BK598" s="164"/>
      <c r="BL598" s="164"/>
      <c r="BM598" s="164"/>
      <c r="BN598" s="164"/>
      <c r="BO598" s="164"/>
      <c r="BP598" s="164"/>
      <c r="BQ598" s="164"/>
      <c r="BR598" s="164"/>
      <c r="BS598" s="164"/>
      <c r="BT598" s="164"/>
      <c r="BU598" s="164"/>
      <c r="BV598" s="164"/>
      <c r="BW598" s="164"/>
      <c r="BX598" s="164"/>
      <c r="BY598" s="164"/>
      <c r="BZ598" s="164"/>
      <c r="CA598" s="164"/>
      <c r="CB598" s="164"/>
      <c r="CC598" s="164"/>
      <c r="CD598" s="164"/>
      <c r="CE598" s="164"/>
      <c r="CF598" s="164"/>
      <c r="CG598" s="164"/>
      <c r="CH598" s="164"/>
      <c r="CI598" s="164"/>
      <c r="DR598" s="243"/>
      <c r="DS598" s="243"/>
      <c r="DT598" s="243"/>
      <c r="DU598" s="243"/>
      <c r="DV598" s="243"/>
      <c r="DW598" s="243"/>
    </row>
    <row r="599" ht="15.75" customHeight="1">
      <c r="E599" s="247"/>
      <c r="F599" s="247"/>
      <c r="G599" s="247"/>
      <c r="H599" s="247"/>
      <c r="I599" s="247"/>
      <c r="J599" s="248"/>
      <c r="T599" s="249"/>
      <c r="AE599" s="242"/>
      <c r="AF599" s="242"/>
      <c r="AG599" s="242"/>
      <c r="AH599" s="242"/>
      <c r="BF599" s="164"/>
      <c r="BG599" s="164"/>
      <c r="BH599" s="164"/>
      <c r="BI599" s="164"/>
      <c r="BJ599" s="164"/>
      <c r="BK599" s="164"/>
      <c r="BL599" s="164"/>
      <c r="BM599" s="164"/>
      <c r="BN599" s="164"/>
      <c r="BO599" s="164"/>
      <c r="BP599" s="164"/>
      <c r="BQ599" s="164"/>
      <c r="BR599" s="164"/>
      <c r="BS599" s="164"/>
      <c r="BT599" s="164"/>
      <c r="BU599" s="164"/>
      <c r="BV599" s="164"/>
      <c r="BW599" s="164"/>
      <c r="BX599" s="164"/>
      <c r="BY599" s="164"/>
      <c r="BZ599" s="164"/>
      <c r="CA599" s="164"/>
      <c r="CB599" s="164"/>
      <c r="CC599" s="164"/>
      <c r="CD599" s="164"/>
      <c r="CE599" s="164"/>
      <c r="CF599" s="164"/>
      <c r="CG599" s="164"/>
      <c r="CH599" s="164"/>
      <c r="CI599" s="164"/>
      <c r="DR599" s="243"/>
      <c r="DS599" s="243"/>
      <c r="DT599" s="243"/>
      <c r="DU599" s="243"/>
      <c r="DV599" s="243"/>
      <c r="DW599" s="243"/>
    </row>
    <row r="600" ht="15.75" customHeight="1">
      <c r="E600" s="247"/>
      <c r="F600" s="247"/>
      <c r="G600" s="247"/>
      <c r="H600" s="247"/>
      <c r="I600" s="247"/>
      <c r="J600" s="248"/>
      <c r="T600" s="249"/>
      <c r="AE600" s="242"/>
      <c r="AF600" s="242"/>
      <c r="AG600" s="242"/>
      <c r="AH600" s="242"/>
      <c r="BF600" s="164"/>
      <c r="BG600" s="164"/>
      <c r="BH600" s="164"/>
      <c r="BI600" s="164"/>
      <c r="BJ600" s="164"/>
      <c r="BK600" s="164"/>
      <c r="BL600" s="164"/>
      <c r="BM600" s="164"/>
      <c r="BN600" s="164"/>
      <c r="BO600" s="164"/>
      <c r="BP600" s="164"/>
      <c r="BQ600" s="164"/>
      <c r="BR600" s="164"/>
      <c r="BS600" s="164"/>
      <c r="BT600" s="164"/>
      <c r="BU600" s="164"/>
      <c r="BV600" s="164"/>
      <c r="BW600" s="164"/>
      <c r="BX600" s="164"/>
      <c r="BY600" s="164"/>
      <c r="BZ600" s="164"/>
      <c r="CA600" s="164"/>
      <c r="CB600" s="164"/>
      <c r="CC600" s="164"/>
      <c r="CD600" s="164"/>
      <c r="CE600" s="164"/>
      <c r="CF600" s="164"/>
      <c r="CG600" s="164"/>
      <c r="CH600" s="164"/>
      <c r="CI600" s="164"/>
      <c r="DR600" s="243"/>
      <c r="DS600" s="243"/>
      <c r="DT600" s="243"/>
      <c r="DU600" s="243"/>
      <c r="DV600" s="243"/>
      <c r="DW600" s="243"/>
    </row>
    <row r="601" ht="15.75" customHeight="1">
      <c r="E601" s="247"/>
      <c r="F601" s="247"/>
      <c r="G601" s="247"/>
      <c r="H601" s="247"/>
      <c r="I601" s="247"/>
      <c r="J601" s="248"/>
      <c r="T601" s="249"/>
      <c r="AE601" s="242"/>
      <c r="AF601" s="242"/>
      <c r="AG601" s="242"/>
      <c r="AH601" s="242"/>
      <c r="BF601" s="164"/>
      <c r="BG601" s="164"/>
      <c r="BH601" s="164"/>
      <c r="BI601" s="164"/>
      <c r="BJ601" s="164"/>
      <c r="BK601" s="164"/>
      <c r="BL601" s="164"/>
      <c r="BM601" s="164"/>
      <c r="BN601" s="164"/>
      <c r="BO601" s="164"/>
      <c r="BP601" s="164"/>
      <c r="BQ601" s="164"/>
      <c r="BR601" s="164"/>
      <c r="BS601" s="164"/>
      <c r="BT601" s="164"/>
      <c r="BU601" s="164"/>
      <c r="BV601" s="164"/>
      <c r="BW601" s="164"/>
      <c r="BX601" s="164"/>
      <c r="BY601" s="164"/>
      <c r="BZ601" s="164"/>
      <c r="CA601" s="164"/>
      <c r="CB601" s="164"/>
      <c r="CC601" s="164"/>
      <c r="CD601" s="164"/>
      <c r="CE601" s="164"/>
      <c r="CF601" s="164"/>
      <c r="CG601" s="164"/>
      <c r="CH601" s="164"/>
      <c r="CI601" s="164"/>
      <c r="DR601" s="243"/>
      <c r="DS601" s="243"/>
      <c r="DT601" s="243"/>
      <c r="DU601" s="243"/>
      <c r="DV601" s="243"/>
      <c r="DW601" s="243"/>
    </row>
    <row r="602" ht="15.75" customHeight="1">
      <c r="E602" s="247"/>
      <c r="F602" s="247"/>
      <c r="G602" s="247"/>
      <c r="H602" s="247"/>
      <c r="I602" s="247"/>
      <c r="J602" s="248"/>
      <c r="T602" s="249"/>
      <c r="AE602" s="242"/>
      <c r="AF602" s="242"/>
      <c r="AG602" s="242"/>
      <c r="AH602" s="242"/>
      <c r="BF602" s="164"/>
      <c r="BG602" s="164"/>
      <c r="BH602" s="164"/>
      <c r="BI602" s="164"/>
      <c r="BJ602" s="164"/>
      <c r="BK602" s="164"/>
      <c r="BL602" s="164"/>
      <c r="BM602" s="164"/>
      <c r="BN602" s="164"/>
      <c r="BO602" s="164"/>
      <c r="BP602" s="164"/>
      <c r="BQ602" s="164"/>
      <c r="BR602" s="164"/>
      <c r="BS602" s="164"/>
      <c r="BT602" s="164"/>
      <c r="BU602" s="164"/>
      <c r="BV602" s="164"/>
      <c r="BW602" s="164"/>
      <c r="BX602" s="164"/>
      <c r="BY602" s="164"/>
      <c r="BZ602" s="164"/>
      <c r="CA602" s="164"/>
      <c r="CB602" s="164"/>
      <c r="CC602" s="164"/>
      <c r="CD602" s="164"/>
      <c r="CE602" s="164"/>
      <c r="CF602" s="164"/>
      <c r="CG602" s="164"/>
      <c r="CH602" s="164"/>
      <c r="CI602" s="164"/>
      <c r="DR602" s="243"/>
      <c r="DS602" s="243"/>
      <c r="DT602" s="243"/>
      <c r="DU602" s="243"/>
      <c r="DV602" s="243"/>
      <c r="DW602" s="243"/>
    </row>
    <row r="603" ht="15.75" customHeight="1">
      <c r="E603" s="247"/>
      <c r="F603" s="247"/>
      <c r="G603" s="247"/>
      <c r="H603" s="247"/>
      <c r="I603" s="247"/>
      <c r="J603" s="248"/>
      <c r="T603" s="249"/>
      <c r="AE603" s="242"/>
      <c r="AF603" s="242"/>
      <c r="AG603" s="242"/>
      <c r="AH603" s="242"/>
      <c r="BF603" s="164"/>
      <c r="BG603" s="164"/>
      <c r="BH603" s="164"/>
      <c r="BI603" s="164"/>
      <c r="BJ603" s="164"/>
      <c r="BK603" s="164"/>
      <c r="BL603" s="164"/>
      <c r="BM603" s="164"/>
      <c r="BN603" s="164"/>
      <c r="BO603" s="164"/>
      <c r="BP603" s="164"/>
      <c r="BQ603" s="164"/>
      <c r="BR603" s="164"/>
      <c r="BS603" s="164"/>
      <c r="BT603" s="164"/>
      <c r="BU603" s="164"/>
      <c r="BV603" s="164"/>
      <c r="BW603" s="164"/>
      <c r="BX603" s="164"/>
      <c r="BY603" s="164"/>
      <c r="BZ603" s="164"/>
      <c r="CA603" s="164"/>
      <c r="CB603" s="164"/>
      <c r="CC603" s="164"/>
      <c r="CD603" s="164"/>
      <c r="CE603" s="164"/>
      <c r="CF603" s="164"/>
      <c r="CG603" s="164"/>
      <c r="CH603" s="164"/>
      <c r="CI603" s="164"/>
      <c r="DR603" s="243"/>
      <c r="DS603" s="243"/>
      <c r="DT603" s="243"/>
      <c r="DU603" s="243"/>
      <c r="DV603" s="243"/>
      <c r="DW603" s="243"/>
    </row>
    <row r="604" ht="15.75" customHeight="1">
      <c r="E604" s="247"/>
      <c r="F604" s="247"/>
      <c r="G604" s="247"/>
      <c r="H604" s="247"/>
      <c r="I604" s="247"/>
      <c r="J604" s="248"/>
      <c r="T604" s="249"/>
      <c r="AE604" s="242"/>
      <c r="AF604" s="242"/>
      <c r="AG604" s="242"/>
      <c r="AH604" s="242"/>
      <c r="BF604" s="164"/>
      <c r="BG604" s="164"/>
      <c r="BH604" s="164"/>
      <c r="BI604" s="164"/>
      <c r="BJ604" s="164"/>
      <c r="BK604" s="164"/>
      <c r="BL604" s="164"/>
      <c r="BM604" s="164"/>
      <c r="BN604" s="164"/>
      <c r="BO604" s="164"/>
      <c r="BP604" s="164"/>
      <c r="BQ604" s="164"/>
      <c r="BR604" s="164"/>
      <c r="BS604" s="164"/>
      <c r="BT604" s="164"/>
      <c r="BU604" s="164"/>
      <c r="BV604" s="164"/>
      <c r="BW604" s="164"/>
      <c r="BX604" s="164"/>
      <c r="BY604" s="164"/>
      <c r="BZ604" s="164"/>
      <c r="CA604" s="164"/>
      <c r="CB604" s="164"/>
      <c r="CC604" s="164"/>
      <c r="CD604" s="164"/>
      <c r="CE604" s="164"/>
      <c r="CF604" s="164"/>
      <c r="CG604" s="164"/>
      <c r="CH604" s="164"/>
      <c r="CI604" s="164"/>
      <c r="DR604" s="243"/>
      <c r="DS604" s="243"/>
      <c r="DT604" s="243"/>
      <c r="DU604" s="243"/>
      <c r="DV604" s="243"/>
      <c r="DW604" s="243"/>
    </row>
    <row r="605" ht="15.75" customHeight="1">
      <c r="E605" s="247"/>
      <c r="F605" s="247"/>
      <c r="G605" s="247"/>
      <c r="H605" s="247"/>
      <c r="I605" s="247"/>
      <c r="J605" s="248"/>
      <c r="T605" s="249"/>
      <c r="AE605" s="242"/>
      <c r="AF605" s="242"/>
      <c r="AG605" s="242"/>
      <c r="AH605" s="242"/>
      <c r="BF605" s="164"/>
      <c r="BG605" s="164"/>
      <c r="BH605" s="164"/>
      <c r="BI605" s="164"/>
      <c r="BJ605" s="164"/>
      <c r="BK605" s="164"/>
      <c r="BL605" s="164"/>
      <c r="BM605" s="164"/>
      <c r="BN605" s="164"/>
      <c r="BO605" s="164"/>
      <c r="BP605" s="164"/>
      <c r="BQ605" s="164"/>
      <c r="BR605" s="164"/>
      <c r="BS605" s="164"/>
      <c r="BT605" s="164"/>
      <c r="BU605" s="164"/>
      <c r="BV605" s="164"/>
      <c r="BW605" s="164"/>
      <c r="BX605" s="164"/>
      <c r="BY605" s="164"/>
      <c r="BZ605" s="164"/>
      <c r="CA605" s="164"/>
      <c r="CB605" s="164"/>
      <c r="CC605" s="164"/>
      <c r="CD605" s="164"/>
      <c r="CE605" s="164"/>
      <c r="CF605" s="164"/>
      <c r="CG605" s="164"/>
      <c r="CH605" s="164"/>
      <c r="CI605" s="164"/>
      <c r="DR605" s="243"/>
      <c r="DS605" s="243"/>
      <c r="DT605" s="243"/>
      <c r="DU605" s="243"/>
      <c r="DV605" s="243"/>
      <c r="DW605" s="243"/>
    </row>
    <row r="606" ht="15.75" customHeight="1">
      <c r="E606" s="247"/>
      <c r="F606" s="247"/>
      <c r="G606" s="247"/>
      <c r="H606" s="247"/>
      <c r="I606" s="247"/>
      <c r="J606" s="248"/>
      <c r="T606" s="249"/>
      <c r="AE606" s="242"/>
      <c r="AF606" s="242"/>
      <c r="AG606" s="242"/>
      <c r="AH606" s="242"/>
      <c r="BF606" s="164"/>
      <c r="BG606" s="164"/>
      <c r="BH606" s="164"/>
      <c r="BI606" s="164"/>
      <c r="BJ606" s="164"/>
      <c r="BK606" s="164"/>
      <c r="BL606" s="164"/>
      <c r="BM606" s="164"/>
      <c r="BN606" s="164"/>
      <c r="BO606" s="164"/>
      <c r="BP606" s="164"/>
      <c r="BQ606" s="164"/>
      <c r="BR606" s="164"/>
      <c r="BS606" s="164"/>
      <c r="BT606" s="164"/>
      <c r="BU606" s="164"/>
      <c r="BV606" s="164"/>
      <c r="BW606" s="164"/>
      <c r="BX606" s="164"/>
      <c r="BY606" s="164"/>
      <c r="BZ606" s="164"/>
      <c r="CA606" s="164"/>
      <c r="CB606" s="164"/>
      <c r="CC606" s="164"/>
      <c r="CD606" s="164"/>
      <c r="CE606" s="164"/>
      <c r="CF606" s="164"/>
      <c r="CG606" s="164"/>
      <c r="CH606" s="164"/>
      <c r="CI606" s="164"/>
      <c r="DR606" s="243"/>
      <c r="DS606" s="243"/>
      <c r="DT606" s="243"/>
      <c r="DU606" s="243"/>
      <c r="DV606" s="243"/>
      <c r="DW606" s="243"/>
    </row>
    <row r="607" ht="15.75" customHeight="1">
      <c r="E607" s="247"/>
      <c r="F607" s="247"/>
      <c r="G607" s="247"/>
      <c r="H607" s="247"/>
      <c r="I607" s="247"/>
      <c r="J607" s="248"/>
      <c r="T607" s="249"/>
      <c r="AE607" s="242"/>
      <c r="AF607" s="242"/>
      <c r="AG607" s="242"/>
      <c r="AH607" s="242"/>
      <c r="BF607" s="164"/>
      <c r="BG607" s="164"/>
      <c r="BH607" s="164"/>
      <c r="BI607" s="164"/>
      <c r="BJ607" s="164"/>
      <c r="BK607" s="164"/>
      <c r="BL607" s="164"/>
      <c r="BM607" s="164"/>
      <c r="BN607" s="164"/>
      <c r="BO607" s="164"/>
      <c r="BP607" s="164"/>
      <c r="BQ607" s="164"/>
      <c r="BR607" s="164"/>
      <c r="BS607" s="164"/>
      <c r="BT607" s="164"/>
      <c r="BU607" s="164"/>
      <c r="BV607" s="164"/>
      <c r="BW607" s="164"/>
      <c r="BX607" s="164"/>
      <c r="BY607" s="164"/>
      <c r="BZ607" s="164"/>
      <c r="CA607" s="164"/>
      <c r="CB607" s="164"/>
      <c r="CC607" s="164"/>
      <c r="CD607" s="164"/>
      <c r="CE607" s="164"/>
      <c r="CF607" s="164"/>
      <c r="CG607" s="164"/>
      <c r="CH607" s="164"/>
      <c r="CI607" s="164"/>
      <c r="DR607" s="243"/>
      <c r="DS607" s="243"/>
      <c r="DT607" s="243"/>
      <c r="DU607" s="243"/>
      <c r="DV607" s="243"/>
      <c r="DW607" s="243"/>
    </row>
    <row r="608" ht="15.75" customHeight="1">
      <c r="E608" s="247"/>
      <c r="F608" s="247"/>
      <c r="G608" s="247"/>
      <c r="H608" s="247"/>
      <c r="I608" s="247"/>
      <c r="J608" s="248"/>
      <c r="T608" s="249"/>
      <c r="AE608" s="242"/>
      <c r="AF608" s="242"/>
      <c r="AG608" s="242"/>
      <c r="AH608" s="242"/>
      <c r="BF608" s="164"/>
      <c r="BG608" s="164"/>
      <c r="BH608" s="164"/>
      <c r="BI608" s="164"/>
      <c r="BJ608" s="164"/>
      <c r="BK608" s="164"/>
      <c r="BL608" s="164"/>
      <c r="BM608" s="164"/>
      <c r="BN608" s="164"/>
      <c r="BO608" s="164"/>
      <c r="BP608" s="164"/>
      <c r="BQ608" s="164"/>
      <c r="BR608" s="164"/>
      <c r="BS608" s="164"/>
      <c r="BT608" s="164"/>
      <c r="BU608" s="164"/>
      <c r="BV608" s="164"/>
      <c r="BW608" s="164"/>
      <c r="BX608" s="164"/>
      <c r="BY608" s="164"/>
      <c r="BZ608" s="164"/>
      <c r="CA608" s="164"/>
      <c r="CB608" s="164"/>
      <c r="CC608" s="164"/>
      <c r="CD608" s="164"/>
      <c r="CE608" s="164"/>
      <c r="CF608" s="164"/>
      <c r="CG608" s="164"/>
      <c r="CH608" s="164"/>
      <c r="CI608" s="164"/>
      <c r="DR608" s="243"/>
      <c r="DS608" s="243"/>
      <c r="DT608" s="243"/>
      <c r="DU608" s="243"/>
      <c r="DV608" s="243"/>
      <c r="DW608" s="243"/>
    </row>
    <row r="609" ht="15.75" customHeight="1">
      <c r="E609" s="247"/>
      <c r="F609" s="247"/>
      <c r="G609" s="247"/>
      <c r="H609" s="247"/>
      <c r="I609" s="247"/>
      <c r="J609" s="248"/>
      <c r="T609" s="249"/>
      <c r="AE609" s="242"/>
      <c r="AF609" s="242"/>
      <c r="AG609" s="242"/>
      <c r="AH609" s="242"/>
      <c r="BF609" s="164"/>
      <c r="BG609" s="164"/>
      <c r="BH609" s="164"/>
      <c r="BI609" s="164"/>
      <c r="BJ609" s="164"/>
      <c r="BK609" s="164"/>
      <c r="BL609" s="164"/>
      <c r="BM609" s="164"/>
      <c r="BN609" s="164"/>
      <c r="BO609" s="164"/>
      <c r="BP609" s="164"/>
      <c r="BQ609" s="164"/>
      <c r="BR609" s="164"/>
      <c r="BS609" s="164"/>
      <c r="BT609" s="164"/>
      <c r="BU609" s="164"/>
      <c r="BV609" s="164"/>
      <c r="BW609" s="164"/>
      <c r="BX609" s="164"/>
      <c r="BY609" s="164"/>
      <c r="BZ609" s="164"/>
      <c r="CA609" s="164"/>
      <c r="CB609" s="164"/>
      <c r="CC609" s="164"/>
      <c r="CD609" s="164"/>
      <c r="CE609" s="164"/>
      <c r="CF609" s="164"/>
      <c r="CG609" s="164"/>
      <c r="CH609" s="164"/>
      <c r="CI609" s="164"/>
      <c r="DR609" s="243"/>
      <c r="DS609" s="243"/>
      <c r="DT609" s="243"/>
      <c r="DU609" s="243"/>
      <c r="DV609" s="243"/>
      <c r="DW609" s="243"/>
    </row>
    <row r="610" ht="15.75" customHeight="1">
      <c r="E610" s="247"/>
      <c r="F610" s="247"/>
      <c r="G610" s="247"/>
      <c r="H610" s="247"/>
      <c r="I610" s="247"/>
      <c r="J610" s="248"/>
      <c r="T610" s="249"/>
      <c r="AE610" s="242"/>
      <c r="AF610" s="242"/>
      <c r="AG610" s="242"/>
      <c r="AH610" s="242"/>
      <c r="BF610" s="164"/>
      <c r="BG610" s="164"/>
      <c r="BH610" s="164"/>
      <c r="BI610" s="164"/>
      <c r="BJ610" s="164"/>
      <c r="BK610" s="164"/>
      <c r="BL610" s="164"/>
      <c r="BM610" s="164"/>
      <c r="BN610" s="164"/>
      <c r="BO610" s="164"/>
      <c r="BP610" s="164"/>
      <c r="BQ610" s="164"/>
      <c r="BR610" s="164"/>
      <c r="BS610" s="164"/>
      <c r="BT610" s="164"/>
      <c r="BU610" s="164"/>
      <c r="BV610" s="164"/>
      <c r="BW610" s="164"/>
      <c r="BX610" s="164"/>
      <c r="BY610" s="164"/>
      <c r="BZ610" s="164"/>
      <c r="CA610" s="164"/>
      <c r="CB610" s="164"/>
      <c r="CC610" s="164"/>
      <c r="CD610" s="164"/>
      <c r="CE610" s="164"/>
      <c r="CF610" s="164"/>
      <c r="CG610" s="164"/>
      <c r="CH610" s="164"/>
      <c r="CI610" s="164"/>
      <c r="DR610" s="243"/>
      <c r="DS610" s="243"/>
      <c r="DT610" s="243"/>
      <c r="DU610" s="243"/>
      <c r="DV610" s="243"/>
      <c r="DW610" s="243"/>
    </row>
    <row r="611" ht="15.75" customHeight="1">
      <c r="E611" s="247"/>
      <c r="F611" s="247"/>
      <c r="G611" s="247"/>
      <c r="H611" s="247"/>
      <c r="I611" s="247"/>
      <c r="J611" s="248"/>
      <c r="T611" s="249"/>
      <c r="AE611" s="242"/>
      <c r="AF611" s="242"/>
      <c r="AG611" s="242"/>
      <c r="AH611" s="242"/>
      <c r="BF611" s="164"/>
      <c r="BG611" s="164"/>
      <c r="BH611" s="164"/>
      <c r="BI611" s="164"/>
      <c r="BJ611" s="164"/>
      <c r="BK611" s="164"/>
      <c r="BL611" s="164"/>
      <c r="BM611" s="164"/>
      <c r="BN611" s="164"/>
      <c r="BO611" s="164"/>
      <c r="BP611" s="164"/>
      <c r="BQ611" s="164"/>
      <c r="BR611" s="164"/>
      <c r="BS611" s="164"/>
      <c r="BT611" s="164"/>
      <c r="BU611" s="164"/>
      <c r="BV611" s="164"/>
      <c r="BW611" s="164"/>
      <c r="BX611" s="164"/>
      <c r="BY611" s="164"/>
      <c r="BZ611" s="164"/>
      <c r="CA611" s="164"/>
      <c r="CB611" s="164"/>
      <c r="CC611" s="164"/>
      <c r="CD611" s="164"/>
      <c r="CE611" s="164"/>
      <c r="CF611" s="164"/>
      <c r="CG611" s="164"/>
      <c r="CH611" s="164"/>
      <c r="CI611" s="164"/>
      <c r="DR611" s="243"/>
      <c r="DS611" s="243"/>
      <c r="DT611" s="243"/>
      <c r="DU611" s="243"/>
      <c r="DV611" s="243"/>
      <c r="DW611" s="243"/>
    </row>
    <row r="612" ht="15.75" customHeight="1">
      <c r="E612" s="247"/>
      <c r="F612" s="247"/>
      <c r="G612" s="247"/>
      <c r="H612" s="247"/>
      <c r="I612" s="247"/>
      <c r="J612" s="248"/>
      <c r="T612" s="249"/>
      <c r="AE612" s="242"/>
      <c r="AF612" s="242"/>
      <c r="AG612" s="242"/>
      <c r="AH612" s="242"/>
      <c r="BF612" s="164"/>
      <c r="BG612" s="164"/>
      <c r="BH612" s="164"/>
      <c r="BI612" s="164"/>
      <c r="BJ612" s="164"/>
      <c r="BK612" s="164"/>
      <c r="BL612" s="164"/>
      <c r="BM612" s="164"/>
      <c r="BN612" s="164"/>
      <c r="BO612" s="164"/>
      <c r="BP612" s="164"/>
      <c r="BQ612" s="164"/>
      <c r="BR612" s="164"/>
      <c r="BS612" s="164"/>
      <c r="BT612" s="164"/>
      <c r="BU612" s="164"/>
      <c r="BV612" s="164"/>
      <c r="BW612" s="164"/>
      <c r="BX612" s="164"/>
      <c r="BY612" s="164"/>
      <c r="BZ612" s="164"/>
      <c r="CA612" s="164"/>
      <c r="CB612" s="164"/>
      <c r="CC612" s="164"/>
      <c r="CD612" s="164"/>
      <c r="CE612" s="164"/>
      <c r="CF612" s="164"/>
      <c r="CG612" s="164"/>
      <c r="CH612" s="164"/>
      <c r="CI612" s="164"/>
      <c r="DR612" s="243"/>
      <c r="DS612" s="243"/>
      <c r="DT612" s="243"/>
      <c r="DU612" s="243"/>
      <c r="DV612" s="243"/>
      <c r="DW612" s="243"/>
    </row>
    <row r="613" ht="15.75" customHeight="1">
      <c r="E613" s="247"/>
      <c r="F613" s="247"/>
      <c r="G613" s="247"/>
      <c r="H613" s="247"/>
      <c r="I613" s="247"/>
      <c r="J613" s="248"/>
      <c r="T613" s="249"/>
      <c r="AE613" s="242"/>
      <c r="AF613" s="242"/>
      <c r="AG613" s="242"/>
      <c r="AH613" s="242"/>
      <c r="BF613" s="164"/>
      <c r="BG613" s="164"/>
      <c r="BH613" s="164"/>
      <c r="BI613" s="164"/>
      <c r="BJ613" s="164"/>
      <c r="BK613" s="164"/>
      <c r="BL613" s="164"/>
      <c r="BM613" s="164"/>
      <c r="BN613" s="164"/>
      <c r="BO613" s="164"/>
      <c r="BP613" s="164"/>
      <c r="BQ613" s="164"/>
      <c r="BR613" s="164"/>
      <c r="BS613" s="164"/>
      <c r="BT613" s="164"/>
      <c r="BU613" s="164"/>
      <c r="BV613" s="164"/>
      <c r="BW613" s="164"/>
      <c r="BX613" s="164"/>
      <c r="BY613" s="164"/>
      <c r="BZ613" s="164"/>
      <c r="CA613" s="164"/>
      <c r="CB613" s="164"/>
      <c r="CC613" s="164"/>
      <c r="CD613" s="164"/>
      <c r="CE613" s="164"/>
      <c r="CF613" s="164"/>
      <c r="CG613" s="164"/>
      <c r="CH613" s="164"/>
      <c r="CI613" s="164"/>
      <c r="DR613" s="243"/>
      <c r="DS613" s="243"/>
      <c r="DT613" s="243"/>
      <c r="DU613" s="243"/>
      <c r="DV613" s="243"/>
      <c r="DW613" s="243"/>
    </row>
    <row r="614" ht="15.75" customHeight="1">
      <c r="E614" s="247"/>
      <c r="F614" s="247"/>
      <c r="G614" s="247"/>
      <c r="H614" s="247"/>
      <c r="I614" s="247"/>
      <c r="J614" s="248"/>
      <c r="T614" s="249"/>
      <c r="AE614" s="242"/>
      <c r="AF614" s="242"/>
      <c r="AG614" s="242"/>
      <c r="AH614" s="242"/>
      <c r="BF614" s="164"/>
      <c r="BG614" s="164"/>
      <c r="BH614" s="164"/>
      <c r="BI614" s="164"/>
      <c r="BJ614" s="164"/>
      <c r="BK614" s="164"/>
      <c r="BL614" s="164"/>
      <c r="BM614" s="164"/>
      <c r="BN614" s="164"/>
      <c r="BO614" s="164"/>
      <c r="BP614" s="164"/>
      <c r="BQ614" s="164"/>
      <c r="BR614" s="164"/>
      <c r="BS614" s="164"/>
      <c r="BT614" s="164"/>
      <c r="BU614" s="164"/>
      <c r="BV614" s="164"/>
      <c r="BW614" s="164"/>
      <c r="BX614" s="164"/>
      <c r="BY614" s="164"/>
      <c r="BZ614" s="164"/>
      <c r="CA614" s="164"/>
      <c r="CB614" s="164"/>
      <c r="CC614" s="164"/>
      <c r="CD614" s="164"/>
      <c r="CE614" s="164"/>
      <c r="CF614" s="164"/>
      <c r="CG614" s="164"/>
      <c r="CH614" s="164"/>
      <c r="CI614" s="164"/>
      <c r="DR614" s="243"/>
      <c r="DS614" s="243"/>
      <c r="DT614" s="243"/>
      <c r="DU614" s="243"/>
      <c r="DV614" s="243"/>
      <c r="DW614" s="243"/>
    </row>
    <row r="615" ht="15.75" customHeight="1">
      <c r="E615" s="247"/>
      <c r="F615" s="247"/>
      <c r="G615" s="247"/>
      <c r="H615" s="247"/>
      <c r="I615" s="247"/>
      <c r="J615" s="248"/>
      <c r="T615" s="249"/>
      <c r="AE615" s="242"/>
      <c r="AF615" s="242"/>
      <c r="AG615" s="242"/>
      <c r="AH615" s="242"/>
      <c r="BF615" s="164"/>
      <c r="BG615" s="164"/>
      <c r="BH615" s="164"/>
      <c r="BI615" s="164"/>
      <c r="BJ615" s="164"/>
      <c r="BK615" s="164"/>
      <c r="BL615" s="164"/>
      <c r="BM615" s="164"/>
      <c r="BN615" s="164"/>
      <c r="BO615" s="164"/>
      <c r="BP615" s="164"/>
      <c r="BQ615" s="164"/>
      <c r="BR615" s="164"/>
      <c r="BS615" s="164"/>
      <c r="BT615" s="164"/>
      <c r="BU615" s="164"/>
      <c r="BV615" s="164"/>
      <c r="BW615" s="164"/>
      <c r="BX615" s="164"/>
      <c r="BY615" s="164"/>
      <c r="BZ615" s="164"/>
      <c r="CA615" s="164"/>
      <c r="CB615" s="164"/>
      <c r="CC615" s="164"/>
      <c r="CD615" s="164"/>
      <c r="CE615" s="164"/>
      <c r="CF615" s="164"/>
      <c r="CG615" s="164"/>
      <c r="CH615" s="164"/>
      <c r="CI615" s="164"/>
      <c r="DR615" s="243"/>
      <c r="DS615" s="243"/>
      <c r="DT615" s="243"/>
      <c r="DU615" s="243"/>
      <c r="DV615" s="243"/>
      <c r="DW615" s="243"/>
    </row>
    <row r="616" ht="15.75" customHeight="1">
      <c r="E616" s="247"/>
      <c r="F616" s="247"/>
      <c r="G616" s="247"/>
      <c r="H616" s="247"/>
      <c r="I616" s="247"/>
      <c r="J616" s="248"/>
      <c r="T616" s="249"/>
      <c r="AE616" s="242"/>
      <c r="AF616" s="242"/>
      <c r="AG616" s="242"/>
      <c r="AH616" s="242"/>
      <c r="BF616" s="164"/>
      <c r="BG616" s="164"/>
      <c r="BH616" s="164"/>
      <c r="BI616" s="164"/>
      <c r="BJ616" s="164"/>
      <c r="BK616" s="164"/>
      <c r="BL616" s="164"/>
      <c r="BM616" s="164"/>
      <c r="BN616" s="164"/>
      <c r="BO616" s="164"/>
      <c r="BP616" s="164"/>
      <c r="BQ616" s="164"/>
      <c r="BR616" s="164"/>
      <c r="BS616" s="164"/>
      <c r="BT616" s="164"/>
      <c r="BU616" s="164"/>
      <c r="BV616" s="164"/>
      <c r="BW616" s="164"/>
      <c r="BX616" s="164"/>
      <c r="BY616" s="164"/>
      <c r="BZ616" s="164"/>
      <c r="CA616" s="164"/>
      <c r="CB616" s="164"/>
      <c r="CC616" s="164"/>
      <c r="CD616" s="164"/>
      <c r="CE616" s="164"/>
      <c r="CF616" s="164"/>
      <c r="CG616" s="164"/>
      <c r="CH616" s="164"/>
      <c r="CI616" s="164"/>
      <c r="DR616" s="243"/>
      <c r="DS616" s="243"/>
      <c r="DT616" s="243"/>
      <c r="DU616" s="243"/>
      <c r="DV616" s="243"/>
      <c r="DW616" s="243"/>
    </row>
    <row r="617" ht="15.75" customHeight="1">
      <c r="E617" s="247"/>
      <c r="F617" s="247"/>
      <c r="G617" s="247"/>
      <c r="H617" s="247"/>
      <c r="I617" s="247"/>
      <c r="J617" s="248"/>
      <c r="T617" s="249"/>
      <c r="AE617" s="242"/>
      <c r="AF617" s="242"/>
      <c r="AG617" s="242"/>
      <c r="AH617" s="242"/>
      <c r="BF617" s="164"/>
      <c r="BG617" s="164"/>
      <c r="BH617" s="164"/>
      <c r="BI617" s="164"/>
      <c r="BJ617" s="164"/>
      <c r="BK617" s="164"/>
      <c r="BL617" s="164"/>
      <c r="BM617" s="164"/>
      <c r="BN617" s="164"/>
      <c r="BO617" s="164"/>
      <c r="BP617" s="164"/>
      <c r="BQ617" s="164"/>
      <c r="BR617" s="164"/>
      <c r="BS617" s="164"/>
      <c r="BT617" s="164"/>
      <c r="BU617" s="164"/>
      <c r="BV617" s="164"/>
      <c r="BW617" s="164"/>
      <c r="BX617" s="164"/>
      <c r="BY617" s="164"/>
      <c r="BZ617" s="164"/>
      <c r="CA617" s="164"/>
      <c r="CB617" s="164"/>
      <c r="CC617" s="164"/>
      <c r="CD617" s="164"/>
      <c r="CE617" s="164"/>
      <c r="CF617" s="164"/>
      <c r="CG617" s="164"/>
      <c r="CH617" s="164"/>
      <c r="CI617" s="164"/>
      <c r="DR617" s="243"/>
      <c r="DS617" s="243"/>
      <c r="DT617" s="243"/>
      <c r="DU617" s="243"/>
      <c r="DV617" s="243"/>
      <c r="DW617" s="243"/>
    </row>
    <row r="618" ht="15.75" customHeight="1">
      <c r="E618" s="247"/>
      <c r="F618" s="247"/>
      <c r="G618" s="247"/>
      <c r="H618" s="247"/>
      <c r="I618" s="247"/>
      <c r="J618" s="248"/>
      <c r="T618" s="249"/>
      <c r="AE618" s="242"/>
      <c r="AF618" s="242"/>
      <c r="AG618" s="242"/>
      <c r="AH618" s="242"/>
      <c r="BF618" s="164"/>
      <c r="BG618" s="164"/>
      <c r="BH618" s="164"/>
      <c r="BI618" s="164"/>
      <c r="BJ618" s="164"/>
      <c r="BK618" s="164"/>
      <c r="BL618" s="164"/>
      <c r="BM618" s="164"/>
      <c r="BN618" s="164"/>
      <c r="BO618" s="164"/>
      <c r="BP618" s="164"/>
      <c r="BQ618" s="164"/>
      <c r="BR618" s="164"/>
      <c r="BS618" s="164"/>
      <c r="BT618" s="164"/>
      <c r="BU618" s="164"/>
      <c r="BV618" s="164"/>
      <c r="BW618" s="164"/>
      <c r="BX618" s="164"/>
      <c r="BY618" s="164"/>
      <c r="BZ618" s="164"/>
      <c r="CA618" s="164"/>
      <c r="CB618" s="164"/>
      <c r="CC618" s="164"/>
      <c r="CD618" s="164"/>
      <c r="CE618" s="164"/>
      <c r="CF618" s="164"/>
      <c r="CG618" s="164"/>
      <c r="CH618" s="164"/>
      <c r="CI618" s="164"/>
      <c r="DR618" s="243"/>
      <c r="DS618" s="243"/>
      <c r="DT618" s="243"/>
      <c r="DU618" s="243"/>
      <c r="DV618" s="243"/>
      <c r="DW618" s="243"/>
    </row>
    <row r="619" ht="15.75" customHeight="1">
      <c r="E619" s="247"/>
      <c r="F619" s="247"/>
      <c r="G619" s="247"/>
      <c r="H619" s="247"/>
      <c r="I619" s="247"/>
      <c r="J619" s="248"/>
      <c r="T619" s="249"/>
      <c r="AE619" s="242"/>
      <c r="AF619" s="242"/>
      <c r="AG619" s="242"/>
      <c r="AH619" s="242"/>
      <c r="BF619" s="164"/>
      <c r="BG619" s="164"/>
      <c r="BH619" s="164"/>
      <c r="BI619" s="164"/>
      <c r="BJ619" s="164"/>
      <c r="BK619" s="164"/>
      <c r="BL619" s="164"/>
      <c r="BM619" s="164"/>
      <c r="BN619" s="164"/>
      <c r="BO619" s="164"/>
      <c r="BP619" s="164"/>
      <c r="BQ619" s="164"/>
      <c r="BR619" s="164"/>
      <c r="BS619" s="164"/>
      <c r="BT619" s="164"/>
      <c r="BU619" s="164"/>
      <c r="BV619" s="164"/>
      <c r="BW619" s="164"/>
      <c r="BX619" s="164"/>
      <c r="BY619" s="164"/>
      <c r="BZ619" s="164"/>
      <c r="CA619" s="164"/>
      <c r="CB619" s="164"/>
      <c r="CC619" s="164"/>
      <c r="CD619" s="164"/>
      <c r="CE619" s="164"/>
      <c r="CF619" s="164"/>
      <c r="CG619" s="164"/>
      <c r="CH619" s="164"/>
      <c r="CI619" s="164"/>
      <c r="DR619" s="243"/>
      <c r="DS619" s="243"/>
      <c r="DT619" s="243"/>
      <c r="DU619" s="243"/>
      <c r="DV619" s="243"/>
      <c r="DW619" s="243"/>
    </row>
    <row r="620" ht="15.75" customHeight="1">
      <c r="E620" s="247"/>
      <c r="F620" s="247"/>
      <c r="G620" s="247"/>
      <c r="H620" s="247"/>
      <c r="I620" s="247"/>
      <c r="J620" s="248"/>
      <c r="T620" s="249"/>
      <c r="AE620" s="242"/>
      <c r="AF620" s="242"/>
      <c r="AG620" s="242"/>
      <c r="AH620" s="242"/>
      <c r="BF620" s="164"/>
      <c r="BG620" s="164"/>
      <c r="BH620" s="164"/>
      <c r="BI620" s="164"/>
      <c r="BJ620" s="164"/>
      <c r="BK620" s="164"/>
      <c r="BL620" s="164"/>
      <c r="BM620" s="164"/>
      <c r="BN620" s="164"/>
      <c r="BO620" s="164"/>
      <c r="BP620" s="164"/>
      <c r="BQ620" s="164"/>
      <c r="BR620" s="164"/>
      <c r="BS620" s="164"/>
      <c r="BT620" s="164"/>
      <c r="BU620" s="164"/>
      <c r="BV620" s="164"/>
      <c r="BW620" s="164"/>
      <c r="BX620" s="164"/>
      <c r="BY620" s="164"/>
      <c r="BZ620" s="164"/>
      <c r="CA620" s="164"/>
      <c r="CB620" s="164"/>
      <c r="CC620" s="164"/>
      <c r="CD620" s="164"/>
      <c r="CE620" s="164"/>
      <c r="CF620" s="164"/>
      <c r="CG620" s="164"/>
      <c r="CH620" s="164"/>
      <c r="CI620" s="164"/>
      <c r="DR620" s="243"/>
      <c r="DS620" s="243"/>
      <c r="DT620" s="243"/>
      <c r="DU620" s="243"/>
      <c r="DV620" s="243"/>
      <c r="DW620" s="243"/>
    </row>
    <row r="621" ht="15.75" customHeight="1">
      <c r="E621" s="247"/>
      <c r="F621" s="247"/>
      <c r="G621" s="247"/>
      <c r="H621" s="247"/>
      <c r="I621" s="247"/>
      <c r="J621" s="248"/>
      <c r="T621" s="249"/>
      <c r="AE621" s="242"/>
      <c r="AF621" s="242"/>
      <c r="AG621" s="242"/>
      <c r="AH621" s="242"/>
      <c r="BF621" s="164"/>
      <c r="BG621" s="164"/>
      <c r="BH621" s="164"/>
      <c r="BI621" s="164"/>
      <c r="BJ621" s="164"/>
      <c r="BK621" s="164"/>
      <c r="BL621" s="164"/>
      <c r="BM621" s="164"/>
      <c r="BN621" s="164"/>
      <c r="BO621" s="164"/>
      <c r="BP621" s="164"/>
      <c r="BQ621" s="164"/>
      <c r="BR621" s="164"/>
      <c r="BS621" s="164"/>
      <c r="BT621" s="164"/>
      <c r="BU621" s="164"/>
      <c r="BV621" s="164"/>
      <c r="BW621" s="164"/>
      <c r="BX621" s="164"/>
      <c r="BY621" s="164"/>
      <c r="BZ621" s="164"/>
      <c r="CA621" s="164"/>
      <c r="CB621" s="164"/>
      <c r="CC621" s="164"/>
      <c r="CD621" s="164"/>
      <c r="CE621" s="164"/>
      <c r="CF621" s="164"/>
      <c r="CG621" s="164"/>
      <c r="CH621" s="164"/>
      <c r="CI621" s="164"/>
      <c r="DR621" s="243"/>
      <c r="DS621" s="243"/>
      <c r="DT621" s="243"/>
      <c r="DU621" s="243"/>
      <c r="DV621" s="243"/>
      <c r="DW621" s="243"/>
    </row>
    <row r="622" ht="15.75" customHeight="1">
      <c r="E622" s="247"/>
      <c r="F622" s="247"/>
      <c r="G622" s="247"/>
      <c r="H622" s="247"/>
      <c r="I622" s="247"/>
      <c r="J622" s="248"/>
      <c r="T622" s="249"/>
      <c r="AE622" s="242"/>
      <c r="AF622" s="242"/>
      <c r="AG622" s="242"/>
      <c r="AH622" s="242"/>
      <c r="BF622" s="164"/>
      <c r="BG622" s="164"/>
      <c r="BH622" s="164"/>
      <c r="BI622" s="164"/>
      <c r="BJ622" s="164"/>
      <c r="BK622" s="164"/>
      <c r="BL622" s="164"/>
      <c r="BM622" s="164"/>
      <c r="BN622" s="164"/>
      <c r="BO622" s="164"/>
      <c r="BP622" s="164"/>
      <c r="BQ622" s="164"/>
      <c r="BR622" s="164"/>
      <c r="BS622" s="164"/>
      <c r="BT622" s="164"/>
      <c r="BU622" s="164"/>
      <c r="BV622" s="164"/>
      <c r="BW622" s="164"/>
      <c r="BX622" s="164"/>
      <c r="BY622" s="164"/>
      <c r="BZ622" s="164"/>
      <c r="CA622" s="164"/>
      <c r="CB622" s="164"/>
      <c r="CC622" s="164"/>
      <c r="CD622" s="164"/>
      <c r="CE622" s="164"/>
      <c r="CF622" s="164"/>
      <c r="CG622" s="164"/>
      <c r="CH622" s="164"/>
      <c r="CI622" s="164"/>
      <c r="DR622" s="243"/>
      <c r="DS622" s="243"/>
      <c r="DT622" s="243"/>
      <c r="DU622" s="243"/>
      <c r="DV622" s="243"/>
      <c r="DW622" s="243"/>
    </row>
    <row r="623" ht="15.75" customHeight="1">
      <c r="E623" s="247"/>
      <c r="F623" s="247"/>
      <c r="G623" s="247"/>
      <c r="H623" s="247"/>
      <c r="I623" s="247"/>
      <c r="J623" s="248"/>
      <c r="T623" s="249"/>
      <c r="AE623" s="242"/>
      <c r="AF623" s="242"/>
      <c r="AG623" s="242"/>
      <c r="AH623" s="242"/>
      <c r="BF623" s="164"/>
      <c r="BG623" s="164"/>
      <c r="BH623" s="164"/>
      <c r="BI623" s="164"/>
      <c r="BJ623" s="164"/>
      <c r="BK623" s="164"/>
      <c r="BL623" s="164"/>
      <c r="BM623" s="164"/>
      <c r="BN623" s="164"/>
      <c r="BO623" s="164"/>
      <c r="BP623" s="164"/>
      <c r="BQ623" s="164"/>
      <c r="BR623" s="164"/>
      <c r="BS623" s="164"/>
      <c r="BT623" s="164"/>
      <c r="BU623" s="164"/>
      <c r="BV623" s="164"/>
      <c r="BW623" s="164"/>
      <c r="BX623" s="164"/>
      <c r="BY623" s="164"/>
      <c r="BZ623" s="164"/>
      <c r="CA623" s="164"/>
      <c r="CB623" s="164"/>
      <c r="CC623" s="164"/>
      <c r="CD623" s="164"/>
      <c r="CE623" s="164"/>
      <c r="CF623" s="164"/>
      <c r="CG623" s="164"/>
      <c r="CH623" s="164"/>
      <c r="CI623" s="164"/>
      <c r="DR623" s="243"/>
      <c r="DS623" s="243"/>
      <c r="DT623" s="243"/>
      <c r="DU623" s="243"/>
      <c r="DV623" s="243"/>
      <c r="DW623" s="243"/>
    </row>
    <row r="624" ht="15.75" customHeight="1">
      <c r="E624" s="247"/>
      <c r="F624" s="247"/>
      <c r="G624" s="247"/>
      <c r="H624" s="247"/>
      <c r="I624" s="247"/>
      <c r="J624" s="248"/>
      <c r="T624" s="249"/>
      <c r="AE624" s="242"/>
      <c r="AF624" s="242"/>
      <c r="AG624" s="242"/>
      <c r="AH624" s="242"/>
      <c r="BF624" s="164"/>
      <c r="BG624" s="164"/>
      <c r="BH624" s="164"/>
      <c r="BI624" s="164"/>
      <c r="BJ624" s="164"/>
      <c r="BK624" s="164"/>
      <c r="BL624" s="164"/>
      <c r="BM624" s="164"/>
      <c r="BN624" s="164"/>
      <c r="BO624" s="164"/>
      <c r="BP624" s="164"/>
      <c r="BQ624" s="164"/>
      <c r="BR624" s="164"/>
      <c r="BS624" s="164"/>
      <c r="BT624" s="164"/>
      <c r="BU624" s="164"/>
      <c r="BV624" s="164"/>
      <c r="BW624" s="164"/>
      <c r="BX624" s="164"/>
      <c r="BY624" s="164"/>
      <c r="BZ624" s="164"/>
      <c r="CA624" s="164"/>
      <c r="CB624" s="164"/>
      <c r="CC624" s="164"/>
      <c r="CD624" s="164"/>
      <c r="CE624" s="164"/>
      <c r="CF624" s="164"/>
      <c r="CG624" s="164"/>
      <c r="CH624" s="164"/>
      <c r="CI624" s="164"/>
      <c r="DR624" s="243"/>
      <c r="DS624" s="243"/>
      <c r="DT624" s="243"/>
      <c r="DU624" s="243"/>
      <c r="DV624" s="243"/>
      <c r="DW624" s="243"/>
    </row>
    <row r="625" ht="15.75" customHeight="1">
      <c r="E625" s="247"/>
      <c r="F625" s="247"/>
      <c r="G625" s="247"/>
      <c r="H625" s="247"/>
      <c r="I625" s="247"/>
      <c r="J625" s="248"/>
      <c r="T625" s="249"/>
      <c r="AE625" s="242"/>
      <c r="AF625" s="242"/>
      <c r="AG625" s="242"/>
      <c r="AH625" s="242"/>
      <c r="BF625" s="164"/>
      <c r="BG625" s="164"/>
      <c r="BH625" s="164"/>
      <c r="BI625" s="164"/>
      <c r="BJ625" s="164"/>
      <c r="BK625" s="164"/>
      <c r="BL625" s="164"/>
      <c r="BM625" s="164"/>
      <c r="BN625" s="164"/>
      <c r="BO625" s="164"/>
      <c r="BP625" s="164"/>
      <c r="BQ625" s="164"/>
      <c r="BR625" s="164"/>
      <c r="BS625" s="164"/>
      <c r="BT625" s="164"/>
      <c r="BU625" s="164"/>
      <c r="BV625" s="164"/>
      <c r="BW625" s="164"/>
      <c r="BX625" s="164"/>
      <c r="BY625" s="164"/>
      <c r="BZ625" s="164"/>
      <c r="CA625" s="164"/>
      <c r="CB625" s="164"/>
      <c r="CC625" s="164"/>
      <c r="CD625" s="164"/>
      <c r="CE625" s="164"/>
      <c r="CF625" s="164"/>
      <c r="CG625" s="164"/>
      <c r="CH625" s="164"/>
      <c r="CI625" s="164"/>
      <c r="DR625" s="243"/>
      <c r="DS625" s="243"/>
      <c r="DT625" s="243"/>
      <c r="DU625" s="243"/>
      <c r="DV625" s="243"/>
      <c r="DW625" s="243"/>
    </row>
    <row r="626" ht="15.75" customHeight="1">
      <c r="E626" s="247"/>
      <c r="F626" s="247"/>
      <c r="G626" s="247"/>
      <c r="H626" s="247"/>
      <c r="I626" s="247"/>
      <c r="J626" s="248"/>
      <c r="T626" s="249"/>
      <c r="AE626" s="242"/>
      <c r="AF626" s="242"/>
      <c r="AG626" s="242"/>
      <c r="AH626" s="242"/>
      <c r="BF626" s="164"/>
      <c r="BG626" s="164"/>
      <c r="BH626" s="164"/>
      <c r="BI626" s="164"/>
      <c r="BJ626" s="164"/>
      <c r="BK626" s="164"/>
      <c r="BL626" s="164"/>
      <c r="BM626" s="164"/>
      <c r="BN626" s="164"/>
      <c r="BO626" s="164"/>
      <c r="BP626" s="164"/>
      <c r="BQ626" s="164"/>
      <c r="BR626" s="164"/>
      <c r="BS626" s="164"/>
      <c r="BT626" s="164"/>
      <c r="BU626" s="164"/>
      <c r="BV626" s="164"/>
      <c r="BW626" s="164"/>
      <c r="BX626" s="164"/>
      <c r="BY626" s="164"/>
      <c r="BZ626" s="164"/>
      <c r="CA626" s="164"/>
      <c r="CB626" s="164"/>
      <c r="CC626" s="164"/>
      <c r="CD626" s="164"/>
      <c r="CE626" s="164"/>
      <c r="CF626" s="164"/>
      <c r="CG626" s="164"/>
      <c r="CH626" s="164"/>
      <c r="CI626" s="164"/>
      <c r="DR626" s="243"/>
      <c r="DS626" s="243"/>
      <c r="DT626" s="243"/>
      <c r="DU626" s="243"/>
      <c r="DV626" s="243"/>
      <c r="DW626" s="243"/>
    </row>
    <row r="627" ht="15.75" customHeight="1">
      <c r="E627" s="247"/>
      <c r="F627" s="247"/>
      <c r="G627" s="247"/>
      <c r="H627" s="247"/>
      <c r="I627" s="247"/>
      <c r="J627" s="248"/>
      <c r="T627" s="249"/>
      <c r="AE627" s="242"/>
      <c r="AF627" s="242"/>
      <c r="AG627" s="242"/>
      <c r="AH627" s="242"/>
      <c r="BF627" s="164"/>
      <c r="BG627" s="164"/>
      <c r="BH627" s="164"/>
      <c r="BI627" s="164"/>
      <c r="BJ627" s="164"/>
      <c r="BK627" s="164"/>
      <c r="BL627" s="164"/>
      <c r="BM627" s="164"/>
      <c r="BN627" s="164"/>
      <c r="BO627" s="164"/>
      <c r="BP627" s="164"/>
      <c r="BQ627" s="164"/>
      <c r="BR627" s="164"/>
      <c r="BS627" s="164"/>
      <c r="BT627" s="164"/>
      <c r="BU627" s="164"/>
      <c r="BV627" s="164"/>
      <c r="BW627" s="164"/>
      <c r="BX627" s="164"/>
      <c r="BY627" s="164"/>
      <c r="BZ627" s="164"/>
      <c r="CA627" s="164"/>
      <c r="CB627" s="164"/>
      <c r="CC627" s="164"/>
      <c r="CD627" s="164"/>
      <c r="CE627" s="164"/>
      <c r="CF627" s="164"/>
      <c r="CG627" s="164"/>
      <c r="CH627" s="164"/>
      <c r="CI627" s="164"/>
      <c r="DR627" s="243"/>
      <c r="DS627" s="243"/>
      <c r="DT627" s="243"/>
      <c r="DU627" s="243"/>
      <c r="DV627" s="243"/>
      <c r="DW627" s="243"/>
    </row>
    <row r="628" ht="15.75" customHeight="1">
      <c r="E628" s="247"/>
      <c r="F628" s="247"/>
      <c r="G628" s="247"/>
      <c r="H628" s="247"/>
      <c r="I628" s="247"/>
      <c r="J628" s="248"/>
      <c r="T628" s="249"/>
      <c r="AE628" s="242"/>
      <c r="AF628" s="242"/>
      <c r="AG628" s="242"/>
      <c r="AH628" s="242"/>
      <c r="BF628" s="164"/>
      <c r="BG628" s="164"/>
      <c r="BH628" s="164"/>
      <c r="BI628" s="164"/>
      <c r="BJ628" s="164"/>
      <c r="BK628" s="164"/>
      <c r="BL628" s="164"/>
      <c r="BM628" s="164"/>
      <c r="BN628" s="164"/>
      <c r="BO628" s="164"/>
      <c r="BP628" s="164"/>
      <c r="BQ628" s="164"/>
      <c r="BR628" s="164"/>
      <c r="BS628" s="164"/>
      <c r="BT628" s="164"/>
      <c r="BU628" s="164"/>
      <c r="BV628" s="164"/>
      <c r="BW628" s="164"/>
      <c r="BX628" s="164"/>
      <c r="BY628" s="164"/>
      <c r="BZ628" s="164"/>
      <c r="CA628" s="164"/>
      <c r="CB628" s="164"/>
      <c r="CC628" s="164"/>
      <c r="CD628" s="164"/>
      <c r="CE628" s="164"/>
      <c r="CF628" s="164"/>
      <c r="CG628" s="164"/>
      <c r="CH628" s="164"/>
      <c r="CI628" s="164"/>
      <c r="DR628" s="243"/>
      <c r="DS628" s="243"/>
      <c r="DT628" s="243"/>
      <c r="DU628" s="243"/>
      <c r="DV628" s="243"/>
      <c r="DW628" s="243"/>
    </row>
    <row r="629" ht="15.75" customHeight="1">
      <c r="E629" s="247"/>
      <c r="F629" s="247"/>
      <c r="G629" s="247"/>
      <c r="H629" s="247"/>
      <c r="I629" s="247"/>
      <c r="J629" s="248"/>
      <c r="T629" s="249"/>
      <c r="AE629" s="242"/>
      <c r="AF629" s="242"/>
      <c r="AG629" s="242"/>
      <c r="AH629" s="242"/>
      <c r="BF629" s="164"/>
      <c r="BG629" s="164"/>
      <c r="BH629" s="164"/>
      <c r="BI629" s="164"/>
      <c r="BJ629" s="164"/>
      <c r="BK629" s="164"/>
      <c r="BL629" s="164"/>
      <c r="BM629" s="164"/>
      <c r="BN629" s="164"/>
      <c r="BO629" s="164"/>
      <c r="BP629" s="164"/>
      <c r="BQ629" s="164"/>
      <c r="BR629" s="164"/>
      <c r="BS629" s="164"/>
      <c r="BT629" s="164"/>
      <c r="BU629" s="164"/>
      <c r="BV629" s="164"/>
      <c r="BW629" s="164"/>
      <c r="BX629" s="164"/>
      <c r="BY629" s="164"/>
      <c r="BZ629" s="164"/>
      <c r="CA629" s="164"/>
      <c r="CB629" s="164"/>
      <c r="CC629" s="164"/>
      <c r="CD629" s="164"/>
      <c r="CE629" s="164"/>
      <c r="CF629" s="164"/>
      <c r="CG629" s="164"/>
      <c r="CH629" s="164"/>
      <c r="CI629" s="164"/>
      <c r="DR629" s="243"/>
      <c r="DS629" s="243"/>
      <c r="DT629" s="243"/>
      <c r="DU629" s="243"/>
      <c r="DV629" s="243"/>
      <c r="DW629" s="243"/>
    </row>
    <row r="630" ht="15.75" customHeight="1">
      <c r="E630" s="247"/>
      <c r="F630" s="247"/>
      <c r="G630" s="247"/>
      <c r="H630" s="247"/>
      <c r="I630" s="247"/>
      <c r="J630" s="248"/>
      <c r="T630" s="249"/>
      <c r="AE630" s="242"/>
      <c r="AF630" s="242"/>
      <c r="AG630" s="242"/>
      <c r="AH630" s="242"/>
      <c r="BF630" s="164"/>
      <c r="BG630" s="164"/>
      <c r="BH630" s="164"/>
      <c r="BI630" s="164"/>
      <c r="BJ630" s="164"/>
      <c r="BK630" s="164"/>
      <c r="BL630" s="164"/>
      <c r="BM630" s="164"/>
      <c r="BN630" s="164"/>
      <c r="BO630" s="164"/>
      <c r="BP630" s="164"/>
      <c r="BQ630" s="164"/>
      <c r="BR630" s="164"/>
      <c r="BS630" s="164"/>
      <c r="BT630" s="164"/>
      <c r="BU630" s="164"/>
      <c r="BV630" s="164"/>
      <c r="BW630" s="164"/>
      <c r="BX630" s="164"/>
      <c r="BY630" s="164"/>
      <c r="BZ630" s="164"/>
      <c r="CA630" s="164"/>
      <c r="CB630" s="164"/>
      <c r="CC630" s="164"/>
      <c r="CD630" s="164"/>
      <c r="CE630" s="164"/>
      <c r="CF630" s="164"/>
      <c r="CG630" s="164"/>
      <c r="CH630" s="164"/>
      <c r="CI630" s="164"/>
      <c r="DR630" s="243"/>
      <c r="DS630" s="243"/>
      <c r="DT630" s="243"/>
      <c r="DU630" s="243"/>
      <c r="DV630" s="243"/>
      <c r="DW630" s="243"/>
    </row>
    <row r="631" ht="15.75" customHeight="1">
      <c r="E631" s="247"/>
      <c r="F631" s="247"/>
      <c r="G631" s="247"/>
      <c r="H631" s="247"/>
      <c r="I631" s="247"/>
      <c r="J631" s="248"/>
      <c r="T631" s="249"/>
      <c r="AE631" s="242"/>
      <c r="AF631" s="242"/>
      <c r="AG631" s="242"/>
      <c r="AH631" s="242"/>
      <c r="BF631" s="164"/>
      <c r="BG631" s="164"/>
      <c r="BH631" s="164"/>
      <c r="BI631" s="164"/>
      <c r="BJ631" s="164"/>
      <c r="BK631" s="164"/>
      <c r="BL631" s="164"/>
      <c r="BM631" s="164"/>
      <c r="BN631" s="164"/>
      <c r="BO631" s="164"/>
      <c r="BP631" s="164"/>
      <c r="BQ631" s="164"/>
      <c r="BR631" s="164"/>
      <c r="BS631" s="164"/>
      <c r="BT631" s="164"/>
      <c r="BU631" s="164"/>
      <c r="BV631" s="164"/>
      <c r="BW631" s="164"/>
      <c r="BX631" s="164"/>
      <c r="BY631" s="164"/>
      <c r="BZ631" s="164"/>
      <c r="CA631" s="164"/>
      <c r="CB631" s="164"/>
      <c r="CC631" s="164"/>
      <c r="CD631" s="164"/>
      <c r="CE631" s="164"/>
      <c r="CF631" s="164"/>
      <c r="CG631" s="164"/>
      <c r="CH631" s="164"/>
      <c r="CI631" s="164"/>
      <c r="DR631" s="243"/>
      <c r="DS631" s="243"/>
      <c r="DT631" s="243"/>
      <c r="DU631" s="243"/>
      <c r="DV631" s="243"/>
      <c r="DW631" s="243"/>
    </row>
    <row r="632" ht="15.75" customHeight="1">
      <c r="E632" s="247"/>
      <c r="F632" s="247"/>
      <c r="G632" s="247"/>
      <c r="H632" s="247"/>
      <c r="I632" s="247"/>
      <c r="J632" s="248"/>
      <c r="T632" s="249"/>
      <c r="AE632" s="242"/>
      <c r="AF632" s="242"/>
      <c r="AG632" s="242"/>
      <c r="AH632" s="242"/>
      <c r="BF632" s="164"/>
      <c r="BG632" s="164"/>
      <c r="BH632" s="164"/>
      <c r="BI632" s="164"/>
      <c r="BJ632" s="164"/>
      <c r="BK632" s="164"/>
      <c r="BL632" s="164"/>
      <c r="BM632" s="164"/>
      <c r="BN632" s="164"/>
      <c r="BO632" s="164"/>
      <c r="BP632" s="164"/>
      <c r="BQ632" s="164"/>
      <c r="BR632" s="164"/>
      <c r="BS632" s="164"/>
      <c r="BT632" s="164"/>
      <c r="BU632" s="164"/>
      <c r="BV632" s="164"/>
      <c r="BW632" s="164"/>
      <c r="BX632" s="164"/>
      <c r="BY632" s="164"/>
      <c r="BZ632" s="164"/>
      <c r="CA632" s="164"/>
      <c r="CB632" s="164"/>
      <c r="CC632" s="164"/>
      <c r="CD632" s="164"/>
      <c r="CE632" s="164"/>
      <c r="CF632" s="164"/>
      <c r="CG632" s="164"/>
      <c r="CH632" s="164"/>
      <c r="CI632" s="164"/>
      <c r="DR632" s="243"/>
      <c r="DS632" s="243"/>
      <c r="DT632" s="243"/>
      <c r="DU632" s="243"/>
      <c r="DV632" s="243"/>
      <c r="DW632" s="243"/>
    </row>
    <row r="633" ht="15.75" customHeight="1">
      <c r="E633" s="247"/>
      <c r="F633" s="247"/>
      <c r="G633" s="247"/>
      <c r="H633" s="247"/>
      <c r="I633" s="247"/>
      <c r="J633" s="248"/>
      <c r="T633" s="249"/>
      <c r="AE633" s="242"/>
      <c r="AF633" s="242"/>
      <c r="AG633" s="242"/>
      <c r="AH633" s="242"/>
      <c r="BF633" s="164"/>
      <c r="BG633" s="164"/>
      <c r="BH633" s="164"/>
      <c r="BI633" s="164"/>
      <c r="BJ633" s="164"/>
      <c r="BK633" s="164"/>
      <c r="BL633" s="164"/>
      <c r="BM633" s="164"/>
      <c r="BN633" s="164"/>
      <c r="BO633" s="164"/>
      <c r="BP633" s="164"/>
      <c r="BQ633" s="164"/>
      <c r="BR633" s="164"/>
      <c r="BS633" s="164"/>
      <c r="BT633" s="164"/>
      <c r="BU633" s="164"/>
      <c r="BV633" s="164"/>
      <c r="BW633" s="164"/>
      <c r="BX633" s="164"/>
      <c r="BY633" s="164"/>
      <c r="BZ633" s="164"/>
      <c r="CA633" s="164"/>
      <c r="CB633" s="164"/>
      <c r="CC633" s="164"/>
      <c r="CD633" s="164"/>
      <c r="CE633" s="164"/>
      <c r="CF633" s="164"/>
      <c r="CG633" s="164"/>
      <c r="CH633" s="164"/>
      <c r="CI633" s="164"/>
      <c r="DR633" s="243"/>
      <c r="DS633" s="243"/>
      <c r="DT633" s="243"/>
      <c r="DU633" s="243"/>
      <c r="DV633" s="243"/>
      <c r="DW633" s="243"/>
    </row>
    <row r="634" ht="15.75" customHeight="1">
      <c r="E634" s="247"/>
      <c r="F634" s="247"/>
      <c r="G634" s="247"/>
      <c r="H634" s="247"/>
      <c r="I634" s="247"/>
      <c r="J634" s="248"/>
      <c r="T634" s="249"/>
      <c r="AE634" s="242"/>
      <c r="AF634" s="242"/>
      <c r="AG634" s="242"/>
      <c r="AH634" s="242"/>
      <c r="BF634" s="164"/>
      <c r="BG634" s="164"/>
      <c r="BH634" s="164"/>
      <c r="BI634" s="164"/>
      <c r="BJ634" s="164"/>
      <c r="BK634" s="164"/>
      <c r="BL634" s="164"/>
      <c r="BM634" s="164"/>
      <c r="BN634" s="164"/>
      <c r="BO634" s="164"/>
      <c r="BP634" s="164"/>
      <c r="BQ634" s="164"/>
      <c r="BR634" s="164"/>
      <c r="BS634" s="164"/>
      <c r="BT634" s="164"/>
      <c r="BU634" s="164"/>
      <c r="BV634" s="164"/>
      <c r="BW634" s="164"/>
      <c r="BX634" s="164"/>
      <c r="BY634" s="164"/>
      <c r="BZ634" s="164"/>
      <c r="CA634" s="164"/>
      <c r="CB634" s="164"/>
      <c r="CC634" s="164"/>
      <c r="CD634" s="164"/>
      <c r="CE634" s="164"/>
      <c r="CF634" s="164"/>
      <c r="CG634" s="164"/>
      <c r="CH634" s="164"/>
      <c r="CI634" s="164"/>
      <c r="DR634" s="243"/>
      <c r="DS634" s="243"/>
      <c r="DT634" s="243"/>
      <c r="DU634" s="243"/>
      <c r="DV634" s="243"/>
      <c r="DW634" s="243"/>
    </row>
    <row r="635" ht="15.75" customHeight="1">
      <c r="E635" s="247"/>
      <c r="F635" s="247"/>
      <c r="G635" s="247"/>
      <c r="H635" s="247"/>
      <c r="I635" s="247"/>
      <c r="J635" s="248"/>
      <c r="T635" s="249"/>
      <c r="AE635" s="242"/>
      <c r="AF635" s="242"/>
      <c r="AG635" s="242"/>
      <c r="AH635" s="242"/>
      <c r="BF635" s="164"/>
      <c r="BG635" s="164"/>
      <c r="BH635" s="164"/>
      <c r="BI635" s="164"/>
      <c r="BJ635" s="164"/>
      <c r="BK635" s="164"/>
      <c r="BL635" s="164"/>
      <c r="BM635" s="164"/>
      <c r="BN635" s="164"/>
      <c r="BO635" s="164"/>
      <c r="BP635" s="164"/>
      <c r="BQ635" s="164"/>
      <c r="BR635" s="164"/>
      <c r="BS635" s="164"/>
      <c r="BT635" s="164"/>
      <c r="BU635" s="164"/>
      <c r="BV635" s="164"/>
      <c r="BW635" s="164"/>
      <c r="BX635" s="164"/>
      <c r="BY635" s="164"/>
      <c r="BZ635" s="164"/>
      <c r="CA635" s="164"/>
      <c r="CB635" s="164"/>
      <c r="CC635" s="164"/>
      <c r="CD635" s="164"/>
      <c r="CE635" s="164"/>
      <c r="CF635" s="164"/>
      <c r="CG635" s="164"/>
      <c r="CH635" s="164"/>
      <c r="CI635" s="164"/>
      <c r="DR635" s="243"/>
      <c r="DS635" s="243"/>
      <c r="DT635" s="243"/>
      <c r="DU635" s="243"/>
      <c r="DV635" s="243"/>
      <c r="DW635" s="243"/>
    </row>
    <row r="636" ht="15.75" customHeight="1">
      <c r="E636" s="247"/>
      <c r="F636" s="247"/>
      <c r="G636" s="247"/>
      <c r="H636" s="247"/>
      <c r="I636" s="247"/>
      <c r="J636" s="248"/>
      <c r="T636" s="249"/>
      <c r="AE636" s="242"/>
      <c r="AF636" s="242"/>
      <c r="AG636" s="242"/>
      <c r="AH636" s="242"/>
      <c r="BF636" s="164"/>
      <c r="BG636" s="164"/>
      <c r="BH636" s="164"/>
      <c r="BI636" s="164"/>
      <c r="BJ636" s="164"/>
      <c r="BK636" s="164"/>
      <c r="BL636" s="164"/>
      <c r="BM636" s="164"/>
      <c r="BN636" s="164"/>
      <c r="BO636" s="164"/>
      <c r="BP636" s="164"/>
      <c r="BQ636" s="164"/>
      <c r="BR636" s="164"/>
      <c r="BS636" s="164"/>
      <c r="BT636" s="164"/>
      <c r="BU636" s="164"/>
      <c r="BV636" s="164"/>
      <c r="BW636" s="164"/>
      <c r="BX636" s="164"/>
      <c r="BY636" s="164"/>
      <c r="BZ636" s="164"/>
      <c r="CA636" s="164"/>
      <c r="CB636" s="164"/>
      <c r="CC636" s="164"/>
      <c r="CD636" s="164"/>
      <c r="CE636" s="164"/>
      <c r="CF636" s="164"/>
      <c r="CG636" s="164"/>
      <c r="CH636" s="164"/>
      <c r="CI636" s="164"/>
      <c r="DR636" s="243"/>
      <c r="DS636" s="243"/>
      <c r="DT636" s="243"/>
      <c r="DU636" s="243"/>
      <c r="DV636" s="243"/>
      <c r="DW636" s="243"/>
    </row>
    <row r="637" ht="15.75" customHeight="1">
      <c r="E637" s="247"/>
      <c r="F637" s="247"/>
      <c r="G637" s="247"/>
      <c r="H637" s="247"/>
      <c r="I637" s="247"/>
      <c r="J637" s="248"/>
      <c r="T637" s="249"/>
      <c r="AE637" s="242"/>
      <c r="AF637" s="242"/>
      <c r="AG637" s="242"/>
      <c r="AH637" s="242"/>
      <c r="BF637" s="164"/>
      <c r="BG637" s="164"/>
      <c r="BH637" s="164"/>
      <c r="BI637" s="164"/>
      <c r="BJ637" s="164"/>
      <c r="BK637" s="164"/>
      <c r="BL637" s="164"/>
      <c r="BM637" s="164"/>
      <c r="BN637" s="164"/>
      <c r="BO637" s="164"/>
      <c r="BP637" s="164"/>
      <c r="BQ637" s="164"/>
      <c r="BR637" s="164"/>
      <c r="BS637" s="164"/>
      <c r="BT637" s="164"/>
      <c r="BU637" s="164"/>
      <c r="BV637" s="164"/>
      <c r="BW637" s="164"/>
      <c r="BX637" s="164"/>
      <c r="BY637" s="164"/>
      <c r="BZ637" s="164"/>
      <c r="CA637" s="164"/>
      <c r="CB637" s="164"/>
      <c r="CC637" s="164"/>
      <c r="CD637" s="164"/>
      <c r="CE637" s="164"/>
      <c r="CF637" s="164"/>
      <c r="CG637" s="164"/>
      <c r="CH637" s="164"/>
      <c r="CI637" s="164"/>
      <c r="DR637" s="243"/>
      <c r="DS637" s="243"/>
      <c r="DT637" s="243"/>
      <c r="DU637" s="243"/>
      <c r="DV637" s="243"/>
      <c r="DW637" s="243"/>
    </row>
    <row r="638" ht="15.75" customHeight="1">
      <c r="E638" s="247"/>
      <c r="F638" s="247"/>
      <c r="G638" s="247"/>
      <c r="H638" s="247"/>
      <c r="I638" s="247"/>
      <c r="J638" s="248"/>
      <c r="T638" s="249"/>
      <c r="AE638" s="242"/>
      <c r="AF638" s="242"/>
      <c r="AG638" s="242"/>
      <c r="AH638" s="242"/>
      <c r="BF638" s="164"/>
      <c r="BG638" s="164"/>
      <c r="BH638" s="164"/>
      <c r="BI638" s="164"/>
      <c r="BJ638" s="164"/>
      <c r="BK638" s="164"/>
      <c r="BL638" s="164"/>
      <c r="BM638" s="164"/>
      <c r="BN638" s="164"/>
      <c r="BO638" s="164"/>
      <c r="BP638" s="164"/>
      <c r="BQ638" s="164"/>
      <c r="BR638" s="164"/>
      <c r="BS638" s="164"/>
      <c r="BT638" s="164"/>
      <c r="BU638" s="164"/>
      <c r="BV638" s="164"/>
      <c r="BW638" s="164"/>
      <c r="BX638" s="164"/>
      <c r="BY638" s="164"/>
      <c r="BZ638" s="164"/>
      <c r="CA638" s="164"/>
      <c r="CB638" s="164"/>
      <c r="CC638" s="164"/>
      <c r="CD638" s="164"/>
      <c r="CE638" s="164"/>
      <c r="CF638" s="164"/>
      <c r="CG638" s="164"/>
      <c r="CH638" s="164"/>
      <c r="CI638" s="164"/>
      <c r="DR638" s="243"/>
      <c r="DS638" s="243"/>
      <c r="DT638" s="243"/>
      <c r="DU638" s="243"/>
      <c r="DV638" s="243"/>
      <c r="DW638" s="243"/>
    </row>
    <row r="639" ht="15.75" customHeight="1">
      <c r="E639" s="247"/>
      <c r="F639" s="247"/>
      <c r="G639" s="247"/>
      <c r="H639" s="247"/>
      <c r="I639" s="247"/>
      <c r="J639" s="248"/>
      <c r="T639" s="249"/>
      <c r="AE639" s="242"/>
      <c r="AF639" s="242"/>
      <c r="AG639" s="242"/>
      <c r="AH639" s="242"/>
      <c r="BF639" s="164"/>
      <c r="BG639" s="164"/>
      <c r="BH639" s="164"/>
      <c r="BI639" s="164"/>
      <c r="BJ639" s="164"/>
      <c r="BK639" s="164"/>
      <c r="BL639" s="164"/>
      <c r="BM639" s="164"/>
      <c r="BN639" s="164"/>
      <c r="BO639" s="164"/>
      <c r="BP639" s="164"/>
      <c r="BQ639" s="164"/>
      <c r="BR639" s="164"/>
      <c r="BS639" s="164"/>
      <c r="BT639" s="164"/>
      <c r="BU639" s="164"/>
      <c r="BV639" s="164"/>
      <c r="BW639" s="164"/>
      <c r="BX639" s="164"/>
      <c r="BY639" s="164"/>
      <c r="BZ639" s="164"/>
      <c r="CA639" s="164"/>
      <c r="CB639" s="164"/>
      <c r="CC639" s="164"/>
      <c r="CD639" s="164"/>
      <c r="CE639" s="164"/>
      <c r="CF639" s="164"/>
      <c r="CG639" s="164"/>
      <c r="CH639" s="164"/>
      <c r="CI639" s="164"/>
      <c r="DR639" s="243"/>
      <c r="DS639" s="243"/>
      <c r="DT639" s="243"/>
      <c r="DU639" s="243"/>
      <c r="DV639" s="243"/>
      <c r="DW639" s="243"/>
    </row>
    <row r="640" ht="15.75" customHeight="1">
      <c r="E640" s="247"/>
      <c r="F640" s="247"/>
      <c r="G640" s="247"/>
      <c r="H640" s="247"/>
      <c r="I640" s="247"/>
      <c r="J640" s="248"/>
      <c r="T640" s="249"/>
      <c r="AE640" s="242"/>
      <c r="AF640" s="242"/>
      <c r="AG640" s="242"/>
      <c r="AH640" s="242"/>
      <c r="BF640" s="164"/>
      <c r="BG640" s="164"/>
      <c r="BH640" s="164"/>
      <c r="BI640" s="164"/>
      <c r="BJ640" s="164"/>
      <c r="BK640" s="164"/>
      <c r="BL640" s="164"/>
      <c r="BM640" s="164"/>
      <c r="BN640" s="164"/>
      <c r="BO640" s="164"/>
      <c r="BP640" s="164"/>
      <c r="BQ640" s="164"/>
      <c r="BR640" s="164"/>
      <c r="BS640" s="164"/>
      <c r="BT640" s="164"/>
      <c r="BU640" s="164"/>
      <c r="BV640" s="164"/>
      <c r="BW640" s="164"/>
      <c r="BX640" s="164"/>
      <c r="BY640" s="164"/>
      <c r="BZ640" s="164"/>
      <c r="CA640" s="164"/>
      <c r="CB640" s="164"/>
      <c r="CC640" s="164"/>
      <c r="CD640" s="164"/>
      <c r="CE640" s="164"/>
      <c r="CF640" s="164"/>
      <c r="CG640" s="164"/>
      <c r="CH640" s="164"/>
      <c r="CI640" s="164"/>
      <c r="DR640" s="243"/>
      <c r="DS640" s="243"/>
      <c r="DT640" s="243"/>
      <c r="DU640" s="243"/>
      <c r="DV640" s="243"/>
      <c r="DW640" s="243"/>
    </row>
    <row r="641" ht="15.75" customHeight="1">
      <c r="E641" s="247"/>
      <c r="F641" s="247"/>
      <c r="G641" s="247"/>
      <c r="H641" s="247"/>
      <c r="I641" s="247"/>
      <c r="J641" s="248"/>
      <c r="T641" s="249"/>
      <c r="AE641" s="242"/>
      <c r="AF641" s="242"/>
      <c r="AG641" s="242"/>
      <c r="AH641" s="242"/>
      <c r="BF641" s="164"/>
      <c r="BG641" s="164"/>
      <c r="BH641" s="164"/>
      <c r="BI641" s="164"/>
      <c r="BJ641" s="164"/>
      <c r="BK641" s="164"/>
      <c r="BL641" s="164"/>
      <c r="BM641" s="164"/>
      <c r="BN641" s="164"/>
      <c r="BO641" s="164"/>
      <c r="BP641" s="164"/>
      <c r="BQ641" s="164"/>
      <c r="BR641" s="164"/>
      <c r="BS641" s="164"/>
      <c r="BT641" s="164"/>
      <c r="BU641" s="164"/>
      <c r="BV641" s="164"/>
      <c r="BW641" s="164"/>
      <c r="BX641" s="164"/>
      <c r="BY641" s="164"/>
      <c r="BZ641" s="164"/>
      <c r="CA641" s="164"/>
      <c r="CB641" s="164"/>
      <c r="CC641" s="164"/>
      <c r="CD641" s="164"/>
      <c r="CE641" s="164"/>
      <c r="CF641" s="164"/>
      <c r="CG641" s="164"/>
      <c r="CH641" s="164"/>
      <c r="CI641" s="164"/>
      <c r="DR641" s="243"/>
      <c r="DS641" s="243"/>
      <c r="DT641" s="243"/>
      <c r="DU641" s="243"/>
      <c r="DV641" s="243"/>
      <c r="DW641" s="243"/>
    </row>
    <row r="642" ht="15.75" customHeight="1">
      <c r="E642" s="247"/>
      <c r="F642" s="247"/>
      <c r="G642" s="247"/>
      <c r="H642" s="247"/>
      <c r="I642" s="247"/>
      <c r="J642" s="248"/>
      <c r="T642" s="249"/>
      <c r="AE642" s="242"/>
      <c r="AF642" s="242"/>
      <c r="AG642" s="242"/>
      <c r="AH642" s="242"/>
      <c r="BF642" s="164"/>
      <c r="BG642" s="164"/>
      <c r="BH642" s="164"/>
      <c r="BI642" s="164"/>
      <c r="BJ642" s="164"/>
      <c r="BK642" s="164"/>
      <c r="BL642" s="164"/>
      <c r="BM642" s="164"/>
      <c r="BN642" s="164"/>
      <c r="BO642" s="164"/>
      <c r="BP642" s="164"/>
      <c r="BQ642" s="164"/>
      <c r="BR642" s="164"/>
      <c r="BS642" s="164"/>
      <c r="BT642" s="164"/>
      <c r="BU642" s="164"/>
      <c r="BV642" s="164"/>
      <c r="BW642" s="164"/>
      <c r="BX642" s="164"/>
      <c r="BY642" s="164"/>
      <c r="BZ642" s="164"/>
      <c r="CA642" s="164"/>
      <c r="CB642" s="164"/>
      <c r="CC642" s="164"/>
      <c r="CD642" s="164"/>
      <c r="CE642" s="164"/>
      <c r="CF642" s="164"/>
      <c r="CG642" s="164"/>
      <c r="CH642" s="164"/>
      <c r="CI642" s="164"/>
      <c r="DR642" s="243"/>
      <c r="DS642" s="243"/>
      <c r="DT642" s="243"/>
      <c r="DU642" s="243"/>
      <c r="DV642" s="243"/>
      <c r="DW642" s="243"/>
    </row>
    <row r="643" ht="15.75" customHeight="1">
      <c r="E643" s="247"/>
      <c r="F643" s="247"/>
      <c r="G643" s="247"/>
      <c r="H643" s="247"/>
      <c r="I643" s="247"/>
      <c r="J643" s="248"/>
      <c r="T643" s="249"/>
      <c r="AE643" s="242"/>
      <c r="AF643" s="242"/>
      <c r="AG643" s="242"/>
      <c r="AH643" s="242"/>
      <c r="BF643" s="164"/>
      <c r="BG643" s="164"/>
      <c r="BH643" s="164"/>
      <c r="BI643" s="164"/>
      <c r="BJ643" s="164"/>
      <c r="BK643" s="164"/>
      <c r="BL643" s="164"/>
      <c r="BM643" s="164"/>
      <c r="BN643" s="164"/>
      <c r="BO643" s="164"/>
      <c r="BP643" s="164"/>
      <c r="BQ643" s="164"/>
      <c r="BR643" s="164"/>
      <c r="BS643" s="164"/>
      <c r="BT643" s="164"/>
      <c r="BU643" s="164"/>
      <c r="BV643" s="164"/>
      <c r="BW643" s="164"/>
      <c r="BX643" s="164"/>
      <c r="BY643" s="164"/>
      <c r="BZ643" s="164"/>
      <c r="CA643" s="164"/>
      <c r="CB643" s="164"/>
      <c r="CC643" s="164"/>
      <c r="CD643" s="164"/>
      <c r="CE643" s="164"/>
      <c r="CF643" s="164"/>
      <c r="CG643" s="164"/>
      <c r="CH643" s="164"/>
      <c r="CI643" s="164"/>
      <c r="DR643" s="243"/>
      <c r="DS643" s="243"/>
      <c r="DT643" s="243"/>
      <c r="DU643" s="243"/>
      <c r="DV643" s="243"/>
      <c r="DW643" s="243"/>
    </row>
    <row r="644" ht="15.75" customHeight="1">
      <c r="E644" s="247"/>
      <c r="F644" s="247"/>
      <c r="G644" s="247"/>
      <c r="H644" s="247"/>
      <c r="I644" s="247"/>
      <c r="J644" s="248"/>
      <c r="T644" s="249"/>
      <c r="AE644" s="242"/>
      <c r="AF644" s="242"/>
      <c r="AG644" s="242"/>
      <c r="AH644" s="242"/>
      <c r="BF644" s="164"/>
      <c r="BG644" s="164"/>
      <c r="BH644" s="164"/>
      <c r="BI644" s="164"/>
      <c r="BJ644" s="164"/>
      <c r="BK644" s="164"/>
      <c r="BL644" s="164"/>
      <c r="BM644" s="164"/>
      <c r="BN644" s="164"/>
      <c r="BO644" s="164"/>
      <c r="BP644" s="164"/>
      <c r="BQ644" s="164"/>
      <c r="BR644" s="164"/>
      <c r="BS644" s="164"/>
      <c r="BT644" s="164"/>
      <c r="BU644" s="164"/>
      <c r="BV644" s="164"/>
      <c r="BW644" s="164"/>
      <c r="BX644" s="164"/>
      <c r="BY644" s="164"/>
      <c r="BZ644" s="164"/>
      <c r="CA644" s="164"/>
      <c r="CB644" s="164"/>
      <c r="CC644" s="164"/>
      <c r="CD644" s="164"/>
      <c r="CE644" s="164"/>
      <c r="CF644" s="164"/>
      <c r="CG644" s="164"/>
      <c r="CH644" s="164"/>
      <c r="CI644" s="164"/>
      <c r="DR644" s="243"/>
      <c r="DS644" s="243"/>
      <c r="DT644" s="243"/>
      <c r="DU644" s="243"/>
      <c r="DV644" s="243"/>
      <c r="DW644" s="243"/>
    </row>
    <row r="645" ht="15.75" customHeight="1">
      <c r="E645" s="247"/>
      <c r="F645" s="247"/>
      <c r="G645" s="247"/>
      <c r="H645" s="247"/>
      <c r="I645" s="247"/>
      <c r="J645" s="248"/>
      <c r="T645" s="249"/>
      <c r="AE645" s="242"/>
      <c r="AF645" s="242"/>
      <c r="AG645" s="242"/>
      <c r="AH645" s="242"/>
      <c r="BF645" s="164"/>
      <c r="BG645" s="164"/>
      <c r="BH645" s="164"/>
      <c r="BI645" s="164"/>
      <c r="BJ645" s="164"/>
      <c r="BK645" s="164"/>
      <c r="BL645" s="164"/>
      <c r="BM645" s="164"/>
      <c r="BN645" s="164"/>
      <c r="BO645" s="164"/>
      <c r="BP645" s="164"/>
      <c r="BQ645" s="164"/>
      <c r="BR645" s="164"/>
      <c r="BS645" s="164"/>
      <c r="BT645" s="164"/>
      <c r="BU645" s="164"/>
      <c r="BV645" s="164"/>
      <c r="BW645" s="164"/>
      <c r="BX645" s="164"/>
      <c r="BY645" s="164"/>
      <c r="BZ645" s="164"/>
      <c r="CA645" s="164"/>
      <c r="CB645" s="164"/>
      <c r="CC645" s="164"/>
      <c r="CD645" s="164"/>
      <c r="CE645" s="164"/>
      <c r="CF645" s="164"/>
      <c r="CG645" s="164"/>
      <c r="CH645" s="164"/>
      <c r="CI645" s="164"/>
      <c r="DR645" s="243"/>
      <c r="DS645" s="243"/>
      <c r="DT645" s="243"/>
      <c r="DU645" s="243"/>
      <c r="DV645" s="243"/>
      <c r="DW645" s="243"/>
    </row>
    <row r="646" ht="15.75" customHeight="1">
      <c r="E646" s="247"/>
      <c r="F646" s="247"/>
      <c r="G646" s="247"/>
      <c r="H646" s="247"/>
      <c r="I646" s="247"/>
      <c r="J646" s="248"/>
      <c r="T646" s="249"/>
      <c r="AE646" s="242"/>
      <c r="AF646" s="242"/>
      <c r="AG646" s="242"/>
      <c r="AH646" s="242"/>
      <c r="BF646" s="164"/>
      <c r="BG646" s="164"/>
      <c r="BH646" s="164"/>
      <c r="BI646" s="164"/>
      <c r="BJ646" s="164"/>
      <c r="BK646" s="164"/>
      <c r="BL646" s="164"/>
      <c r="BM646" s="164"/>
      <c r="BN646" s="164"/>
      <c r="BO646" s="164"/>
      <c r="BP646" s="164"/>
      <c r="BQ646" s="164"/>
      <c r="BR646" s="164"/>
      <c r="BS646" s="164"/>
      <c r="BT646" s="164"/>
      <c r="BU646" s="164"/>
      <c r="BV646" s="164"/>
      <c r="BW646" s="164"/>
      <c r="BX646" s="164"/>
      <c r="BY646" s="164"/>
      <c r="BZ646" s="164"/>
      <c r="CA646" s="164"/>
      <c r="CB646" s="164"/>
      <c r="CC646" s="164"/>
      <c r="CD646" s="164"/>
      <c r="CE646" s="164"/>
      <c r="CF646" s="164"/>
      <c r="CG646" s="164"/>
      <c r="CH646" s="164"/>
      <c r="CI646" s="164"/>
      <c r="DR646" s="243"/>
      <c r="DS646" s="243"/>
      <c r="DT646" s="243"/>
      <c r="DU646" s="243"/>
      <c r="DV646" s="243"/>
      <c r="DW646" s="243"/>
    </row>
    <row r="647" ht="15.75" customHeight="1">
      <c r="E647" s="247"/>
      <c r="F647" s="247"/>
      <c r="G647" s="247"/>
      <c r="H647" s="247"/>
      <c r="I647" s="247"/>
      <c r="J647" s="248"/>
      <c r="T647" s="249"/>
      <c r="AE647" s="242"/>
      <c r="AF647" s="242"/>
      <c r="AG647" s="242"/>
      <c r="AH647" s="242"/>
      <c r="BF647" s="164"/>
      <c r="BG647" s="164"/>
      <c r="BH647" s="164"/>
      <c r="BI647" s="164"/>
      <c r="BJ647" s="164"/>
      <c r="BK647" s="164"/>
      <c r="BL647" s="164"/>
      <c r="BM647" s="164"/>
      <c r="BN647" s="164"/>
      <c r="BO647" s="164"/>
      <c r="BP647" s="164"/>
      <c r="BQ647" s="164"/>
      <c r="BR647" s="164"/>
      <c r="BS647" s="164"/>
      <c r="BT647" s="164"/>
      <c r="BU647" s="164"/>
      <c r="BV647" s="164"/>
      <c r="BW647" s="164"/>
      <c r="BX647" s="164"/>
      <c r="BY647" s="164"/>
      <c r="BZ647" s="164"/>
      <c r="CA647" s="164"/>
      <c r="CB647" s="164"/>
      <c r="CC647" s="164"/>
      <c r="CD647" s="164"/>
      <c r="CE647" s="164"/>
      <c r="CF647" s="164"/>
      <c r="CG647" s="164"/>
      <c r="CH647" s="164"/>
      <c r="CI647" s="164"/>
      <c r="DR647" s="243"/>
      <c r="DS647" s="243"/>
      <c r="DT647" s="243"/>
      <c r="DU647" s="243"/>
      <c r="DV647" s="243"/>
      <c r="DW647" s="243"/>
    </row>
    <row r="648" ht="15.75" customHeight="1">
      <c r="E648" s="247"/>
      <c r="F648" s="247"/>
      <c r="G648" s="247"/>
      <c r="H648" s="247"/>
      <c r="I648" s="247"/>
      <c r="J648" s="248"/>
      <c r="T648" s="249"/>
      <c r="AE648" s="242"/>
      <c r="AF648" s="242"/>
      <c r="AG648" s="242"/>
      <c r="AH648" s="242"/>
      <c r="BF648" s="164"/>
      <c r="BG648" s="164"/>
      <c r="BH648" s="164"/>
      <c r="BI648" s="164"/>
      <c r="BJ648" s="164"/>
      <c r="BK648" s="164"/>
      <c r="BL648" s="164"/>
      <c r="BM648" s="164"/>
      <c r="BN648" s="164"/>
      <c r="BO648" s="164"/>
      <c r="BP648" s="164"/>
      <c r="BQ648" s="164"/>
      <c r="BR648" s="164"/>
      <c r="BS648" s="164"/>
      <c r="BT648" s="164"/>
      <c r="BU648" s="164"/>
      <c r="BV648" s="164"/>
      <c r="BW648" s="164"/>
      <c r="BX648" s="164"/>
      <c r="BY648" s="164"/>
      <c r="BZ648" s="164"/>
      <c r="CA648" s="164"/>
      <c r="CB648" s="164"/>
      <c r="CC648" s="164"/>
      <c r="CD648" s="164"/>
      <c r="CE648" s="164"/>
      <c r="CF648" s="164"/>
      <c r="CG648" s="164"/>
      <c r="CH648" s="164"/>
      <c r="CI648" s="164"/>
      <c r="DR648" s="243"/>
      <c r="DS648" s="243"/>
      <c r="DT648" s="243"/>
      <c r="DU648" s="243"/>
      <c r="DV648" s="243"/>
      <c r="DW648" s="243"/>
    </row>
    <row r="649" ht="15.75" customHeight="1">
      <c r="E649" s="247"/>
      <c r="F649" s="247"/>
      <c r="G649" s="247"/>
      <c r="H649" s="247"/>
      <c r="I649" s="247"/>
      <c r="J649" s="248"/>
      <c r="T649" s="249"/>
      <c r="AE649" s="242"/>
      <c r="AF649" s="242"/>
      <c r="AG649" s="242"/>
      <c r="AH649" s="242"/>
      <c r="BF649" s="164"/>
      <c r="BG649" s="164"/>
      <c r="BH649" s="164"/>
      <c r="BI649" s="164"/>
      <c r="BJ649" s="164"/>
      <c r="BK649" s="164"/>
      <c r="BL649" s="164"/>
      <c r="BM649" s="164"/>
      <c r="BN649" s="164"/>
      <c r="BO649" s="164"/>
      <c r="BP649" s="164"/>
      <c r="BQ649" s="164"/>
      <c r="BR649" s="164"/>
      <c r="BS649" s="164"/>
      <c r="BT649" s="164"/>
      <c r="BU649" s="164"/>
      <c r="BV649" s="164"/>
      <c r="BW649" s="164"/>
      <c r="BX649" s="164"/>
      <c r="BY649" s="164"/>
      <c r="BZ649" s="164"/>
      <c r="CA649" s="164"/>
      <c r="CB649" s="164"/>
      <c r="CC649" s="164"/>
      <c r="CD649" s="164"/>
      <c r="CE649" s="164"/>
      <c r="CF649" s="164"/>
      <c r="CG649" s="164"/>
      <c r="CH649" s="164"/>
      <c r="CI649" s="164"/>
      <c r="DR649" s="243"/>
      <c r="DS649" s="243"/>
      <c r="DT649" s="243"/>
      <c r="DU649" s="243"/>
      <c r="DV649" s="243"/>
      <c r="DW649" s="243"/>
    </row>
    <row r="650" ht="15.75" customHeight="1">
      <c r="E650" s="247"/>
      <c r="F650" s="247"/>
      <c r="G650" s="247"/>
      <c r="H650" s="247"/>
      <c r="I650" s="247"/>
      <c r="J650" s="248"/>
      <c r="T650" s="249"/>
      <c r="AE650" s="242"/>
      <c r="AF650" s="242"/>
      <c r="AG650" s="242"/>
      <c r="AH650" s="242"/>
      <c r="BF650" s="164"/>
      <c r="BG650" s="164"/>
      <c r="BH650" s="164"/>
      <c r="BI650" s="164"/>
      <c r="BJ650" s="164"/>
      <c r="BK650" s="164"/>
      <c r="BL650" s="164"/>
      <c r="BM650" s="164"/>
      <c r="BN650" s="164"/>
      <c r="BO650" s="164"/>
      <c r="BP650" s="164"/>
      <c r="BQ650" s="164"/>
      <c r="BR650" s="164"/>
      <c r="BS650" s="164"/>
      <c r="BT650" s="164"/>
      <c r="BU650" s="164"/>
      <c r="BV650" s="164"/>
      <c r="BW650" s="164"/>
      <c r="BX650" s="164"/>
      <c r="BY650" s="164"/>
      <c r="BZ650" s="164"/>
      <c r="CA650" s="164"/>
      <c r="CB650" s="164"/>
      <c r="CC650" s="164"/>
      <c r="CD650" s="164"/>
      <c r="CE650" s="164"/>
      <c r="CF650" s="164"/>
      <c r="CG650" s="164"/>
      <c r="CH650" s="164"/>
      <c r="CI650" s="164"/>
      <c r="DR650" s="243"/>
      <c r="DS650" s="243"/>
      <c r="DT650" s="243"/>
      <c r="DU650" s="243"/>
      <c r="DV650" s="243"/>
      <c r="DW650" s="243"/>
    </row>
    <row r="651" ht="15.75" customHeight="1">
      <c r="E651" s="247"/>
      <c r="F651" s="247"/>
      <c r="G651" s="247"/>
      <c r="H651" s="247"/>
      <c r="I651" s="247"/>
      <c r="J651" s="248"/>
      <c r="T651" s="249"/>
      <c r="AE651" s="242"/>
      <c r="AF651" s="242"/>
      <c r="AG651" s="242"/>
      <c r="AH651" s="242"/>
      <c r="BF651" s="164"/>
      <c r="BG651" s="164"/>
      <c r="BH651" s="164"/>
      <c r="BI651" s="164"/>
      <c r="BJ651" s="164"/>
      <c r="BK651" s="164"/>
      <c r="BL651" s="164"/>
      <c r="BM651" s="164"/>
      <c r="BN651" s="164"/>
      <c r="BO651" s="164"/>
      <c r="BP651" s="164"/>
      <c r="BQ651" s="164"/>
      <c r="BR651" s="164"/>
      <c r="BS651" s="164"/>
      <c r="BT651" s="164"/>
      <c r="BU651" s="164"/>
      <c r="BV651" s="164"/>
      <c r="BW651" s="164"/>
      <c r="BX651" s="164"/>
      <c r="BY651" s="164"/>
      <c r="BZ651" s="164"/>
      <c r="CA651" s="164"/>
      <c r="CB651" s="164"/>
      <c r="CC651" s="164"/>
      <c r="CD651" s="164"/>
      <c r="CE651" s="164"/>
      <c r="CF651" s="164"/>
      <c r="CG651" s="164"/>
      <c r="CH651" s="164"/>
      <c r="CI651" s="164"/>
      <c r="DR651" s="243"/>
      <c r="DS651" s="243"/>
      <c r="DT651" s="243"/>
      <c r="DU651" s="243"/>
      <c r="DV651" s="243"/>
      <c r="DW651" s="243"/>
    </row>
    <row r="652" ht="15.75" customHeight="1">
      <c r="E652" s="247"/>
      <c r="F652" s="247"/>
      <c r="G652" s="247"/>
      <c r="H652" s="247"/>
      <c r="I652" s="247"/>
      <c r="J652" s="248"/>
      <c r="T652" s="249"/>
      <c r="AE652" s="242"/>
      <c r="AF652" s="242"/>
      <c r="AG652" s="242"/>
      <c r="AH652" s="242"/>
      <c r="BF652" s="164"/>
      <c r="BG652" s="164"/>
      <c r="BH652" s="164"/>
      <c r="BI652" s="164"/>
      <c r="BJ652" s="164"/>
      <c r="BK652" s="164"/>
      <c r="BL652" s="164"/>
      <c r="BM652" s="164"/>
      <c r="BN652" s="164"/>
      <c r="BO652" s="164"/>
      <c r="BP652" s="164"/>
      <c r="BQ652" s="164"/>
      <c r="BR652" s="164"/>
      <c r="BS652" s="164"/>
      <c r="BT652" s="164"/>
      <c r="BU652" s="164"/>
      <c r="BV652" s="164"/>
      <c r="BW652" s="164"/>
      <c r="BX652" s="164"/>
      <c r="BY652" s="164"/>
      <c r="BZ652" s="164"/>
      <c r="CA652" s="164"/>
      <c r="CB652" s="164"/>
      <c r="CC652" s="164"/>
      <c r="CD652" s="164"/>
      <c r="CE652" s="164"/>
      <c r="CF652" s="164"/>
      <c r="CG652" s="164"/>
      <c r="CH652" s="164"/>
      <c r="CI652" s="164"/>
      <c r="DR652" s="243"/>
      <c r="DS652" s="243"/>
      <c r="DT652" s="243"/>
      <c r="DU652" s="243"/>
      <c r="DV652" s="243"/>
      <c r="DW652" s="243"/>
    </row>
    <row r="653" ht="15.75" customHeight="1">
      <c r="E653" s="247"/>
      <c r="F653" s="247"/>
      <c r="G653" s="247"/>
      <c r="H653" s="247"/>
      <c r="I653" s="247"/>
      <c r="J653" s="248"/>
      <c r="T653" s="249"/>
      <c r="AE653" s="242"/>
      <c r="AF653" s="242"/>
      <c r="AG653" s="242"/>
      <c r="AH653" s="242"/>
      <c r="BF653" s="164"/>
      <c r="BG653" s="164"/>
      <c r="BH653" s="164"/>
      <c r="BI653" s="164"/>
      <c r="BJ653" s="164"/>
      <c r="BK653" s="164"/>
      <c r="BL653" s="164"/>
      <c r="BM653" s="164"/>
      <c r="BN653" s="164"/>
      <c r="BO653" s="164"/>
      <c r="BP653" s="164"/>
      <c r="BQ653" s="164"/>
      <c r="BR653" s="164"/>
      <c r="BS653" s="164"/>
      <c r="BT653" s="164"/>
      <c r="BU653" s="164"/>
      <c r="BV653" s="164"/>
      <c r="BW653" s="164"/>
      <c r="BX653" s="164"/>
      <c r="BY653" s="164"/>
      <c r="BZ653" s="164"/>
      <c r="CA653" s="164"/>
      <c r="CB653" s="164"/>
      <c r="CC653" s="164"/>
      <c r="CD653" s="164"/>
      <c r="CE653" s="164"/>
      <c r="CF653" s="164"/>
      <c r="CG653" s="164"/>
      <c r="CH653" s="164"/>
      <c r="CI653" s="164"/>
      <c r="DR653" s="243"/>
      <c r="DS653" s="243"/>
      <c r="DT653" s="243"/>
      <c r="DU653" s="243"/>
      <c r="DV653" s="243"/>
      <c r="DW653" s="243"/>
    </row>
    <row r="654" ht="15.75" customHeight="1">
      <c r="E654" s="247"/>
      <c r="F654" s="247"/>
      <c r="G654" s="247"/>
      <c r="H654" s="247"/>
      <c r="I654" s="247"/>
      <c r="J654" s="248"/>
      <c r="T654" s="249"/>
      <c r="AE654" s="242"/>
      <c r="AF654" s="242"/>
      <c r="AG654" s="242"/>
      <c r="AH654" s="242"/>
      <c r="BF654" s="164"/>
      <c r="BG654" s="164"/>
      <c r="BH654" s="164"/>
      <c r="BI654" s="164"/>
      <c r="BJ654" s="164"/>
      <c r="BK654" s="164"/>
      <c r="BL654" s="164"/>
      <c r="BM654" s="164"/>
      <c r="BN654" s="164"/>
      <c r="BO654" s="164"/>
      <c r="BP654" s="164"/>
      <c r="BQ654" s="164"/>
      <c r="BR654" s="164"/>
      <c r="BS654" s="164"/>
      <c r="BT654" s="164"/>
      <c r="BU654" s="164"/>
      <c r="BV654" s="164"/>
      <c r="BW654" s="164"/>
      <c r="BX654" s="164"/>
      <c r="BY654" s="164"/>
      <c r="BZ654" s="164"/>
      <c r="CA654" s="164"/>
      <c r="CB654" s="164"/>
      <c r="CC654" s="164"/>
      <c r="CD654" s="164"/>
      <c r="CE654" s="164"/>
      <c r="CF654" s="164"/>
      <c r="CG654" s="164"/>
      <c r="CH654" s="164"/>
      <c r="CI654" s="164"/>
      <c r="DR654" s="243"/>
      <c r="DS654" s="243"/>
      <c r="DT654" s="243"/>
      <c r="DU654" s="243"/>
      <c r="DV654" s="243"/>
      <c r="DW654" s="243"/>
    </row>
    <row r="655" ht="15.75" customHeight="1">
      <c r="E655" s="247"/>
      <c r="F655" s="247"/>
      <c r="G655" s="247"/>
      <c r="H655" s="247"/>
      <c r="I655" s="247"/>
      <c r="J655" s="248"/>
      <c r="T655" s="249"/>
      <c r="AE655" s="242"/>
      <c r="AF655" s="242"/>
      <c r="AG655" s="242"/>
      <c r="AH655" s="242"/>
      <c r="BF655" s="164"/>
      <c r="BG655" s="164"/>
      <c r="BH655" s="164"/>
      <c r="BI655" s="164"/>
      <c r="BJ655" s="164"/>
      <c r="BK655" s="164"/>
      <c r="BL655" s="164"/>
      <c r="BM655" s="164"/>
      <c r="BN655" s="164"/>
      <c r="BO655" s="164"/>
      <c r="BP655" s="164"/>
      <c r="BQ655" s="164"/>
      <c r="BR655" s="164"/>
      <c r="BS655" s="164"/>
      <c r="BT655" s="164"/>
      <c r="BU655" s="164"/>
      <c r="BV655" s="164"/>
      <c r="BW655" s="164"/>
      <c r="BX655" s="164"/>
      <c r="BY655" s="164"/>
      <c r="BZ655" s="164"/>
      <c r="CA655" s="164"/>
      <c r="CB655" s="164"/>
      <c r="CC655" s="164"/>
      <c r="CD655" s="164"/>
      <c r="CE655" s="164"/>
      <c r="CF655" s="164"/>
      <c r="CG655" s="164"/>
      <c r="CH655" s="164"/>
      <c r="CI655" s="164"/>
      <c r="DR655" s="243"/>
      <c r="DS655" s="243"/>
      <c r="DT655" s="243"/>
      <c r="DU655" s="243"/>
      <c r="DV655" s="243"/>
      <c r="DW655" s="243"/>
    </row>
    <row r="656" ht="15.75" customHeight="1">
      <c r="E656" s="247"/>
      <c r="F656" s="247"/>
      <c r="G656" s="247"/>
      <c r="H656" s="247"/>
      <c r="I656" s="247"/>
      <c r="J656" s="248"/>
      <c r="T656" s="249"/>
      <c r="AE656" s="242"/>
      <c r="AF656" s="242"/>
      <c r="AG656" s="242"/>
      <c r="AH656" s="242"/>
      <c r="BF656" s="164"/>
      <c r="BG656" s="164"/>
      <c r="BH656" s="164"/>
      <c r="BI656" s="164"/>
      <c r="BJ656" s="164"/>
      <c r="BK656" s="164"/>
      <c r="BL656" s="164"/>
      <c r="BM656" s="164"/>
      <c r="BN656" s="164"/>
      <c r="BO656" s="164"/>
      <c r="BP656" s="164"/>
      <c r="BQ656" s="164"/>
      <c r="BR656" s="164"/>
      <c r="BS656" s="164"/>
      <c r="BT656" s="164"/>
      <c r="BU656" s="164"/>
      <c r="BV656" s="164"/>
      <c r="BW656" s="164"/>
      <c r="BX656" s="164"/>
      <c r="BY656" s="164"/>
      <c r="BZ656" s="164"/>
      <c r="CA656" s="164"/>
      <c r="CB656" s="164"/>
      <c r="CC656" s="164"/>
      <c r="CD656" s="164"/>
      <c r="CE656" s="164"/>
      <c r="CF656" s="164"/>
      <c r="CG656" s="164"/>
      <c r="CH656" s="164"/>
      <c r="CI656" s="164"/>
      <c r="DR656" s="243"/>
      <c r="DS656" s="243"/>
      <c r="DT656" s="243"/>
      <c r="DU656" s="243"/>
      <c r="DV656" s="243"/>
      <c r="DW656" s="243"/>
    </row>
    <row r="657" ht="15.75" customHeight="1">
      <c r="E657" s="247"/>
      <c r="F657" s="247"/>
      <c r="G657" s="247"/>
      <c r="H657" s="247"/>
      <c r="I657" s="247"/>
      <c r="J657" s="248"/>
      <c r="T657" s="249"/>
      <c r="AE657" s="242"/>
      <c r="AF657" s="242"/>
      <c r="AG657" s="242"/>
      <c r="AH657" s="242"/>
      <c r="BF657" s="164"/>
      <c r="BG657" s="164"/>
      <c r="BH657" s="164"/>
      <c r="BI657" s="164"/>
      <c r="BJ657" s="164"/>
      <c r="BK657" s="164"/>
      <c r="BL657" s="164"/>
      <c r="BM657" s="164"/>
      <c r="BN657" s="164"/>
      <c r="BO657" s="164"/>
      <c r="BP657" s="164"/>
      <c r="BQ657" s="164"/>
      <c r="BR657" s="164"/>
      <c r="BS657" s="164"/>
      <c r="BT657" s="164"/>
      <c r="BU657" s="164"/>
      <c r="BV657" s="164"/>
      <c r="BW657" s="164"/>
      <c r="BX657" s="164"/>
      <c r="BY657" s="164"/>
      <c r="BZ657" s="164"/>
      <c r="CA657" s="164"/>
      <c r="CB657" s="164"/>
      <c r="CC657" s="164"/>
      <c r="CD657" s="164"/>
      <c r="CE657" s="164"/>
      <c r="CF657" s="164"/>
      <c r="CG657" s="164"/>
      <c r="CH657" s="164"/>
      <c r="CI657" s="164"/>
      <c r="DR657" s="243"/>
      <c r="DS657" s="243"/>
      <c r="DT657" s="243"/>
      <c r="DU657" s="243"/>
      <c r="DV657" s="243"/>
      <c r="DW657" s="243"/>
    </row>
    <row r="658" ht="15.75" customHeight="1">
      <c r="E658" s="247"/>
      <c r="F658" s="247"/>
      <c r="G658" s="247"/>
      <c r="H658" s="247"/>
      <c r="I658" s="247"/>
      <c r="J658" s="248"/>
      <c r="T658" s="249"/>
      <c r="AE658" s="242"/>
      <c r="AF658" s="242"/>
      <c r="AG658" s="242"/>
      <c r="AH658" s="242"/>
      <c r="BF658" s="164"/>
      <c r="BG658" s="164"/>
      <c r="BH658" s="164"/>
      <c r="BI658" s="164"/>
      <c r="BJ658" s="164"/>
      <c r="BK658" s="164"/>
      <c r="BL658" s="164"/>
      <c r="BM658" s="164"/>
      <c r="BN658" s="164"/>
      <c r="BO658" s="164"/>
      <c r="BP658" s="164"/>
      <c r="BQ658" s="164"/>
      <c r="BR658" s="164"/>
      <c r="BS658" s="164"/>
      <c r="BT658" s="164"/>
      <c r="BU658" s="164"/>
      <c r="BV658" s="164"/>
      <c r="BW658" s="164"/>
      <c r="BX658" s="164"/>
      <c r="BY658" s="164"/>
      <c r="BZ658" s="164"/>
      <c r="CA658" s="164"/>
      <c r="CB658" s="164"/>
      <c r="CC658" s="164"/>
      <c r="CD658" s="164"/>
      <c r="CE658" s="164"/>
      <c r="CF658" s="164"/>
      <c r="CG658" s="164"/>
      <c r="CH658" s="164"/>
      <c r="CI658" s="164"/>
      <c r="DR658" s="243"/>
      <c r="DS658" s="243"/>
      <c r="DT658" s="243"/>
      <c r="DU658" s="243"/>
      <c r="DV658" s="243"/>
      <c r="DW658" s="243"/>
    </row>
    <row r="659" ht="15.75" customHeight="1">
      <c r="E659" s="247"/>
      <c r="F659" s="247"/>
      <c r="G659" s="247"/>
      <c r="H659" s="247"/>
      <c r="I659" s="247"/>
      <c r="J659" s="248"/>
      <c r="T659" s="249"/>
      <c r="AE659" s="242"/>
      <c r="AF659" s="242"/>
      <c r="AG659" s="242"/>
      <c r="AH659" s="242"/>
      <c r="BF659" s="164"/>
      <c r="BG659" s="164"/>
      <c r="BH659" s="164"/>
      <c r="BI659" s="164"/>
      <c r="BJ659" s="164"/>
      <c r="BK659" s="164"/>
      <c r="BL659" s="164"/>
      <c r="BM659" s="164"/>
      <c r="BN659" s="164"/>
      <c r="BO659" s="164"/>
      <c r="BP659" s="164"/>
      <c r="BQ659" s="164"/>
      <c r="BR659" s="164"/>
      <c r="BS659" s="164"/>
      <c r="BT659" s="164"/>
      <c r="BU659" s="164"/>
      <c r="BV659" s="164"/>
      <c r="BW659" s="164"/>
      <c r="BX659" s="164"/>
      <c r="BY659" s="164"/>
      <c r="BZ659" s="164"/>
      <c r="CA659" s="164"/>
      <c r="CB659" s="164"/>
      <c r="CC659" s="164"/>
      <c r="CD659" s="164"/>
      <c r="CE659" s="164"/>
      <c r="CF659" s="164"/>
      <c r="CG659" s="164"/>
      <c r="CH659" s="164"/>
      <c r="CI659" s="164"/>
      <c r="DR659" s="243"/>
      <c r="DS659" s="243"/>
      <c r="DT659" s="243"/>
      <c r="DU659" s="243"/>
      <c r="DV659" s="243"/>
      <c r="DW659" s="243"/>
    </row>
    <row r="660" ht="15.75" customHeight="1">
      <c r="E660" s="247"/>
      <c r="F660" s="247"/>
      <c r="G660" s="247"/>
      <c r="H660" s="247"/>
      <c r="I660" s="247"/>
      <c r="J660" s="248"/>
      <c r="T660" s="249"/>
      <c r="AE660" s="242"/>
      <c r="AF660" s="242"/>
      <c r="AG660" s="242"/>
      <c r="AH660" s="242"/>
      <c r="BF660" s="164"/>
      <c r="BG660" s="164"/>
      <c r="BH660" s="164"/>
      <c r="BI660" s="164"/>
      <c r="BJ660" s="164"/>
      <c r="BK660" s="164"/>
      <c r="BL660" s="164"/>
      <c r="BM660" s="164"/>
      <c r="BN660" s="164"/>
      <c r="BO660" s="164"/>
      <c r="BP660" s="164"/>
      <c r="BQ660" s="164"/>
      <c r="BR660" s="164"/>
      <c r="BS660" s="164"/>
      <c r="BT660" s="164"/>
      <c r="BU660" s="164"/>
      <c r="BV660" s="164"/>
      <c r="BW660" s="164"/>
      <c r="BX660" s="164"/>
      <c r="BY660" s="164"/>
      <c r="BZ660" s="164"/>
      <c r="CA660" s="164"/>
      <c r="CB660" s="164"/>
      <c r="CC660" s="164"/>
      <c r="CD660" s="164"/>
      <c r="CE660" s="164"/>
      <c r="CF660" s="164"/>
      <c r="CG660" s="164"/>
      <c r="CH660" s="164"/>
      <c r="CI660" s="164"/>
      <c r="DR660" s="243"/>
      <c r="DS660" s="243"/>
      <c r="DT660" s="243"/>
      <c r="DU660" s="243"/>
      <c r="DV660" s="243"/>
      <c r="DW660" s="243"/>
    </row>
    <row r="661" ht="15.75" customHeight="1">
      <c r="E661" s="247"/>
      <c r="F661" s="247"/>
      <c r="G661" s="247"/>
      <c r="H661" s="247"/>
      <c r="I661" s="247"/>
      <c r="J661" s="248"/>
      <c r="T661" s="249"/>
      <c r="AE661" s="242"/>
      <c r="AF661" s="242"/>
      <c r="AG661" s="242"/>
      <c r="AH661" s="242"/>
      <c r="BF661" s="164"/>
      <c r="BG661" s="164"/>
      <c r="BH661" s="164"/>
      <c r="BI661" s="164"/>
      <c r="BJ661" s="164"/>
      <c r="BK661" s="164"/>
      <c r="BL661" s="164"/>
      <c r="BM661" s="164"/>
      <c r="BN661" s="164"/>
      <c r="BO661" s="164"/>
      <c r="BP661" s="164"/>
      <c r="BQ661" s="164"/>
      <c r="BR661" s="164"/>
      <c r="BS661" s="164"/>
      <c r="BT661" s="164"/>
      <c r="BU661" s="164"/>
      <c r="BV661" s="164"/>
      <c r="BW661" s="164"/>
      <c r="BX661" s="164"/>
      <c r="BY661" s="164"/>
      <c r="BZ661" s="164"/>
      <c r="CA661" s="164"/>
      <c r="CB661" s="164"/>
      <c r="CC661" s="164"/>
      <c r="CD661" s="164"/>
      <c r="CE661" s="164"/>
      <c r="CF661" s="164"/>
      <c r="CG661" s="164"/>
      <c r="CH661" s="164"/>
      <c r="CI661" s="164"/>
      <c r="DR661" s="243"/>
      <c r="DS661" s="243"/>
      <c r="DT661" s="243"/>
      <c r="DU661" s="243"/>
      <c r="DV661" s="243"/>
      <c r="DW661" s="243"/>
    </row>
    <row r="662" ht="15.75" customHeight="1">
      <c r="E662" s="247"/>
      <c r="F662" s="247"/>
      <c r="G662" s="247"/>
      <c r="H662" s="247"/>
      <c r="I662" s="247"/>
      <c r="J662" s="248"/>
      <c r="T662" s="249"/>
      <c r="AE662" s="242"/>
      <c r="AF662" s="242"/>
      <c r="AG662" s="242"/>
      <c r="AH662" s="242"/>
      <c r="BF662" s="164"/>
      <c r="BG662" s="164"/>
      <c r="BH662" s="164"/>
      <c r="BI662" s="164"/>
      <c r="BJ662" s="164"/>
      <c r="BK662" s="164"/>
      <c r="BL662" s="164"/>
      <c r="BM662" s="164"/>
      <c r="BN662" s="164"/>
      <c r="BO662" s="164"/>
      <c r="BP662" s="164"/>
      <c r="BQ662" s="164"/>
      <c r="BR662" s="164"/>
      <c r="BS662" s="164"/>
      <c r="BT662" s="164"/>
      <c r="BU662" s="164"/>
      <c r="BV662" s="164"/>
      <c r="BW662" s="164"/>
      <c r="BX662" s="164"/>
      <c r="BY662" s="164"/>
      <c r="BZ662" s="164"/>
      <c r="CA662" s="164"/>
      <c r="CB662" s="164"/>
      <c r="CC662" s="164"/>
      <c r="CD662" s="164"/>
      <c r="CE662" s="164"/>
      <c r="CF662" s="164"/>
      <c r="CG662" s="164"/>
      <c r="CH662" s="164"/>
      <c r="CI662" s="164"/>
      <c r="DR662" s="243"/>
      <c r="DS662" s="243"/>
      <c r="DT662" s="243"/>
      <c r="DU662" s="243"/>
      <c r="DV662" s="243"/>
      <c r="DW662" s="243"/>
    </row>
    <row r="663" ht="15.75" customHeight="1">
      <c r="E663" s="247"/>
      <c r="F663" s="247"/>
      <c r="G663" s="247"/>
      <c r="H663" s="247"/>
      <c r="I663" s="247"/>
      <c r="J663" s="248"/>
      <c r="T663" s="249"/>
      <c r="AE663" s="242"/>
      <c r="AF663" s="242"/>
      <c r="AG663" s="242"/>
      <c r="AH663" s="242"/>
      <c r="BF663" s="164"/>
      <c r="BG663" s="164"/>
      <c r="BH663" s="164"/>
      <c r="BI663" s="164"/>
      <c r="BJ663" s="164"/>
      <c r="BK663" s="164"/>
      <c r="BL663" s="164"/>
      <c r="BM663" s="164"/>
      <c r="BN663" s="164"/>
      <c r="BO663" s="164"/>
      <c r="BP663" s="164"/>
      <c r="BQ663" s="164"/>
      <c r="BR663" s="164"/>
      <c r="BS663" s="164"/>
      <c r="BT663" s="164"/>
      <c r="BU663" s="164"/>
      <c r="BV663" s="164"/>
      <c r="BW663" s="164"/>
      <c r="BX663" s="164"/>
      <c r="BY663" s="164"/>
      <c r="BZ663" s="164"/>
      <c r="CA663" s="164"/>
      <c r="CB663" s="164"/>
      <c r="CC663" s="164"/>
      <c r="CD663" s="164"/>
      <c r="CE663" s="164"/>
      <c r="CF663" s="164"/>
      <c r="CG663" s="164"/>
      <c r="CH663" s="164"/>
      <c r="CI663" s="164"/>
      <c r="DR663" s="243"/>
      <c r="DS663" s="243"/>
      <c r="DT663" s="243"/>
      <c r="DU663" s="243"/>
      <c r="DV663" s="243"/>
      <c r="DW663" s="243"/>
    </row>
    <row r="664" ht="15.75" customHeight="1">
      <c r="E664" s="247"/>
      <c r="F664" s="247"/>
      <c r="G664" s="247"/>
      <c r="H664" s="247"/>
      <c r="I664" s="247"/>
      <c r="J664" s="248"/>
      <c r="T664" s="249"/>
      <c r="AE664" s="242"/>
      <c r="AF664" s="242"/>
      <c r="AG664" s="242"/>
      <c r="AH664" s="242"/>
      <c r="BF664" s="164"/>
      <c r="BG664" s="164"/>
      <c r="BH664" s="164"/>
      <c r="BI664" s="164"/>
      <c r="BJ664" s="164"/>
      <c r="BK664" s="164"/>
      <c r="BL664" s="164"/>
      <c r="BM664" s="164"/>
      <c r="BN664" s="164"/>
      <c r="BO664" s="164"/>
      <c r="BP664" s="164"/>
      <c r="BQ664" s="164"/>
      <c r="BR664" s="164"/>
      <c r="BS664" s="164"/>
      <c r="BT664" s="164"/>
      <c r="BU664" s="164"/>
      <c r="BV664" s="164"/>
      <c r="BW664" s="164"/>
      <c r="BX664" s="164"/>
      <c r="BY664" s="164"/>
      <c r="BZ664" s="164"/>
      <c r="CA664" s="164"/>
      <c r="CB664" s="164"/>
      <c r="CC664" s="164"/>
      <c r="CD664" s="164"/>
      <c r="CE664" s="164"/>
      <c r="CF664" s="164"/>
      <c r="CG664" s="164"/>
      <c r="CH664" s="164"/>
      <c r="CI664" s="164"/>
      <c r="DR664" s="243"/>
      <c r="DS664" s="243"/>
      <c r="DT664" s="243"/>
      <c r="DU664" s="243"/>
      <c r="DV664" s="243"/>
      <c r="DW664" s="243"/>
    </row>
    <row r="665" ht="15.75" customHeight="1">
      <c r="E665" s="247"/>
      <c r="F665" s="247"/>
      <c r="G665" s="247"/>
      <c r="H665" s="247"/>
      <c r="I665" s="247"/>
      <c r="J665" s="248"/>
      <c r="T665" s="249"/>
      <c r="AE665" s="242"/>
      <c r="AF665" s="242"/>
      <c r="AG665" s="242"/>
      <c r="AH665" s="242"/>
      <c r="BF665" s="164"/>
      <c r="BG665" s="164"/>
      <c r="BH665" s="164"/>
      <c r="BI665" s="164"/>
      <c r="BJ665" s="164"/>
      <c r="BK665" s="164"/>
      <c r="BL665" s="164"/>
      <c r="BM665" s="164"/>
      <c r="BN665" s="164"/>
      <c r="BO665" s="164"/>
      <c r="BP665" s="164"/>
      <c r="BQ665" s="164"/>
      <c r="BR665" s="164"/>
      <c r="BS665" s="164"/>
      <c r="BT665" s="164"/>
      <c r="BU665" s="164"/>
      <c r="BV665" s="164"/>
      <c r="BW665" s="164"/>
      <c r="BX665" s="164"/>
      <c r="BY665" s="164"/>
      <c r="BZ665" s="164"/>
      <c r="CA665" s="164"/>
      <c r="CB665" s="164"/>
      <c r="CC665" s="164"/>
      <c r="CD665" s="164"/>
      <c r="CE665" s="164"/>
      <c r="CF665" s="164"/>
      <c r="CG665" s="164"/>
      <c r="CH665" s="164"/>
      <c r="CI665" s="164"/>
      <c r="DR665" s="243"/>
      <c r="DS665" s="243"/>
      <c r="DT665" s="243"/>
      <c r="DU665" s="243"/>
      <c r="DV665" s="243"/>
      <c r="DW665" s="243"/>
    </row>
    <row r="666" ht="15.75" customHeight="1">
      <c r="E666" s="247"/>
      <c r="F666" s="247"/>
      <c r="G666" s="247"/>
      <c r="H666" s="247"/>
      <c r="I666" s="247"/>
      <c r="J666" s="248"/>
      <c r="T666" s="249"/>
      <c r="AE666" s="242"/>
      <c r="AF666" s="242"/>
      <c r="AG666" s="242"/>
      <c r="AH666" s="242"/>
      <c r="BF666" s="164"/>
      <c r="BG666" s="164"/>
      <c r="BH666" s="164"/>
      <c r="BI666" s="164"/>
      <c r="BJ666" s="164"/>
      <c r="BK666" s="164"/>
      <c r="BL666" s="164"/>
      <c r="BM666" s="164"/>
      <c r="BN666" s="164"/>
      <c r="BO666" s="164"/>
      <c r="BP666" s="164"/>
      <c r="BQ666" s="164"/>
      <c r="BR666" s="164"/>
      <c r="BS666" s="164"/>
      <c r="BT666" s="164"/>
      <c r="BU666" s="164"/>
      <c r="BV666" s="164"/>
      <c r="BW666" s="164"/>
      <c r="BX666" s="164"/>
      <c r="BY666" s="164"/>
      <c r="BZ666" s="164"/>
      <c r="CA666" s="164"/>
      <c r="CB666" s="164"/>
      <c r="CC666" s="164"/>
      <c r="CD666" s="164"/>
      <c r="CE666" s="164"/>
      <c r="CF666" s="164"/>
      <c r="CG666" s="164"/>
      <c r="CH666" s="164"/>
      <c r="CI666" s="164"/>
      <c r="DR666" s="243"/>
      <c r="DS666" s="243"/>
      <c r="DT666" s="243"/>
      <c r="DU666" s="243"/>
      <c r="DV666" s="243"/>
      <c r="DW666" s="243"/>
    </row>
    <row r="667" ht="15.75" customHeight="1">
      <c r="E667" s="247"/>
      <c r="F667" s="247"/>
      <c r="G667" s="247"/>
      <c r="H667" s="247"/>
      <c r="I667" s="247"/>
      <c r="J667" s="248"/>
      <c r="T667" s="249"/>
      <c r="AE667" s="242"/>
      <c r="AF667" s="242"/>
      <c r="AG667" s="242"/>
      <c r="AH667" s="242"/>
      <c r="BF667" s="164"/>
      <c r="BG667" s="164"/>
      <c r="BH667" s="164"/>
      <c r="BI667" s="164"/>
      <c r="BJ667" s="164"/>
      <c r="BK667" s="164"/>
      <c r="BL667" s="164"/>
      <c r="BM667" s="164"/>
      <c r="BN667" s="164"/>
      <c r="BO667" s="164"/>
      <c r="BP667" s="164"/>
      <c r="BQ667" s="164"/>
      <c r="BR667" s="164"/>
      <c r="BS667" s="164"/>
      <c r="BT667" s="164"/>
      <c r="BU667" s="164"/>
      <c r="BV667" s="164"/>
      <c r="BW667" s="164"/>
      <c r="BX667" s="164"/>
      <c r="BY667" s="164"/>
      <c r="BZ667" s="164"/>
      <c r="CA667" s="164"/>
      <c r="CB667" s="164"/>
      <c r="CC667" s="164"/>
      <c r="CD667" s="164"/>
      <c r="CE667" s="164"/>
      <c r="CF667" s="164"/>
      <c r="CG667" s="164"/>
      <c r="CH667" s="164"/>
      <c r="CI667" s="164"/>
      <c r="DR667" s="243"/>
      <c r="DS667" s="243"/>
      <c r="DT667" s="243"/>
      <c r="DU667" s="243"/>
      <c r="DV667" s="243"/>
      <c r="DW667" s="243"/>
    </row>
    <row r="668" ht="15.75" customHeight="1">
      <c r="E668" s="247"/>
      <c r="F668" s="247"/>
      <c r="G668" s="247"/>
      <c r="H668" s="247"/>
      <c r="I668" s="247"/>
      <c r="J668" s="248"/>
      <c r="T668" s="249"/>
      <c r="AE668" s="242"/>
      <c r="AF668" s="242"/>
      <c r="AG668" s="242"/>
      <c r="AH668" s="242"/>
      <c r="BF668" s="164"/>
      <c r="BG668" s="164"/>
      <c r="BH668" s="164"/>
      <c r="BI668" s="164"/>
      <c r="BJ668" s="164"/>
      <c r="BK668" s="164"/>
      <c r="BL668" s="164"/>
      <c r="BM668" s="164"/>
      <c r="BN668" s="164"/>
      <c r="BO668" s="164"/>
      <c r="BP668" s="164"/>
      <c r="BQ668" s="164"/>
      <c r="BR668" s="164"/>
      <c r="BS668" s="164"/>
      <c r="BT668" s="164"/>
      <c r="BU668" s="164"/>
      <c r="BV668" s="164"/>
      <c r="BW668" s="164"/>
      <c r="BX668" s="164"/>
      <c r="BY668" s="164"/>
      <c r="BZ668" s="164"/>
      <c r="CA668" s="164"/>
      <c r="CB668" s="164"/>
      <c r="CC668" s="164"/>
      <c r="CD668" s="164"/>
      <c r="CE668" s="164"/>
      <c r="CF668" s="164"/>
      <c r="CG668" s="164"/>
      <c r="CH668" s="164"/>
      <c r="CI668" s="164"/>
      <c r="DR668" s="243"/>
      <c r="DS668" s="243"/>
      <c r="DT668" s="243"/>
      <c r="DU668" s="243"/>
      <c r="DV668" s="243"/>
      <c r="DW668" s="243"/>
    </row>
    <row r="669" ht="15.75" customHeight="1">
      <c r="E669" s="247"/>
      <c r="F669" s="247"/>
      <c r="G669" s="247"/>
      <c r="H669" s="247"/>
      <c r="I669" s="247"/>
      <c r="J669" s="248"/>
      <c r="T669" s="249"/>
      <c r="AE669" s="242"/>
      <c r="AF669" s="242"/>
      <c r="AG669" s="242"/>
      <c r="AH669" s="242"/>
      <c r="BF669" s="164"/>
      <c r="BG669" s="164"/>
      <c r="BH669" s="164"/>
      <c r="BI669" s="164"/>
      <c r="BJ669" s="164"/>
      <c r="BK669" s="164"/>
      <c r="BL669" s="164"/>
      <c r="BM669" s="164"/>
      <c r="BN669" s="164"/>
      <c r="BO669" s="164"/>
      <c r="BP669" s="164"/>
      <c r="BQ669" s="164"/>
      <c r="BR669" s="164"/>
      <c r="BS669" s="164"/>
      <c r="BT669" s="164"/>
      <c r="BU669" s="164"/>
      <c r="BV669" s="164"/>
      <c r="BW669" s="164"/>
      <c r="BX669" s="164"/>
      <c r="BY669" s="164"/>
      <c r="BZ669" s="164"/>
      <c r="CA669" s="164"/>
      <c r="CB669" s="164"/>
      <c r="CC669" s="164"/>
      <c r="CD669" s="164"/>
      <c r="CE669" s="164"/>
      <c r="CF669" s="164"/>
      <c r="CG669" s="164"/>
      <c r="CH669" s="164"/>
      <c r="CI669" s="164"/>
      <c r="DR669" s="243"/>
      <c r="DS669" s="243"/>
      <c r="DT669" s="243"/>
      <c r="DU669" s="243"/>
      <c r="DV669" s="243"/>
      <c r="DW669" s="243"/>
    </row>
    <row r="670" ht="15.75" customHeight="1">
      <c r="E670" s="247"/>
      <c r="F670" s="247"/>
      <c r="G670" s="247"/>
      <c r="H670" s="247"/>
      <c r="I670" s="247"/>
      <c r="J670" s="248"/>
      <c r="T670" s="249"/>
      <c r="AE670" s="242"/>
      <c r="AF670" s="242"/>
      <c r="AG670" s="242"/>
      <c r="AH670" s="242"/>
      <c r="BF670" s="164"/>
      <c r="BG670" s="164"/>
      <c r="BH670" s="164"/>
      <c r="BI670" s="164"/>
      <c r="BJ670" s="164"/>
      <c r="BK670" s="164"/>
      <c r="BL670" s="164"/>
      <c r="BM670" s="164"/>
      <c r="BN670" s="164"/>
      <c r="BO670" s="164"/>
      <c r="BP670" s="164"/>
      <c r="BQ670" s="164"/>
      <c r="BR670" s="164"/>
      <c r="BS670" s="164"/>
      <c r="BT670" s="164"/>
      <c r="BU670" s="164"/>
      <c r="BV670" s="164"/>
      <c r="BW670" s="164"/>
      <c r="BX670" s="164"/>
      <c r="BY670" s="164"/>
      <c r="BZ670" s="164"/>
      <c r="CA670" s="164"/>
      <c r="CB670" s="164"/>
      <c r="CC670" s="164"/>
      <c r="CD670" s="164"/>
      <c r="CE670" s="164"/>
      <c r="CF670" s="164"/>
      <c r="CG670" s="164"/>
      <c r="CH670" s="164"/>
      <c r="CI670" s="164"/>
      <c r="DR670" s="243"/>
      <c r="DS670" s="243"/>
      <c r="DT670" s="243"/>
      <c r="DU670" s="243"/>
      <c r="DV670" s="243"/>
      <c r="DW670" s="243"/>
    </row>
    <row r="671" ht="15.75" customHeight="1">
      <c r="E671" s="247"/>
      <c r="F671" s="247"/>
      <c r="G671" s="247"/>
      <c r="H671" s="247"/>
      <c r="I671" s="247"/>
      <c r="J671" s="248"/>
      <c r="T671" s="249"/>
      <c r="AE671" s="242"/>
      <c r="AF671" s="242"/>
      <c r="AG671" s="242"/>
      <c r="AH671" s="242"/>
      <c r="BF671" s="164"/>
      <c r="BG671" s="164"/>
      <c r="BH671" s="164"/>
      <c r="BI671" s="164"/>
      <c r="BJ671" s="164"/>
      <c r="BK671" s="164"/>
      <c r="BL671" s="164"/>
      <c r="BM671" s="164"/>
      <c r="BN671" s="164"/>
      <c r="BO671" s="164"/>
      <c r="BP671" s="164"/>
      <c r="BQ671" s="164"/>
      <c r="BR671" s="164"/>
      <c r="BS671" s="164"/>
      <c r="BT671" s="164"/>
      <c r="BU671" s="164"/>
      <c r="BV671" s="164"/>
      <c r="BW671" s="164"/>
      <c r="BX671" s="164"/>
      <c r="BY671" s="164"/>
      <c r="BZ671" s="164"/>
      <c r="CA671" s="164"/>
      <c r="CB671" s="164"/>
      <c r="CC671" s="164"/>
      <c r="CD671" s="164"/>
      <c r="CE671" s="164"/>
      <c r="CF671" s="164"/>
      <c r="CG671" s="164"/>
      <c r="CH671" s="164"/>
      <c r="CI671" s="164"/>
      <c r="DR671" s="243"/>
      <c r="DS671" s="243"/>
      <c r="DT671" s="243"/>
      <c r="DU671" s="243"/>
      <c r="DV671" s="243"/>
      <c r="DW671" s="243"/>
    </row>
    <row r="672" ht="15.75" customHeight="1">
      <c r="E672" s="247"/>
      <c r="F672" s="247"/>
      <c r="G672" s="247"/>
      <c r="H672" s="247"/>
      <c r="I672" s="247"/>
      <c r="J672" s="248"/>
      <c r="T672" s="249"/>
      <c r="AE672" s="242"/>
      <c r="AF672" s="242"/>
      <c r="AG672" s="242"/>
      <c r="AH672" s="242"/>
      <c r="BF672" s="164"/>
      <c r="BG672" s="164"/>
      <c r="BH672" s="164"/>
      <c r="BI672" s="164"/>
      <c r="BJ672" s="164"/>
      <c r="BK672" s="164"/>
      <c r="BL672" s="164"/>
      <c r="BM672" s="164"/>
      <c r="BN672" s="164"/>
      <c r="BO672" s="164"/>
      <c r="BP672" s="164"/>
      <c r="BQ672" s="164"/>
      <c r="BR672" s="164"/>
      <c r="BS672" s="164"/>
      <c r="BT672" s="164"/>
      <c r="BU672" s="164"/>
      <c r="BV672" s="164"/>
      <c r="BW672" s="164"/>
      <c r="BX672" s="164"/>
      <c r="BY672" s="164"/>
      <c r="BZ672" s="164"/>
      <c r="CA672" s="164"/>
      <c r="CB672" s="164"/>
      <c r="CC672" s="164"/>
      <c r="CD672" s="164"/>
      <c r="CE672" s="164"/>
      <c r="CF672" s="164"/>
      <c r="CG672" s="164"/>
      <c r="CH672" s="164"/>
      <c r="CI672" s="164"/>
      <c r="DR672" s="243"/>
      <c r="DS672" s="243"/>
      <c r="DT672" s="243"/>
      <c r="DU672" s="243"/>
      <c r="DV672" s="243"/>
      <c r="DW672" s="243"/>
    </row>
    <row r="673" ht="15.75" customHeight="1">
      <c r="E673" s="247"/>
      <c r="F673" s="247"/>
      <c r="G673" s="247"/>
      <c r="H673" s="247"/>
      <c r="I673" s="247"/>
      <c r="J673" s="248"/>
      <c r="T673" s="249"/>
      <c r="AE673" s="242"/>
      <c r="AF673" s="242"/>
      <c r="AG673" s="242"/>
      <c r="AH673" s="242"/>
      <c r="BF673" s="164"/>
      <c r="BG673" s="164"/>
      <c r="BH673" s="164"/>
      <c r="BI673" s="164"/>
      <c r="BJ673" s="164"/>
      <c r="BK673" s="164"/>
      <c r="BL673" s="164"/>
      <c r="BM673" s="164"/>
      <c r="BN673" s="164"/>
      <c r="BO673" s="164"/>
      <c r="BP673" s="164"/>
      <c r="BQ673" s="164"/>
      <c r="BR673" s="164"/>
      <c r="BS673" s="164"/>
      <c r="BT673" s="164"/>
      <c r="BU673" s="164"/>
      <c r="BV673" s="164"/>
      <c r="BW673" s="164"/>
      <c r="BX673" s="164"/>
      <c r="BY673" s="164"/>
      <c r="BZ673" s="164"/>
      <c r="CA673" s="164"/>
      <c r="CB673" s="164"/>
      <c r="CC673" s="164"/>
      <c r="CD673" s="164"/>
      <c r="CE673" s="164"/>
      <c r="CF673" s="164"/>
      <c r="CG673" s="164"/>
      <c r="CH673" s="164"/>
      <c r="CI673" s="164"/>
      <c r="DR673" s="243"/>
      <c r="DS673" s="243"/>
      <c r="DT673" s="243"/>
      <c r="DU673" s="243"/>
      <c r="DV673" s="243"/>
      <c r="DW673" s="243"/>
    </row>
    <row r="674" ht="15.75" customHeight="1">
      <c r="E674" s="247"/>
      <c r="F674" s="247"/>
      <c r="G674" s="247"/>
      <c r="H674" s="247"/>
      <c r="I674" s="247"/>
      <c r="J674" s="248"/>
      <c r="T674" s="249"/>
      <c r="AE674" s="242"/>
      <c r="AF674" s="242"/>
      <c r="AG674" s="242"/>
      <c r="AH674" s="242"/>
      <c r="BF674" s="164"/>
      <c r="BG674" s="164"/>
      <c r="BH674" s="164"/>
      <c r="BI674" s="164"/>
      <c r="BJ674" s="164"/>
      <c r="BK674" s="164"/>
      <c r="BL674" s="164"/>
      <c r="BM674" s="164"/>
      <c r="BN674" s="164"/>
      <c r="BO674" s="164"/>
      <c r="BP674" s="164"/>
      <c r="BQ674" s="164"/>
      <c r="BR674" s="164"/>
      <c r="BS674" s="164"/>
      <c r="BT674" s="164"/>
      <c r="BU674" s="164"/>
      <c r="BV674" s="164"/>
      <c r="BW674" s="164"/>
      <c r="BX674" s="164"/>
      <c r="BY674" s="164"/>
      <c r="BZ674" s="164"/>
      <c r="CA674" s="164"/>
      <c r="CB674" s="164"/>
      <c r="CC674" s="164"/>
      <c r="CD674" s="164"/>
      <c r="CE674" s="164"/>
      <c r="CF674" s="164"/>
      <c r="CG674" s="164"/>
      <c r="CH674" s="164"/>
      <c r="CI674" s="164"/>
      <c r="DR674" s="243"/>
      <c r="DS674" s="243"/>
      <c r="DT674" s="243"/>
      <c r="DU674" s="243"/>
      <c r="DV674" s="243"/>
      <c r="DW674" s="243"/>
    </row>
    <row r="675" ht="15.75" customHeight="1">
      <c r="E675" s="247"/>
      <c r="F675" s="247"/>
      <c r="G675" s="247"/>
      <c r="H675" s="247"/>
      <c r="I675" s="247"/>
      <c r="J675" s="248"/>
      <c r="T675" s="249"/>
      <c r="AE675" s="242"/>
      <c r="AF675" s="242"/>
      <c r="AG675" s="242"/>
      <c r="AH675" s="242"/>
      <c r="BF675" s="164"/>
      <c r="BG675" s="164"/>
      <c r="BH675" s="164"/>
      <c r="BI675" s="164"/>
      <c r="BJ675" s="164"/>
      <c r="BK675" s="164"/>
      <c r="BL675" s="164"/>
      <c r="BM675" s="164"/>
      <c r="BN675" s="164"/>
      <c r="BO675" s="164"/>
      <c r="BP675" s="164"/>
      <c r="BQ675" s="164"/>
      <c r="BR675" s="164"/>
      <c r="BS675" s="164"/>
      <c r="BT675" s="164"/>
      <c r="BU675" s="164"/>
      <c r="BV675" s="164"/>
      <c r="BW675" s="164"/>
      <c r="BX675" s="164"/>
      <c r="BY675" s="164"/>
      <c r="BZ675" s="164"/>
      <c r="CA675" s="164"/>
      <c r="CB675" s="164"/>
      <c r="CC675" s="164"/>
      <c r="CD675" s="164"/>
      <c r="CE675" s="164"/>
      <c r="CF675" s="164"/>
      <c r="CG675" s="164"/>
      <c r="CH675" s="164"/>
      <c r="CI675" s="164"/>
      <c r="DR675" s="243"/>
      <c r="DS675" s="243"/>
      <c r="DT675" s="243"/>
      <c r="DU675" s="243"/>
      <c r="DV675" s="243"/>
      <c r="DW675" s="243"/>
    </row>
    <row r="676" ht="15.75" customHeight="1">
      <c r="E676" s="247"/>
      <c r="F676" s="247"/>
      <c r="G676" s="247"/>
      <c r="H676" s="247"/>
      <c r="I676" s="247"/>
      <c r="J676" s="248"/>
      <c r="T676" s="249"/>
      <c r="AE676" s="242"/>
      <c r="AF676" s="242"/>
      <c r="AG676" s="242"/>
      <c r="AH676" s="242"/>
      <c r="BF676" s="164"/>
      <c r="BG676" s="164"/>
      <c r="BH676" s="164"/>
      <c r="BI676" s="164"/>
      <c r="BJ676" s="164"/>
      <c r="BK676" s="164"/>
      <c r="BL676" s="164"/>
      <c r="BM676" s="164"/>
      <c r="BN676" s="164"/>
      <c r="BO676" s="164"/>
      <c r="BP676" s="164"/>
      <c r="BQ676" s="164"/>
      <c r="BR676" s="164"/>
      <c r="BS676" s="164"/>
      <c r="BT676" s="164"/>
      <c r="BU676" s="164"/>
      <c r="BV676" s="164"/>
      <c r="BW676" s="164"/>
      <c r="BX676" s="164"/>
      <c r="BY676" s="164"/>
      <c r="BZ676" s="164"/>
      <c r="CA676" s="164"/>
      <c r="CB676" s="164"/>
      <c r="CC676" s="164"/>
      <c r="CD676" s="164"/>
      <c r="CE676" s="164"/>
      <c r="CF676" s="164"/>
      <c r="CG676" s="164"/>
      <c r="CH676" s="164"/>
      <c r="CI676" s="164"/>
      <c r="DR676" s="243"/>
      <c r="DS676" s="243"/>
      <c r="DT676" s="243"/>
      <c r="DU676" s="243"/>
      <c r="DV676" s="243"/>
      <c r="DW676" s="243"/>
    </row>
    <row r="677" ht="15.75" customHeight="1">
      <c r="E677" s="247"/>
      <c r="F677" s="247"/>
      <c r="G677" s="247"/>
      <c r="H677" s="247"/>
      <c r="I677" s="247"/>
      <c r="J677" s="248"/>
      <c r="T677" s="249"/>
      <c r="AE677" s="242"/>
      <c r="AF677" s="242"/>
      <c r="AG677" s="242"/>
      <c r="AH677" s="242"/>
      <c r="BF677" s="164"/>
      <c r="BG677" s="164"/>
      <c r="BH677" s="164"/>
      <c r="BI677" s="164"/>
      <c r="BJ677" s="164"/>
      <c r="BK677" s="164"/>
      <c r="BL677" s="164"/>
      <c r="BM677" s="164"/>
      <c r="BN677" s="164"/>
      <c r="BO677" s="164"/>
      <c r="BP677" s="164"/>
      <c r="BQ677" s="164"/>
      <c r="BR677" s="164"/>
      <c r="BS677" s="164"/>
      <c r="BT677" s="164"/>
      <c r="BU677" s="164"/>
      <c r="BV677" s="164"/>
      <c r="BW677" s="164"/>
      <c r="BX677" s="164"/>
      <c r="BY677" s="164"/>
      <c r="BZ677" s="164"/>
      <c r="CA677" s="164"/>
      <c r="CB677" s="164"/>
      <c r="CC677" s="164"/>
      <c r="CD677" s="164"/>
      <c r="CE677" s="164"/>
      <c r="CF677" s="164"/>
      <c r="CG677" s="164"/>
      <c r="CH677" s="164"/>
      <c r="CI677" s="164"/>
      <c r="DR677" s="243"/>
      <c r="DS677" s="243"/>
      <c r="DT677" s="243"/>
      <c r="DU677" s="243"/>
      <c r="DV677" s="243"/>
      <c r="DW677" s="243"/>
    </row>
    <row r="678" ht="15.75" customHeight="1">
      <c r="E678" s="247"/>
      <c r="F678" s="247"/>
      <c r="G678" s="247"/>
      <c r="H678" s="247"/>
      <c r="I678" s="247"/>
      <c r="J678" s="248"/>
      <c r="T678" s="249"/>
      <c r="AE678" s="242"/>
      <c r="AF678" s="242"/>
      <c r="AG678" s="242"/>
      <c r="AH678" s="242"/>
      <c r="BF678" s="164"/>
      <c r="BG678" s="164"/>
      <c r="BH678" s="164"/>
      <c r="BI678" s="164"/>
      <c r="BJ678" s="164"/>
      <c r="BK678" s="164"/>
      <c r="BL678" s="164"/>
      <c r="BM678" s="164"/>
      <c r="BN678" s="164"/>
      <c r="BO678" s="164"/>
      <c r="BP678" s="164"/>
      <c r="BQ678" s="164"/>
      <c r="BR678" s="164"/>
      <c r="BS678" s="164"/>
      <c r="BT678" s="164"/>
      <c r="BU678" s="164"/>
      <c r="BV678" s="164"/>
      <c r="BW678" s="164"/>
      <c r="BX678" s="164"/>
      <c r="BY678" s="164"/>
      <c r="BZ678" s="164"/>
      <c r="CA678" s="164"/>
      <c r="CB678" s="164"/>
      <c r="CC678" s="164"/>
      <c r="CD678" s="164"/>
      <c r="CE678" s="164"/>
      <c r="CF678" s="164"/>
      <c r="CG678" s="164"/>
      <c r="CH678" s="164"/>
      <c r="CI678" s="164"/>
      <c r="DR678" s="243"/>
      <c r="DS678" s="243"/>
      <c r="DT678" s="243"/>
      <c r="DU678" s="243"/>
      <c r="DV678" s="243"/>
      <c r="DW678" s="243"/>
    </row>
    <row r="679" ht="15.75" customHeight="1">
      <c r="E679" s="247"/>
      <c r="F679" s="247"/>
      <c r="G679" s="247"/>
      <c r="H679" s="247"/>
      <c r="I679" s="247"/>
      <c r="J679" s="248"/>
      <c r="T679" s="249"/>
      <c r="AE679" s="242"/>
      <c r="AF679" s="242"/>
      <c r="AG679" s="242"/>
      <c r="AH679" s="242"/>
      <c r="BF679" s="164"/>
      <c r="BG679" s="164"/>
      <c r="BH679" s="164"/>
      <c r="BI679" s="164"/>
      <c r="BJ679" s="164"/>
      <c r="BK679" s="164"/>
      <c r="BL679" s="164"/>
      <c r="BM679" s="164"/>
      <c r="BN679" s="164"/>
      <c r="BO679" s="164"/>
      <c r="BP679" s="164"/>
      <c r="BQ679" s="164"/>
      <c r="BR679" s="164"/>
      <c r="BS679" s="164"/>
      <c r="BT679" s="164"/>
      <c r="BU679" s="164"/>
      <c r="BV679" s="164"/>
      <c r="BW679" s="164"/>
      <c r="BX679" s="164"/>
      <c r="BY679" s="164"/>
      <c r="BZ679" s="164"/>
      <c r="CA679" s="164"/>
      <c r="CB679" s="164"/>
      <c r="CC679" s="164"/>
      <c r="CD679" s="164"/>
      <c r="CE679" s="164"/>
      <c r="CF679" s="164"/>
      <c r="CG679" s="164"/>
      <c r="CH679" s="164"/>
      <c r="CI679" s="164"/>
      <c r="DR679" s="243"/>
      <c r="DS679" s="243"/>
      <c r="DT679" s="243"/>
      <c r="DU679" s="243"/>
      <c r="DV679" s="243"/>
      <c r="DW679" s="243"/>
    </row>
    <row r="680" ht="15.75" customHeight="1">
      <c r="E680" s="247"/>
      <c r="F680" s="247"/>
      <c r="G680" s="247"/>
      <c r="H680" s="247"/>
      <c r="I680" s="247"/>
      <c r="J680" s="248"/>
      <c r="T680" s="249"/>
      <c r="AE680" s="242"/>
      <c r="AF680" s="242"/>
      <c r="AG680" s="242"/>
      <c r="AH680" s="242"/>
      <c r="BF680" s="164"/>
      <c r="BG680" s="164"/>
      <c r="BH680" s="164"/>
      <c r="BI680" s="164"/>
      <c r="BJ680" s="164"/>
      <c r="BK680" s="164"/>
      <c r="BL680" s="164"/>
      <c r="BM680" s="164"/>
      <c r="BN680" s="164"/>
      <c r="BO680" s="164"/>
      <c r="BP680" s="164"/>
      <c r="BQ680" s="164"/>
      <c r="BR680" s="164"/>
      <c r="BS680" s="164"/>
      <c r="BT680" s="164"/>
      <c r="BU680" s="164"/>
      <c r="BV680" s="164"/>
      <c r="BW680" s="164"/>
      <c r="BX680" s="164"/>
      <c r="BY680" s="164"/>
      <c r="BZ680" s="164"/>
      <c r="CA680" s="164"/>
      <c r="CB680" s="164"/>
      <c r="CC680" s="164"/>
      <c r="CD680" s="164"/>
      <c r="CE680" s="164"/>
      <c r="CF680" s="164"/>
      <c r="CG680" s="164"/>
      <c r="CH680" s="164"/>
      <c r="CI680" s="164"/>
      <c r="DR680" s="243"/>
      <c r="DS680" s="243"/>
      <c r="DT680" s="243"/>
      <c r="DU680" s="243"/>
      <c r="DV680" s="243"/>
      <c r="DW680" s="243"/>
    </row>
    <row r="681" ht="15.75" customHeight="1">
      <c r="E681" s="247"/>
      <c r="F681" s="247"/>
      <c r="G681" s="247"/>
      <c r="H681" s="247"/>
      <c r="I681" s="247"/>
      <c r="J681" s="248"/>
      <c r="T681" s="249"/>
      <c r="AE681" s="242"/>
      <c r="AF681" s="242"/>
      <c r="AG681" s="242"/>
      <c r="AH681" s="242"/>
      <c r="BF681" s="164"/>
      <c r="BG681" s="164"/>
      <c r="BH681" s="164"/>
      <c r="BI681" s="164"/>
      <c r="BJ681" s="164"/>
      <c r="BK681" s="164"/>
      <c r="BL681" s="164"/>
      <c r="BM681" s="164"/>
      <c r="BN681" s="164"/>
      <c r="BO681" s="164"/>
      <c r="BP681" s="164"/>
      <c r="BQ681" s="164"/>
      <c r="BR681" s="164"/>
      <c r="BS681" s="164"/>
      <c r="BT681" s="164"/>
      <c r="BU681" s="164"/>
      <c r="BV681" s="164"/>
      <c r="BW681" s="164"/>
      <c r="BX681" s="164"/>
      <c r="BY681" s="164"/>
      <c r="BZ681" s="164"/>
      <c r="CA681" s="164"/>
      <c r="CB681" s="164"/>
      <c r="CC681" s="164"/>
      <c r="CD681" s="164"/>
      <c r="CE681" s="164"/>
      <c r="CF681" s="164"/>
      <c r="CG681" s="164"/>
      <c r="CH681" s="164"/>
      <c r="CI681" s="164"/>
      <c r="DR681" s="243"/>
      <c r="DS681" s="243"/>
      <c r="DT681" s="243"/>
      <c r="DU681" s="243"/>
      <c r="DV681" s="243"/>
      <c r="DW681" s="243"/>
    </row>
    <row r="682" ht="15.75" customHeight="1">
      <c r="E682" s="247"/>
      <c r="F682" s="247"/>
      <c r="G682" s="247"/>
      <c r="H682" s="247"/>
      <c r="I682" s="247"/>
      <c r="J682" s="248"/>
      <c r="T682" s="249"/>
      <c r="AE682" s="242"/>
      <c r="AF682" s="242"/>
      <c r="AG682" s="242"/>
      <c r="AH682" s="242"/>
      <c r="BF682" s="164"/>
      <c r="BG682" s="164"/>
      <c r="BH682" s="164"/>
      <c r="BI682" s="164"/>
      <c r="BJ682" s="164"/>
      <c r="BK682" s="164"/>
      <c r="BL682" s="164"/>
      <c r="BM682" s="164"/>
      <c r="BN682" s="164"/>
      <c r="BO682" s="164"/>
      <c r="BP682" s="164"/>
      <c r="BQ682" s="164"/>
      <c r="BR682" s="164"/>
      <c r="BS682" s="164"/>
      <c r="BT682" s="164"/>
      <c r="BU682" s="164"/>
      <c r="BV682" s="164"/>
      <c r="BW682" s="164"/>
      <c r="BX682" s="164"/>
      <c r="BY682" s="164"/>
      <c r="BZ682" s="164"/>
      <c r="CA682" s="164"/>
      <c r="CB682" s="164"/>
      <c r="CC682" s="164"/>
      <c r="CD682" s="164"/>
      <c r="CE682" s="164"/>
      <c r="CF682" s="164"/>
      <c r="CG682" s="164"/>
      <c r="CH682" s="164"/>
      <c r="CI682" s="164"/>
      <c r="DR682" s="243"/>
      <c r="DS682" s="243"/>
      <c r="DT682" s="243"/>
      <c r="DU682" s="243"/>
      <c r="DV682" s="243"/>
      <c r="DW682" s="243"/>
    </row>
    <row r="683" ht="15.75" customHeight="1">
      <c r="E683" s="247"/>
      <c r="F683" s="247"/>
      <c r="G683" s="247"/>
      <c r="H683" s="247"/>
      <c r="I683" s="247"/>
      <c r="J683" s="248"/>
      <c r="T683" s="249"/>
      <c r="AE683" s="242"/>
      <c r="AF683" s="242"/>
      <c r="AG683" s="242"/>
      <c r="AH683" s="242"/>
      <c r="BF683" s="164"/>
      <c r="BG683" s="164"/>
      <c r="BH683" s="164"/>
      <c r="BI683" s="164"/>
      <c r="BJ683" s="164"/>
      <c r="BK683" s="164"/>
      <c r="BL683" s="164"/>
      <c r="BM683" s="164"/>
      <c r="BN683" s="164"/>
      <c r="BO683" s="164"/>
      <c r="BP683" s="164"/>
      <c r="BQ683" s="164"/>
      <c r="BR683" s="164"/>
      <c r="BS683" s="164"/>
      <c r="BT683" s="164"/>
      <c r="BU683" s="164"/>
      <c r="BV683" s="164"/>
      <c r="BW683" s="164"/>
      <c r="BX683" s="164"/>
      <c r="BY683" s="164"/>
      <c r="BZ683" s="164"/>
      <c r="CA683" s="164"/>
      <c r="CB683" s="164"/>
      <c r="CC683" s="164"/>
      <c r="CD683" s="164"/>
      <c r="CE683" s="164"/>
      <c r="CF683" s="164"/>
      <c r="CG683" s="164"/>
      <c r="CH683" s="164"/>
      <c r="CI683" s="164"/>
      <c r="DR683" s="243"/>
      <c r="DS683" s="243"/>
      <c r="DT683" s="243"/>
      <c r="DU683" s="243"/>
      <c r="DV683" s="243"/>
      <c r="DW683" s="243"/>
    </row>
    <row r="684" ht="15.75" customHeight="1">
      <c r="E684" s="247"/>
      <c r="F684" s="247"/>
      <c r="G684" s="247"/>
      <c r="H684" s="247"/>
      <c r="I684" s="247"/>
      <c r="J684" s="248"/>
      <c r="T684" s="249"/>
      <c r="AE684" s="242"/>
      <c r="AF684" s="242"/>
      <c r="AG684" s="242"/>
      <c r="AH684" s="242"/>
      <c r="BF684" s="164"/>
      <c r="BG684" s="164"/>
      <c r="BH684" s="164"/>
      <c r="BI684" s="164"/>
      <c r="BJ684" s="164"/>
      <c r="BK684" s="164"/>
      <c r="BL684" s="164"/>
      <c r="BM684" s="164"/>
      <c r="BN684" s="164"/>
      <c r="BO684" s="164"/>
      <c r="BP684" s="164"/>
      <c r="BQ684" s="164"/>
      <c r="BR684" s="164"/>
      <c r="BS684" s="164"/>
      <c r="BT684" s="164"/>
      <c r="BU684" s="164"/>
      <c r="BV684" s="164"/>
      <c r="BW684" s="164"/>
      <c r="BX684" s="164"/>
      <c r="BY684" s="164"/>
      <c r="BZ684" s="164"/>
      <c r="CA684" s="164"/>
      <c r="CB684" s="164"/>
      <c r="CC684" s="164"/>
      <c r="CD684" s="164"/>
      <c r="CE684" s="164"/>
      <c r="CF684" s="164"/>
      <c r="CG684" s="164"/>
      <c r="CH684" s="164"/>
      <c r="CI684" s="164"/>
      <c r="DR684" s="243"/>
      <c r="DS684" s="243"/>
      <c r="DT684" s="243"/>
      <c r="DU684" s="243"/>
      <c r="DV684" s="243"/>
      <c r="DW684" s="243"/>
    </row>
    <row r="685" ht="15.75" customHeight="1">
      <c r="E685" s="247"/>
      <c r="F685" s="247"/>
      <c r="G685" s="247"/>
      <c r="H685" s="247"/>
      <c r="I685" s="247"/>
      <c r="J685" s="248"/>
      <c r="T685" s="249"/>
      <c r="AE685" s="242"/>
      <c r="AF685" s="242"/>
      <c r="AG685" s="242"/>
      <c r="AH685" s="242"/>
      <c r="BF685" s="164"/>
      <c r="BG685" s="164"/>
      <c r="BH685" s="164"/>
      <c r="BI685" s="164"/>
      <c r="BJ685" s="164"/>
      <c r="BK685" s="164"/>
      <c r="BL685" s="164"/>
      <c r="BM685" s="164"/>
      <c r="BN685" s="164"/>
      <c r="BO685" s="164"/>
      <c r="BP685" s="164"/>
      <c r="BQ685" s="164"/>
      <c r="BR685" s="164"/>
      <c r="BS685" s="164"/>
      <c r="BT685" s="164"/>
      <c r="BU685" s="164"/>
      <c r="BV685" s="164"/>
      <c r="BW685" s="164"/>
      <c r="BX685" s="164"/>
      <c r="BY685" s="164"/>
      <c r="BZ685" s="164"/>
      <c r="CA685" s="164"/>
      <c r="CB685" s="164"/>
      <c r="CC685" s="164"/>
      <c r="CD685" s="164"/>
      <c r="CE685" s="164"/>
      <c r="CF685" s="164"/>
      <c r="CG685" s="164"/>
      <c r="CH685" s="164"/>
      <c r="CI685" s="164"/>
      <c r="DR685" s="243"/>
      <c r="DS685" s="243"/>
      <c r="DT685" s="243"/>
      <c r="DU685" s="243"/>
      <c r="DV685" s="243"/>
      <c r="DW685" s="243"/>
    </row>
    <row r="686" ht="15.75" customHeight="1">
      <c r="E686" s="247"/>
      <c r="F686" s="247"/>
      <c r="G686" s="247"/>
      <c r="H686" s="247"/>
      <c r="I686" s="247"/>
      <c r="J686" s="248"/>
      <c r="T686" s="249"/>
      <c r="AE686" s="242"/>
      <c r="AF686" s="242"/>
      <c r="AG686" s="242"/>
      <c r="AH686" s="242"/>
      <c r="BF686" s="164"/>
      <c r="BG686" s="164"/>
      <c r="BH686" s="164"/>
      <c r="BI686" s="164"/>
      <c r="BJ686" s="164"/>
      <c r="BK686" s="164"/>
      <c r="BL686" s="164"/>
      <c r="BM686" s="164"/>
      <c r="BN686" s="164"/>
      <c r="BO686" s="164"/>
      <c r="BP686" s="164"/>
      <c r="BQ686" s="164"/>
      <c r="BR686" s="164"/>
      <c r="BS686" s="164"/>
      <c r="BT686" s="164"/>
      <c r="BU686" s="164"/>
      <c r="BV686" s="164"/>
      <c r="BW686" s="164"/>
      <c r="BX686" s="164"/>
      <c r="BY686" s="164"/>
      <c r="BZ686" s="164"/>
      <c r="CA686" s="164"/>
      <c r="CB686" s="164"/>
      <c r="CC686" s="164"/>
      <c r="CD686" s="164"/>
      <c r="CE686" s="164"/>
      <c r="CF686" s="164"/>
      <c r="CG686" s="164"/>
      <c r="CH686" s="164"/>
      <c r="CI686" s="164"/>
      <c r="DR686" s="243"/>
      <c r="DS686" s="243"/>
      <c r="DT686" s="243"/>
      <c r="DU686" s="243"/>
      <c r="DV686" s="243"/>
      <c r="DW686" s="243"/>
    </row>
    <row r="687" ht="15.75" customHeight="1">
      <c r="E687" s="247"/>
      <c r="F687" s="247"/>
      <c r="G687" s="247"/>
      <c r="H687" s="247"/>
      <c r="I687" s="247"/>
      <c r="J687" s="248"/>
      <c r="T687" s="249"/>
      <c r="AE687" s="242"/>
      <c r="AF687" s="242"/>
      <c r="AG687" s="242"/>
      <c r="AH687" s="242"/>
      <c r="BF687" s="164"/>
      <c r="BG687" s="164"/>
      <c r="BH687" s="164"/>
      <c r="BI687" s="164"/>
      <c r="BJ687" s="164"/>
      <c r="BK687" s="164"/>
      <c r="BL687" s="164"/>
      <c r="BM687" s="164"/>
      <c r="BN687" s="164"/>
      <c r="BO687" s="164"/>
      <c r="BP687" s="164"/>
      <c r="BQ687" s="164"/>
      <c r="BR687" s="164"/>
      <c r="BS687" s="164"/>
      <c r="BT687" s="164"/>
      <c r="BU687" s="164"/>
      <c r="BV687" s="164"/>
      <c r="BW687" s="164"/>
      <c r="BX687" s="164"/>
      <c r="BY687" s="164"/>
      <c r="BZ687" s="164"/>
      <c r="CA687" s="164"/>
      <c r="CB687" s="164"/>
      <c r="CC687" s="164"/>
      <c r="CD687" s="164"/>
      <c r="CE687" s="164"/>
      <c r="CF687" s="164"/>
      <c r="CG687" s="164"/>
      <c r="CH687" s="164"/>
      <c r="CI687" s="164"/>
      <c r="DR687" s="243"/>
      <c r="DS687" s="243"/>
      <c r="DT687" s="243"/>
      <c r="DU687" s="243"/>
      <c r="DV687" s="243"/>
      <c r="DW687" s="243"/>
    </row>
    <row r="688" ht="15.75" customHeight="1">
      <c r="E688" s="247"/>
      <c r="F688" s="247"/>
      <c r="G688" s="247"/>
      <c r="H688" s="247"/>
      <c r="I688" s="247"/>
      <c r="J688" s="248"/>
      <c r="T688" s="249"/>
      <c r="AE688" s="242"/>
      <c r="AF688" s="242"/>
      <c r="AG688" s="242"/>
      <c r="AH688" s="242"/>
      <c r="BF688" s="164"/>
      <c r="BG688" s="164"/>
      <c r="BH688" s="164"/>
      <c r="BI688" s="164"/>
      <c r="BJ688" s="164"/>
      <c r="BK688" s="164"/>
      <c r="BL688" s="164"/>
      <c r="BM688" s="164"/>
      <c r="BN688" s="164"/>
      <c r="BO688" s="164"/>
      <c r="BP688" s="164"/>
      <c r="BQ688" s="164"/>
      <c r="BR688" s="164"/>
      <c r="BS688" s="164"/>
      <c r="BT688" s="164"/>
      <c r="BU688" s="164"/>
      <c r="BV688" s="164"/>
      <c r="BW688" s="164"/>
      <c r="BX688" s="164"/>
      <c r="BY688" s="164"/>
      <c r="BZ688" s="164"/>
      <c r="CA688" s="164"/>
      <c r="CB688" s="164"/>
      <c r="CC688" s="164"/>
      <c r="CD688" s="164"/>
      <c r="CE688" s="164"/>
      <c r="CF688" s="164"/>
      <c r="CG688" s="164"/>
      <c r="CH688" s="164"/>
      <c r="CI688" s="164"/>
      <c r="DR688" s="243"/>
      <c r="DS688" s="243"/>
      <c r="DT688" s="243"/>
      <c r="DU688" s="243"/>
      <c r="DV688" s="243"/>
      <c r="DW688" s="243"/>
    </row>
    <row r="689" ht="15.75" customHeight="1">
      <c r="E689" s="247"/>
      <c r="F689" s="247"/>
      <c r="G689" s="247"/>
      <c r="H689" s="247"/>
      <c r="I689" s="247"/>
      <c r="J689" s="248"/>
      <c r="T689" s="249"/>
      <c r="AE689" s="242"/>
      <c r="AF689" s="242"/>
      <c r="AG689" s="242"/>
      <c r="AH689" s="242"/>
      <c r="BF689" s="164"/>
      <c r="BG689" s="164"/>
      <c r="BH689" s="164"/>
      <c r="BI689" s="164"/>
      <c r="BJ689" s="164"/>
      <c r="BK689" s="164"/>
      <c r="BL689" s="164"/>
      <c r="BM689" s="164"/>
      <c r="BN689" s="164"/>
      <c r="BO689" s="164"/>
      <c r="BP689" s="164"/>
      <c r="BQ689" s="164"/>
      <c r="BR689" s="164"/>
      <c r="BS689" s="164"/>
      <c r="BT689" s="164"/>
      <c r="BU689" s="164"/>
      <c r="BV689" s="164"/>
      <c r="BW689" s="164"/>
      <c r="BX689" s="164"/>
      <c r="BY689" s="164"/>
      <c r="BZ689" s="164"/>
      <c r="CA689" s="164"/>
      <c r="CB689" s="164"/>
      <c r="CC689" s="164"/>
      <c r="CD689" s="164"/>
      <c r="CE689" s="164"/>
      <c r="CF689" s="164"/>
      <c r="CG689" s="164"/>
      <c r="CH689" s="164"/>
      <c r="CI689" s="164"/>
      <c r="DR689" s="243"/>
      <c r="DS689" s="243"/>
      <c r="DT689" s="243"/>
      <c r="DU689" s="243"/>
      <c r="DV689" s="243"/>
      <c r="DW689" s="243"/>
    </row>
    <row r="690" ht="15.75" customHeight="1">
      <c r="E690" s="247"/>
      <c r="F690" s="247"/>
      <c r="G690" s="247"/>
      <c r="H690" s="247"/>
      <c r="I690" s="247"/>
      <c r="J690" s="248"/>
      <c r="T690" s="249"/>
      <c r="AE690" s="242"/>
      <c r="AF690" s="242"/>
      <c r="AG690" s="242"/>
      <c r="AH690" s="242"/>
      <c r="BF690" s="164"/>
      <c r="BG690" s="164"/>
      <c r="BH690" s="164"/>
      <c r="BI690" s="164"/>
      <c r="BJ690" s="164"/>
      <c r="BK690" s="164"/>
      <c r="BL690" s="164"/>
      <c r="BM690" s="164"/>
      <c r="BN690" s="164"/>
      <c r="BO690" s="164"/>
      <c r="BP690" s="164"/>
      <c r="BQ690" s="164"/>
      <c r="BR690" s="164"/>
      <c r="BS690" s="164"/>
      <c r="BT690" s="164"/>
      <c r="BU690" s="164"/>
      <c r="BV690" s="164"/>
      <c r="BW690" s="164"/>
      <c r="BX690" s="164"/>
      <c r="BY690" s="164"/>
      <c r="BZ690" s="164"/>
      <c r="CA690" s="164"/>
      <c r="CB690" s="164"/>
      <c r="CC690" s="164"/>
      <c r="CD690" s="164"/>
      <c r="CE690" s="164"/>
      <c r="CF690" s="164"/>
      <c r="CG690" s="164"/>
      <c r="CH690" s="164"/>
      <c r="CI690" s="164"/>
      <c r="DR690" s="243"/>
      <c r="DS690" s="243"/>
      <c r="DT690" s="243"/>
      <c r="DU690" s="243"/>
      <c r="DV690" s="243"/>
      <c r="DW690" s="243"/>
    </row>
    <row r="691" ht="15.75" customHeight="1">
      <c r="E691" s="247"/>
      <c r="F691" s="247"/>
      <c r="G691" s="247"/>
      <c r="H691" s="247"/>
      <c r="I691" s="247"/>
      <c r="J691" s="248"/>
      <c r="T691" s="249"/>
      <c r="AE691" s="242"/>
      <c r="AF691" s="242"/>
      <c r="AG691" s="242"/>
      <c r="AH691" s="242"/>
      <c r="BF691" s="164"/>
      <c r="BG691" s="164"/>
      <c r="BH691" s="164"/>
      <c r="BI691" s="164"/>
      <c r="BJ691" s="164"/>
      <c r="BK691" s="164"/>
      <c r="BL691" s="164"/>
      <c r="BM691" s="164"/>
      <c r="BN691" s="164"/>
      <c r="BO691" s="164"/>
      <c r="BP691" s="164"/>
      <c r="BQ691" s="164"/>
      <c r="BR691" s="164"/>
      <c r="BS691" s="164"/>
      <c r="BT691" s="164"/>
      <c r="BU691" s="164"/>
      <c r="BV691" s="164"/>
      <c r="BW691" s="164"/>
      <c r="BX691" s="164"/>
      <c r="BY691" s="164"/>
      <c r="BZ691" s="164"/>
      <c r="CA691" s="164"/>
      <c r="CB691" s="164"/>
      <c r="CC691" s="164"/>
      <c r="CD691" s="164"/>
      <c r="CE691" s="164"/>
      <c r="CF691" s="164"/>
      <c r="CG691" s="164"/>
      <c r="CH691" s="164"/>
      <c r="CI691" s="164"/>
      <c r="DR691" s="243"/>
      <c r="DS691" s="243"/>
      <c r="DT691" s="243"/>
      <c r="DU691" s="243"/>
      <c r="DV691" s="243"/>
      <c r="DW691" s="243"/>
    </row>
    <row r="692" ht="15.75" customHeight="1">
      <c r="E692" s="247"/>
      <c r="F692" s="247"/>
      <c r="G692" s="247"/>
      <c r="H692" s="247"/>
      <c r="I692" s="247"/>
      <c r="J692" s="248"/>
      <c r="T692" s="249"/>
      <c r="AE692" s="242"/>
      <c r="AF692" s="242"/>
      <c r="AG692" s="242"/>
      <c r="AH692" s="242"/>
      <c r="BF692" s="164"/>
      <c r="BG692" s="164"/>
      <c r="BH692" s="164"/>
      <c r="BI692" s="164"/>
      <c r="BJ692" s="164"/>
      <c r="BK692" s="164"/>
      <c r="BL692" s="164"/>
      <c r="BM692" s="164"/>
      <c r="BN692" s="164"/>
      <c r="BO692" s="164"/>
      <c r="BP692" s="164"/>
      <c r="BQ692" s="164"/>
      <c r="BR692" s="164"/>
      <c r="BS692" s="164"/>
      <c r="BT692" s="164"/>
      <c r="BU692" s="164"/>
      <c r="BV692" s="164"/>
      <c r="BW692" s="164"/>
      <c r="BX692" s="164"/>
      <c r="BY692" s="164"/>
      <c r="BZ692" s="164"/>
      <c r="CA692" s="164"/>
      <c r="CB692" s="164"/>
      <c r="CC692" s="164"/>
      <c r="CD692" s="164"/>
      <c r="CE692" s="164"/>
      <c r="CF692" s="164"/>
      <c r="CG692" s="164"/>
      <c r="CH692" s="164"/>
      <c r="CI692" s="164"/>
      <c r="DR692" s="243"/>
      <c r="DS692" s="243"/>
      <c r="DT692" s="243"/>
      <c r="DU692" s="243"/>
      <c r="DV692" s="243"/>
      <c r="DW692" s="243"/>
    </row>
    <row r="693" ht="15.75" customHeight="1">
      <c r="E693" s="247"/>
      <c r="F693" s="247"/>
      <c r="G693" s="247"/>
      <c r="H693" s="247"/>
      <c r="I693" s="247"/>
      <c r="J693" s="248"/>
      <c r="T693" s="249"/>
      <c r="AE693" s="242"/>
      <c r="AF693" s="242"/>
      <c r="AG693" s="242"/>
      <c r="AH693" s="242"/>
      <c r="BF693" s="164"/>
      <c r="BG693" s="164"/>
      <c r="BH693" s="164"/>
      <c r="BI693" s="164"/>
      <c r="BJ693" s="164"/>
      <c r="BK693" s="164"/>
      <c r="BL693" s="164"/>
      <c r="BM693" s="164"/>
      <c r="BN693" s="164"/>
      <c r="BO693" s="164"/>
      <c r="BP693" s="164"/>
      <c r="BQ693" s="164"/>
      <c r="BR693" s="164"/>
      <c r="BS693" s="164"/>
      <c r="BT693" s="164"/>
      <c r="BU693" s="164"/>
      <c r="BV693" s="164"/>
      <c r="BW693" s="164"/>
      <c r="BX693" s="164"/>
      <c r="BY693" s="164"/>
      <c r="BZ693" s="164"/>
      <c r="CA693" s="164"/>
      <c r="CB693" s="164"/>
      <c r="CC693" s="164"/>
      <c r="CD693" s="164"/>
      <c r="CE693" s="164"/>
      <c r="CF693" s="164"/>
      <c r="CG693" s="164"/>
      <c r="CH693" s="164"/>
      <c r="CI693" s="164"/>
      <c r="DR693" s="243"/>
      <c r="DS693" s="243"/>
      <c r="DT693" s="243"/>
      <c r="DU693" s="243"/>
      <c r="DV693" s="243"/>
      <c r="DW693" s="243"/>
    </row>
    <row r="694" ht="15.75" customHeight="1">
      <c r="E694" s="247"/>
      <c r="F694" s="247"/>
      <c r="G694" s="247"/>
      <c r="H694" s="247"/>
      <c r="I694" s="247"/>
      <c r="J694" s="248"/>
      <c r="T694" s="249"/>
      <c r="AE694" s="242"/>
      <c r="AF694" s="242"/>
      <c r="AG694" s="242"/>
      <c r="AH694" s="242"/>
      <c r="BF694" s="164"/>
      <c r="BG694" s="164"/>
      <c r="BH694" s="164"/>
      <c r="BI694" s="164"/>
      <c r="BJ694" s="164"/>
      <c r="BK694" s="164"/>
      <c r="BL694" s="164"/>
      <c r="BM694" s="164"/>
      <c r="BN694" s="164"/>
      <c r="BO694" s="164"/>
      <c r="BP694" s="164"/>
      <c r="BQ694" s="164"/>
      <c r="BR694" s="164"/>
      <c r="BS694" s="164"/>
      <c r="BT694" s="164"/>
      <c r="BU694" s="164"/>
      <c r="BV694" s="164"/>
      <c r="BW694" s="164"/>
      <c r="BX694" s="164"/>
      <c r="BY694" s="164"/>
      <c r="BZ694" s="164"/>
      <c r="CA694" s="164"/>
      <c r="CB694" s="164"/>
      <c r="CC694" s="164"/>
      <c r="CD694" s="164"/>
      <c r="CE694" s="164"/>
      <c r="CF694" s="164"/>
      <c r="CG694" s="164"/>
      <c r="CH694" s="164"/>
      <c r="CI694" s="164"/>
      <c r="DR694" s="243"/>
      <c r="DS694" s="243"/>
      <c r="DT694" s="243"/>
      <c r="DU694" s="243"/>
      <c r="DV694" s="243"/>
      <c r="DW694" s="243"/>
    </row>
    <row r="695" ht="15.75" customHeight="1">
      <c r="E695" s="247"/>
      <c r="F695" s="247"/>
      <c r="G695" s="247"/>
      <c r="H695" s="247"/>
      <c r="I695" s="247"/>
      <c r="J695" s="248"/>
      <c r="T695" s="249"/>
      <c r="AE695" s="242"/>
      <c r="AF695" s="242"/>
      <c r="AG695" s="242"/>
      <c r="AH695" s="242"/>
      <c r="BF695" s="164"/>
      <c r="BG695" s="164"/>
      <c r="BH695" s="164"/>
      <c r="BI695" s="164"/>
      <c r="BJ695" s="164"/>
      <c r="BK695" s="164"/>
      <c r="BL695" s="164"/>
      <c r="BM695" s="164"/>
      <c r="BN695" s="164"/>
      <c r="BO695" s="164"/>
      <c r="BP695" s="164"/>
      <c r="BQ695" s="164"/>
      <c r="BR695" s="164"/>
      <c r="BS695" s="164"/>
      <c r="BT695" s="164"/>
      <c r="BU695" s="164"/>
      <c r="BV695" s="164"/>
      <c r="BW695" s="164"/>
      <c r="BX695" s="164"/>
      <c r="BY695" s="164"/>
      <c r="BZ695" s="164"/>
      <c r="CA695" s="164"/>
      <c r="CB695" s="164"/>
      <c r="CC695" s="164"/>
      <c r="CD695" s="164"/>
      <c r="CE695" s="164"/>
      <c r="CF695" s="164"/>
      <c r="CG695" s="164"/>
      <c r="CH695" s="164"/>
      <c r="CI695" s="164"/>
      <c r="DR695" s="243"/>
      <c r="DS695" s="243"/>
      <c r="DT695" s="243"/>
      <c r="DU695" s="243"/>
      <c r="DV695" s="243"/>
      <c r="DW695" s="243"/>
    </row>
    <row r="696" ht="15.75" customHeight="1">
      <c r="E696" s="247"/>
      <c r="F696" s="247"/>
      <c r="G696" s="247"/>
      <c r="H696" s="247"/>
      <c r="I696" s="247"/>
      <c r="J696" s="248"/>
      <c r="T696" s="249"/>
      <c r="AE696" s="242"/>
      <c r="AF696" s="242"/>
      <c r="AG696" s="242"/>
      <c r="AH696" s="242"/>
      <c r="BF696" s="164"/>
      <c r="BG696" s="164"/>
      <c r="BH696" s="164"/>
      <c r="BI696" s="164"/>
      <c r="BJ696" s="164"/>
      <c r="BK696" s="164"/>
      <c r="BL696" s="164"/>
      <c r="BM696" s="164"/>
      <c r="BN696" s="164"/>
      <c r="BO696" s="164"/>
      <c r="BP696" s="164"/>
      <c r="BQ696" s="164"/>
      <c r="BR696" s="164"/>
      <c r="BS696" s="164"/>
      <c r="BT696" s="164"/>
      <c r="BU696" s="164"/>
      <c r="BV696" s="164"/>
      <c r="BW696" s="164"/>
      <c r="BX696" s="164"/>
      <c r="BY696" s="164"/>
      <c r="BZ696" s="164"/>
      <c r="CA696" s="164"/>
      <c r="CB696" s="164"/>
      <c r="CC696" s="164"/>
      <c r="CD696" s="164"/>
      <c r="CE696" s="164"/>
      <c r="CF696" s="164"/>
      <c r="CG696" s="164"/>
      <c r="CH696" s="164"/>
      <c r="CI696" s="164"/>
      <c r="DR696" s="243"/>
      <c r="DS696" s="243"/>
      <c r="DT696" s="243"/>
      <c r="DU696" s="243"/>
      <c r="DV696" s="243"/>
      <c r="DW696" s="243"/>
    </row>
    <row r="697" ht="15.75" customHeight="1">
      <c r="E697" s="247"/>
      <c r="F697" s="247"/>
      <c r="G697" s="247"/>
      <c r="H697" s="247"/>
      <c r="I697" s="247"/>
      <c r="J697" s="248"/>
      <c r="T697" s="249"/>
      <c r="AE697" s="242"/>
      <c r="AF697" s="242"/>
      <c r="AG697" s="242"/>
      <c r="AH697" s="242"/>
      <c r="BF697" s="164"/>
      <c r="BG697" s="164"/>
      <c r="BH697" s="164"/>
      <c r="BI697" s="164"/>
      <c r="BJ697" s="164"/>
      <c r="BK697" s="164"/>
      <c r="BL697" s="164"/>
      <c r="BM697" s="164"/>
      <c r="BN697" s="164"/>
      <c r="BO697" s="164"/>
      <c r="BP697" s="164"/>
      <c r="BQ697" s="164"/>
      <c r="BR697" s="164"/>
      <c r="BS697" s="164"/>
      <c r="BT697" s="164"/>
      <c r="BU697" s="164"/>
      <c r="BV697" s="164"/>
      <c r="BW697" s="164"/>
      <c r="BX697" s="164"/>
      <c r="BY697" s="164"/>
      <c r="BZ697" s="164"/>
      <c r="CA697" s="164"/>
      <c r="CB697" s="164"/>
      <c r="CC697" s="164"/>
      <c r="CD697" s="164"/>
      <c r="CE697" s="164"/>
      <c r="CF697" s="164"/>
      <c r="CG697" s="164"/>
      <c r="CH697" s="164"/>
      <c r="CI697" s="164"/>
      <c r="DR697" s="243"/>
      <c r="DS697" s="243"/>
      <c r="DT697" s="243"/>
      <c r="DU697" s="243"/>
      <c r="DV697" s="243"/>
      <c r="DW697" s="243"/>
    </row>
    <row r="698" ht="15.75" customHeight="1">
      <c r="E698" s="247"/>
      <c r="F698" s="247"/>
      <c r="G698" s="247"/>
      <c r="H698" s="247"/>
      <c r="I698" s="247"/>
      <c r="J698" s="248"/>
      <c r="T698" s="249"/>
      <c r="AE698" s="242"/>
      <c r="AF698" s="242"/>
      <c r="AG698" s="242"/>
      <c r="AH698" s="242"/>
      <c r="BF698" s="164"/>
      <c r="BG698" s="164"/>
      <c r="BH698" s="164"/>
      <c r="BI698" s="164"/>
      <c r="BJ698" s="164"/>
      <c r="BK698" s="164"/>
      <c r="BL698" s="164"/>
      <c r="BM698" s="164"/>
      <c r="BN698" s="164"/>
      <c r="BO698" s="164"/>
      <c r="BP698" s="164"/>
      <c r="BQ698" s="164"/>
      <c r="BR698" s="164"/>
      <c r="BS698" s="164"/>
      <c r="BT698" s="164"/>
      <c r="BU698" s="164"/>
      <c r="BV698" s="164"/>
      <c r="BW698" s="164"/>
      <c r="BX698" s="164"/>
      <c r="BY698" s="164"/>
      <c r="BZ698" s="164"/>
      <c r="CA698" s="164"/>
      <c r="CB698" s="164"/>
      <c r="CC698" s="164"/>
      <c r="CD698" s="164"/>
      <c r="CE698" s="164"/>
      <c r="CF698" s="164"/>
      <c r="CG698" s="164"/>
      <c r="CH698" s="164"/>
      <c r="CI698" s="164"/>
      <c r="DR698" s="243"/>
      <c r="DS698" s="243"/>
      <c r="DT698" s="243"/>
      <c r="DU698" s="243"/>
      <c r="DV698" s="243"/>
      <c r="DW698" s="243"/>
    </row>
    <row r="699" ht="15.75" customHeight="1">
      <c r="E699" s="247"/>
      <c r="F699" s="247"/>
      <c r="G699" s="247"/>
      <c r="H699" s="247"/>
      <c r="I699" s="247"/>
      <c r="J699" s="248"/>
      <c r="T699" s="249"/>
      <c r="AE699" s="242"/>
      <c r="AF699" s="242"/>
      <c r="AG699" s="242"/>
      <c r="AH699" s="242"/>
      <c r="BF699" s="164"/>
      <c r="BG699" s="164"/>
      <c r="BH699" s="164"/>
      <c r="BI699" s="164"/>
      <c r="BJ699" s="164"/>
      <c r="BK699" s="164"/>
      <c r="BL699" s="164"/>
      <c r="BM699" s="164"/>
      <c r="BN699" s="164"/>
      <c r="BO699" s="164"/>
      <c r="BP699" s="164"/>
      <c r="BQ699" s="164"/>
      <c r="BR699" s="164"/>
      <c r="BS699" s="164"/>
      <c r="BT699" s="164"/>
      <c r="BU699" s="164"/>
      <c r="BV699" s="164"/>
      <c r="BW699" s="164"/>
      <c r="BX699" s="164"/>
      <c r="BY699" s="164"/>
      <c r="BZ699" s="164"/>
      <c r="CA699" s="164"/>
      <c r="CB699" s="164"/>
      <c r="CC699" s="164"/>
      <c r="CD699" s="164"/>
      <c r="CE699" s="164"/>
      <c r="CF699" s="164"/>
      <c r="CG699" s="164"/>
      <c r="CH699" s="164"/>
      <c r="CI699" s="164"/>
      <c r="DR699" s="243"/>
      <c r="DS699" s="243"/>
      <c r="DT699" s="243"/>
      <c r="DU699" s="243"/>
      <c r="DV699" s="243"/>
      <c r="DW699" s="243"/>
    </row>
    <row r="700" ht="15.75" customHeight="1">
      <c r="E700" s="247"/>
      <c r="F700" s="247"/>
      <c r="G700" s="247"/>
      <c r="H700" s="247"/>
      <c r="I700" s="247"/>
      <c r="J700" s="248"/>
      <c r="T700" s="249"/>
      <c r="AE700" s="242"/>
      <c r="AF700" s="242"/>
      <c r="AG700" s="242"/>
      <c r="AH700" s="242"/>
      <c r="BF700" s="164"/>
      <c r="BG700" s="164"/>
      <c r="BH700" s="164"/>
      <c r="BI700" s="164"/>
      <c r="BJ700" s="164"/>
      <c r="BK700" s="164"/>
      <c r="BL700" s="164"/>
      <c r="BM700" s="164"/>
      <c r="BN700" s="164"/>
      <c r="BO700" s="164"/>
      <c r="BP700" s="164"/>
      <c r="BQ700" s="164"/>
      <c r="BR700" s="164"/>
      <c r="BS700" s="164"/>
      <c r="BT700" s="164"/>
      <c r="BU700" s="164"/>
      <c r="BV700" s="164"/>
      <c r="BW700" s="164"/>
      <c r="BX700" s="164"/>
      <c r="BY700" s="164"/>
      <c r="BZ700" s="164"/>
      <c r="CA700" s="164"/>
      <c r="CB700" s="164"/>
      <c r="CC700" s="164"/>
      <c r="CD700" s="164"/>
      <c r="CE700" s="164"/>
      <c r="CF700" s="164"/>
      <c r="CG700" s="164"/>
      <c r="CH700" s="164"/>
      <c r="CI700" s="164"/>
      <c r="DR700" s="243"/>
      <c r="DS700" s="243"/>
      <c r="DT700" s="243"/>
      <c r="DU700" s="243"/>
      <c r="DV700" s="243"/>
      <c r="DW700" s="243"/>
    </row>
    <row r="701" ht="15.75" customHeight="1">
      <c r="E701" s="247"/>
      <c r="F701" s="247"/>
      <c r="G701" s="247"/>
      <c r="H701" s="247"/>
      <c r="I701" s="247"/>
      <c r="J701" s="248"/>
      <c r="T701" s="249"/>
      <c r="AE701" s="242"/>
      <c r="AF701" s="242"/>
      <c r="AG701" s="242"/>
      <c r="AH701" s="242"/>
      <c r="BF701" s="164"/>
      <c r="BG701" s="164"/>
      <c r="BH701" s="164"/>
      <c r="BI701" s="164"/>
      <c r="BJ701" s="164"/>
      <c r="BK701" s="164"/>
      <c r="BL701" s="164"/>
      <c r="BM701" s="164"/>
      <c r="BN701" s="164"/>
      <c r="BO701" s="164"/>
      <c r="BP701" s="164"/>
      <c r="BQ701" s="164"/>
      <c r="BR701" s="164"/>
      <c r="BS701" s="164"/>
      <c r="BT701" s="164"/>
      <c r="BU701" s="164"/>
      <c r="BV701" s="164"/>
      <c r="BW701" s="164"/>
      <c r="BX701" s="164"/>
      <c r="BY701" s="164"/>
      <c r="BZ701" s="164"/>
      <c r="CA701" s="164"/>
      <c r="CB701" s="164"/>
      <c r="CC701" s="164"/>
      <c r="CD701" s="164"/>
      <c r="CE701" s="164"/>
      <c r="CF701" s="164"/>
      <c r="CG701" s="164"/>
      <c r="CH701" s="164"/>
      <c r="CI701" s="164"/>
      <c r="DR701" s="243"/>
      <c r="DS701" s="243"/>
      <c r="DT701" s="243"/>
      <c r="DU701" s="243"/>
      <c r="DV701" s="243"/>
      <c r="DW701" s="243"/>
    </row>
    <row r="702" ht="15.75" customHeight="1">
      <c r="E702" s="247"/>
      <c r="F702" s="247"/>
      <c r="G702" s="247"/>
      <c r="H702" s="247"/>
      <c r="I702" s="247"/>
      <c r="J702" s="248"/>
      <c r="T702" s="249"/>
      <c r="AE702" s="242"/>
      <c r="AF702" s="242"/>
      <c r="AG702" s="242"/>
      <c r="AH702" s="242"/>
      <c r="BF702" s="164"/>
      <c r="BG702" s="164"/>
      <c r="BH702" s="164"/>
      <c r="BI702" s="164"/>
      <c r="BJ702" s="164"/>
      <c r="BK702" s="164"/>
      <c r="BL702" s="164"/>
      <c r="BM702" s="164"/>
      <c r="BN702" s="164"/>
      <c r="BO702" s="164"/>
      <c r="BP702" s="164"/>
      <c r="BQ702" s="164"/>
      <c r="BR702" s="164"/>
      <c r="BS702" s="164"/>
      <c r="BT702" s="164"/>
      <c r="BU702" s="164"/>
      <c r="BV702" s="164"/>
      <c r="BW702" s="164"/>
      <c r="BX702" s="164"/>
      <c r="BY702" s="164"/>
      <c r="BZ702" s="164"/>
      <c r="CA702" s="164"/>
      <c r="CB702" s="164"/>
      <c r="CC702" s="164"/>
      <c r="CD702" s="164"/>
      <c r="CE702" s="164"/>
      <c r="CF702" s="164"/>
      <c r="CG702" s="164"/>
      <c r="CH702" s="164"/>
      <c r="CI702" s="164"/>
      <c r="DR702" s="243"/>
      <c r="DS702" s="243"/>
      <c r="DT702" s="243"/>
      <c r="DU702" s="243"/>
      <c r="DV702" s="243"/>
      <c r="DW702" s="243"/>
    </row>
    <row r="703" ht="15.75" customHeight="1">
      <c r="E703" s="247"/>
      <c r="F703" s="247"/>
      <c r="G703" s="247"/>
      <c r="H703" s="247"/>
      <c r="I703" s="247"/>
      <c r="J703" s="248"/>
      <c r="T703" s="249"/>
      <c r="AE703" s="242"/>
      <c r="AF703" s="242"/>
      <c r="AG703" s="242"/>
      <c r="AH703" s="242"/>
      <c r="BF703" s="164"/>
      <c r="BG703" s="164"/>
      <c r="BH703" s="164"/>
      <c r="BI703" s="164"/>
      <c r="BJ703" s="164"/>
      <c r="BK703" s="164"/>
      <c r="BL703" s="164"/>
      <c r="BM703" s="164"/>
      <c r="BN703" s="164"/>
      <c r="BO703" s="164"/>
      <c r="BP703" s="164"/>
      <c r="BQ703" s="164"/>
      <c r="BR703" s="164"/>
      <c r="BS703" s="164"/>
      <c r="BT703" s="164"/>
      <c r="BU703" s="164"/>
      <c r="BV703" s="164"/>
      <c r="BW703" s="164"/>
      <c r="BX703" s="164"/>
      <c r="BY703" s="164"/>
      <c r="BZ703" s="164"/>
      <c r="CA703" s="164"/>
      <c r="CB703" s="164"/>
      <c r="CC703" s="164"/>
      <c r="CD703" s="164"/>
      <c r="CE703" s="164"/>
      <c r="CF703" s="164"/>
      <c r="CG703" s="164"/>
      <c r="CH703" s="164"/>
      <c r="CI703" s="164"/>
      <c r="DR703" s="243"/>
      <c r="DS703" s="243"/>
      <c r="DT703" s="243"/>
      <c r="DU703" s="243"/>
      <c r="DV703" s="243"/>
      <c r="DW703" s="243"/>
    </row>
    <row r="704" ht="15.75" customHeight="1">
      <c r="E704" s="247"/>
      <c r="F704" s="247"/>
      <c r="G704" s="247"/>
      <c r="H704" s="247"/>
      <c r="I704" s="247"/>
      <c r="J704" s="248"/>
      <c r="T704" s="249"/>
      <c r="AE704" s="242"/>
      <c r="AF704" s="242"/>
      <c r="AG704" s="242"/>
      <c r="AH704" s="242"/>
      <c r="BF704" s="164"/>
      <c r="BG704" s="164"/>
      <c r="BH704" s="164"/>
      <c r="BI704" s="164"/>
      <c r="BJ704" s="164"/>
      <c r="BK704" s="164"/>
      <c r="BL704" s="164"/>
      <c r="BM704" s="164"/>
      <c r="BN704" s="164"/>
      <c r="BO704" s="164"/>
      <c r="BP704" s="164"/>
      <c r="BQ704" s="164"/>
      <c r="BR704" s="164"/>
      <c r="BS704" s="164"/>
      <c r="BT704" s="164"/>
      <c r="BU704" s="164"/>
      <c r="BV704" s="164"/>
      <c r="BW704" s="164"/>
      <c r="BX704" s="164"/>
      <c r="BY704" s="164"/>
      <c r="BZ704" s="164"/>
      <c r="CA704" s="164"/>
      <c r="CB704" s="164"/>
      <c r="CC704" s="164"/>
      <c r="CD704" s="164"/>
      <c r="CE704" s="164"/>
      <c r="CF704" s="164"/>
      <c r="CG704" s="164"/>
      <c r="CH704" s="164"/>
      <c r="CI704" s="164"/>
      <c r="DR704" s="243"/>
      <c r="DS704" s="243"/>
      <c r="DT704" s="243"/>
      <c r="DU704" s="243"/>
      <c r="DV704" s="243"/>
      <c r="DW704" s="243"/>
    </row>
    <row r="705" ht="15.75" customHeight="1">
      <c r="E705" s="247"/>
      <c r="F705" s="247"/>
      <c r="G705" s="247"/>
      <c r="H705" s="247"/>
      <c r="I705" s="247"/>
      <c r="J705" s="248"/>
      <c r="T705" s="249"/>
      <c r="AE705" s="242"/>
      <c r="AF705" s="242"/>
      <c r="AG705" s="242"/>
      <c r="AH705" s="242"/>
      <c r="BF705" s="164"/>
      <c r="BG705" s="164"/>
      <c r="BH705" s="164"/>
      <c r="BI705" s="164"/>
      <c r="BJ705" s="164"/>
      <c r="BK705" s="164"/>
      <c r="BL705" s="164"/>
      <c r="BM705" s="164"/>
      <c r="BN705" s="164"/>
      <c r="BO705" s="164"/>
      <c r="BP705" s="164"/>
      <c r="BQ705" s="164"/>
      <c r="BR705" s="164"/>
      <c r="BS705" s="164"/>
      <c r="BT705" s="164"/>
      <c r="BU705" s="164"/>
      <c r="BV705" s="164"/>
      <c r="BW705" s="164"/>
      <c r="BX705" s="164"/>
      <c r="BY705" s="164"/>
      <c r="BZ705" s="164"/>
      <c r="CA705" s="164"/>
      <c r="CB705" s="164"/>
      <c r="CC705" s="164"/>
      <c r="CD705" s="164"/>
      <c r="CE705" s="164"/>
      <c r="CF705" s="164"/>
      <c r="CG705" s="164"/>
      <c r="CH705" s="164"/>
      <c r="CI705" s="164"/>
      <c r="DR705" s="243"/>
      <c r="DS705" s="243"/>
      <c r="DT705" s="243"/>
      <c r="DU705" s="243"/>
      <c r="DV705" s="243"/>
      <c r="DW705" s="243"/>
    </row>
    <row r="706" ht="15.75" customHeight="1">
      <c r="E706" s="247"/>
      <c r="F706" s="247"/>
      <c r="G706" s="247"/>
      <c r="H706" s="247"/>
      <c r="I706" s="247"/>
      <c r="J706" s="248"/>
      <c r="T706" s="249"/>
      <c r="AE706" s="242"/>
      <c r="AF706" s="242"/>
      <c r="AG706" s="242"/>
      <c r="AH706" s="242"/>
      <c r="BF706" s="164"/>
      <c r="BG706" s="164"/>
      <c r="BH706" s="164"/>
      <c r="BI706" s="164"/>
      <c r="BJ706" s="164"/>
      <c r="BK706" s="164"/>
      <c r="BL706" s="164"/>
      <c r="BM706" s="164"/>
      <c r="BN706" s="164"/>
      <c r="BO706" s="164"/>
      <c r="BP706" s="164"/>
      <c r="BQ706" s="164"/>
      <c r="BR706" s="164"/>
      <c r="BS706" s="164"/>
      <c r="BT706" s="164"/>
      <c r="BU706" s="164"/>
      <c r="BV706" s="164"/>
      <c r="BW706" s="164"/>
      <c r="BX706" s="164"/>
      <c r="BY706" s="164"/>
      <c r="BZ706" s="164"/>
      <c r="CA706" s="164"/>
      <c r="CB706" s="164"/>
      <c r="CC706" s="164"/>
      <c r="CD706" s="164"/>
      <c r="CE706" s="164"/>
      <c r="CF706" s="164"/>
      <c r="CG706" s="164"/>
      <c r="CH706" s="164"/>
      <c r="CI706" s="164"/>
      <c r="DR706" s="243"/>
      <c r="DS706" s="243"/>
      <c r="DT706" s="243"/>
      <c r="DU706" s="243"/>
      <c r="DV706" s="243"/>
      <c r="DW706" s="243"/>
    </row>
    <row r="707" ht="15.75" customHeight="1">
      <c r="E707" s="247"/>
      <c r="F707" s="247"/>
      <c r="G707" s="247"/>
      <c r="H707" s="247"/>
      <c r="I707" s="247"/>
      <c r="J707" s="248"/>
      <c r="T707" s="249"/>
      <c r="AE707" s="242"/>
      <c r="AF707" s="242"/>
      <c r="AG707" s="242"/>
      <c r="AH707" s="242"/>
      <c r="BF707" s="164"/>
      <c r="BG707" s="164"/>
      <c r="BH707" s="164"/>
      <c r="BI707" s="164"/>
      <c r="BJ707" s="164"/>
      <c r="BK707" s="164"/>
      <c r="BL707" s="164"/>
      <c r="BM707" s="164"/>
      <c r="BN707" s="164"/>
      <c r="BO707" s="164"/>
      <c r="BP707" s="164"/>
      <c r="BQ707" s="164"/>
      <c r="BR707" s="164"/>
      <c r="BS707" s="164"/>
      <c r="BT707" s="164"/>
      <c r="BU707" s="164"/>
      <c r="BV707" s="164"/>
      <c r="BW707" s="164"/>
      <c r="BX707" s="164"/>
      <c r="BY707" s="164"/>
      <c r="BZ707" s="164"/>
      <c r="CA707" s="164"/>
      <c r="CB707" s="164"/>
      <c r="CC707" s="164"/>
      <c r="CD707" s="164"/>
      <c r="CE707" s="164"/>
      <c r="CF707" s="164"/>
      <c r="CG707" s="164"/>
      <c r="CH707" s="164"/>
      <c r="CI707" s="164"/>
      <c r="DR707" s="243"/>
      <c r="DS707" s="243"/>
      <c r="DT707" s="243"/>
      <c r="DU707" s="243"/>
      <c r="DV707" s="243"/>
      <c r="DW707" s="243"/>
    </row>
    <row r="708" ht="15.75" customHeight="1">
      <c r="E708" s="247"/>
      <c r="F708" s="247"/>
      <c r="G708" s="247"/>
      <c r="H708" s="247"/>
      <c r="I708" s="247"/>
      <c r="J708" s="248"/>
      <c r="T708" s="249"/>
      <c r="AE708" s="242"/>
      <c r="AF708" s="242"/>
      <c r="AG708" s="242"/>
      <c r="AH708" s="242"/>
      <c r="BF708" s="164"/>
      <c r="BG708" s="164"/>
      <c r="BH708" s="164"/>
      <c r="BI708" s="164"/>
      <c r="BJ708" s="164"/>
      <c r="BK708" s="164"/>
      <c r="BL708" s="164"/>
      <c r="BM708" s="164"/>
      <c r="BN708" s="164"/>
      <c r="BO708" s="164"/>
      <c r="BP708" s="164"/>
      <c r="BQ708" s="164"/>
      <c r="BR708" s="164"/>
      <c r="BS708" s="164"/>
      <c r="BT708" s="164"/>
      <c r="BU708" s="164"/>
      <c r="BV708" s="164"/>
      <c r="BW708" s="164"/>
      <c r="BX708" s="164"/>
      <c r="BY708" s="164"/>
      <c r="BZ708" s="164"/>
      <c r="CA708" s="164"/>
      <c r="CB708" s="164"/>
      <c r="CC708" s="164"/>
      <c r="CD708" s="164"/>
      <c r="CE708" s="164"/>
      <c r="CF708" s="164"/>
      <c r="CG708" s="164"/>
      <c r="CH708" s="164"/>
      <c r="CI708" s="164"/>
      <c r="DR708" s="243"/>
      <c r="DS708" s="243"/>
      <c r="DT708" s="243"/>
      <c r="DU708" s="243"/>
      <c r="DV708" s="243"/>
      <c r="DW708" s="243"/>
    </row>
    <row r="709" ht="15.75" customHeight="1">
      <c r="E709" s="247"/>
      <c r="F709" s="247"/>
      <c r="G709" s="247"/>
      <c r="H709" s="247"/>
      <c r="I709" s="247"/>
      <c r="J709" s="248"/>
      <c r="T709" s="249"/>
      <c r="AE709" s="242"/>
      <c r="AF709" s="242"/>
      <c r="AG709" s="242"/>
      <c r="AH709" s="242"/>
      <c r="BF709" s="164"/>
      <c r="BG709" s="164"/>
      <c r="BH709" s="164"/>
      <c r="BI709" s="164"/>
      <c r="BJ709" s="164"/>
      <c r="BK709" s="164"/>
      <c r="BL709" s="164"/>
      <c r="BM709" s="164"/>
      <c r="BN709" s="164"/>
      <c r="BO709" s="164"/>
      <c r="BP709" s="164"/>
      <c r="BQ709" s="164"/>
      <c r="BR709" s="164"/>
      <c r="BS709" s="164"/>
      <c r="BT709" s="164"/>
      <c r="BU709" s="164"/>
      <c r="BV709" s="164"/>
      <c r="BW709" s="164"/>
      <c r="BX709" s="164"/>
      <c r="BY709" s="164"/>
      <c r="BZ709" s="164"/>
      <c r="CA709" s="164"/>
      <c r="CB709" s="164"/>
      <c r="CC709" s="164"/>
      <c r="CD709" s="164"/>
      <c r="CE709" s="164"/>
      <c r="CF709" s="164"/>
      <c r="CG709" s="164"/>
      <c r="CH709" s="164"/>
      <c r="CI709" s="164"/>
      <c r="DR709" s="243"/>
      <c r="DS709" s="243"/>
      <c r="DT709" s="243"/>
      <c r="DU709" s="243"/>
      <c r="DV709" s="243"/>
      <c r="DW709" s="243"/>
    </row>
    <row r="710" ht="15.75" customHeight="1">
      <c r="E710" s="247"/>
      <c r="F710" s="247"/>
      <c r="G710" s="247"/>
      <c r="H710" s="247"/>
      <c r="I710" s="247"/>
      <c r="J710" s="248"/>
      <c r="T710" s="249"/>
      <c r="AE710" s="242"/>
      <c r="AF710" s="242"/>
      <c r="AG710" s="242"/>
      <c r="AH710" s="242"/>
      <c r="BF710" s="164"/>
      <c r="BG710" s="164"/>
      <c r="BH710" s="164"/>
      <c r="BI710" s="164"/>
      <c r="BJ710" s="164"/>
      <c r="BK710" s="164"/>
      <c r="BL710" s="164"/>
      <c r="BM710" s="164"/>
      <c r="BN710" s="164"/>
      <c r="BO710" s="164"/>
      <c r="BP710" s="164"/>
      <c r="BQ710" s="164"/>
      <c r="BR710" s="164"/>
      <c r="BS710" s="164"/>
      <c r="BT710" s="164"/>
      <c r="BU710" s="164"/>
      <c r="BV710" s="164"/>
      <c r="BW710" s="164"/>
      <c r="BX710" s="164"/>
      <c r="BY710" s="164"/>
      <c r="BZ710" s="164"/>
      <c r="CA710" s="164"/>
      <c r="CB710" s="164"/>
      <c r="CC710" s="164"/>
      <c r="CD710" s="164"/>
      <c r="CE710" s="164"/>
      <c r="CF710" s="164"/>
      <c r="CG710" s="164"/>
      <c r="CH710" s="164"/>
      <c r="CI710" s="164"/>
      <c r="DR710" s="243"/>
      <c r="DS710" s="243"/>
      <c r="DT710" s="243"/>
      <c r="DU710" s="243"/>
      <c r="DV710" s="243"/>
      <c r="DW710" s="243"/>
    </row>
    <row r="711" ht="15.75" customHeight="1">
      <c r="E711" s="247"/>
      <c r="F711" s="247"/>
      <c r="G711" s="247"/>
      <c r="H711" s="247"/>
      <c r="I711" s="247"/>
      <c r="J711" s="248"/>
      <c r="T711" s="249"/>
      <c r="AE711" s="242"/>
      <c r="AF711" s="242"/>
      <c r="AG711" s="242"/>
      <c r="AH711" s="242"/>
      <c r="BF711" s="164"/>
      <c r="BG711" s="164"/>
      <c r="BH711" s="164"/>
      <c r="BI711" s="164"/>
      <c r="BJ711" s="164"/>
      <c r="BK711" s="164"/>
      <c r="BL711" s="164"/>
      <c r="BM711" s="164"/>
      <c r="BN711" s="164"/>
      <c r="BO711" s="164"/>
      <c r="BP711" s="164"/>
      <c r="BQ711" s="164"/>
      <c r="BR711" s="164"/>
      <c r="BS711" s="164"/>
      <c r="BT711" s="164"/>
      <c r="BU711" s="164"/>
      <c r="BV711" s="164"/>
      <c r="BW711" s="164"/>
      <c r="BX711" s="164"/>
      <c r="BY711" s="164"/>
      <c r="BZ711" s="164"/>
      <c r="CA711" s="164"/>
      <c r="CB711" s="164"/>
      <c r="CC711" s="164"/>
      <c r="CD711" s="164"/>
      <c r="CE711" s="164"/>
      <c r="CF711" s="164"/>
      <c r="CG711" s="164"/>
      <c r="CH711" s="164"/>
      <c r="CI711" s="164"/>
      <c r="DR711" s="243"/>
      <c r="DS711" s="243"/>
      <c r="DT711" s="243"/>
      <c r="DU711" s="243"/>
      <c r="DV711" s="243"/>
      <c r="DW711" s="243"/>
    </row>
    <row r="712" ht="15.75" customHeight="1">
      <c r="E712" s="247"/>
      <c r="F712" s="247"/>
      <c r="G712" s="247"/>
      <c r="H712" s="247"/>
      <c r="I712" s="247"/>
      <c r="J712" s="248"/>
      <c r="T712" s="249"/>
      <c r="AE712" s="242"/>
      <c r="AF712" s="242"/>
      <c r="AG712" s="242"/>
      <c r="AH712" s="242"/>
      <c r="BF712" s="164"/>
      <c r="BG712" s="164"/>
      <c r="BH712" s="164"/>
      <c r="BI712" s="164"/>
      <c r="BJ712" s="164"/>
      <c r="BK712" s="164"/>
      <c r="BL712" s="164"/>
      <c r="BM712" s="164"/>
      <c r="BN712" s="164"/>
      <c r="BO712" s="164"/>
      <c r="BP712" s="164"/>
      <c r="BQ712" s="164"/>
      <c r="BR712" s="164"/>
      <c r="BS712" s="164"/>
      <c r="BT712" s="164"/>
      <c r="BU712" s="164"/>
      <c r="BV712" s="164"/>
      <c r="BW712" s="164"/>
      <c r="BX712" s="164"/>
      <c r="BY712" s="164"/>
      <c r="BZ712" s="164"/>
      <c r="CA712" s="164"/>
      <c r="CB712" s="164"/>
      <c r="CC712" s="164"/>
      <c r="CD712" s="164"/>
      <c r="CE712" s="164"/>
      <c r="CF712" s="164"/>
      <c r="CG712" s="164"/>
      <c r="CH712" s="164"/>
      <c r="CI712" s="164"/>
      <c r="DR712" s="243"/>
      <c r="DS712" s="243"/>
      <c r="DT712" s="243"/>
      <c r="DU712" s="243"/>
      <c r="DV712" s="243"/>
      <c r="DW712" s="243"/>
    </row>
    <row r="713" ht="15.75" customHeight="1">
      <c r="E713" s="247"/>
      <c r="F713" s="247"/>
      <c r="G713" s="247"/>
      <c r="H713" s="247"/>
      <c r="I713" s="247"/>
      <c r="J713" s="248"/>
      <c r="T713" s="249"/>
      <c r="AE713" s="242"/>
      <c r="AF713" s="242"/>
      <c r="AG713" s="242"/>
      <c r="AH713" s="242"/>
      <c r="BF713" s="164"/>
      <c r="BG713" s="164"/>
      <c r="BH713" s="164"/>
      <c r="BI713" s="164"/>
      <c r="BJ713" s="164"/>
      <c r="BK713" s="164"/>
      <c r="BL713" s="164"/>
      <c r="BM713" s="164"/>
      <c r="BN713" s="164"/>
      <c r="BO713" s="164"/>
      <c r="BP713" s="164"/>
      <c r="BQ713" s="164"/>
      <c r="BR713" s="164"/>
      <c r="BS713" s="164"/>
      <c r="BT713" s="164"/>
      <c r="BU713" s="164"/>
      <c r="BV713" s="164"/>
      <c r="BW713" s="164"/>
      <c r="BX713" s="164"/>
      <c r="BY713" s="164"/>
      <c r="BZ713" s="164"/>
      <c r="CA713" s="164"/>
      <c r="CB713" s="164"/>
      <c r="CC713" s="164"/>
      <c r="CD713" s="164"/>
      <c r="CE713" s="164"/>
      <c r="CF713" s="164"/>
      <c r="CG713" s="164"/>
      <c r="CH713" s="164"/>
      <c r="CI713" s="164"/>
      <c r="DR713" s="243"/>
      <c r="DS713" s="243"/>
      <c r="DT713" s="243"/>
      <c r="DU713" s="243"/>
      <c r="DV713" s="243"/>
      <c r="DW713" s="243"/>
    </row>
    <row r="714" ht="15.75" customHeight="1">
      <c r="E714" s="247"/>
      <c r="F714" s="247"/>
      <c r="G714" s="247"/>
      <c r="H714" s="247"/>
      <c r="I714" s="247"/>
      <c r="J714" s="248"/>
      <c r="T714" s="249"/>
      <c r="AE714" s="242"/>
      <c r="AF714" s="242"/>
      <c r="AG714" s="242"/>
      <c r="AH714" s="242"/>
      <c r="BF714" s="164"/>
      <c r="BG714" s="164"/>
      <c r="BH714" s="164"/>
      <c r="BI714" s="164"/>
      <c r="BJ714" s="164"/>
      <c r="BK714" s="164"/>
      <c r="BL714" s="164"/>
      <c r="BM714" s="164"/>
      <c r="BN714" s="164"/>
      <c r="BO714" s="164"/>
      <c r="BP714" s="164"/>
      <c r="BQ714" s="164"/>
      <c r="BR714" s="164"/>
      <c r="BS714" s="164"/>
      <c r="BT714" s="164"/>
      <c r="BU714" s="164"/>
      <c r="BV714" s="164"/>
      <c r="BW714" s="164"/>
      <c r="BX714" s="164"/>
      <c r="BY714" s="164"/>
      <c r="BZ714" s="164"/>
      <c r="CA714" s="164"/>
      <c r="CB714" s="164"/>
      <c r="CC714" s="164"/>
      <c r="CD714" s="164"/>
      <c r="CE714" s="164"/>
      <c r="CF714" s="164"/>
      <c r="CG714" s="164"/>
      <c r="CH714" s="164"/>
      <c r="CI714" s="164"/>
      <c r="DR714" s="243"/>
      <c r="DS714" s="243"/>
      <c r="DT714" s="243"/>
      <c r="DU714" s="243"/>
      <c r="DV714" s="243"/>
      <c r="DW714" s="243"/>
    </row>
    <row r="715" ht="15.75" customHeight="1">
      <c r="E715" s="247"/>
      <c r="F715" s="247"/>
      <c r="G715" s="247"/>
      <c r="H715" s="247"/>
      <c r="I715" s="247"/>
      <c r="J715" s="248"/>
      <c r="T715" s="249"/>
      <c r="AE715" s="242"/>
      <c r="AF715" s="242"/>
      <c r="AG715" s="242"/>
      <c r="AH715" s="242"/>
      <c r="BF715" s="164"/>
      <c r="BG715" s="164"/>
      <c r="BH715" s="164"/>
      <c r="BI715" s="164"/>
      <c r="BJ715" s="164"/>
      <c r="BK715" s="164"/>
      <c r="BL715" s="164"/>
      <c r="BM715" s="164"/>
      <c r="BN715" s="164"/>
      <c r="BO715" s="164"/>
      <c r="BP715" s="164"/>
      <c r="BQ715" s="164"/>
      <c r="BR715" s="164"/>
      <c r="BS715" s="164"/>
      <c r="BT715" s="164"/>
      <c r="BU715" s="164"/>
      <c r="BV715" s="164"/>
      <c r="BW715" s="164"/>
      <c r="BX715" s="164"/>
      <c r="BY715" s="164"/>
      <c r="BZ715" s="164"/>
      <c r="CA715" s="164"/>
      <c r="CB715" s="164"/>
      <c r="CC715" s="164"/>
      <c r="CD715" s="164"/>
      <c r="CE715" s="164"/>
      <c r="CF715" s="164"/>
      <c r="CG715" s="164"/>
      <c r="CH715" s="164"/>
      <c r="CI715" s="164"/>
      <c r="DR715" s="243"/>
      <c r="DS715" s="243"/>
      <c r="DT715" s="243"/>
      <c r="DU715" s="243"/>
      <c r="DV715" s="243"/>
      <c r="DW715" s="243"/>
    </row>
    <row r="716" ht="15.75" customHeight="1">
      <c r="E716" s="247"/>
      <c r="F716" s="247"/>
      <c r="G716" s="247"/>
      <c r="H716" s="247"/>
      <c r="I716" s="247"/>
      <c r="J716" s="248"/>
      <c r="T716" s="249"/>
      <c r="AE716" s="242"/>
      <c r="AF716" s="242"/>
      <c r="AG716" s="242"/>
      <c r="AH716" s="242"/>
      <c r="BF716" s="164"/>
      <c r="BG716" s="164"/>
      <c r="BH716" s="164"/>
      <c r="BI716" s="164"/>
      <c r="BJ716" s="164"/>
      <c r="BK716" s="164"/>
      <c r="BL716" s="164"/>
      <c r="BM716" s="164"/>
      <c r="BN716" s="164"/>
      <c r="BO716" s="164"/>
      <c r="BP716" s="164"/>
      <c r="BQ716" s="164"/>
      <c r="BR716" s="164"/>
      <c r="BS716" s="164"/>
      <c r="BT716" s="164"/>
      <c r="BU716" s="164"/>
      <c r="BV716" s="164"/>
      <c r="BW716" s="164"/>
      <c r="BX716" s="164"/>
      <c r="BY716" s="164"/>
      <c r="BZ716" s="164"/>
      <c r="CA716" s="164"/>
      <c r="CB716" s="164"/>
      <c r="CC716" s="164"/>
      <c r="CD716" s="164"/>
      <c r="CE716" s="164"/>
      <c r="CF716" s="164"/>
      <c r="CG716" s="164"/>
      <c r="CH716" s="164"/>
      <c r="CI716" s="164"/>
      <c r="DR716" s="243"/>
      <c r="DS716" s="243"/>
      <c r="DT716" s="243"/>
      <c r="DU716" s="243"/>
      <c r="DV716" s="243"/>
      <c r="DW716" s="243"/>
    </row>
    <row r="717" ht="15.75" customHeight="1">
      <c r="E717" s="247"/>
      <c r="F717" s="247"/>
      <c r="G717" s="247"/>
      <c r="H717" s="247"/>
      <c r="I717" s="247"/>
      <c r="J717" s="248"/>
      <c r="T717" s="249"/>
      <c r="AE717" s="242"/>
      <c r="AF717" s="242"/>
      <c r="AG717" s="242"/>
      <c r="AH717" s="242"/>
      <c r="BF717" s="164"/>
      <c r="BG717" s="164"/>
      <c r="BH717" s="164"/>
      <c r="BI717" s="164"/>
      <c r="BJ717" s="164"/>
      <c r="BK717" s="164"/>
      <c r="BL717" s="164"/>
      <c r="BM717" s="164"/>
      <c r="BN717" s="164"/>
      <c r="BO717" s="164"/>
      <c r="BP717" s="164"/>
      <c r="BQ717" s="164"/>
      <c r="BR717" s="164"/>
      <c r="BS717" s="164"/>
      <c r="BT717" s="164"/>
      <c r="BU717" s="164"/>
      <c r="BV717" s="164"/>
      <c r="BW717" s="164"/>
      <c r="BX717" s="164"/>
      <c r="BY717" s="164"/>
      <c r="BZ717" s="164"/>
      <c r="CA717" s="164"/>
      <c r="CB717" s="164"/>
      <c r="CC717" s="164"/>
      <c r="CD717" s="164"/>
      <c r="CE717" s="164"/>
      <c r="CF717" s="164"/>
      <c r="CG717" s="164"/>
      <c r="CH717" s="164"/>
      <c r="CI717" s="164"/>
      <c r="DR717" s="243"/>
      <c r="DS717" s="243"/>
      <c r="DT717" s="243"/>
      <c r="DU717" s="243"/>
      <c r="DV717" s="243"/>
      <c r="DW717" s="243"/>
    </row>
    <row r="718" ht="15.75" customHeight="1">
      <c r="E718" s="247"/>
      <c r="F718" s="247"/>
      <c r="G718" s="247"/>
      <c r="H718" s="247"/>
      <c r="I718" s="247"/>
      <c r="J718" s="248"/>
      <c r="T718" s="249"/>
      <c r="AE718" s="242"/>
      <c r="AF718" s="242"/>
      <c r="AG718" s="242"/>
      <c r="AH718" s="242"/>
      <c r="BF718" s="164"/>
      <c r="BG718" s="164"/>
      <c r="BH718" s="164"/>
      <c r="BI718" s="164"/>
      <c r="BJ718" s="164"/>
      <c r="BK718" s="164"/>
      <c r="BL718" s="164"/>
      <c r="BM718" s="164"/>
      <c r="BN718" s="164"/>
      <c r="BO718" s="164"/>
      <c r="BP718" s="164"/>
      <c r="BQ718" s="164"/>
      <c r="BR718" s="164"/>
      <c r="BS718" s="164"/>
      <c r="BT718" s="164"/>
      <c r="BU718" s="164"/>
      <c r="BV718" s="164"/>
      <c r="BW718" s="164"/>
      <c r="BX718" s="164"/>
      <c r="BY718" s="164"/>
      <c r="BZ718" s="164"/>
      <c r="CA718" s="164"/>
      <c r="CB718" s="164"/>
      <c r="CC718" s="164"/>
      <c r="CD718" s="164"/>
      <c r="CE718" s="164"/>
      <c r="CF718" s="164"/>
      <c r="CG718" s="164"/>
      <c r="CH718" s="164"/>
      <c r="CI718" s="164"/>
      <c r="DR718" s="243"/>
      <c r="DS718" s="243"/>
      <c r="DT718" s="243"/>
      <c r="DU718" s="243"/>
      <c r="DV718" s="243"/>
      <c r="DW718" s="243"/>
    </row>
    <row r="719" ht="15.75" customHeight="1">
      <c r="E719" s="247"/>
      <c r="F719" s="247"/>
      <c r="G719" s="247"/>
      <c r="H719" s="247"/>
      <c r="I719" s="247"/>
      <c r="J719" s="248"/>
      <c r="T719" s="249"/>
      <c r="AE719" s="242"/>
      <c r="AF719" s="242"/>
      <c r="AG719" s="242"/>
      <c r="AH719" s="242"/>
      <c r="BF719" s="164"/>
      <c r="BG719" s="164"/>
      <c r="BH719" s="164"/>
      <c r="BI719" s="164"/>
      <c r="BJ719" s="164"/>
      <c r="BK719" s="164"/>
      <c r="BL719" s="164"/>
      <c r="BM719" s="164"/>
      <c r="BN719" s="164"/>
      <c r="BO719" s="164"/>
      <c r="BP719" s="164"/>
      <c r="BQ719" s="164"/>
      <c r="BR719" s="164"/>
      <c r="BS719" s="164"/>
      <c r="BT719" s="164"/>
      <c r="BU719" s="164"/>
      <c r="BV719" s="164"/>
      <c r="BW719" s="164"/>
      <c r="BX719" s="164"/>
      <c r="BY719" s="164"/>
      <c r="BZ719" s="164"/>
      <c r="CA719" s="164"/>
      <c r="CB719" s="164"/>
      <c r="CC719" s="164"/>
      <c r="CD719" s="164"/>
      <c r="CE719" s="164"/>
      <c r="CF719" s="164"/>
      <c r="CG719" s="164"/>
      <c r="CH719" s="164"/>
      <c r="CI719" s="164"/>
      <c r="DR719" s="243"/>
      <c r="DS719" s="243"/>
      <c r="DT719" s="243"/>
      <c r="DU719" s="243"/>
      <c r="DV719" s="243"/>
      <c r="DW719" s="243"/>
    </row>
    <row r="720" ht="15.75" customHeight="1">
      <c r="E720" s="247"/>
      <c r="F720" s="247"/>
      <c r="G720" s="247"/>
      <c r="H720" s="247"/>
      <c r="I720" s="247"/>
      <c r="J720" s="248"/>
      <c r="T720" s="249"/>
      <c r="AE720" s="242"/>
      <c r="AF720" s="242"/>
      <c r="AG720" s="242"/>
      <c r="AH720" s="242"/>
      <c r="BF720" s="164"/>
      <c r="BG720" s="164"/>
      <c r="BH720" s="164"/>
      <c r="BI720" s="164"/>
      <c r="BJ720" s="164"/>
      <c r="BK720" s="164"/>
      <c r="BL720" s="164"/>
      <c r="BM720" s="164"/>
      <c r="BN720" s="164"/>
      <c r="BO720" s="164"/>
      <c r="BP720" s="164"/>
      <c r="BQ720" s="164"/>
      <c r="BR720" s="164"/>
      <c r="BS720" s="164"/>
      <c r="BT720" s="164"/>
      <c r="BU720" s="164"/>
      <c r="BV720" s="164"/>
      <c r="BW720" s="164"/>
      <c r="BX720" s="164"/>
      <c r="BY720" s="164"/>
      <c r="BZ720" s="164"/>
      <c r="CA720" s="164"/>
      <c r="CB720" s="164"/>
      <c r="CC720" s="164"/>
      <c r="CD720" s="164"/>
      <c r="CE720" s="164"/>
      <c r="CF720" s="164"/>
      <c r="CG720" s="164"/>
      <c r="CH720" s="164"/>
      <c r="CI720" s="164"/>
      <c r="DR720" s="243"/>
      <c r="DS720" s="243"/>
      <c r="DT720" s="243"/>
      <c r="DU720" s="243"/>
      <c r="DV720" s="243"/>
      <c r="DW720" s="243"/>
    </row>
    <row r="721" ht="15.75" customHeight="1">
      <c r="E721" s="247"/>
      <c r="F721" s="247"/>
      <c r="G721" s="247"/>
      <c r="H721" s="247"/>
      <c r="I721" s="247"/>
      <c r="J721" s="248"/>
      <c r="T721" s="249"/>
      <c r="AE721" s="242"/>
      <c r="AF721" s="242"/>
      <c r="AG721" s="242"/>
      <c r="AH721" s="242"/>
      <c r="BF721" s="164"/>
      <c r="BG721" s="164"/>
      <c r="BH721" s="164"/>
      <c r="BI721" s="164"/>
      <c r="BJ721" s="164"/>
      <c r="BK721" s="164"/>
      <c r="BL721" s="164"/>
      <c r="BM721" s="164"/>
      <c r="BN721" s="164"/>
      <c r="BO721" s="164"/>
      <c r="BP721" s="164"/>
      <c r="BQ721" s="164"/>
      <c r="BR721" s="164"/>
      <c r="BS721" s="164"/>
      <c r="BT721" s="164"/>
      <c r="BU721" s="164"/>
      <c r="BV721" s="164"/>
      <c r="BW721" s="164"/>
      <c r="BX721" s="164"/>
      <c r="BY721" s="164"/>
      <c r="BZ721" s="164"/>
      <c r="CA721" s="164"/>
      <c r="CB721" s="164"/>
      <c r="CC721" s="164"/>
      <c r="CD721" s="164"/>
      <c r="CE721" s="164"/>
      <c r="CF721" s="164"/>
      <c r="CG721" s="164"/>
      <c r="CH721" s="164"/>
      <c r="CI721" s="164"/>
      <c r="DR721" s="243"/>
      <c r="DS721" s="243"/>
      <c r="DT721" s="243"/>
      <c r="DU721" s="243"/>
      <c r="DV721" s="243"/>
      <c r="DW721" s="243"/>
    </row>
    <row r="722" ht="15.75" customHeight="1">
      <c r="E722" s="247"/>
      <c r="F722" s="247"/>
      <c r="G722" s="247"/>
      <c r="H722" s="247"/>
      <c r="I722" s="247"/>
      <c r="J722" s="248"/>
      <c r="T722" s="249"/>
      <c r="AE722" s="242"/>
      <c r="AF722" s="242"/>
      <c r="AG722" s="242"/>
      <c r="AH722" s="242"/>
      <c r="BF722" s="164"/>
      <c r="BG722" s="164"/>
      <c r="BH722" s="164"/>
      <c r="BI722" s="164"/>
      <c r="BJ722" s="164"/>
      <c r="BK722" s="164"/>
      <c r="BL722" s="164"/>
      <c r="BM722" s="164"/>
      <c r="BN722" s="164"/>
      <c r="BO722" s="164"/>
      <c r="BP722" s="164"/>
      <c r="BQ722" s="164"/>
      <c r="BR722" s="164"/>
      <c r="BS722" s="164"/>
      <c r="BT722" s="164"/>
      <c r="BU722" s="164"/>
      <c r="BV722" s="164"/>
      <c r="BW722" s="164"/>
      <c r="BX722" s="164"/>
      <c r="BY722" s="164"/>
      <c r="BZ722" s="164"/>
      <c r="CA722" s="164"/>
      <c r="CB722" s="164"/>
      <c r="CC722" s="164"/>
      <c r="CD722" s="164"/>
      <c r="CE722" s="164"/>
      <c r="CF722" s="164"/>
      <c r="CG722" s="164"/>
      <c r="CH722" s="164"/>
      <c r="CI722" s="164"/>
      <c r="DR722" s="243"/>
      <c r="DS722" s="243"/>
      <c r="DT722" s="243"/>
      <c r="DU722" s="243"/>
      <c r="DV722" s="243"/>
      <c r="DW722" s="243"/>
    </row>
    <row r="723" ht="15.75" customHeight="1">
      <c r="E723" s="247"/>
      <c r="F723" s="247"/>
      <c r="G723" s="247"/>
      <c r="H723" s="247"/>
      <c r="I723" s="247"/>
      <c r="J723" s="248"/>
      <c r="T723" s="249"/>
      <c r="AE723" s="242"/>
      <c r="AF723" s="242"/>
      <c r="AG723" s="242"/>
      <c r="AH723" s="242"/>
      <c r="BF723" s="164"/>
      <c r="BG723" s="164"/>
      <c r="BH723" s="164"/>
      <c r="BI723" s="164"/>
      <c r="BJ723" s="164"/>
      <c r="BK723" s="164"/>
      <c r="BL723" s="164"/>
      <c r="BM723" s="164"/>
      <c r="BN723" s="164"/>
      <c r="BO723" s="164"/>
      <c r="BP723" s="164"/>
      <c r="BQ723" s="164"/>
      <c r="BR723" s="164"/>
      <c r="BS723" s="164"/>
      <c r="BT723" s="164"/>
      <c r="BU723" s="164"/>
      <c r="BV723" s="164"/>
      <c r="BW723" s="164"/>
      <c r="BX723" s="164"/>
      <c r="BY723" s="164"/>
      <c r="BZ723" s="164"/>
      <c r="CA723" s="164"/>
      <c r="CB723" s="164"/>
      <c r="CC723" s="164"/>
      <c r="CD723" s="164"/>
      <c r="CE723" s="164"/>
      <c r="CF723" s="164"/>
      <c r="CG723" s="164"/>
      <c r="CH723" s="164"/>
      <c r="CI723" s="164"/>
      <c r="DR723" s="243"/>
      <c r="DS723" s="243"/>
      <c r="DT723" s="243"/>
      <c r="DU723" s="243"/>
      <c r="DV723" s="243"/>
      <c r="DW723" s="243"/>
    </row>
    <row r="724" ht="15.75" customHeight="1">
      <c r="E724" s="247"/>
      <c r="F724" s="247"/>
      <c r="G724" s="247"/>
      <c r="H724" s="247"/>
      <c r="I724" s="247"/>
      <c r="J724" s="248"/>
      <c r="T724" s="249"/>
      <c r="AE724" s="242"/>
      <c r="AF724" s="242"/>
      <c r="AG724" s="242"/>
      <c r="AH724" s="242"/>
      <c r="BF724" s="164"/>
      <c r="BG724" s="164"/>
      <c r="BH724" s="164"/>
      <c r="BI724" s="164"/>
      <c r="BJ724" s="164"/>
      <c r="BK724" s="164"/>
      <c r="BL724" s="164"/>
      <c r="BM724" s="164"/>
      <c r="BN724" s="164"/>
      <c r="BO724" s="164"/>
      <c r="BP724" s="164"/>
      <c r="BQ724" s="164"/>
      <c r="BR724" s="164"/>
      <c r="BS724" s="164"/>
      <c r="BT724" s="164"/>
      <c r="BU724" s="164"/>
      <c r="BV724" s="164"/>
      <c r="BW724" s="164"/>
      <c r="BX724" s="164"/>
      <c r="BY724" s="164"/>
      <c r="BZ724" s="164"/>
      <c r="CA724" s="164"/>
      <c r="CB724" s="164"/>
      <c r="CC724" s="164"/>
      <c r="CD724" s="164"/>
      <c r="CE724" s="164"/>
      <c r="CF724" s="164"/>
      <c r="CG724" s="164"/>
      <c r="CH724" s="164"/>
      <c r="CI724" s="164"/>
      <c r="DR724" s="243"/>
      <c r="DS724" s="243"/>
      <c r="DT724" s="243"/>
      <c r="DU724" s="243"/>
      <c r="DV724" s="243"/>
      <c r="DW724" s="243"/>
    </row>
    <row r="725" ht="15.75" customHeight="1">
      <c r="E725" s="247"/>
      <c r="F725" s="247"/>
      <c r="G725" s="247"/>
      <c r="H725" s="247"/>
      <c r="I725" s="247"/>
      <c r="J725" s="248"/>
      <c r="T725" s="249"/>
      <c r="AE725" s="242"/>
      <c r="AF725" s="242"/>
      <c r="AG725" s="242"/>
      <c r="AH725" s="242"/>
      <c r="BF725" s="164"/>
      <c r="BG725" s="164"/>
      <c r="BH725" s="164"/>
      <c r="BI725" s="164"/>
      <c r="BJ725" s="164"/>
      <c r="BK725" s="164"/>
      <c r="BL725" s="164"/>
      <c r="BM725" s="164"/>
      <c r="BN725" s="164"/>
      <c r="BO725" s="164"/>
      <c r="BP725" s="164"/>
      <c r="BQ725" s="164"/>
      <c r="BR725" s="164"/>
      <c r="BS725" s="164"/>
      <c r="BT725" s="164"/>
      <c r="BU725" s="164"/>
      <c r="BV725" s="164"/>
      <c r="BW725" s="164"/>
      <c r="BX725" s="164"/>
      <c r="BY725" s="164"/>
      <c r="BZ725" s="164"/>
      <c r="CA725" s="164"/>
      <c r="CB725" s="164"/>
      <c r="CC725" s="164"/>
      <c r="CD725" s="164"/>
      <c r="CE725" s="164"/>
      <c r="CF725" s="164"/>
      <c r="CG725" s="164"/>
      <c r="CH725" s="164"/>
      <c r="CI725" s="164"/>
      <c r="DR725" s="243"/>
      <c r="DS725" s="243"/>
      <c r="DT725" s="243"/>
      <c r="DU725" s="243"/>
      <c r="DV725" s="243"/>
      <c r="DW725" s="243"/>
    </row>
    <row r="726" ht="15.75" customHeight="1">
      <c r="E726" s="247"/>
      <c r="F726" s="247"/>
      <c r="G726" s="247"/>
      <c r="H726" s="247"/>
      <c r="I726" s="247"/>
      <c r="J726" s="248"/>
      <c r="T726" s="249"/>
      <c r="AE726" s="242"/>
      <c r="AF726" s="242"/>
      <c r="AG726" s="242"/>
      <c r="AH726" s="242"/>
      <c r="BF726" s="164"/>
      <c r="BG726" s="164"/>
      <c r="BH726" s="164"/>
      <c r="BI726" s="164"/>
      <c r="BJ726" s="164"/>
      <c r="BK726" s="164"/>
      <c r="BL726" s="164"/>
      <c r="BM726" s="164"/>
      <c r="BN726" s="164"/>
      <c r="BO726" s="164"/>
      <c r="BP726" s="164"/>
      <c r="BQ726" s="164"/>
      <c r="BR726" s="164"/>
      <c r="BS726" s="164"/>
      <c r="BT726" s="164"/>
      <c r="BU726" s="164"/>
      <c r="BV726" s="164"/>
      <c r="BW726" s="164"/>
      <c r="BX726" s="164"/>
      <c r="BY726" s="164"/>
      <c r="BZ726" s="164"/>
      <c r="CA726" s="164"/>
      <c r="CB726" s="164"/>
      <c r="CC726" s="164"/>
      <c r="CD726" s="164"/>
      <c r="CE726" s="164"/>
      <c r="CF726" s="164"/>
      <c r="CG726" s="164"/>
      <c r="CH726" s="164"/>
      <c r="CI726" s="164"/>
      <c r="DR726" s="243"/>
      <c r="DS726" s="243"/>
      <c r="DT726" s="243"/>
      <c r="DU726" s="243"/>
      <c r="DV726" s="243"/>
      <c r="DW726" s="243"/>
    </row>
    <row r="727" ht="15.75" customHeight="1">
      <c r="E727" s="247"/>
      <c r="F727" s="247"/>
      <c r="G727" s="247"/>
      <c r="H727" s="247"/>
      <c r="I727" s="247"/>
      <c r="J727" s="248"/>
      <c r="T727" s="249"/>
      <c r="AE727" s="242"/>
      <c r="AF727" s="242"/>
      <c r="AG727" s="242"/>
      <c r="AH727" s="242"/>
      <c r="BF727" s="164"/>
      <c r="BG727" s="164"/>
      <c r="BH727" s="164"/>
      <c r="BI727" s="164"/>
      <c r="BJ727" s="164"/>
      <c r="BK727" s="164"/>
      <c r="BL727" s="164"/>
      <c r="BM727" s="164"/>
      <c r="BN727" s="164"/>
      <c r="BO727" s="164"/>
      <c r="BP727" s="164"/>
      <c r="BQ727" s="164"/>
      <c r="BR727" s="164"/>
      <c r="BS727" s="164"/>
      <c r="BT727" s="164"/>
      <c r="BU727" s="164"/>
      <c r="BV727" s="164"/>
      <c r="BW727" s="164"/>
      <c r="BX727" s="164"/>
      <c r="BY727" s="164"/>
      <c r="BZ727" s="164"/>
      <c r="CA727" s="164"/>
      <c r="CB727" s="164"/>
      <c r="CC727" s="164"/>
      <c r="CD727" s="164"/>
      <c r="CE727" s="164"/>
      <c r="CF727" s="164"/>
      <c r="CG727" s="164"/>
      <c r="CH727" s="164"/>
      <c r="CI727" s="164"/>
      <c r="DR727" s="243"/>
      <c r="DS727" s="243"/>
      <c r="DT727" s="243"/>
      <c r="DU727" s="243"/>
      <c r="DV727" s="243"/>
      <c r="DW727" s="243"/>
    </row>
    <row r="728" ht="15.75" customHeight="1">
      <c r="E728" s="247"/>
      <c r="F728" s="247"/>
      <c r="G728" s="247"/>
      <c r="H728" s="247"/>
      <c r="I728" s="247"/>
      <c r="J728" s="248"/>
      <c r="T728" s="249"/>
      <c r="AE728" s="242"/>
      <c r="AF728" s="242"/>
      <c r="AG728" s="242"/>
      <c r="AH728" s="242"/>
      <c r="BF728" s="164"/>
      <c r="BG728" s="164"/>
      <c r="BH728" s="164"/>
      <c r="BI728" s="164"/>
      <c r="BJ728" s="164"/>
      <c r="BK728" s="164"/>
      <c r="BL728" s="164"/>
      <c r="BM728" s="164"/>
      <c r="BN728" s="164"/>
      <c r="BO728" s="164"/>
      <c r="BP728" s="164"/>
      <c r="BQ728" s="164"/>
      <c r="BR728" s="164"/>
      <c r="BS728" s="164"/>
      <c r="BT728" s="164"/>
      <c r="BU728" s="164"/>
      <c r="BV728" s="164"/>
      <c r="BW728" s="164"/>
      <c r="BX728" s="164"/>
      <c r="BY728" s="164"/>
      <c r="BZ728" s="164"/>
      <c r="CA728" s="164"/>
      <c r="CB728" s="164"/>
      <c r="CC728" s="164"/>
      <c r="CD728" s="164"/>
      <c r="CE728" s="164"/>
      <c r="CF728" s="164"/>
      <c r="CG728" s="164"/>
      <c r="CH728" s="164"/>
      <c r="CI728" s="164"/>
      <c r="DR728" s="243"/>
      <c r="DS728" s="243"/>
      <c r="DT728" s="243"/>
      <c r="DU728" s="243"/>
      <c r="DV728" s="243"/>
      <c r="DW728" s="243"/>
    </row>
    <row r="729" ht="15.75" customHeight="1">
      <c r="E729" s="247"/>
      <c r="F729" s="247"/>
      <c r="G729" s="247"/>
      <c r="H729" s="247"/>
      <c r="I729" s="247"/>
      <c r="J729" s="248"/>
      <c r="T729" s="249"/>
      <c r="AE729" s="242"/>
      <c r="AF729" s="242"/>
      <c r="AG729" s="242"/>
      <c r="AH729" s="242"/>
      <c r="BF729" s="164"/>
      <c r="BG729" s="164"/>
      <c r="BH729" s="164"/>
      <c r="BI729" s="164"/>
      <c r="BJ729" s="164"/>
      <c r="BK729" s="164"/>
      <c r="BL729" s="164"/>
      <c r="BM729" s="164"/>
      <c r="BN729" s="164"/>
      <c r="BO729" s="164"/>
      <c r="BP729" s="164"/>
      <c r="BQ729" s="164"/>
      <c r="BR729" s="164"/>
      <c r="BS729" s="164"/>
      <c r="BT729" s="164"/>
      <c r="BU729" s="164"/>
      <c r="BV729" s="164"/>
      <c r="BW729" s="164"/>
      <c r="BX729" s="164"/>
      <c r="BY729" s="164"/>
      <c r="BZ729" s="164"/>
      <c r="CA729" s="164"/>
      <c r="CB729" s="164"/>
      <c r="CC729" s="164"/>
      <c r="CD729" s="164"/>
      <c r="CE729" s="164"/>
      <c r="CF729" s="164"/>
      <c r="CG729" s="164"/>
      <c r="CH729" s="164"/>
      <c r="CI729" s="164"/>
      <c r="DR729" s="243"/>
      <c r="DS729" s="243"/>
      <c r="DT729" s="243"/>
      <c r="DU729" s="243"/>
      <c r="DV729" s="243"/>
      <c r="DW729" s="243"/>
    </row>
    <row r="730" ht="15.75" customHeight="1">
      <c r="E730" s="247"/>
      <c r="F730" s="247"/>
      <c r="G730" s="247"/>
      <c r="H730" s="247"/>
      <c r="I730" s="247"/>
      <c r="J730" s="248"/>
      <c r="T730" s="249"/>
      <c r="AE730" s="242"/>
      <c r="AF730" s="242"/>
      <c r="AG730" s="242"/>
      <c r="AH730" s="242"/>
      <c r="BF730" s="164"/>
      <c r="BG730" s="164"/>
      <c r="BH730" s="164"/>
      <c r="BI730" s="164"/>
      <c r="BJ730" s="164"/>
      <c r="BK730" s="164"/>
      <c r="BL730" s="164"/>
      <c r="BM730" s="164"/>
      <c r="BN730" s="164"/>
      <c r="BO730" s="164"/>
      <c r="BP730" s="164"/>
      <c r="BQ730" s="164"/>
      <c r="BR730" s="164"/>
      <c r="BS730" s="164"/>
      <c r="BT730" s="164"/>
      <c r="BU730" s="164"/>
      <c r="BV730" s="164"/>
      <c r="BW730" s="164"/>
      <c r="BX730" s="164"/>
      <c r="BY730" s="164"/>
      <c r="BZ730" s="164"/>
      <c r="CA730" s="164"/>
      <c r="CB730" s="164"/>
      <c r="CC730" s="164"/>
      <c r="CD730" s="164"/>
      <c r="CE730" s="164"/>
      <c r="CF730" s="164"/>
      <c r="CG730" s="164"/>
      <c r="CH730" s="164"/>
      <c r="CI730" s="164"/>
      <c r="DR730" s="243"/>
      <c r="DS730" s="243"/>
      <c r="DT730" s="243"/>
      <c r="DU730" s="243"/>
      <c r="DV730" s="243"/>
      <c r="DW730" s="243"/>
    </row>
    <row r="731" ht="15.75" customHeight="1">
      <c r="E731" s="247"/>
      <c r="F731" s="247"/>
      <c r="G731" s="247"/>
      <c r="H731" s="247"/>
      <c r="I731" s="247"/>
      <c r="J731" s="248"/>
      <c r="T731" s="249"/>
      <c r="AE731" s="242"/>
      <c r="AF731" s="242"/>
      <c r="AG731" s="242"/>
      <c r="AH731" s="242"/>
      <c r="BF731" s="164"/>
      <c r="BG731" s="164"/>
      <c r="BH731" s="164"/>
      <c r="BI731" s="164"/>
      <c r="BJ731" s="164"/>
      <c r="BK731" s="164"/>
      <c r="BL731" s="164"/>
      <c r="BM731" s="164"/>
      <c r="BN731" s="164"/>
      <c r="BO731" s="164"/>
      <c r="BP731" s="164"/>
      <c r="BQ731" s="164"/>
      <c r="BR731" s="164"/>
      <c r="BS731" s="164"/>
      <c r="BT731" s="164"/>
      <c r="BU731" s="164"/>
      <c r="BV731" s="164"/>
      <c r="BW731" s="164"/>
      <c r="BX731" s="164"/>
      <c r="BY731" s="164"/>
      <c r="BZ731" s="164"/>
      <c r="CA731" s="164"/>
      <c r="CB731" s="164"/>
      <c r="CC731" s="164"/>
      <c r="CD731" s="164"/>
      <c r="CE731" s="164"/>
      <c r="CF731" s="164"/>
      <c r="CG731" s="164"/>
      <c r="CH731" s="164"/>
      <c r="CI731" s="164"/>
      <c r="DR731" s="243"/>
      <c r="DS731" s="243"/>
      <c r="DT731" s="243"/>
      <c r="DU731" s="243"/>
      <c r="DV731" s="243"/>
      <c r="DW731" s="243"/>
    </row>
    <row r="732" ht="15.75" customHeight="1">
      <c r="E732" s="247"/>
      <c r="F732" s="247"/>
      <c r="G732" s="247"/>
      <c r="H732" s="247"/>
      <c r="I732" s="247"/>
      <c r="J732" s="248"/>
      <c r="T732" s="249"/>
      <c r="AE732" s="242"/>
      <c r="AF732" s="242"/>
      <c r="AG732" s="242"/>
      <c r="AH732" s="242"/>
      <c r="BF732" s="164"/>
      <c r="BG732" s="164"/>
      <c r="BH732" s="164"/>
      <c r="BI732" s="164"/>
      <c r="BJ732" s="164"/>
      <c r="BK732" s="164"/>
      <c r="BL732" s="164"/>
      <c r="BM732" s="164"/>
      <c r="BN732" s="164"/>
      <c r="BO732" s="164"/>
      <c r="BP732" s="164"/>
      <c r="BQ732" s="164"/>
      <c r="BR732" s="164"/>
      <c r="BS732" s="164"/>
      <c r="BT732" s="164"/>
      <c r="BU732" s="164"/>
      <c r="BV732" s="164"/>
      <c r="BW732" s="164"/>
      <c r="BX732" s="164"/>
      <c r="BY732" s="164"/>
      <c r="BZ732" s="164"/>
      <c r="CA732" s="164"/>
      <c r="CB732" s="164"/>
      <c r="CC732" s="164"/>
      <c r="CD732" s="164"/>
      <c r="CE732" s="164"/>
      <c r="CF732" s="164"/>
      <c r="CG732" s="164"/>
      <c r="CH732" s="164"/>
      <c r="CI732" s="164"/>
      <c r="DR732" s="243"/>
      <c r="DS732" s="243"/>
      <c r="DT732" s="243"/>
      <c r="DU732" s="243"/>
      <c r="DV732" s="243"/>
      <c r="DW732" s="243"/>
    </row>
    <row r="733" ht="15.75" customHeight="1">
      <c r="E733" s="247"/>
      <c r="F733" s="247"/>
      <c r="G733" s="247"/>
      <c r="H733" s="247"/>
      <c r="I733" s="247"/>
      <c r="J733" s="248"/>
      <c r="T733" s="249"/>
      <c r="AE733" s="242"/>
      <c r="AF733" s="242"/>
      <c r="AG733" s="242"/>
      <c r="AH733" s="242"/>
      <c r="BF733" s="164"/>
      <c r="BG733" s="164"/>
      <c r="BH733" s="164"/>
      <c r="BI733" s="164"/>
      <c r="BJ733" s="164"/>
      <c r="BK733" s="164"/>
      <c r="BL733" s="164"/>
      <c r="BM733" s="164"/>
      <c r="BN733" s="164"/>
      <c r="BO733" s="164"/>
      <c r="BP733" s="164"/>
      <c r="BQ733" s="164"/>
      <c r="BR733" s="164"/>
      <c r="BS733" s="164"/>
      <c r="BT733" s="164"/>
      <c r="BU733" s="164"/>
      <c r="BV733" s="164"/>
      <c r="BW733" s="164"/>
      <c r="BX733" s="164"/>
      <c r="BY733" s="164"/>
      <c r="BZ733" s="164"/>
      <c r="CA733" s="164"/>
      <c r="CB733" s="164"/>
      <c r="CC733" s="164"/>
      <c r="CD733" s="164"/>
      <c r="CE733" s="164"/>
      <c r="CF733" s="164"/>
      <c r="CG733" s="164"/>
      <c r="CH733" s="164"/>
      <c r="CI733" s="164"/>
      <c r="DR733" s="243"/>
      <c r="DS733" s="243"/>
      <c r="DT733" s="243"/>
      <c r="DU733" s="243"/>
      <c r="DV733" s="243"/>
      <c r="DW733" s="243"/>
    </row>
    <row r="734" ht="15.75" customHeight="1">
      <c r="E734" s="247"/>
      <c r="F734" s="247"/>
      <c r="G734" s="247"/>
      <c r="H734" s="247"/>
      <c r="I734" s="247"/>
      <c r="J734" s="248"/>
      <c r="T734" s="249"/>
      <c r="AE734" s="242"/>
      <c r="AF734" s="242"/>
      <c r="AG734" s="242"/>
      <c r="AH734" s="242"/>
      <c r="BF734" s="164"/>
      <c r="BG734" s="164"/>
      <c r="BH734" s="164"/>
      <c r="BI734" s="164"/>
      <c r="BJ734" s="164"/>
      <c r="BK734" s="164"/>
      <c r="BL734" s="164"/>
      <c r="BM734" s="164"/>
      <c r="BN734" s="164"/>
      <c r="BO734" s="164"/>
      <c r="BP734" s="164"/>
      <c r="BQ734" s="164"/>
      <c r="BR734" s="164"/>
      <c r="BS734" s="164"/>
      <c r="BT734" s="164"/>
      <c r="BU734" s="164"/>
      <c r="BV734" s="164"/>
      <c r="BW734" s="164"/>
      <c r="BX734" s="164"/>
      <c r="BY734" s="164"/>
      <c r="BZ734" s="164"/>
      <c r="CA734" s="164"/>
      <c r="CB734" s="164"/>
      <c r="CC734" s="164"/>
      <c r="CD734" s="164"/>
      <c r="CE734" s="164"/>
      <c r="CF734" s="164"/>
      <c r="CG734" s="164"/>
      <c r="CH734" s="164"/>
      <c r="CI734" s="164"/>
      <c r="DR734" s="243"/>
      <c r="DS734" s="243"/>
      <c r="DT734" s="243"/>
      <c r="DU734" s="243"/>
      <c r="DV734" s="243"/>
      <c r="DW734" s="243"/>
    </row>
    <row r="735" ht="15.75" customHeight="1">
      <c r="E735" s="247"/>
      <c r="F735" s="247"/>
      <c r="G735" s="247"/>
      <c r="H735" s="247"/>
      <c r="I735" s="247"/>
      <c r="J735" s="248"/>
      <c r="T735" s="249"/>
      <c r="AE735" s="242"/>
      <c r="AF735" s="242"/>
      <c r="AG735" s="242"/>
      <c r="AH735" s="242"/>
      <c r="BF735" s="164"/>
      <c r="BG735" s="164"/>
      <c r="BH735" s="164"/>
      <c r="BI735" s="164"/>
      <c r="BJ735" s="164"/>
      <c r="BK735" s="164"/>
      <c r="BL735" s="164"/>
      <c r="BM735" s="164"/>
      <c r="BN735" s="164"/>
      <c r="BO735" s="164"/>
      <c r="BP735" s="164"/>
      <c r="BQ735" s="164"/>
      <c r="BR735" s="164"/>
      <c r="BS735" s="164"/>
      <c r="BT735" s="164"/>
      <c r="BU735" s="164"/>
      <c r="BV735" s="164"/>
      <c r="BW735" s="164"/>
      <c r="BX735" s="164"/>
      <c r="BY735" s="164"/>
      <c r="BZ735" s="164"/>
      <c r="CA735" s="164"/>
      <c r="CB735" s="164"/>
      <c r="CC735" s="164"/>
      <c r="CD735" s="164"/>
      <c r="CE735" s="164"/>
      <c r="CF735" s="164"/>
      <c r="CG735" s="164"/>
      <c r="CH735" s="164"/>
      <c r="CI735" s="164"/>
      <c r="DR735" s="243"/>
      <c r="DS735" s="243"/>
      <c r="DT735" s="243"/>
      <c r="DU735" s="243"/>
      <c r="DV735" s="243"/>
      <c r="DW735" s="243"/>
    </row>
    <row r="736" ht="15.75" customHeight="1">
      <c r="E736" s="247"/>
      <c r="F736" s="247"/>
      <c r="G736" s="247"/>
      <c r="H736" s="247"/>
      <c r="I736" s="247"/>
      <c r="J736" s="248"/>
      <c r="T736" s="249"/>
      <c r="AE736" s="242"/>
      <c r="AF736" s="242"/>
      <c r="AG736" s="242"/>
      <c r="AH736" s="242"/>
      <c r="BF736" s="164"/>
      <c r="BG736" s="164"/>
      <c r="BH736" s="164"/>
      <c r="BI736" s="164"/>
      <c r="BJ736" s="164"/>
      <c r="BK736" s="164"/>
      <c r="BL736" s="164"/>
      <c r="BM736" s="164"/>
      <c r="BN736" s="164"/>
      <c r="BO736" s="164"/>
      <c r="BP736" s="164"/>
      <c r="BQ736" s="164"/>
      <c r="BR736" s="164"/>
      <c r="BS736" s="164"/>
      <c r="BT736" s="164"/>
      <c r="BU736" s="164"/>
      <c r="BV736" s="164"/>
      <c r="BW736" s="164"/>
      <c r="BX736" s="164"/>
      <c r="BY736" s="164"/>
      <c r="BZ736" s="164"/>
      <c r="CA736" s="164"/>
      <c r="CB736" s="164"/>
      <c r="CC736" s="164"/>
      <c r="CD736" s="164"/>
      <c r="CE736" s="164"/>
      <c r="CF736" s="164"/>
      <c r="CG736" s="164"/>
      <c r="CH736" s="164"/>
      <c r="CI736" s="164"/>
      <c r="DR736" s="243"/>
      <c r="DS736" s="243"/>
      <c r="DT736" s="243"/>
      <c r="DU736" s="243"/>
      <c r="DV736" s="243"/>
      <c r="DW736" s="243"/>
    </row>
    <row r="737" ht="15.75" customHeight="1">
      <c r="E737" s="247"/>
      <c r="F737" s="247"/>
      <c r="G737" s="247"/>
      <c r="H737" s="247"/>
      <c r="I737" s="247"/>
      <c r="J737" s="248"/>
      <c r="T737" s="249"/>
      <c r="AE737" s="242"/>
      <c r="AF737" s="242"/>
      <c r="AG737" s="242"/>
      <c r="AH737" s="242"/>
      <c r="BF737" s="164"/>
      <c r="BG737" s="164"/>
      <c r="BH737" s="164"/>
      <c r="BI737" s="164"/>
      <c r="BJ737" s="164"/>
      <c r="BK737" s="164"/>
      <c r="BL737" s="164"/>
      <c r="BM737" s="164"/>
      <c r="BN737" s="164"/>
      <c r="BO737" s="164"/>
      <c r="BP737" s="164"/>
      <c r="BQ737" s="164"/>
      <c r="BR737" s="164"/>
      <c r="BS737" s="164"/>
      <c r="BT737" s="164"/>
      <c r="BU737" s="164"/>
      <c r="BV737" s="164"/>
      <c r="BW737" s="164"/>
      <c r="BX737" s="164"/>
      <c r="BY737" s="164"/>
      <c r="BZ737" s="164"/>
      <c r="CA737" s="164"/>
      <c r="CB737" s="164"/>
      <c r="CC737" s="164"/>
      <c r="CD737" s="164"/>
      <c r="CE737" s="164"/>
      <c r="CF737" s="164"/>
      <c r="CG737" s="164"/>
      <c r="CH737" s="164"/>
      <c r="CI737" s="164"/>
      <c r="DR737" s="243"/>
      <c r="DS737" s="243"/>
      <c r="DT737" s="243"/>
      <c r="DU737" s="243"/>
      <c r="DV737" s="243"/>
      <c r="DW737" s="243"/>
    </row>
    <row r="738" ht="15.75" customHeight="1">
      <c r="E738" s="247"/>
      <c r="F738" s="247"/>
      <c r="G738" s="247"/>
      <c r="H738" s="247"/>
      <c r="I738" s="247"/>
      <c r="J738" s="248"/>
      <c r="T738" s="249"/>
      <c r="AE738" s="242"/>
      <c r="AF738" s="242"/>
      <c r="AG738" s="242"/>
      <c r="AH738" s="242"/>
      <c r="BF738" s="164"/>
      <c r="BG738" s="164"/>
      <c r="BH738" s="164"/>
      <c r="BI738" s="164"/>
      <c r="BJ738" s="164"/>
      <c r="BK738" s="164"/>
      <c r="BL738" s="164"/>
      <c r="BM738" s="164"/>
      <c r="BN738" s="164"/>
      <c r="BO738" s="164"/>
      <c r="BP738" s="164"/>
      <c r="BQ738" s="164"/>
      <c r="BR738" s="164"/>
      <c r="BS738" s="164"/>
      <c r="BT738" s="164"/>
      <c r="BU738" s="164"/>
      <c r="BV738" s="164"/>
      <c r="BW738" s="164"/>
      <c r="BX738" s="164"/>
      <c r="BY738" s="164"/>
      <c r="BZ738" s="164"/>
      <c r="CA738" s="164"/>
      <c r="CB738" s="164"/>
      <c r="CC738" s="164"/>
      <c r="CD738" s="164"/>
      <c r="CE738" s="164"/>
      <c r="CF738" s="164"/>
      <c r="CG738" s="164"/>
      <c r="CH738" s="164"/>
      <c r="CI738" s="164"/>
      <c r="DR738" s="243"/>
      <c r="DS738" s="243"/>
      <c r="DT738" s="243"/>
      <c r="DU738" s="243"/>
      <c r="DV738" s="243"/>
      <c r="DW738" s="243"/>
    </row>
    <row r="739" ht="15.75" customHeight="1">
      <c r="E739" s="247"/>
      <c r="F739" s="247"/>
      <c r="G739" s="247"/>
      <c r="H739" s="247"/>
      <c r="I739" s="247"/>
      <c r="J739" s="248"/>
      <c r="T739" s="249"/>
      <c r="AE739" s="242"/>
      <c r="AF739" s="242"/>
      <c r="AG739" s="242"/>
      <c r="AH739" s="242"/>
      <c r="BF739" s="164"/>
      <c r="BG739" s="164"/>
      <c r="BH739" s="164"/>
      <c r="BI739" s="164"/>
      <c r="BJ739" s="164"/>
      <c r="BK739" s="164"/>
      <c r="BL739" s="164"/>
      <c r="BM739" s="164"/>
      <c r="BN739" s="164"/>
      <c r="BO739" s="164"/>
      <c r="BP739" s="164"/>
      <c r="BQ739" s="164"/>
      <c r="BR739" s="164"/>
      <c r="BS739" s="164"/>
      <c r="BT739" s="164"/>
      <c r="BU739" s="164"/>
      <c r="BV739" s="164"/>
      <c r="BW739" s="164"/>
      <c r="BX739" s="164"/>
      <c r="BY739" s="164"/>
      <c r="BZ739" s="164"/>
      <c r="CA739" s="164"/>
      <c r="CB739" s="164"/>
      <c r="CC739" s="164"/>
      <c r="CD739" s="164"/>
      <c r="CE739" s="164"/>
      <c r="CF739" s="164"/>
      <c r="CG739" s="164"/>
      <c r="CH739" s="164"/>
      <c r="CI739" s="164"/>
      <c r="DR739" s="243"/>
      <c r="DS739" s="243"/>
      <c r="DT739" s="243"/>
      <c r="DU739" s="243"/>
      <c r="DV739" s="243"/>
      <c r="DW739" s="243"/>
    </row>
    <row r="740" ht="15.75" customHeight="1">
      <c r="E740" s="247"/>
      <c r="F740" s="247"/>
      <c r="G740" s="247"/>
      <c r="H740" s="247"/>
      <c r="I740" s="247"/>
      <c r="J740" s="248"/>
      <c r="T740" s="249"/>
      <c r="AE740" s="242"/>
      <c r="AF740" s="242"/>
      <c r="AG740" s="242"/>
      <c r="AH740" s="242"/>
      <c r="BF740" s="164"/>
      <c r="BG740" s="164"/>
      <c r="BH740" s="164"/>
      <c r="BI740" s="164"/>
      <c r="BJ740" s="164"/>
      <c r="BK740" s="164"/>
      <c r="BL740" s="164"/>
      <c r="BM740" s="164"/>
      <c r="BN740" s="164"/>
      <c r="BO740" s="164"/>
      <c r="BP740" s="164"/>
      <c r="BQ740" s="164"/>
      <c r="BR740" s="164"/>
      <c r="BS740" s="164"/>
      <c r="BT740" s="164"/>
      <c r="BU740" s="164"/>
      <c r="BV740" s="164"/>
      <c r="BW740" s="164"/>
      <c r="BX740" s="164"/>
      <c r="BY740" s="164"/>
      <c r="BZ740" s="164"/>
      <c r="CA740" s="164"/>
      <c r="CB740" s="164"/>
      <c r="CC740" s="164"/>
      <c r="CD740" s="164"/>
      <c r="CE740" s="164"/>
      <c r="CF740" s="164"/>
      <c r="CG740" s="164"/>
      <c r="CH740" s="164"/>
      <c r="CI740" s="164"/>
      <c r="DR740" s="243"/>
      <c r="DS740" s="243"/>
      <c r="DT740" s="243"/>
      <c r="DU740" s="243"/>
      <c r="DV740" s="243"/>
      <c r="DW740" s="243"/>
    </row>
    <row r="741" ht="15.75" customHeight="1">
      <c r="E741" s="247"/>
      <c r="F741" s="247"/>
      <c r="G741" s="247"/>
      <c r="H741" s="247"/>
      <c r="I741" s="247"/>
      <c r="J741" s="248"/>
      <c r="T741" s="249"/>
      <c r="AE741" s="242"/>
      <c r="AF741" s="242"/>
      <c r="AG741" s="242"/>
      <c r="AH741" s="242"/>
      <c r="BF741" s="164"/>
      <c r="BG741" s="164"/>
      <c r="BH741" s="164"/>
      <c r="BI741" s="164"/>
      <c r="BJ741" s="164"/>
      <c r="BK741" s="164"/>
      <c r="BL741" s="164"/>
      <c r="BM741" s="164"/>
      <c r="BN741" s="164"/>
      <c r="BO741" s="164"/>
      <c r="BP741" s="164"/>
      <c r="BQ741" s="164"/>
      <c r="BR741" s="164"/>
      <c r="BS741" s="164"/>
      <c r="BT741" s="164"/>
      <c r="BU741" s="164"/>
      <c r="BV741" s="164"/>
      <c r="BW741" s="164"/>
      <c r="BX741" s="164"/>
      <c r="BY741" s="164"/>
      <c r="BZ741" s="164"/>
      <c r="CA741" s="164"/>
      <c r="CB741" s="164"/>
      <c r="CC741" s="164"/>
      <c r="CD741" s="164"/>
      <c r="CE741" s="164"/>
      <c r="CF741" s="164"/>
      <c r="CG741" s="164"/>
      <c r="CH741" s="164"/>
      <c r="CI741" s="164"/>
      <c r="DR741" s="243"/>
      <c r="DS741" s="243"/>
      <c r="DT741" s="243"/>
      <c r="DU741" s="243"/>
      <c r="DV741" s="243"/>
      <c r="DW741" s="243"/>
    </row>
    <row r="742" ht="15.75" customHeight="1">
      <c r="E742" s="247"/>
      <c r="F742" s="247"/>
      <c r="G742" s="247"/>
      <c r="H742" s="247"/>
      <c r="I742" s="247"/>
      <c r="J742" s="248"/>
      <c r="T742" s="249"/>
      <c r="AE742" s="242"/>
      <c r="AF742" s="242"/>
      <c r="AG742" s="242"/>
      <c r="AH742" s="242"/>
      <c r="BF742" s="164"/>
      <c r="BG742" s="164"/>
      <c r="BH742" s="164"/>
      <c r="BI742" s="164"/>
      <c r="BJ742" s="164"/>
      <c r="BK742" s="164"/>
      <c r="BL742" s="164"/>
      <c r="BM742" s="164"/>
      <c r="BN742" s="164"/>
      <c r="BO742" s="164"/>
      <c r="BP742" s="164"/>
      <c r="BQ742" s="164"/>
      <c r="BR742" s="164"/>
      <c r="BS742" s="164"/>
      <c r="BT742" s="164"/>
      <c r="BU742" s="164"/>
      <c r="BV742" s="164"/>
      <c r="BW742" s="164"/>
      <c r="BX742" s="164"/>
      <c r="BY742" s="164"/>
      <c r="BZ742" s="164"/>
      <c r="CA742" s="164"/>
      <c r="CB742" s="164"/>
      <c r="CC742" s="164"/>
      <c r="CD742" s="164"/>
      <c r="CE742" s="164"/>
      <c r="CF742" s="164"/>
      <c r="CG742" s="164"/>
      <c r="CH742" s="164"/>
      <c r="CI742" s="164"/>
      <c r="DR742" s="243"/>
      <c r="DS742" s="243"/>
      <c r="DT742" s="243"/>
      <c r="DU742" s="243"/>
      <c r="DV742" s="243"/>
      <c r="DW742" s="243"/>
    </row>
    <row r="743" ht="15.75" customHeight="1">
      <c r="E743" s="247"/>
      <c r="F743" s="247"/>
      <c r="G743" s="247"/>
      <c r="H743" s="247"/>
      <c r="I743" s="247"/>
      <c r="J743" s="248"/>
      <c r="T743" s="249"/>
      <c r="AE743" s="242"/>
      <c r="AF743" s="242"/>
      <c r="AG743" s="242"/>
      <c r="AH743" s="242"/>
      <c r="BF743" s="164"/>
      <c r="BG743" s="164"/>
      <c r="BH743" s="164"/>
      <c r="BI743" s="164"/>
      <c r="BJ743" s="164"/>
      <c r="BK743" s="164"/>
      <c r="BL743" s="164"/>
      <c r="BM743" s="164"/>
      <c r="BN743" s="164"/>
      <c r="BO743" s="164"/>
      <c r="BP743" s="164"/>
      <c r="BQ743" s="164"/>
      <c r="BR743" s="164"/>
      <c r="BS743" s="164"/>
      <c r="BT743" s="164"/>
      <c r="BU743" s="164"/>
      <c r="BV743" s="164"/>
      <c r="BW743" s="164"/>
      <c r="BX743" s="164"/>
      <c r="BY743" s="164"/>
      <c r="BZ743" s="164"/>
      <c r="CA743" s="164"/>
      <c r="CB743" s="164"/>
      <c r="CC743" s="164"/>
      <c r="CD743" s="164"/>
      <c r="CE743" s="164"/>
      <c r="CF743" s="164"/>
      <c r="CG743" s="164"/>
      <c r="CH743" s="164"/>
      <c r="CI743" s="164"/>
      <c r="DR743" s="243"/>
      <c r="DS743" s="243"/>
      <c r="DT743" s="243"/>
      <c r="DU743" s="243"/>
      <c r="DV743" s="243"/>
      <c r="DW743" s="243"/>
    </row>
    <row r="744" ht="15.75" customHeight="1">
      <c r="E744" s="247"/>
      <c r="F744" s="247"/>
      <c r="G744" s="247"/>
      <c r="H744" s="247"/>
      <c r="I744" s="247"/>
      <c r="J744" s="248"/>
      <c r="T744" s="249"/>
      <c r="AE744" s="242"/>
      <c r="AF744" s="242"/>
      <c r="AG744" s="242"/>
      <c r="AH744" s="242"/>
      <c r="BF744" s="164"/>
      <c r="BG744" s="164"/>
      <c r="BH744" s="164"/>
      <c r="BI744" s="164"/>
      <c r="BJ744" s="164"/>
      <c r="BK744" s="164"/>
      <c r="BL744" s="164"/>
      <c r="BM744" s="164"/>
      <c r="BN744" s="164"/>
      <c r="BO744" s="164"/>
      <c r="BP744" s="164"/>
      <c r="BQ744" s="164"/>
      <c r="BR744" s="164"/>
      <c r="BS744" s="164"/>
      <c r="BT744" s="164"/>
      <c r="BU744" s="164"/>
      <c r="BV744" s="164"/>
      <c r="BW744" s="164"/>
      <c r="BX744" s="164"/>
      <c r="BY744" s="164"/>
      <c r="BZ744" s="164"/>
      <c r="CA744" s="164"/>
      <c r="CB744" s="164"/>
      <c r="CC744" s="164"/>
      <c r="CD744" s="164"/>
      <c r="CE744" s="164"/>
      <c r="CF744" s="164"/>
      <c r="CG744" s="164"/>
      <c r="CH744" s="164"/>
      <c r="CI744" s="164"/>
      <c r="DR744" s="243"/>
      <c r="DS744" s="243"/>
      <c r="DT744" s="243"/>
      <c r="DU744" s="243"/>
      <c r="DV744" s="243"/>
      <c r="DW744" s="243"/>
    </row>
    <row r="745" ht="15.75" customHeight="1">
      <c r="E745" s="247"/>
      <c r="F745" s="247"/>
      <c r="G745" s="247"/>
      <c r="H745" s="247"/>
      <c r="I745" s="247"/>
      <c r="J745" s="248"/>
      <c r="T745" s="249"/>
      <c r="AE745" s="242"/>
      <c r="AF745" s="242"/>
      <c r="AG745" s="242"/>
      <c r="AH745" s="242"/>
      <c r="BF745" s="164"/>
      <c r="BG745" s="164"/>
      <c r="BH745" s="164"/>
      <c r="BI745" s="164"/>
      <c r="BJ745" s="164"/>
      <c r="BK745" s="164"/>
      <c r="BL745" s="164"/>
      <c r="BM745" s="164"/>
      <c r="BN745" s="164"/>
      <c r="BO745" s="164"/>
      <c r="BP745" s="164"/>
      <c r="BQ745" s="164"/>
      <c r="BR745" s="164"/>
      <c r="BS745" s="164"/>
      <c r="BT745" s="164"/>
      <c r="BU745" s="164"/>
      <c r="BV745" s="164"/>
      <c r="BW745" s="164"/>
      <c r="BX745" s="164"/>
      <c r="BY745" s="164"/>
      <c r="BZ745" s="164"/>
      <c r="CA745" s="164"/>
      <c r="CB745" s="164"/>
      <c r="CC745" s="164"/>
      <c r="CD745" s="164"/>
      <c r="CE745" s="164"/>
      <c r="CF745" s="164"/>
      <c r="CG745" s="164"/>
      <c r="CH745" s="164"/>
      <c r="CI745" s="164"/>
      <c r="DR745" s="243"/>
      <c r="DS745" s="243"/>
      <c r="DT745" s="243"/>
      <c r="DU745" s="243"/>
      <c r="DV745" s="243"/>
      <c r="DW745" s="243"/>
    </row>
    <row r="746" ht="15.75" customHeight="1">
      <c r="E746" s="247"/>
      <c r="F746" s="247"/>
      <c r="G746" s="247"/>
      <c r="H746" s="247"/>
      <c r="I746" s="247"/>
      <c r="J746" s="248"/>
      <c r="T746" s="249"/>
      <c r="AE746" s="242"/>
      <c r="AF746" s="242"/>
      <c r="AG746" s="242"/>
      <c r="AH746" s="242"/>
      <c r="BF746" s="164"/>
      <c r="BG746" s="164"/>
      <c r="BH746" s="164"/>
      <c r="BI746" s="164"/>
      <c r="BJ746" s="164"/>
      <c r="BK746" s="164"/>
      <c r="BL746" s="164"/>
      <c r="BM746" s="164"/>
      <c r="BN746" s="164"/>
      <c r="BO746" s="164"/>
      <c r="BP746" s="164"/>
      <c r="BQ746" s="164"/>
      <c r="BR746" s="164"/>
      <c r="BS746" s="164"/>
      <c r="BT746" s="164"/>
      <c r="BU746" s="164"/>
      <c r="BV746" s="164"/>
      <c r="BW746" s="164"/>
      <c r="BX746" s="164"/>
      <c r="BY746" s="164"/>
      <c r="BZ746" s="164"/>
      <c r="CA746" s="164"/>
      <c r="CB746" s="164"/>
      <c r="CC746" s="164"/>
      <c r="CD746" s="164"/>
      <c r="CE746" s="164"/>
      <c r="CF746" s="164"/>
      <c r="CG746" s="164"/>
      <c r="CH746" s="164"/>
      <c r="CI746" s="164"/>
      <c r="DR746" s="243"/>
      <c r="DS746" s="243"/>
      <c r="DT746" s="243"/>
      <c r="DU746" s="243"/>
      <c r="DV746" s="243"/>
      <c r="DW746" s="243"/>
    </row>
    <row r="747" ht="15.75" customHeight="1">
      <c r="E747" s="247"/>
      <c r="F747" s="247"/>
      <c r="G747" s="247"/>
      <c r="H747" s="247"/>
      <c r="I747" s="247"/>
      <c r="J747" s="248"/>
      <c r="T747" s="249"/>
      <c r="AE747" s="242"/>
      <c r="AF747" s="242"/>
      <c r="AG747" s="242"/>
      <c r="AH747" s="242"/>
      <c r="BF747" s="164"/>
      <c r="BG747" s="164"/>
      <c r="BH747" s="164"/>
      <c r="BI747" s="164"/>
      <c r="BJ747" s="164"/>
      <c r="BK747" s="164"/>
      <c r="BL747" s="164"/>
      <c r="BM747" s="164"/>
      <c r="BN747" s="164"/>
      <c r="BO747" s="164"/>
      <c r="BP747" s="164"/>
      <c r="BQ747" s="164"/>
      <c r="BR747" s="164"/>
      <c r="BS747" s="164"/>
      <c r="BT747" s="164"/>
      <c r="BU747" s="164"/>
      <c r="BV747" s="164"/>
      <c r="BW747" s="164"/>
      <c r="BX747" s="164"/>
      <c r="BY747" s="164"/>
      <c r="BZ747" s="164"/>
      <c r="CA747" s="164"/>
      <c r="CB747" s="164"/>
      <c r="CC747" s="164"/>
      <c r="CD747" s="164"/>
      <c r="CE747" s="164"/>
      <c r="CF747" s="164"/>
      <c r="CG747" s="164"/>
      <c r="CH747" s="164"/>
      <c r="CI747" s="164"/>
      <c r="DR747" s="243"/>
      <c r="DS747" s="243"/>
      <c r="DT747" s="243"/>
      <c r="DU747" s="243"/>
      <c r="DV747" s="243"/>
      <c r="DW747" s="243"/>
    </row>
    <row r="748" ht="15.75" customHeight="1">
      <c r="E748" s="247"/>
      <c r="F748" s="247"/>
      <c r="G748" s="247"/>
      <c r="H748" s="247"/>
      <c r="I748" s="247"/>
      <c r="J748" s="248"/>
      <c r="T748" s="249"/>
      <c r="AE748" s="242"/>
      <c r="AF748" s="242"/>
      <c r="AG748" s="242"/>
      <c r="AH748" s="242"/>
      <c r="BF748" s="164"/>
      <c r="BG748" s="164"/>
      <c r="BH748" s="164"/>
      <c r="BI748" s="164"/>
      <c r="BJ748" s="164"/>
      <c r="BK748" s="164"/>
      <c r="BL748" s="164"/>
      <c r="BM748" s="164"/>
      <c r="BN748" s="164"/>
      <c r="BO748" s="164"/>
      <c r="BP748" s="164"/>
      <c r="BQ748" s="164"/>
      <c r="BR748" s="164"/>
      <c r="BS748" s="164"/>
      <c r="BT748" s="164"/>
      <c r="BU748" s="164"/>
      <c r="BV748" s="164"/>
      <c r="BW748" s="164"/>
      <c r="BX748" s="164"/>
      <c r="BY748" s="164"/>
      <c r="BZ748" s="164"/>
      <c r="CA748" s="164"/>
      <c r="CB748" s="164"/>
      <c r="CC748" s="164"/>
      <c r="CD748" s="164"/>
      <c r="CE748" s="164"/>
      <c r="CF748" s="164"/>
      <c r="CG748" s="164"/>
      <c r="CH748" s="164"/>
      <c r="CI748" s="164"/>
      <c r="DR748" s="243"/>
      <c r="DS748" s="243"/>
      <c r="DT748" s="243"/>
      <c r="DU748" s="243"/>
      <c r="DV748" s="243"/>
      <c r="DW748" s="243"/>
    </row>
    <row r="749" ht="15.75" customHeight="1">
      <c r="E749" s="247"/>
      <c r="F749" s="247"/>
      <c r="G749" s="247"/>
      <c r="H749" s="247"/>
      <c r="I749" s="247"/>
      <c r="J749" s="248"/>
      <c r="T749" s="249"/>
      <c r="AE749" s="242"/>
      <c r="AF749" s="242"/>
      <c r="AG749" s="242"/>
      <c r="AH749" s="242"/>
      <c r="BF749" s="164"/>
      <c r="BG749" s="164"/>
      <c r="BH749" s="164"/>
      <c r="BI749" s="164"/>
      <c r="BJ749" s="164"/>
      <c r="BK749" s="164"/>
      <c r="BL749" s="164"/>
      <c r="BM749" s="164"/>
      <c r="BN749" s="164"/>
      <c r="BO749" s="164"/>
      <c r="BP749" s="164"/>
      <c r="BQ749" s="164"/>
      <c r="BR749" s="164"/>
      <c r="BS749" s="164"/>
      <c r="BT749" s="164"/>
      <c r="BU749" s="164"/>
      <c r="BV749" s="164"/>
      <c r="BW749" s="164"/>
      <c r="BX749" s="164"/>
      <c r="BY749" s="164"/>
      <c r="BZ749" s="164"/>
      <c r="CA749" s="164"/>
      <c r="CB749" s="164"/>
      <c r="CC749" s="164"/>
      <c r="CD749" s="164"/>
      <c r="CE749" s="164"/>
      <c r="CF749" s="164"/>
      <c r="CG749" s="164"/>
      <c r="CH749" s="164"/>
      <c r="CI749" s="164"/>
      <c r="DR749" s="243"/>
      <c r="DS749" s="243"/>
      <c r="DT749" s="243"/>
      <c r="DU749" s="243"/>
      <c r="DV749" s="243"/>
      <c r="DW749" s="243"/>
    </row>
    <row r="750" ht="15.75" customHeight="1">
      <c r="E750" s="247"/>
      <c r="F750" s="247"/>
      <c r="G750" s="247"/>
      <c r="H750" s="247"/>
      <c r="I750" s="247"/>
      <c r="J750" s="248"/>
      <c r="T750" s="249"/>
      <c r="AE750" s="242"/>
      <c r="AF750" s="242"/>
      <c r="AG750" s="242"/>
      <c r="AH750" s="242"/>
      <c r="BF750" s="164"/>
      <c r="BG750" s="164"/>
      <c r="BH750" s="164"/>
      <c r="BI750" s="164"/>
      <c r="BJ750" s="164"/>
      <c r="BK750" s="164"/>
      <c r="BL750" s="164"/>
      <c r="BM750" s="164"/>
      <c r="BN750" s="164"/>
      <c r="BO750" s="164"/>
      <c r="BP750" s="164"/>
      <c r="BQ750" s="164"/>
      <c r="BR750" s="164"/>
      <c r="BS750" s="164"/>
      <c r="BT750" s="164"/>
      <c r="BU750" s="164"/>
      <c r="BV750" s="164"/>
      <c r="BW750" s="164"/>
      <c r="BX750" s="164"/>
      <c r="BY750" s="164"/>
      <c r="BZ750" s="164"/>
      <c r="CA750" s="164"/>
      <c r="CB750" s="164"/>
      <c r="CC750" s="164"/>
      <c r="CD750" s="164"/>
      <c r="CE750" s="164"/>
      <c r="CF750" s="164"/>
      <c r="CG750" s="164"/>
      <c r="CH750" s="164"/>
      <c r="CI750" s="164"/>
      <c r="DR750" s="243"/>
      <c r="DS750" s="243"/>
      <c r="DT750" s="243"/>
      <c r="DU750" s="243"/>
      <c r="DV750" s="243"/>
      <c r="DW750" s="243"/>
    </row>
    <row r="751" ht="15.75" customHeight="1">
      <c r="E751" s="247"/>
      <c r="F751" s="247"/>
      <c r="G751" s="247"/>
      <c r="H751" s="247"/>
      <c r="I751" s="247"/>
      <c r="J751" s="248"/>
      <c r="T751" s="249"/>
      <c r="AE751" s="242"/>
      <c r="AF751" s="242"/>
      <c r="AG751" s="242"/>
      <c r="AH751" s="242"/>
      <c r="BF751" s="164"/>
      <c r="BG751" s="164"/>
      <c r="BH751" s="164"/>
      <c r="BI751" s="164"/>
      <c r="BJ751" s="164"/>
      <c r="BK751" s="164"/>
      <c r="BL751" s="164"/>
      <c r="BM751" s="164"/>
      <c r="BN751" s="164"/>
      <c r="BO751" s="164"/>
      <c r="BP751" s="164"/>
      <c r="BQ751" s="164"/>
      <c r="BR751" s="164"/>
      <c r="BS751" s="164"/>
      <c r="BT751" s="164"/>
      <c r="BU751" s="164"/>
      <c r="BV751" s="164"/>
      <c r="BW751" s="164"/>
      <c r="BX751" s="164"/>
      <c r="BY751" s="164"/>
      <c r="BZ751" s="164"/>
      <c r="CA751" s="164"/>
      <c r="CB751" s="164"/>
      <c r="CC751" s="164"/>
      <c r="CD751" s="164"/>
      <c r="CE751" s="164"/>
      <c r="CF751" s="164"/>
      <c r="CG751" s="164"/>
      <c r="CH751" s="164"/>
      <c r="CI751" s="164"/>
      <c r="DR751" s="243"/>
      <c r="DS751" s="243"/>
      <c r="DT751" s="243"/>
      <c r="DU751" s="243"/>
      <c r="DV751" s="243"/>
      <c r="DW751" s="243"/>
    </row>
    <row r="752" ht="15.75" customHeight="1">
      <c r="E752" s="247"/>
      <c r="F752" s="247"/>
      <c r="G752" s="247"/>
      <c r="H752" s="247"/>
      <c r="I752" s="247"/>
      <c r="J752" s="248"/>
      <c r="T752" s="249"/>
      <c r="AE752" s="242"/>
      <c r="AF752" s="242"/>
      <c r="AG752" s="242"/>
      <c r="AH752" s="242"/>
      <c r="BF752" s="164"/>
      <c r="BG752" s="164"/>
      <c r="BH752" s="164"/>
      <c r="BI752" s="164"/>
      <c r="BJ752" s="164"/>
      <c r="BK752" s="164"/>
      <c r="BL752" s="164"/>
      <c r="BM752" s="164"/>
      <c r="BN752" s="164"/>
      <c r="BO752" s="164"/>
      <c r="BP752" s="164"/>
      <c r="BQ752" s="164"/>
      <c r="BR752" s="164"/>
      <c r="BS752" s="164"/>
      <c r="BT752" s="164"/>
      <c r="BU752" s="164"/>
      <c r="BV752" s="164"/>
      <c r="BW752" s="164"/>
      <c r="BX752" s="164"/>
      <c r="BY752" s="164"/>
      <c r="BZ752" s="164"/>
      <c r="CA752" s="164"/>
      <c r="CB752" s="164"/>
      <c r="CC752" s="164"/>
      <c r="CD752" s="164"/>
      <c r="CE752" s="164"/>
      <c r="CF752" s="164"/>
      <c r="CG752" s="164"/>
      <c r="CH752" s="164"/>
      <c r="CI752" s="164"/>
      <c r="DR752" s="243"/>
      <c r="DS752" s="243"/>
      <c r="DT752" s="243"/>
      <c r="DU752" s="243"/>
      <c r="DV752" s="243"/>
      <c r="DW752" s="243"/>
    </row>
    <row r="753" ht="15.75" customHeight="1">
      <c r="E753" s="247"/>
      <c r="F753" s="247"/>
      <c r="G753" s="247"/>
      <c r="H753" s="247"/>
      <c r="I753" s="247"/>
      <c r="J753" s="248"/>
      <c r="T753" s="249"/>
      <c r="AE753" s="242"/>
      <c r="AF753" s="242"/>
      <c r="AG753" s="242"/>
      <c r="AH753" s="242"/>
      <c r="BF753" s="164"/>
      <c r="BG753" s="164"/>
      <c r="BH753" s="164"/>
      <c r="BI753" s="164"/>
      <c r="BJ753" s="164"/>
      <c r="BK753" s="164"/>
      <c r="BL753" s="164"/>
      <c r="BM753" s="164"/>
      <c r="BN753" s="164"/>
      <c r="BO753" s="164"/>
      <c r="BP753" s="164"/>
      <c r="BQ753" s="164"/>
      <c r="BR753" s="164"/>
      <c r="BS753" s="164"/>
      <c r="BT753" s="164"/>
      <c r="BU753" s="164"/>
      <c r="BV753" s="164"/>
      <c r="BW753" s="164"/>
      <c r="BX753" s="164"/>
      <c r="BY753" s="164"/>
      <c r="BZ753" s="164"/>
      <c r="CA753" s="164"/>
      <c r="CB753" s="164"/>
      <c r="CC753" s="164"/>
      <c r="CD753" s="164"/>
      <c r="CE753" s="164"/>
      <c r="CF753" s="164"/>
      <c r="CG753" s="164"/>
      <c r="CH753" s="164"/>
      <c r="CI753" s="164"/>
      <c r="DR753" s="243"/>
      <c r="DS753" s="243"/>
      <c r="DT753" s="243"/>
      <c r="DU753" s="243"/>
      <c r="DV753" s="243"/>
      <c r="DW753" s="243"/>
    </row>
    <row r="754" ht="15.75" customHeight="1">
      <c r="E754" s="247"/>
      <c r="F754" s="247"/>
      <c r="G754" s="247"/>
      <c r="H754" s="247"/>
      <c r="I754" s="247"/>
      <c r="J754" s="248"/>
      <c r="T754" s="249"/>
      <c r="AE754" s="242"/>
      <c r="AF754" s="242"/>
      <c r="AG754" s="242"/>
      <c r="AH754" s="242"/>
      <c r="BF754" s="164"/>
      <c r="BG754" s="164"/>
      <c r="BH754" s="164"/>
      <c r="BI754" s="164"/>
      <c r="BJ754" s="164"/>
      <c r="BK754" s="164"/>
      <c r="BL754" s="164"/>
      <c r="BM754" s="164"/>
      <c r="BN754" s="164"/>
      <c r="BO754" s="164"/>
      <c r="BP754" s="164"/>
      <c r="BQ754" s="164"/>
      <c r="BR754" s="164"/>
      <c r="BS754" s="164"/>
      <c r="BT754" s="164"/>
      <c r="BU754" s="164"/>
      <c r="BV754" s="164"/>
      <c r="BW754" s="164"/>
      <c r="BX754" s="164"/>
      <c r="BY754" s="164"/>
      <c r="BZ754" s="164"/>
      <c r="CA754" s="164"/>
      <c r="CB754" s="164"/>
      <c r="CC754" s="164"/>
      <c r="CD754" s="164"/>
      <c r="CE754" s="164"/>
      <c r="CF754" s="164"/>
      <c r="CG754" s="164"/>
      <c r="CH754" s="164"/>
      <c r="CI754" s="164"/>
      <c r="DR754" s="243"/>
      <c r="DS754" s="243"/>
      <c r="DT754" s="243"/>
      <c r="DU754" s="243"/>
      <c r="DV754" s="243"/>
      <c r="DW754" s="243"/>
    </row>
    <row r="755" ht="15.75" customHeight="1">
      <c r="E755" s="247"/>
      <c r="F755" s="247"/>
      <c r="G755" s="247"/>
      <c r="H755" s="247"/>
      <c r="I755" s="247"/>
      <c r="J755" s="248"/>
      <c r="T755" s="249"/>
      <c r="AE755" s="242"/>
      <c r="AF755" s="242"/>
      <c r="AG755" s="242"/>
      <c r="AH755" s="242"/>
      <c r="BF755" s="164"/>
      <c r="BG755" s="164"/>
      <c r="BH755" s="164"/>
      <c r="BI755" s="164"/>
      <c r="BJ755" s="164"/>
      <c r="BK755" s="164"/>
      <c r="BL755" s="164"/>
      <c r="BM755" s="164"/>
      <c r="BN755" s="164"/>
      <c r="BO755" s="164"/>
      <c r="BP755" s="164"/>
      <c r="BQ755" s="164"/>
      <c r="BR755" s="164"/>
      <c r="BS755" s="164"/>
      <c r="BT755" s="164"/>
      <c r="BU755" s="164"/>
      <c r="BV755" s="164"/>
      <c r="BW755" s="164"/>
      <c r="BX755" s="164"/>
      <c r="BY755" s="164"/>
      <c r="BZ755" s="164"/>
      <c r="CA755" s="164"/>
      <c r="CB755" s="164"/>
      <c r="CC755" s="164"/>
      <c r="CD755" s="164"/>
      <c r="CE755" s="164"/>
      <c r="CF755" s="164"/>
      <c r="CG755" s="164"/>
      <c r="CH755" s="164"/>
      <c r="CI755" s="164"/>
      <c r="DR755" s="243"/>
      <c r="DS755" s="243"/>
      <c r="DT755" s="243"/>
      <c r="DU755" s="243"/>
      <c r="DV755" s="243"/>
      <c r="DW755" s="243"/>
    </row>
    <row r="756" ht="15.75" customHeight="1">
      <c r="E756" s="247"/>
      <c r="F756" s="247"/>
      <c r="G756" s="247"/>
      <c r="H756" s="247"/>
      <c r="I756" s="247"/>
      <c r="J756" s="248"/>
      <c r="T756" s="249"/>
      <c r="AE756" s="242"/>
      <c r="AF756" s="242"/>
      <c r="AG756" s="242"/>
      <c r="AH756" s="242"/>
      <c r="BF756" s="164"/>
      <c r="BG756" s="164"/>
      <c r="BH756" s="164"/>
      <c r="BI756" s="164"/>
      <c r="BJ756" s="164"/>
      <c r="BK756" s="164"/>
      <c r="BL756" s="164"/>
      <c r="BM756" s="164"/>
      <c r="BN756" s="164"/>
      <c r="BO756" s="164"/>
      <c r="BP756" s="164"/>
      <c r="BQ756" s="164"/>
      <c r="BR756" s="164"/>
      <c r="BS756" s="164"/>
      <c r="BT756" s="164"/>
      <c r="BU756" s="164"/>
      <c r="BV756" s="164"/>
      <c r="BW756" s="164"/>
      <c r="BX756" s="164"/>
      <c r="BY756" s="164"/>
      <c r="BZ756" s="164"/>
      <c r="CA756" s="164"/>
      <c r="CB756" s="164"/>
      <c r="CC756" s="164"/>
      <c r="CD756" s="164"/>
      <c r="CE756" s="164"/>
      <c r="CF756" s="164"/>
      <c r="CG756" s="164"/>
      <c r="CH756" s="164"/>
      <c r="CI756" s="164"/>
      <c r="DR756" s="243"/>
      <c r="DS756" s="243"/>
      <c r="DT756" s="243"/>
      <c r="DU756" s="243"/>
      <c r="DV756" s="243"/>
      <c r="DW756" s="243"/>
    </row>
    <row r="757" ht="15.75" customHeight="1">
      <c r="E757" s="247"/>
      <c r="F757" s="247"/>
      <c r="G757" s="247"/>
      <c r="H757" s="247"/>
      <c r="I757" s="247"/>
      <c r="J757" s="248"/>
      <c r="T757" s="249"/>
      <c r="AE757" s="242"/>
      <c r="AF757" s="242"/>
      <c r="AG757" s="242"/>
      <c r="AH757" s="242"/>
      <c r="BF757" s="164"/>
      <c r="BG757" s="164"/>
      <c r="BH757" s="164"/>
      <c r="BI757" s="164"/>
      <c r="BJ757" s="164"/>
      <c r="BK757" s="164"/>
      <c r="BL757" s="164"/>
      <c r="BM757" s="164"/>
      <c r="BN757" s="164"/>
      <c r="BO757" s="164"/>
      <c r="BP757" s="164"/>
      <c r="BQ757" s="164"/>
      <c r="BR757" s="164"/>
      <c r="BS757" s="164"/>
      <c r="BT757" s="164"/>
      <c r="BU757" s="164"/>
      <c r="BV757" s="164"/>
      <c r="BW757" s="164"/>
      <c r="BX757" s="164"/>
      <c r="BY757" s="164"/>
      <c r="BZ757" s="164"/>
      <c r="CA757" s="164"/>
      <c r="CB757" s="164"/>
      <c r="CC757" s="164"/>
      <c r="CD757" s="164"/>
      <c r="CE757" s="164"/>
      <c r="CF757" s="164"/>
      <c r="CG757" s="164"/>
      <c r="CH757" s="164"/>
      <c r="CI757" s="164"/>
      <c r="DR757" s="243"/>
      <c r="DS757" s="243"/>
      <c r="DT757" s="243"/>
      <c r="DU757" s="243"/>
      <c r="DV757" s="243"/>
      <c r="DW757" s="243"/>
    </row>
    <row r="758" ht="15.75" customHeight="1">
      <c r="E758" s="247"/>
      <c r="F758" s="247"/>
      <c r="G758" s="247"/>
      <c r="H758" s="247"/>
      <c r="I758" s="247"/>
      <c r="J758" s="248"/>
      <c r="T758" s="249"/>
      <c r="AE758" s="242"/>
      <c r="AF758" s="242"/>
      <c r="AG758" s="242"/>
      <c r="AH758" s="242"/>
      <c r="BF758" s="164"/>
      <c r="BG758" s="164"/>
      <c r="BH758" s="164"/>
      <c r="BI758" s="164"/>
      <c r="BJ758" s="164"/>
      <c r="BK758" s="164"/>
      <c r="BL758" s="164"/>
      <c r="BM758" s="164"/>
      <c r="BN758" s="164"/>
      <c r="BO758" s="164"/>
      <c r="BP758" s="164"/>
      <c r="BQ758" s="164"/>
      <c r="BR758" s="164"/>
      <c r="BS758" s="164"/>
      <c r="BT758" s="164"/>
      <c r="BU758" s="164"/>
      <c r="BV758" s="164"/>
      <c r="BW758" s="164"/>
      <c r="BX758" s="164"/>
      <c r="BY758" s="164"/>
      <c r="BZ758" s="164"/>
      <c r="CA758" s="164"/>
      <c r="CB758" s="164"/>
      <c r="CC758" s="164"/>
      <c r="CD758" s="164"/>
      <c r="CE758" s="164"/>
      <c r="CF758" s="164"/>
      <c r="CG758" s="164"/>
      <c r="CH758" s="164"/>
      <c r="CI758" s="164"/>
      <c r="DR758" s="243"/>
      <c r="DS758" s="243"/>
      <c r="DT758" s="243"/>
      <c r="DU758" s="243"/>
      <c r="DV758" s="243"/>
      <c r="DW758" s="243"/>
    </row>
    <row r="759" ht="15.75" customHeight="1">
      <c r="E759" s="247"/>
      <c r="F759" s="247"/>
      <c r="G759" s="247"/>
      <c r="H759" s="247"/>
      <c r="I759" s="247"/>
      <c r="J759" s="248"/>
      <c r="T759" s="249"/>
      <c r="AE759" s="242"/>
      <c r="AF759" s="242"/>
      <c r="AG759" s="242"/>
      <c r="AH759" s="242"/>
      <c r="BF759" s="164"/>
      <c r="BG759" s="164"/>
      <c r="BH759" s="164"/>
      <c r="BI759" s="164"/>
      <c r="BJ759" s="164"/>
      <c r="BK759" s="164"/>
      <c r="BL759" s="164"/>
      <c r="BM759" s="164"/>
      <c r="BN759" s="164"/>
      <c r="BO759" s="164"/>
      <c r="BP759" s="164"/>
      <c r="BQ759" s="164"/>
      <c r="BR759" s="164"/>
      <c r="BS759" s="164"/>
      <c r="BT759" s="164"/>
      <c r="BU759" s="164"/>
      <c r="BV759" s="164"/>
      <c r="BW759" s="164"/>
      <c r="BX759" s="164"/>
      <c r="BY759" s="164"/>
      <c r="BZ759" s="164"/>
      <c r="CA759" s="164"/>
      <c r="CB759" s="164"/>
      <c r="CC759" s="164"/>
      <c r="CD759" s="164"/>
      <c r="CE759" s="164"/>
      <c r="CF759" s="164"/>
      <c r="CG759" s="164"/>
      <c r="CH759" s="164"/>
      <c r="CI759" s="164"/>
      <c r="DR759" s="243"/>
      <c r="DS759" s="243"/>
      <c r="DT759" s="243"/>
      <c r="DU759" s="243"/>
      <c r="DV759" s="243"/>
      <c r="DW759" s="243"/>
    </row>
    <row r="760" ht="15.75" customHeight="1">
      <c r="E760" s="247"/>
      <c r="F760" s="247"/>
      <c r="G760" s="247"/>
      <c r="H760" s="247"/>
      <c r="I760" s="247"/>
      <c r="J760" s="248"/>
      <c r="T760" s="249"/>
      <c r="AE760" s="242"/>
      <c r="AF760" s="242"/>
      <c r="AG760" s="242"/>
      <c r="AH760" s="242"/>
      <c r="BF760" s="164"/>
      <c r="BG760" s="164"/>
      <c r="BH760" s="164"/>
      <c r="BI760" s="164"/>
      <c r="BJ760" s="164"/>
      <c r="BK760" s="164"/>
      <c r="BL760" s="164"/>
      <c r="BM760" s="164"/>
      <c r="BN760" s="164"/>
      <c r="BO760" s="164"/>
      <c r="BP760" s="164"/>
      <c r="BQ760" s="164"/>
      <c r="BR760" s="164"/>
      <c r="BS760" s="164"/>
      <c r="BT760" s="164"/>
      <c r="BU760" s="164"/>
      <c r="BV760" s="164"/>
      <c r="BW760" s="164"/>
      <c r="BX760" s="164"/>
      <c r="BY760" s="164"/>
      <c r="BZ760" s="164"/>
      <c r="CA760" s="164"/>
      <c r="CB760" s="164"/>
      <c r="CC760" s="164"/>
      <c r="CD760" s="164"/>
      <c r="CE760" s="164"/>
      <c r="CF760" s="164"/>
      <c r="CG760" s="164"/>
      <c r="CH760" s="164"/>
      <c r="CI760" s="164"/>
      <c r="DR760" s="243"/>
      <c r="DS760" s="243"/>
      <c r="DT760" s="243"/>
      <c r="DU760" s="243"/>
      <c r="DV760" s="243"/>
      <c r="DW760" s="243"/>
    </row>
    <row r="761" ht="15.75" customHeight="1">
      <c r="E761" s="247"/>
      <c r="F761" s="247"/>
      <c r="G761" s="247"/>
      <c r="H761" s="247"/>
      <c r="I761" s="247"/>
      <c r="J761" s="248"/>
      <c r="T761" s="249"/>
      <c r="AE761" s="242"/>
      <c r="AF761" s="242"/>
      <c r="AG761" s="242"/>
      <c r="AH761" s="242"/>
      <c r="BF761" s="164"/>
      <c r="BG761" s="164"/>
      <c r="BH761" s="164"/>
      <c r="BI761" s="164"/>
      <c r="BJ761" s="164"/>
      <c r="BK761" s="164"/>
      <c r="BL761" s="164"/>
      <c r="BM761" s="164"/>
      <c r="BN761" s="164"/>
      <c r="BO761" s="164"/>
      <c r="BP761" s="164"/>
      <c r="BQ761" s="164"/>
      <c r="BR761" s="164"/>
      <c r="BS761" s="164"/>
      <c r="BT761" s="164"/>
      <c r="BU761" s="164"/>
      <c r="BV761" s="164"/>
      <c r="BW761" s="164"/>
      <c r="BX761" s="164"/>
      <c r="BY761" s="164"/>
      <c r="BZ761" s="164"/>
      <c r="CA761" s="164"/>
      <c r="CB761" s="164"/>
      <c r="CC761" s="164"/>
      <c r="CD761" s="164"/>
      <c r="CE761" s="164"/>
      <c r="CF761" s="164"/>
      <c r="CG761" s="164"/>
      <c r="CH761" s="164"/>
      <c r="CI761" s="164"/>
      <c r="DR761" s="243"/>
      <c r="DS761" s="243"/>
      <c r="DT761" s="243"/>
      <c r="DU761" s="243"/>
      <c r="DV761" s="243"/>
      <c r="DW761" s="243"/>
    </row>
    <row r="762" ht="15.75" customHeight="1">
      <c r="E762" s="247"/>
      <c r="F762" s="247"/>
      <c r="G762" s="247"/>
      <c r="H762" s="247"/>
      <c r="I762" s="247"/>
      <c r="J762" s="248"/>
      <c r="T762" s="249"/>
      <c r="AE762" s="242"/>
      <c r="AF762" s="242"/>
      <c r="AG762" s="242"/>
      <c r="AH762" s="242"/>
      <c r="BF762" s="164"/>
      <c r="BG762" s="164"/>
      <c r="BH762" s="164"/>
      <c r="BI762" s="164"/>
      <c r="BJ762" s="164"/>
      <c r="BK762" s="164"/>
      <c r="BL762" s="164"/>
      <c r="BM762" s="164"/>
      <c r="BN762" s="164"/>
      <c r="BO762" s="164"/>
      <c r="BP762" s="164"/>
      <c r="BQ762" s="164"/>
      <c r="BR762" s="164"/>
      <c r="BS762" s="164"/>
      <c r="BT762" s="164"/>
      <c r="BU762" s="164"/>
      <c r="BV762" s="164"/>
      <c r="BW762" s="164"/>
      <c r="BX762" s="164"/>
      <c r="BY762" s="164"/>
      <c r="BZ762" s="164"/>
      <c r="CA762" s="164"/>
      <c r="CB762" s="164"/>
      <c r="CC762" s="164"/>
      <c r="CD762" s="164"/>
      <c r="CE762" s="164"/>
      <c r="CF762" s="164"/>
      <c r="CG762" s="164"/>
      <c r="CH762" s="164"/>
      <c r="CI762" s="164"/>
      <c r="DR762" s="243"/>
      <c r="DS762" s="243"/>
      <c r="DT762" s="243"/>
      <c r="DU762" s="243"/>
      <c r="DV762" s="243"/>
      <c r="DW762" s="243"/>
    </row>
    <row r="763" ht="15.75" customHeight="1">
      <c r="E763" s="247"/>
      <c r="F763" s="247"/>
      <c r="G763" s="247"/>
      <c r="H763" s="247"/>
      <c r="I763" s="247"/>
      <c r="J763" s="248"/>
      <c r="T763" s="249"/>
      <c r="AE763" s="242"/>
      <c r="AF763" s="242"/>
      <c r="AG763" s="242"/>
      <c r="AH763" s="242"/>
      <c r="BF763" s="164"/>
      <c r="BG763" s="164"/>
      <c r="BH763" s="164"/>
      <c r="BI763" s="164"/>
      <c r="BJ763" s="164"/>
      <c r="BK763" s="164"/>
      <c r="BL763" s="164"/>
      <c r="BM763" s="164"/>
      <c r="BN763" s="164"/>
      <c r="BO763" s="164"/>
      <c r="BP763" s="164"/>
      <c r="BQ763" s="164"/>
      <c r="BR763" s="164"/>
      <c r="BS763" s="164"/>
      <c r="BT763" s="164"/>
      <c r="BU763" s="164"/>
      <c r="BV763" s="164"/>
      <c r="BW763" s="164"/>
      <c r="BX763" s="164"/>
      <c r="BY763" s="164"/>
      <c r="BZ763" s="164"/>
      <c r="CA763" s="164"/>
      <c r="CB763" s="164"/>
      <c r="CC763" s="164"/>
      <c r="CD763" s="164"/>
      <c r="CE763" s="164"/>
      <c r="CF763" s="164"/>
      <c r="CG763" s="164"/>
      <c r="CH763" s="164"/>
      <c r="CI763" s="164"/>
      <c r="DR763" s="243"/>
      <c r="DS763" s="243"/>
      <c r="DT763" s="243"/>
      <c r="DU763" s="243"/>
      <c r="DV763" s="243"/>
      <c r="DW763" s="243"/>
    </row>
    <row r="764" ht="15.75" customHeight="1">
      <c r="E764" s="247"/>
      <c r="F764" s="247"/>
      <c r="G764" s="247"/>
      <c r="H764" s="247"/>
      <c r="I764" s="247"/>
      <c r="J764" s="248"/>
      <c r="T764" s="249"/>
      <c r="AE764" s="242"/>
      <c r="AF764" s="242"/>
      <c r="AG764" s="242"/>
      <c r="AH764" s="242"/>
      <c r="BF764" s="164"/>
      <c r="BG764" s="164"/>
      <c r="BH764" s="164"/>
      <c r="BI764" s="164"/>
      <c r="BJ764" s="164"/>
      <c r="BK764" s="164"/>
      <c r="BL764" s="164"/>
      <c r="BM764" s="164"/>
      <c r="BN764" s="164"/>
      <c r="BO764" s="164"/>
      <c r="BP764" s="164"/>
      <c r="BQ764" s="164"/>
      <c r="BR764" s="164"/>
      <c r="BS764" s="164"/>
      <c r="BT764" s="164"/>
      <c r="BU764" s="164"/>
      <c r="BV764" s="164"/>
      <c r="BW764" s="164"/>
      <c r="BX764" s="164"/>
      <c r="BY764" s="164"/>
      <c r="BZ764" s="164"/>
      <c r="CA764" s="164"/>
      <c r="CB764" s="164"/>
      <c r="CC764" s="164"/>
      <c r="CD764" s="164"/>
      <c r="CE764" s="164"/>
      <c r="CF764" s="164"/>
      <c r="CG764" s="164"/>
      <c r="CH764" s="164"/>
      <c r="CI764" s="164"/>
      <c r="DR764" s="243"/>
      <c r="DS764" s="243"/>
      <c r="DT764" s="243"/>
      <c r="DU764" s="243"/>
      <c r="DV764" s="243"/>
      <c r="DW764" s="243"/>
    </row>
    <row r="765" ht="15.75" customHeight="1">
      <c r="E765" s="247"/>
      <c r="F765" s="247"/>
      <c r="G765" s="247"/>
      <c r="H765" s="247"/>
      <c r="I765" s="247"/>
      <c r="J765" s="248"/>
      <c r="T765" s="249"/>
      <c r="AE765" s="242"/>
      <c r="AF765" s="242"/>
      <c r="AG765" s="242"/>
      <c r="AH765" s="242"/>
      <c r="BF765" s="164"/>
      <c r="BG765" s="164"/>
      <c r="BH765" s="164"/>
      <c r="BI765" s="164"/>
      <c r="BJ765" s="164"/>
      <c r="BK765" s="164"/>
      <c r="BL765" s="164"/>
      <c r="BM765" s="164"/>
      <c r="BN765" s="164"/>
      <c r="BO765" s="164"/>
      <c r="BP765" s="164"/>
      <c r="BQ765" s="164"/>
      <c r="BR765" s="164"/>
      <c r="BS765" s="164"/>
      <c r="BT765" s="164"/>
      <c r="BU765" s="164"/>
      <c r="BV765" s="164"/>
      <c r="BW765" s="164"/>
      <c r="BX765" s="164"/>
      <c r="BY765" s="164"/>
      <c r="BZ765" s="164"/>
      <c r="CA765" s="164"/>
      <c r="CB765" s="164"/>
      <c r="CC765" s="164"/>
      <c r="CD765" s="164"/>
      <c r="CE765" s="164"/>
      <c r="CF765" s="164"/>
      <c r="CG765" s="164"/>
      <c r="CH765" s="164"/>
      <c r="CI765" s="164"/>
      <c r="DR765" s="243"/>
      <c r="DS765" s="243"/>
      <c r="DT765" s="243"/>
      <c r="DU765" s="243"/>
      <c r="DV765" s="243"/>
      <c r="DW765" s="243"/>
    </row>
    <row r="766" ht="15.75" customHeight="1">
      <c r="E766" s="247"/>
      <c r="F766" s="247"/>
      <c r="G766" s="247"/>
      <c r="H766" s="247"/>
      <c r="I766" s="247"/>
      <c r="J766" s="248"/>
      <c r="T766" s="249"/>
      <c r="AE766" s="242"/>
      <c r="AF766" s="242"/>
      <c r="AG766" s="242"/>
      <c r="AH766" s="242"/>
      <c r="BF766" s="164"/>
      <c r="BG766" s="164"/>
      <c r="BH766" s="164"/>
      <c r="BI766" s="164"/>
      <c r="BJ766" s="164"/>
      <c r="BK766" s="164"/>
      <c r="BL766" s="164"/>
      <c r="BM766" s="164"/>
      <c r="BN766" s="164"/>
      <c r="BO766" s="164"/>
      <c r="BP766" s="164"/>
      <c r="BQ766" s="164"/>
      <c r="BR766" s="164"/>
      <c r="BS766" s="164"/>
      <c r="BT766" s="164"/>
      <c r="BU766" s="164"/>
      <c r="BV766" s="164"/>
      <c r="BW766" s="164"/>
      <c r="BX766" s="164"/>
      <c r="BY766" s="164"/>
      <c r="BZ766" s="164"/>
      <c r="CA766" s="164"/>
      <c r="CB766" s="164"/>
      <c r="CC766" s="164"/>
      <c r="CD766" s="164"/>
      <c r="CE766" s="164"/>
      <c r="CF766" s="164"/>
      <c r="CG766" s="164"/>
      <c r="CH766" s="164"/>
      <c r="CI766" s="164"/>
      <c r="DR766" s="243"/>
      <c r="DS766" s="243"/>
      <c r="DT766" s="243"/>
      <c r="DU766" s="243"/>
      <c r="DV766" s="243"/>
      <c r="DW766" s="243"/>
    </row>
    <row r="767" ht="15.75" customHeight="1">
      <c r="E767" s="247"/>
      <c r="F767" s="247"/>
      <c r="G767" s="247"/>
      <c r="H767" s="247"/>
      <c r="I767" s="247"/>
      <c r="J767" s="248"/>
      <c r="T767" s="249"/>
      <c r="AE767" s="242"/>
      <c r="AF767" s="242"/>
      <c r="AG767" s="242"/>
      <c r="AH767" s="242"/>
      <c r="BF767" s="164"/>
      <c r="BG767" s="164"/>
      <c r="BH767" s="164"/>
      <c r="BI767" s="164"/>
      <c r="BJ767" s="164"/>
      <c r="BK767" s="164"/>
      <c r="BL767" s="164"/>
      <c r="BM767" s="164"/>
      <c r="BN767" s="164"/>
      <c r="BO767" s="164"/>
      <c r="BP767" s="164"/>
      <c r="BQ767" s="164"/>
      <c r="BR767" s="164"/>
      <c r="BS767" s="164"/>
      <c r="BT767" s="164"/>
      <c r="BU767" s="164"/>
      <c r="BV767" s="164"/>
      <c r="BW767" s="164"/>
      <c r="BX767" s="164"/>
      <c r="BY767" s="164"/>
      <c r="BZ767" s="164"/>
      <c r="CA767" s="164"/>
      <c r="CB767" s="164"/>
      <c r="CC767" s="164"/>
      <c r="CD767" s="164"/>
      <c r="CE767" s="164"/>
      <c r="CF767" s="164"/>
      <c r="CG767" s="164"/>
      <c r="CH767" s="164"/>
      <c r="CI767" s="164"/>
      <c r="DR767" s="243"/>
      <c r="DS767" s="243"/>
      <c r="DT767" s="243"/>
      <c r="DU767" s="243"/>
      <c r="DV767" s="243"/>
      <c r="DW767" s="243"/>
    </row>
    <row r="768" ht="15.75" customHeight="1">
      <c r="E768" s="247"/>
      <c r="F768" s="247"/>
      <c r="G768" s="247"/>
      <c r="H768" s="247"/>
      <c r="I768" s="247"/>
      <c r="J768" s="248"/>
      <c r="T768" s="249"/>
      <c r="AE768" s="242"/>
      <c r="AF768" s="242"/>
      <c r="AG768" s="242"/>
      <c r="AH768" s="242"/>
      <c r="BF768" s="164"/>
      <c r="BG768" s="164"/>
      <c r="BH768" s="164"/>
      <c r="BI768" s="164"/>
      <c r="BJ768" s="164"/>
      <c r="BK768" s="164"/>
      <c r="BL768" s="164"/>
      <c r="BM768" s="164"/>
      <c r="BN768" s="164"/>
      <c r="BO768" s="164"/>
      <c r="BP768" s="164"/>
      <c r="BQ768" s="164"/>
      <c r="BR768" s="164"/>
      <c r="BS768" s="164"/>
      <c r="BT768" s="164"/>
      <c r="BU768" s="164"/>
      <c r="BV768" s="164"/>
      <c r="BW768" s="164"/>
      <c r="BX768" s="164"/>
      <c r="BY768" s="164"/>
      <c r="BZ768" s="164"/>
      <c r="CA768" s="164"/>
      <c r="CB768" s="164"/>
      <c r="CC768" s="164"/>
      <c r="CD768" s="164"/>
      <c r="CE768" s="164"/>
      <c r="CF768" s="164"/>
      <c r="CG768" s="164"/>
      <c r="CH768" s="164"/>
      <c r="CI768" s="164"/>
      <c r="DR768" s="243"/>
      <c r="DS768" s="243"/>
      <c r="DT768" s="243"/>
      <c r="DU768" s="243"/>
      <c r="DV768" s="243"/>
      <c r="DW768" s="243"/>
    </row>
    <row r="769" ht="15.75" customHeight="1">
      <c r="E769" s="247"/>
      <c r="F769" s="247"/>
      <c r="G769" s="247"/>
      <c r="H769" s="247"/>
      <c r="I769" s="247"/>
      <c r="J769" s="248"/>
      <c r="T769" s="249"/>
      <c r="AE769" s="242"/>
      <c r="AF769" s="242"/>
      <c r="AG769" s="242"/>
      <c r="AH769" s="242"/>
      <c r="BF769" s="164"/>
      <c r="BG769" s="164"/>
      <c r="BH769" s="164"/>
      <c r="BI769" s="164"/>
      <c r="BJ769" s="164"/>
      <c r="BK769" s="164"/>
      <c r="BL769" s="164"/>
      <c r="BM769" s="164"/>
      <c r="BN769" s="164"/>
      <c r="BO769" s="164"/>
      <c r="BP769" s="164"/>
      <c r="BQ769" s="164"/>
      <c r="BR769" s="164"/>
      <c r="BS769" s="164"/>
      <c r="BT769" s="164"/>
      <c r="BU769" s="164"/>
      <c r="BV769" s="164"/>
      <c r="BW769" s="164"/>
      <c r="BX769" s="164"/>
      <c r="BY769" s="164"/>
      <c r="BZ769" s="164"/>
      <c r="CA769" s="164"/>
      <c r="CB769" s="164"/>
      <c r="CC769" s="164"/>
      <c r="CD769" s="164"/>
      <c r="CE769" s="164"/>
      <c r="CF769" s="164"/>
      <c r="CG769" s="164"/>
      <c r="CH769" s="164"/>
      <c r="CI769" s="164"/>
      <c r="DR769" s="243"/>
      <c r="DS769" s="243"/>
      <c r="DT769" s="243"/>
      <c r="DU769" s="243"/>
      <c r="DV769" s="243"/>
      <c r="DW769" s="243"/>
    </row>
    <row r="770" ht="15.75" customHeight="1">
      <c r="E770" s="247"/>
      <c r="F770" s="247"/>
      <c r="G770" s="247"/>
      <c r="H770" s="247"/>
      <c r="I770" s="247"/>
      <c r="J770" s="248"/>
      <c r="T770" s="249"/>
      <c r="AE770" s="242"/>
      <c r="AF770" s="242"/>
      <c r="AG770" s="242"/>
      <c r="AH770" s="242"/>
      <c r="BF770" s="164"/>
      <c r="BG770" s="164"/>
      <c r="BH770" s="164"/>
      <c r="BI770" s="164"/>
      <c r="BJ770" s="164"/>
      <c r="BK770" s="164"/>
      <c r="BL770" s="164"/>
      <c r="BM770" s="164"/>
      <c r="BN770" s="164"/>
      <c r="BO770" s="164"/>
      <c r="BP770" s="164"/>
      <c r="BQ770" s="164"/>
      <c r="BR770" s="164"/>
      <c r="BS770" s="164"/>
      <c r="BT770" s="164"/>
      <c r="BU770" s="164"/>
      <c r="BV770" s="164"/>
      <c r="BW770" s="164"/>
      <c r="BX770" s="164"/>
      <c r="BY770" s="164"/>
      <c r="BZ770" s="164"/>
      <c r="CA770" s="164"/>
      <c r="CB770" s="164"/>
      <c r="CC770" s="164"/>
      <c r="CD770" s="164"/>
      <c r="CE770" s="164"/>
      <c r="CF770" s="164"/>
      <c r="CG770" s="164"/>
      <c r="CH770" s="164"/>
      <c r="CI770" s="164"/>
      <c r="DR770" s="243"/>
      <c r="DS770" s="243"/>
      <c r="DT770" s="243"/>
      <c r="DU770" s="243"/>
      <c r="DV770" s="243"/>
      <c r="DW770" s="243"/>
    </row>
    <row r="771" ht="15.75" customHeight="1">
      <c r="E771" s="247"/>
      <c r="F771" s="247"/>
      <c r="G771" s="247"/>
      <c r="H771" s="247"/>
      <c r="I771" s="247"/>
      <c r="J771" s="248"/>
      <c r="T771" s="249"/>
      <c r="AE771" s="242"/>
      <c r="AF771" s="242"/>
      <c r="AG771" s="242"/>
      <c r="AH771" s="242"/>
      <c r="BF771" s="164"/>
      <c r="BG771" s="164"/>
      <c r="BH771" s="164"/>
      <c r="BI771" s="164"/>
      <c r="BJ771" s="164"/>
      <c r="BK771" s="164"/>
      <c r="BL771" s="164"/>
      <c r="BM771" s="164"/>
      <c r="BN771" s="164"/>
      <c r="BO771" s="164"/>
      <c r="BP771" s="164"/>
      <c r="BQ771" s="164"/>
      <c r="BR771" s="164"/>
      <c r="BS771" s="164"/>
      <c r="BT771" s="164"/>
      <c r="BU771" s="164"/>
      <c r="BV771" s="164"/>
      <c r="BW771" s="164"/>
      <c r="BX771" s="164"/>
      <c r="BY771" s="164"/>
      <c r="BZ771" s="164"/>
      <c r="CA771" s="164"/>
      <c r="CB771" s="164"/>
      <c r="CC771" s="164"/>
      <c r="CD771" s="164"/>
      <c r="CE771" s="164"/>
      <c r="CF771" s="164"/>
      <c r="CG771" s="164"/>
      <c r="CH771" s="164"/>
      <c r="CI771" s="164"/>
      <c r="DR771" s="243"/>
      <c r="DS771" s="243"/>
      <c r="DT771" s="243"/>
      <c r="DU771" s="243"/>
      <c r="DV771" s="243"/>
      <c r="DW771" s="243"/>
    </row>
    <row r="772" ht="15.75" customHeight="1">
      <c r="E772" s="247"/>
      <c r="F772" s="247"/>
      <c r="G772" s="247"/>
      <c r="H772" s="247"/>
      <c r="I772" s="247"/>
      <c r="J772" s="248"/>
      <c r="T772" s="249"/>
      <c r="AE772" s="242"/>
      <c r="AF772" s="242"/>
      <c r="AG772" s="242"/>
      <c r="AH772" s="242"/>
      <c r="BF772" s="164"/>
      <c r="BG772" s="164"/>
      <c r="BH772" s="164"/>
      <c r="BI772" s="164"/>
      <c r="BJ772" s="164"/>
      <c r="BK772" s="164"/>
      <c r="BL772" s="164"/>
      <c r="BM772" s="164"/>
      <c r="BN772" s="164"/>
      <c r="BO772" s="164"/>
      <c r="BP772" s="164"/>
      <c r="BQ772" s="164"/>
      <c r="BR772" s="164"/>
      <c r="BS772" s="164"/>
      <c r="BT772" s="164"/>
      <c r="BU772" s="164"/>
      <c r="BV772" s="164"/>
      <c r="BW772" s="164"/>
      <c r="BX772" s="164"/>
      <c r="BY772" s="164"/>
      <c r="BZ772" s="164"/>
      <c r="CA772" s="164"/>
      <c r="CB772" s="164"/>
      <c r="CC772" s="164"/>
      <c r="CD772" s="164"/>
      <c r="CE772" s="164"/>
      <c r="CF772" s="164"/>
      <c r="CG772" s="164"/>
      <c r="CH772" s="164"/>
      <c r="CI772" s="164"/>
      <c r="DR772" s="243"/>
      <c r="DS772" s="243"/>
      <c r="DT772" s="243"/>
      <c r="DU772" s="243"/>
      <c r="DV772" s="243"/>
      <c r="DW772" s="243"/>
    </row>
    <row r="773" ht="15.75" customHeight="1">
      <c r="E773" s="247"/>
      <c r="F773" s="247"/>
      <c r="G773" s="247"/>
      <c r="H773" s="247"/>
      <c r="I773" s="247"/>
      <c r="J773" s="248"/>
      <c r="T773" s="249"/>
      <c r="AE773" s="242"/>
      <c r="AF773" s="242"/>
      <c r="AG773" s="242"/>
      <c r="AH773" s="242"/>
      <c r="BF773" s="164"/>
      <c r="BG773" s="164"/>
      <c r="BH773" s="164"/>
      <c r="BI773" s="164"/>
      <c r="BJ773" s="164"/>
      <c r="BK773" s="164"/>
      <c r="BL773" s="164"/>
      <c r="BM773" s="164"/>
      <c r="BN773" s="164"/>
      <c r="BO773" s="164"/>
      <c r="BP773" s="164"/>
      <c r="BQ773" s="164"/>
      <c r="BR773" s="164"/>
      <c r="BS773" s="164"/>
      <c r="BT773" s="164"/>
      <c r="BU773" s="164"/>
      <c r="BV773" s="164"/>
      <c r="BW773" s="164"/>
      <c r="BX773" s="164"/>
      <c r="BY773" s="164"/>
      <c r="BZ773" s="164"/>
      <c r="CA773" s="164"/>
      <c r="CB773" s="164"/>
      <c r="CC773" s="164"/>
      <c r="CD773" s="164"/>
      <c r="CE773" s="164"/>
      <c r="CF773" s="164"/>
      <c r="CG773" s="164"/>
      <c r="CH773" s="164"/>
      <c r="CI773" s="164"/>
      <c r="DR773" s="243"/>
      <c r="DS773" s="243"/>
      <c r="DT773" s="243"/>
      <c r="DU773" s="243"/>
      <c r="DV773" s="243"/>
      <c r="DW773" s="243"/>
    </row>
    <row r="774" ht="15.75" customHeight="1">
      <c r="E774" s="247"/>
      <c r="F774" s="247"/>
      <c r="G774" s="247"/>
      <c r="H774" s="247"/>
      <c r="I774" s="247"/>
      <c r="J774" s="248"/>
      <c r="T774" s="249"/>
      <c r="AE774" s="242"/>
      <c r="AF774" s="242"/>
      <c r="AG774" s="242"/>
      <c r="AH774" s="242"/>
      <c r="BF774" s="164"/>
      <c r="BG774" s="164"/>
      <c r="BH774" s="164"/>
      <c r="BI774" s="164"/>
      <c r="BJ774" s="164"/>
      <c r="BK774" s="164"/>
      <c r="BL774" s="164"/>
      <c r="BM774" s="164"/>
      <c r="BN774" s="164"/>
      <c r="BO774" s="164"/>
      <c r="BP774" s="164"/>
      <c r="BQ774" s="164"/>
      <c r="BR774" s="164"/>
      <c r="BS774" s="164"/>
      <c r="BT774" s="164"/>
      <c r="BU774" s="164"/>
      <c r="BV774" s="164"/>
      <c r="BW774" s="164"/>
      <c r="BX774" s="164"/>
      <c r="BY774" s="164"/>
      <c r="BZ774" s="164"/>
      <c r="CA774" s="164"/>
      <c r="CB774" s="164"/>
      <c r="CC774" s="164"/>
      <c r="CD774" s="164"/>
      <c r="CE774" s="164"/>
      <c r="CF774" s="164"/>
      <c r="CG774" s="164"/>
      <c r="CH774" s="164"/>
      <c r="CI774" s="164"/>
      <c r="DR774" s="243"/>
      <c r="DS774" s="243"/>
      <c r="DT774" s="243"/>
      <c r="DU774" s="243"/>
      <c r="DV774" s="243"/>
      <c r="DW774" s="243"/>
    </row>
    <row r="775" ht="15.75" customHeight="1">
      <c r="E775" s="247"/>
      <c r="F775" s="247"/>
      <c r="G775" s="247"/>
      <c r="H775" s="247"/>
      <c r="I775" s="247"/>
      <c r="J775" s="248"/>
      <c r="T775" s="249"/>
      <c r="AE775" s="242"/>
      <c r="AF775" s="242"/>
      <c r="AG775" s="242"/>
      <c r="AH775" s="242"/>
      <c r="BF775" s="164"/>
      <c r="BG775" s="164"/>
      <c r="BH775" s="164"/>
      <c r="BI775" s="164"/>
      <c r="BJ775" s="164"/>
      <c r="BK775" s="164"/>
      <c r="BL775" s="164"/>
      <c r="BM775" s="164"/>
      <c r="BN775" s="164"/>
      <c r="BO775" s="164"/>
      <c r="BP775" s="164"/>
      <c r="BQ775" s="164"/>
      <c r="BR775" s="164"/>
      <c r="BS775" s="164"/>
      <c r="BT775" s="164"/>
      <c r="BU775" s="164"/>
      <c r="BV775" s="164"/>
      <c r="BW775" s="164"/>
      <c r="BX775" s="164"/>
      <c r="BY775" s="164"/>
      <c r="BZ775" s="164"/>
      <c r="CA775" s="164"/>
      <c r="CB775" s="164"/>
      <c r="CC775" s="164"/>
      <c r="CD775" s="164"/>
      <c r="CE775" s="164"/>
      <c r="CF775" s="164"/>
      <c r="CG775" s="164"/>
      <c r="CH775" s="164"/>
      <c r="CI775" s="164"/>
      <c r="DR775" s="243"/>
      <c r="DS775" s="243"/>
      <c r="DT775" s="243"/>
      <c r="DU775" s="243"/>
      <c r="DV775" s="243"/>
      <c r="DW775" s="243"/>
    </row>
    <row r="776" ht="15.75" customHeight="1">
      <c r="E776" s="247"/>
      <c r="F776" s="247"/>
      <c r="G776" s="247"/>
      <c r="H776" s="247"/>
      <c r="I776" s="247"/>
      <c r="J776" s="248"/>
      <c r="T776" s="249"/>
      <c r="AE776" s="242"/>
      <c r="AF776" s="242"/>
      <c r="AG776" s="242"/>
      <c r="AH776" s="242"/>
      <c r="BF776" s="164"/>
      <c r="BG776" s="164"/>
      <c r="BH776" s="164"/>
      <c r="BI776" s="164"/>
      <c r="BJ776" s="164"/>
      <c r="BK776" s="164"/>
      <c r="BL776" s="164"/>
      <c r="BM776" s="164"/>
      <c r="BN776" s="164"/>
      <c r="BO776" s="164"/>
      <c r="BP776" s="164"/>
      <c r="BQ776" s="164"/>
      <c r="BR776" s="164"/>
      <c r="BS776" s="164"/>
      <c r="BT776" s="164"/>
      <c r="BU776" s="164"/>
      <c r="BV776" s="164"/>
      <c r="BW776" s="164"/>
      <c r="BX776" s="164"/>
      <c r="BY776" s="164"/>
      <c r="BZ776" s="164"/>
      <c r="CA776" s="164"/>
      <c r="CB776" s="164"/>
      <c r="CC776" s="164"/>
      <c r="CD776" s="164"/>
      <c r="CE776" s="164"/>
      <c r="CF776" s="164"/>
      <c r="CG776" s="164"/>
      <c r="CH776" s="164"/>
      <c r="CI776" s="164"/>
      <c r="DR776" s="243"/>
      <c r="DS776" s="243"/>
      <c r="DT776" s="243"/>
      <c r="DU776" s="243"/>
      <c r="DV776" s="243"/>
      <c r="DW776" s="243"/>
    </row>
    <row r="777" ht="15.75" customHeight="1">
      <c r="E777" s="247"/>
      <c r="F777" s="247"/>
      <c r="G777" s="247"/>
      <c r="H777" s="247"/>
      <c r="I777" s="247"/>
      <c r="J777" s="248"/>
      <c r="T777" s="249"/>
      <c r="AE777" s="242"/>
      <c r="AF777" s="242"/>
      <c r="AG777" s="242"/>
      <c r="AH777" s="242"/>
      <c r="BF777" s="164"/>
      <c r="BG777" s="164"/>
      <c r="BH777" s="164"/>
      <c r="BI777" s="164"/>
      <c r="BJ777" s="164"/>
      <c r="BK777" s="164"/>
      <c r="BL777" s="164"/>
      <c r="BM777" s="164"/>
      <c r="BN777" s="164"/>
      <c r="BO777" s="164"/>
      <c r="BP777" s="164"/>
      <c r="BQ777" s="164"/>
      <c r="BR777" s="164"/>
      <c r="BS777" s="164"/>
      <c r="BT777" s="164"/>
      <c r="BU777" s="164"/>
      <c r="BV777" s="164"/>
      <c r="BW777" s="164"/>
      <c r="BX777" s="164"/>
      <c r="BY777" s="164"/>
      <c r="BZ777" s="164"/>
      <c r="CA777" s="164"/>
      <c r="CB777" s="164"/>
      <c r="CC777" s="164"/>
      <c r="CD777" s="164"/>
      <c r="CE777" s="164"/>
      <c r="CF777" s="164"/>
      <c r="CG777" s="164"/>
      <c r="CH777" s="164"/>
      <c r="CI777" s="164"/>
      <c r="DR777" s="243"/>
      <c r="DS777" s="243"/>
      <c r="DT777" s="243"/>
      <c r="DU777" s="243"/>
      <c r="DV777" s="243"/>
      <c r="DW777" s="243"/>
    </row>
    <row r="778" ht="15.75" customHeight="1">
      <c r="E778" s="247"/>
      <c r="F778" s="247"/>
      <c r="G778" s="247"/>
      <c r="H778" s="247"/>
      <c r="I778" s="247"/>
      <c r="J778" s="248"/>
      <c r="T778" s="249"/>
      <c r="AE778" s="242"/>
      <c r="AF778" s="242"/>
      <c r="AG778" s="242"/>
      <c r="AH778" s="242"/>
      <c r="BF778" s="164"/>
      <c r="BG778" s="164"/>
      <c r="BH778" s="164"/>
      <c r="BI778" s="164"/>
      <c r="BJ778" s="164"/>
      <c r="BK778" s="164"/>
      <c r="BL778" s="164"/>
      <c r="BM778" s="164"/>
      <c r="BN778" s="164"/>
      <c r="BO778" s="164"/>
      <c r="BP778" s="164"/>
      <c r="BQ778" s="164"/>
      <c r="BR778" s="164"/>
      <c r="BS778" s="164"/>
      <c r="BT778" s="164"/>
      <c r="BU778" s="164"/>
      <c r="BV778" s="164"/>
      <c r="BW778" s="164"/>
      <c r="BX778" s="164"/>
      <c r="BY778" s="164"/>
      <c r="BZ778" s="164"/>
      <c r="CA778" s="164"/>
      <c r="CB778" s="164"/>
      <c r="CC778" s="164"/>
      <c r="CD778" s="164"/>
      <c r="CE778" s="164"/>
      <c r="CF778" s="164"/>
      <c r="CG778" s="164"/>
      <c r="CH778" s="164"/>
      <c r="CI778" s="164"/>
      <c r="DR778" s="243"/>
      <c r="DS778" s="243"/>
      <c r="DT778" s="243"/>
      <c r="DU778" s="243"/>
      <c r="DV778" s="243"/>
      <c r="DW778" s="243"/>
    </row>
    <row r="779" ht="15.75" customHeight="1">
      <c r="E779" s="247"/>
      <c r="F779" s="247"/>
      <c r="G779" s="247"/>
      <c r="H779" s="247"/>
      <c r="I779" s="247"/>
      <c r="J779" s="248"/>
      <c r="T779" s="249"/>
      <c r="AE779" s="242"/>
      <c r="AF779" s="242"/>
      <c r="AG779" s="242"/>
      <c r="AH779" s="242"/>
      <c r="BF779" s="164"/>
      <c r="BG779" s="164"/>
      <c r="BH779" s="164"/>
      <c r="BI779" s="164"/>
      <c r="BJ779" s="164"/>
      <c r="BK779" s="164"/>
      <c r="BL779" s="164"/>
      <c r="BM779" s="164"/>
      <c r="BN779" s="164"/>
      <c r="BO779" s="164"/>
      <c r="BP779" s="164"/>
      <c r="BQ779" s="164"/>
      <c r="BR779" s="164"/>
      <c r="BS779" s="164"/>
      <c r="BT779" s="164"/>
      <c r="BU779" s="164"/>
      <c r="BV779" s="164"/>
      <c r="BW779" s="164"/>
      <c r="BX779" s="164"/>
      <c r="BY779" s="164"/>
      <c r="BZ779" s="164"/>
      <c r="CA779" s="164"/>
      <c r="CB779" s="164"/>
      <c r="CC779" s="164"/>
      <c r="CD779" s="164"/>
      <c r="CE779" s="164"/>
      <c r="CF779" s="164"/>
      <c r="CG779" s="164"/>
      <c r="CH779" s="164"/>
      <c r="CI779" s="164"/>
      <c r="DR779" s="243"/>
      <c r="DS779" s="243"/>
      <c r="DT779" s="243"/>
      <c r="DU779" s="243"/>
      <c r="DV779" s="243"/>
      <c r="DW779" s="243"/>
    </row>
    <row r="780" ht="15.75" customHeight="1">
      <c r="E780" s="247"/>
      <c r="F780" s="247"/>
      <c r="G780" s="247"/>
      <c r="H780" s="247"/>
      <c r="I780" s="247"/>
      <c r="J780" s="248"/>
      <c r="T780" s="249"/>
      <c r="AE780" s="242"/>
      <c r="AF780" s="242"/>
      <c r="AG780" s="242"/>
      <c r="AH780" s="242"/>
      <c r="BF780" s="164"/>
      <c r="BG780" s="164"/>
      <c r="BH780" s="164"/>
      <c r="BI780" s="164"/>
      <c r="BJ780" s="164"/>
      <c r="BK780" s="164"/>
      <c r="BL780" s="164"/>
      <c r="BM780" s="164"/>
      <c r="BN780" s="164"/>
      <c r="BO780" s="164"/>
      <c r="BP780" s="164"/>
      <c r="BQ780" s="164"/>
      <c r="BR780" s="164"/>
      <c r="BS780" s="164"/>
      <c r="BT780" s="164"/>
      <c r="BU780" s="164"/>
      <c r="BV780" s="164"/>
      <c r="BW780" s="164"/>
      <c r="BX780" s="164"/>
      <c r="BY780" s="164"/>
      <c r="BZ780" s="164"/>
      <c r="CA780" s="164"/>
      <c r="CB780" s="164"/>
      <c r="CC780" s="164"/>
      <c r="CD780" s="164"/>
      <c r="CE780" s="164"/>
      <c r="CF780" s="164"/>
      <c r="CG780" s="164"/>
      <c r="CH780" s="164"/>
      <c r="CI780" s="164"/>
      <c r="DR780" s="243"/>
      <c r="DS780" s="243"/>
      <c r="DT780" s="243"/>
      <c r="DU780" s="243"/>
      <c r="DV780" s="243"/>
      <c r="DW780" s="243"/>
    </row>
    <row r="781" ht="15.75" customHeight="1">
      <c r="E781" s="247"/>
      <c r="F781" s="247"/>
      <c r="G781" s="247"/>
      <c r="H781" s="247"/>
      <c r="I781" s="247"/>
      <c r="J781" s="248"/>
      <c r="T781" s="249"/>
      <c r="AE781" s="242"/>
      <c r="AF781" s="242"/>
      <c r="AG781" s="242"/>
      <c r="AH781" s="242"/>
      <c r="BF781" s="164"/>
      <c r="BG781" s="164"/>
      <c r="BH781" s="164"/>
      <c r="BI781" s="164"/>
      <c r="BJ781" s="164"/>
      <c r="BK781" s="164"/>
      <c r="BL781" s="164"/>
      <c r="BM781" s="164"/>
      <c r="BN781" s="164"/>
      <c r="BO781" s="164"/>
      <c r="BP781" s="164"/>
      <c r="BQ781" s="164"/>
      <c r="BR781" s="164"/>
      <c r="BS781" s="164"/>
      <c r="BT781" s="164"/>
      <c r="BU781" s="164"/>
      <c r="BV781" s="164"/>
      <c r="BW781" s="164"/>
      <c r="BX781" s="164"/>
      <c r="BY781" s="164"/>
      <c r="BZ781" s="164"/>
      <c r="CA781" s="164"/>
      <c r="CB781" s="164"/>
      <c r="CC781" s="164"/>
      <c r="CD781" s="164"/>
      <c r="CE781" s="164"/>
      <c r="CF781" s="164"/>
      <c r="CG781" s="164"/>
      <c r="CH781" s="164"/>
      <c r="CI781" s="164"/>
      <c r="DR781" s="243"/>
      <c r="DS781" s="243"/>
      <c r="DT781" s="243"/>
      <c r="DU781" s="243"/>
      <c r="DV781" s="243"/>
      <c r="DW781" s="243"/>
    </row>
    <row r="782" ht="15.75" customHeight="1">
      <c r="E782" s="247"/>
      <c r="F782" s="247"/>
      <c r="G782" s="247"/>
      <c r="H782" s="247"/>
      <c r="I782" s="247"/>
      <c r="J782" s="248"/>
      <c r="T782" s="249"/>
      <c r="AE782" s="242"/>
      <c r="AF782" s="242"/>
      <c r="AG782" s="242"/>
      <c r="AH782" s="242"/>
      <c r="BF782" s="164"/>
      <c r="BG782" s="164"/>
      <c r="BH782" s="164"/>
      <c r="BI782" s="164"/>
      <c r="BJ782" s="164"/>
      <c r="BK782" s="164"/>
      <c r="BL782" s="164"/>
      <c r="BM782" s="164"/>
      <c r="BN782" s="164"/>
      <c r="BO782" s="164"/>
      <c r="BP782" s="164"/>
      <c r="BQ782" s="164"/>
      <c r="BR782" s="164"/>
      <c r="BS782" s="164"/>
      <c r="BT782" s="164"/>
      <c r="BU782" s="164"/>
      <c r="BV782" s="164"/>
      <c r="BW782" s="164"/>
      <c r="BX782" s="164"/>
      <c r="BY782" s="164"/>
      <c r="BZ782" s="164"/>
      <c r="CA782" s="164"/>
      <c r="CB782" s="164"/>
      <c r="CC782" s="164"/>
      <c r="CD782" s="164"/>
      <c r="CE782" s="164"/>
      <c r="CF782" s="164"/>
      <c r="CG782" s="164"/>
      <c r="CH782" s="164"/>
      <c r="CI782" s="164"/>
      <c r="DR782" s="243"/>
      <c r="DS782" s="243"/>
      <c r="DT782" s="243"/>
      <c r="DU782" s="243"/>
      <c r="DV782" s="243"/>
      <c r="DW782" s="243"/>
    </row>
    <row r="783" ht="15.75" customHeight="1">
      <c r="E783" s="247"/>
      <c r="F783" s="247"/>
      <c r="G783" s="247"/>
      <c r="H783" s="247"/>
      <c r="I783" s="247"/>
      <c r="J783" s="248"/>
      <c r="T783" s="249"/>
      <c r="AE783" s="242"/>
      <c r="AF783" s="242"/>
      <c r="AG783" s="242"/>
      <c r="AH783" s="242"/>
      <c r="BF783" s="164"/>
      <c r="BG783" s="164"/>
      <c r="BH783" s="164"/>
      <c r="BI783" s="164"/>
      <c r="BJ783" s="164"/>
      <c r="BK783" s="164"/>
      <c r="BL783" s="164"/>
      <c r="BM783" s="164"/>
      <c r="BN783" s="164"/>
      <c r="BO783" s="164"/>
      <c r="BP783" s="164"/>
      <c r="BQ783" s="164"/>
      <c r="BR783" s="164"/>
      <c r="BS783" s="164"/>
      <c r="BT783" s="164"/>
      <c r="BU783" s="164"/>
      <c r="BV783" s="164"/>
      <c r="BW783" s="164"/>
      <c r="BX783" s="164"/>
      <c r="BY783" s="164"/>
      <c r="BZ783" s="164"/>
      <c r="CA783" s="164"/>
      <c r="CB783" s="164"/>
      <c r="CC783" s="164"/>
      <c r="CD783" s="164"/>
      <c r="CE783" s="164"/>
      <c r="CF783" s="164"/>
      <c r="CG783" s="164"/>
      <c r="CH783" s="164"/>
      <c r="CI783" s="164"/>
      <c r="DR783" s="243"/>
      <c r="DS783" s="243"/>
      <c r="DT783" s="243"/>
      <c r="DU783" s="243"/>
      <c r="DV783" s="243"/>
      <c r="DW783" s="243"/>
    </row>
    <row r="784" ht="15.75" customHeight="1">
      <c r="E784" s="247"/>
      <c r="F784" s="247"/>
      <c r="G784" s="247"/>
      <c r="H784" s="247"/>
      <c r="I784" s="247"/>
      <c r="J784" s="248"/>
      <c r="T784" s="249"/>
      <c r="AE784" s="242"/>
      <c r="AF784" s="242"/>
      <c r="AG784" s="242"/>
      <c r="AH784" s="242"/>
      <c r="BF784" s="164"/>
      <c r="BG784" s="164"/>
      <c r="BH784" s="164"/>
      <c r="BI784" s="164"/>
      <c r="BJ784" s="164"/>
      <c r="BK784" s="164"/>
      <c r="BL784" s="164"/>
      <c r="BM784" s="164"/>
      <c r="BN784" s="164"/>
      <c r="BO784" s="164"/>
      <c r="BP784" s="164"/>
      <c r="BQ784" s="164"/>
      <c r="BR784" s="164"/>
      <c r="BS784" s="164"/>
      <c r="BT784" s="164"/>
      <c r="BU784" s="164"/>
      <c r="BV784" s="164"/>
      <c r="BW784" s="164"/>
      <c r="BX784" s="164"/>
      <c r="BY784" s="164"/>
      <c r="BZ784" s="164"/>
      <c r="CA784" s="164"/>
      <c r="CB784" s="164"/>
      <c r="CC784" s="164"/>
      <c r="CD784" s="164"/>
      <c r="CE784" s="164"/>
      <c r="CF784" s="164"/>
      <c r="CG784" s="164"/>
      <c r="CH784" s="164"/>
      <c r="CI784" s="164"/>
      <c r="DR784" s="243"/>
      <c r="DS784" s="243"/>
      <c r="DT784" s="243"/>
      <c r="DU784" s="243"/>
      <c r="DV784" s="243"/>
      <c r="DW784" s="243"/>
    </row>
    <row r="785" ht="15.75" customHeight="1">
      <c r="E785" s="247"/>
      <c r="F785" s="247"/>
      <c r="G785" s="247"/>
      <c r="H785" s="247"/>
      <c r="I785" s="247"/>
      <c r="J785" s="248"/>
      <c r="T785" s="249"/>
      <c r="AE785" s="242"/>
      <c r="AF785" s="242"/>
      <c r="AG785" s="242"/>
      <c r="AH785" s="242"/>
      <c r="BF785" s="164"/>
      <c r="BG785" s="164"/>
      <c r="BH785" s="164"/>
      <c r="BI785" s="164"/>
      <c r="BJ785" s="164"/>
      <c r="BK785" s="164"/>
      <c r="BL785" s="164"/>
      <c r="BM785" s="164"/>
      <c r="BN785" s="164"/>
      <c r="BO785" s="164"/>
      <c r="BP785" s="164"/>
      <c r="BQ785" s="164"/>
      <c r="BR785" s="164"/>
      <c r="BS785" s="164"/>
      <c r="BT785" s="164"/>
      <c r="BU785" s="164"/>
      <c r="BV785" s="164"/>
      <c r="BW785" s="164"/>
      <c r="BX785" s="164"/>
      <c r="BY785" s="164"/>
      <c r="BZ785" s="164"/>
      <c r="CA785" s="164"/>
      <c r="CB785" s="164"/>
      <c r="CC785" s="164"/>
      <c r="CD785" s="164"/>
      <c r="CE785" s="164"/>
      <c r="CF785" s="164"/>
      <c r="CG785" s="164"/>
      <c r="CH785" s="164"/>
      <c r="CI785" s="164"/>
      <c r="DR785" s="243"/>
      <c r="DS785" s="243"/>
      <c r="DT785" s="243"/>
      <c r="DU785" s="243"/>
      <c r="DV785" s="243"/>
      <c r="DW785" s="243"/>
    </row>
    <row r="786" ht="15.75" customHeight="1">
      <c r="E786" s="247"/>
      <c r="F786" s="247"/>
      <c r="G786" s="247"/>
      <c r="H786" s="247"/>
      <c r="I786" s="247"/>
      <c r="J786" s="248"/>
      <c r="T786" s="249"/>
      <c r="AE786" s="242"/>
      <c r="AF786" s="242"/>
      <c r="AG786" s="242"/>
      <c r="AH786" s="242"/>
      <c r="BF786" s="164"/>
      <c r="BG786" s="164"/>
      <c r="BH786" s="164"/>
      <c r="BI786" s="164"/>
      <c r="BJ786" s="164"/>
      <c r="BK786" s="164"/>
      <c r="BL786" s="164"/>
      <c r="BM786" s="164"/>
      <c r="BN786" s="164"/>
      <c r="BO786" s="164"/>
      <c r="BP786" s="164"/>
      <c r="BQ786" s="164"/>
      <c r="BR786" s="164"/>
      <c r="BS786" s="164"/>
      <c r="BT786" s="164"/>
      <c r="BU786" s="164"/>
      <c r="BV786" s="164"/>
      <c r="BW786" s="164"/>
      <c r="BX786" s="164"/>
      <c r="BY786" s="164"/>
      <c r="BZ786" s="164"/>
      <c r="CA786" s="164"/>
      <c r="CB786" s="164"/>
      <c r="CC786" s="164"/>
      <c r="CD786" s="164"/>
      <c r="CE786" s="164"/>
      <c r="CF786" s="164"/>
      <c r="CG786" s="164"/>
      <c r="CH786" s="164"/>
      <c r="CI786" s="164"/>
      <c r="DR786" s="243"/>
      <c r="DS786" s="243"/>
      <c r="DT786" s="243"/>
      <c r="DU786" s="243"/>
      <c r="DV786" s="243"/>
      <c r="DW786" s="243"/>
    </row>
    <row r="787" ht="15.75" customHeight="1">
      <c r="E787" s="247"/>
      <c r="F787" s="247"/>
      <c r="G787" s="247"/>
      <c r="H787" s="247"/>
      <c r="I787" s="247"/>
      <c r="J787" s="248"/>
      <c r="T787" s="249"/>
      <c r="AE787" s="242"/>
      <c r="AF787" s="242"/>
      <c r="AG787" s="242"/>
      <c r="AH787" s="242"/>
      <c r="BF787" s="164"/>
      <c r="BG787" s="164"/>
      <c r="BH787" s="164"/>
      <c r="BI787" s="164"/>
      <c r="BJ787" s="164"/>
      <c r="BK787" s="164"/>
      <c r="BL787" s="164"/>
      <c r="BM787" s="164"/>
      <c r="BN787" s="164"/>
      <c r="BO787" s="164"/>
      <c r="BP787" s="164"/>
      <c r="BQ787" s="164"/>
      <c r="BR787" s="164"/>
      <c r="BS787" s="164"/>
      <c r="BT787" s="164"/>
      <c r="BU787" s="164"/>
      <c r="BV787" s="164"/>
      <c r="BW787" s="164"/>
      <c r="BX787" s="164"/>
      <c r="BY787" s="164"/>
      <c r="BZ787" s="164"/>
      <c r="CA787" s="164"/>
      <c r="CB787" s="164"/>
      <c r="CC787" s="164"/>
      <c r="CD787" s="164"/>
      <c r="CE787" s="164"/>
      <c r="CF787" s="164"/>
      <c r="CG787" s="164"/>
      <c r="CH787" s="164"/>
      <c r="CI787" s="164"/>
      <c r="DR787" s="243"/>
      <c r="DS787" s="243"/>
      <c r="DT787" s="243"/>
      <c r="DU787" s="243"/>
      <c r="DV787" s="243"/>
      <c r="DW787" s="243"/>
    </row>
    <row r="788" ht="15.75" customHeight="1">
      <c r="E788" s="247"/>
      <c r="F788" s="247"/>
      <c r="G788" s="247"/>
      <c r="H788" s="247"/>
      <c r="I788" s="247"/>
      <c r="J788" s="248"/>
      <c r="T788" s="249"/>
      <c r="AE788" s="242"/>
      <c r="AF788" s="242"/>
      <c r="AG788" s="242"/>
      <c r="AH788" s="242"/>
      <c r="BF788" s="164"/>
      <c r="BG788" s="164"/>
      <c r="BH788" s="164"/>
      <c r="BI788" s="164"/>
      <c r="BJ788" s="164"/>
      <c r="BK788" s="164"/>
      <c r="BL788" s="164"/>
      <c r="BM788" s="164"/>
      <c r="BN788" s="164"/>
      <c r="BO788" s="164"/>
      <c r="BP788" s="164"/>
      <c r="BQ788" s="164"/>
      <c r="BR788" s="164"/>
      <c r="BS788" s="164"/>
      <c r="BT788" s="164"/>
      <c r="BU788" s="164"/>
      <c r="BV788" s="164"/>
      <c r="BW788" s="164"/>
      <c r="BX788" s="164"/>
      <c r="BY788" s="164"/>
      <c r="BZ788" s="164"/>
      <c r="CA788" s="164"/>
      <c r="CB788" s="164"/>
      <c r="CC788" s="164"/>
      <c r="CD788" s="164"/>
      <c r="CE788" s="164"/>
      <c r="CF788" s="164"/>
      <c r="CG788" s="164"/>
      <c r="CH788" s="164"/>
      <c r="CI788" s="164"/>
      <c r="DR788" s="243"/>
      <c r="DS788" s="243"/>
      <c r="DT788" s="243"/>
      <c r="DU788" s="243"/>
      <c r="DV788" s="243"/>
      <c r="DW788" s="243"/>
    </row>
    <row r="789" ht="15.75" customHeight="1">
      <c r="E789" s="247"/>
      <c r="F789" s="247"/>
      <c r="G789" s="247"/>
      <c r="H789" s="247"/>
      <c r="I789" s="247"/>
      <c r="J789" s="248"/>
      <c r="T789" s="249"/>
      <c r="AE789" s="242"/>
      <c r="AF789" s="242"/>
      <c r="AG789" s="242"/>
      <c r="AH789" s="242"/>
      <c r="BF789" s="164"/>
      <c r="BG789" s="164"/>
      <c r="BH789" s="164"/>
      <c r="BI789" s="164"/>
      <c r="BJ789" s="164"/>
      <c r="BK789" s="164"/>
      <c r="BL789" s="164"/>
      <c r="BM789" s="164"/>
      <c r="BN789" s="164"/>
      <c r="BO789" s="164"/>
      <c r="BP789" s="164"/>
      <c r="BQ789" s="164"/>
      <c r="BR789" s="164"/>
      <c r="BS789" s="164"/>
      <c r="BT789" s="164"/>
      <c r="BU789" s="164"/>
      <c r="BV789" s="164"/>
      <c r="BW789" s="164"/>
      <c r="BX789" s="164"/>
      <c r="BY789" s="164"/>
      <c r="BZ789" s="164"/>
      <c r="CA789" s="164"/>
      <c r="CB789" s="164"/>
      <c r="CC789" s="164"/>
      <c r="CD789" s="164"/>
      <c r="CE789" s="164"/>
      <c r="CF789" s="164"/>
      <c r="CG789" s="164"/>
      <c r="CH789" s="164"/>
      <c r="CI789" s="164"/>
      <c r="DR789" s="243"/>
      <c r="DS789" s="243"/>
      <c r="DT789" s="243"/>
      <c r="DU789" s="243"/>
      <c r="DV789" s="243"/>
      <c r="DW789" s="243"/>
    </row>
    <row r="790" ht="15.75" customHeight="1">
      <c r="E790" s="247"/>
      <c r="F790" s="247"/>
      <c r="G790" s="247"/>
      <c r="H790" s="247"/>
      <c r="I790" s="247"/>
      <c r="J790" s="248"/>
      <c r="T790" s="249"/>
      <c r="AE790" s="242"/>
      <c r="AF790" s="242"/>
      <c r="AG790" s="242"/>
      <c r="AH790" s="242"/>
      <c r="BF790" s="164"/>
      <c r="BG790" s="164"/>
      <c r="BH790" s="164"/>
      <c r="BI790" s="164"/>
      <c r="BJ790" s="164"/>
      <c r="BK790" s="164"/>
      <c r="BL790" s="164"/>
      <c r="BM790" s="164"/>
      <c r="BN790" s="164"/>
      <c r="BO790" s="164"/>
      <c r="BP790" s="164"/>
      <c r="BQ790" s="164"/>
      <c r="BR790" s="164"/>
      <c r="BS790" s="164"/>
      <c r="BT790" s="164"/>
      <c r="BU790" s="164"/>
      <c r="BV790" s="164"/>
      <c r="BW790" s="164"/>
      <c r="BX790" s="164"/>
      <c r="BY790" s="164"/>
      <c r="BZ790" s="164"/>
      <c r="CA790" s="164"/>
      <c r="CB790" s="164"/>
      <c r="CC790" s="164"/>
      <c r="CD790" s="164"/>
      <c r="CE790" s="164"/>
      <c r="CF790" s="164"/>
      <c r="CG790" s="164"/>
      <c r="CH790" s="164"/>
      <c r="CI790" s="164"/>
      <c r="DR790" s="243"/>
      <c r="DS790" s="243"/>
      <c r="DT790" s="243"/>
      <c r="DU790" s="243"/>
      <c r="DV790" s="243"/>
      <c r="DW790" s="243"/>
    </row>
    <row r="791" ht="15.75" customHeight="1">
      <c r="E791" s="247"/>
      <c r="F791" s="247"/>
      <c r="G791" s="247"/>
      <c r="H791" s="247"/>
      <c r="I791" s="247"/>
      <c r="J791" s="248"/>
      <c r="T791" s="249"/>
      <c r="AE791" s="242"/>
      <c r="AF791" s="242"/>
      <c r="AG791" s="242"/>
      <c r="AH791" s="242"/>
      <c r="BF791" s="164"/>
      <c r="BG791" s="164"/>
      <c r="BH791" s="164"/>
      <c r="BI791" s="164"/>
      <c r="BJ791" s="164"/>
      <c r="BK791" s="164"/>
      <c r="BL791" s="164"/>
      <c r="BM791" s="164"/>
      <c r="BN791" s="164"/>
      <c r="BO791" s="164"/>
      <c r="BP791" s="164"/>
      <c r="BQ791" s="164"/>
      <c r="BR791" s="164"/>
      <c r="BS791" s="164"/>
      <c r="BT791" s="164"/>
      <c r="BU791" s="164"/>
      <c r="BV791" s="164"/>
      <c r="BW791" s="164"/>
      <c r="BX791" s="164"/>
      <c r="BY791" s="164"/>
      <c r="BZ791" s="164"/>
      <c r="CA791" s="164"/>
      <c r="CB791" s="164"/>
      <c r="CC791" s="164"/>
      <c r="CD791" s="164"/>
      <c r="CE791" s="164"/>
      <c r="CF791" s="164"/>
      <c r="CG791" s="164"/>
      <c r="CH791" s="164"/>
      <c r="CI791" s="164"/>
      <c r="DR791" s="243"/>
      <c r="DS791" s="243"/>
      <c r="DT791" s="243"/>
      <c r="DU791" s="243"/>
      <c r="DV791" s="243"/>
      <c r="DW791" s="243"/>
    </row>
    <row r="792" ht="15.75" customHeight="1">
      <c r="E792" s="247"/>
      <c r="F792" s="247"/>
      <c r="G792" s="247"/>
      <c r="H792" s="247"/>
      <c r="I792" s="247"/>
      <c r="J792" s="248"/>
      <c r="T792" s="249"/>
      <c r="AE792" s="242"/>
      <c r="AF792" s="242"/>
      <c r="AG792" s="242"/>
      <c r="AH792" s="242"/>
      <c r="BF792" s="164"/>
      <c r="BG792" s="164"/>
      <c r="BH792" s="164"/>
      <c r="BI792" s="164"/>
      <c r="BJ792" s="164"/>
      <c r="BK792" s="164"/>
      <c r="BL792" s="164"/>
      <c r="BM792" s="164"/>
      <c r="BN792" s="164"/>
      <c r="BO792" s="164"/>
      <c r="BP792" s="164"/>
      <c r="BQ792" s="164"/>
      <c r="BR792" s="164"/>
      <c r="BS792" s="164"/>
      <c r="BT792" s="164"/>
      <c r="BU792" s="164"/>
      <c r="BV792" s="164"/>
      <c r="BW792" s="164"/>
      <c r="BX792" s="164"/>
      <c r="BY792" s="164"/>
      <c r="BZ792" s="164"/>
      <c r="CA792" s="164"/>
      <c r="CB792" s="164"/>
      <c r="CC792" s="164"/>
      <c r="CD792" s="164"/>
      <c r="CE792" s="164"/>
      <c r="CF792" s="164"/>
      <c r="CG792" s="164"/>
      <c r="CH792" s="164"/>
      <c r="CI792" s="164"/>
      <c r="DR792" s="243"/>
      <c r="DS792" s="243"/>
      <c r="DT792" s="243"/>
      <c r="DU792" s="243"/>
      <c r="DV792" s="243"/>
      <c r="DW792" s="243"/>
    </row>
    <row r="793" ht="15.75" customHeight="1">
      <c r="E793" s="247"/>
      <c r="F793" s="247"/>
      <c r="G793" s="247"/>
      <c r="H793" s="247"/>
      <c r="I793" s="247"/>
      <c r="J793" s="248"/>
      <c r="T793" s="249"/>
      <c r="AE793" s="242"/>
      <c r="AF793" s="242"/>
      <c r="AG793" s="242"/>
      <c r="AH793" s="242"/>
      <c r="BF793" s="164"/>
      <c r="BG793" s="164"/>
      <c r="BH793" s="164"/>
      <c r="BI793" s="164"/>
      <c r="BJ793" s="164"/>
      <c r="BK793" s="164"/>
      <c r="BL793" s="164"/>
      <c r="BM793" s="164"/>
      <c r="BN793" s="164"/>
      <c r="BO793" s="164"/>
      <c r="BP793" s="164"/>
      <c r="BQ793" s="164"/>
      <c r="BR793" s="164"/>
      <c r="BS793" s="164"/>
      <c r="BT793" s="164"/>
      <c r="BU793" s="164"/>
      <c r="BV793" s="164"/>
      <c r="BW793" s="164"/>
      <c r="BX793" s="164"/>
      <c r="BY793" s="164"/>
      <c r="BZ793" s="164"/>
      <c r="CA793" s="164"/>
      <c r="CB793" s="164"/>
      <c r="CC793" s="164"/>
      <c r="CD793" s="164"/>
      <c r="CE793" s="164"/>
      <c r="CF793" s="164"/>
      <c r="CG793" s="164"/>
      <c r="CH793" s="164"/>
      <c r="CI793" s="164"/>
      <c r="DR793" s="243"/>
      <c r="DS793" s="243"/>
      <c r="DT793" s="243"/>
      <c r="DU793" s="243"/>
      <c r="DV793" s="243"/>
      <c r="DW793" s="243"/>
    </row>
    <row r="794" ht="15.75" customHeight="1">
      <c r="E794" s="247"/>
      <c r="F794" s="247"/>
      <c r="G794" s="247"/>
      <c r="H794" s="247"/>
      <c r="I794" s="247"/>
      <c r="J794" s="248"/>
      <c r="T794" s="249"/>
      <c r="AE794" s="242"/>
      <c r="AF794" s="242"/>
      <c r="AG794" s="242"/>
      <c r="AH794" s="242"/>
      <c r="BF794" s="164"/>
      <c r="BG794" s="164"/>
      <c r="BH794" s="164"/>
      <c r="BI794" s="164"/>
      <c r="BJ794" s="164"/>
      <c r="BK794" s="164"/>
      <c r="BL794" s="164"/>
      <c r="BM794" s="164"/>
      <c r="BN794" s="164"/>
      <c r="BO794" s="164"/>
      <c r="BP794" s="164"/>
      <c r="BQ794" s="164"/>
      <c r="BR794" s="164"/>
      <c r="BS794" s="164"/>
      <c r="BT794" s="164"/>
      <c r="BU794" s="164"/>
      <c r="BV794" s="164"/>
      <c r="BW794" s="164"/>
      <c r="BX794" s="164"/>
      <c r="BY794" s="164"/>
      <c r="BZ794" s="164"/>
      <c r="CA794" s="164"/>
      <c r="CB794" s="164"/>
      <c r="CC794" s="164"/>
      <c r="CD794" s="164"/>
      <c r="CE794" s="164"/>
      <c r="CF794" s="164"/>
      <c r="CG794" s="164"/>
      <c r="CH794" s="164"/>
      <c r="CI794" s="164"/>
      <c r="DR794" s="243"/>
      <c r="DS794" s="243"/>
      <c r="DT794" s="243"/>
      <c r="DU794" s="243"/>
      <c r="DV794" s="243"/>
      <c r="DW794" s="243"/>
    </row>
    <row r="795" ht="15.75" customHeight="1">
      <c r="E795" s="247"/>
      <c r="F795" s="247"/>
      <c r="G795" s="247"/>
      <c r="H795" s="247"/>
      <c r="I795" s="247"/>
      <c r="J795" s="248"/>
      <c r="T795" s="249"/>
      <c r="AE795" s="242"/>
      <c r="AF795" s="242"/>
      <c r="AG795" s="242"/>
      <c r="AH795" s="242"/>
      <c r="BF795" s="164"/>
      <c r="BG795" s="164"/>
      <c r="BH795" s="164"/>
      <c r="BI795" s="164"/>
      <c r="BJ795" s="164"/>
      <c r="BK795" s="164"/>
      <c r="BL795" s="164"/>
      <c r="BM795" s="164"/>
      <c r="BN795" s="164"/>
      <c r="BO795" s="164"/>
      <c r="BP795" s="164"/>
      <c r="BQ795" s="164"/>
      <c r="BR795" s="164"/>
      <c r="BS795" s="164"/>
      <c r="BT795" s="164"/>
      <c r="BU795" s="164"/>
      <c r="BV795" s="164"/>
      <c r="BW795" s="164"/>
      <c r="BX795" s="164"/>
      <c r="BY795" s="164"/>
      <c r="BZ795" s="164"/>
      <c r="CA795" s="164"/>
      <c r="CB795" s="164"/>
      <c r="CC795" s="164"/>
      <c r="CD795" s="164"/>
      <c r="CE795" s="164"/>
      <c r="CF795" s="164"/>
      <c r="CG795" s="164"/>
      <c r="CH795" s="164"/>
      <c r="CI795" s="164"/>
      <c r="DR795" s="243"/>
      <c r="DS795" s="243"/>
      <c r="DT795" s="243"/>
      <c r="DU795" s="243"/>
      <c r="DV795" s="243"/>
      <c r="DW795" s="243"/>
    </row>
    <row r="796" ht="15.75" customHeight="1">
      <c r="E796" s="247"/>
      <c r="F796" s="247"/>
      <c r="G796" s="247"/>
      <c r="H796" s="247"/>
      <c r="I796" s="247"/>
      <c r="J796" s="248"/>
      <c r="T796" s="249"/>
      <c r="AE796" s="242"/>
      <c r="AF796" s="242"/>
      <c r="AG796" s="242"/>
      <c r="AH796" s="242"/>
      <c r="BF796" s="164"/>
      <c r="BG796" s="164"/>
      <c r="BH796" s="164"/>
      <c r="BI796" s="164"/>
      <c r="BJ796" s="164"/>
      <c r="BK796" s="164"/>
      <c r="BL796" s="164"/>
      <c r="BM796" s="164"/>
      <c r="BN796" s="164"/>
      <c r="BO796" s="164"/>
      <c r="BP796" s="164"/>
      <c r="BQ796" s="164"/>
      <c r="BR796" s="164"/>
      <c r="BS796" s="164"/>
      <c r="BT796" s="164"/>
      <c r="BU796" s="164"/>
      <c r="BV796" s="164"/>
      <c r="BW796" s="164"/>
      <c r="BX796" s="164"/>
      <c r="BY796" s="164"/>
      <c r="BZ796" s="164"/>
      <c r="CA796" s="164"/>
      <c r="CB796" s="164"/>
      <c r="CC796" s="164"/>
      <c r="CD796" s="164"/>
      <c r="CE796" s="164"/>
      <c r="CF796" s="164"/>
      <c r="CG796" s="164"/>
      <c r="CH796" s="164"/>
      <c r="CI796" s="164"/>
      <c r="DR796" s="243"/>
      <c r="DS796" s="243"/>
      <c r="DT796" s="243"/>
      <c r="DU796" s="243"/>
      <c r="DV796" s="243"/>
      <c r="DW796" s="243"/>
    </row>
    <row r="797" ht="15.75" customHeight="1">
      <c r="E797" s="247"/>
      <c r="F797" s="247"/>
      <c r="G797" s="247"/>
      <c r="H797" s="247"/>
      <c r="I797" s="247"/>
      <c r="J797" s="248"/>
      <c r="T797" s="249"/>
      <c r="AE797" s="242"/>
      <c r="AF797" s="242"/>
      <c r="AG797" s="242"/>
      <c r="AH797" s="242"/>
      <c r="BF797" s="164"/>
      <c r="BG797" s="164"/>
      <c r="BH797" s="164"/>
      <c r="BI797" s="164"/>
      <c r="BJ797" s="164"/>
      <c r="BK797" s="164"/>
      <c r="BL797" s="164"/>
      <c r="BM797" s="164"/>
      <c r="BN797" s="164"/>
      <c r="BO797" s="164"/>
      <c r="BP797" s="164"/>
      <c r="BQ797" s="164"/>
      <c r="BR797" s="164"/>
      <c r="BS797" s="164"/>
      <c r="BT797" s="164"/>
      <c r="BU797" s="164"/>
      <c r="BV797" s="164"/>
      <c r="BW797" s="164"/>
      <c r="BX797" s="164"/>
      <c r="BY797" s="164"/>
      <c r="BZ797" s="164"/>
      <c r="CA797" s="164"/>
      <c r="CB797" s="164"/>
      <c r="CC797" s="164"/>
      <c r="CD797" s="164"/>
      <c r="CE797" s="164"/>
      <c r="CF797" s="164"/>
      <c r="CG797" s="164"/>
      <c r="CH797" s="164"/>
      <c r="CI797" s="164"/>
      <c r="DR797" s="243"/>
      <c r="DS797" s="243"/>
      <c r="DT797" s="243"/>
      <c r="DU797" s="243"/>
      <c r="DV797" s="243"/>
      <c r="DW797" s="243"/>
    </row>
    <row r="798" ht="15.75" customHeight="1">
      <c r="E798" s="247"/>
      <c r="F798" s="247"/>
      <c r="G798" s="247"/>
      <c r="H798" s="247"/>
      <c r="I798" s="247"/>
      <c r="J798" s="248"/>
      <c r="T798" s="249"/>
      <c r="AE798" s="242"/>
      <c r="AF798" s="242"/>
      <c r="AG798" s="242"/>
      <c r="AH798" s="242"/>
      <c r="BF798" s="164"/>
      <c r="BG798" s="164"/>
      <c r="BH798" s="164"/>
      <c r="BI798" s="164"/>
      <c r="BJ798" s="164"/>
      <c r="BK798" s="164"/>
      <c r="BL798" s="164"/>
      <c r="BM798" s="164"/>
      <c r="BN798" s="164"/>
      <c r="BO798" s="164"/>
      <c r="BP798" s="164"/>
      <c r="BQ798" s="164"/>
      <c r="BR798" s="164"/>
      <c r="BS798" s="164"/>
      <c r="BT798" s="164"/>
      <c r="BU798" s="164"/>
      <c r="BV798" s="164"/>
      <c r="BW798" s="164"/>
      <c r="BX798" s="164"/>
      <c r="BY798" s="164"/>
      <c r="BZ798" s="164"/>
      <c r="CA798" s="164"/>
      <c r="CB798" s="164"/>
      <c r="CC798" s="164"/>
      <c r="CD798" s="164"/>
      <c r="CE798" s="164"/>
      <c r="CF798" s="164"/>
      <c r="CG798" s="164"/>
      <c r="CH798" s="164"/>
      <c r="CI798" s="164"/>
      <c r="DR798" s="243"/>
      <c r="DS798" s="243"/>
      <c r="DT798" s="243"/>
      <c r="DU798" s="243"/>
      <c r="DV798" s="243"/>
      <c r="DW798" s="243"/>
    </row>
    <row r="799" ht="15.75" customHeight="1">
      <c r="E799" s="247"/>
      <c r="F799" s="247"/>
      <c r="G799" s="247"/>
      <c r="H799" s="247"/>
      <c r="I799" s="247"/>
      <c r="J799" s="248"/>
      <c r="T799" s="249"/>
      <c r="AE799" s="242"/>
      <c r="AF799" s="242"/>
      <c r="AG799" s="242"/>
      <c r="AH799" s="242"/>
      <c r="BF799" s="164"/>
      <c r="BG799" s="164"/>
      <c r="BH799" s="164"/>
      <c r="BI799" s="164"/>
      <c r="BJ799" s="164"/>
      <c r="BK799" s="164"/>
      <c r="BL799" s="164"/>
      <c r="BM799" s="164"/>
      <c r="BN799" s="164"/>
      <c r="BO799" s="164"/>
      <c r="BP799" s="164"/>
      <c r="BQ799" s="164"/>
      <c r="BR799" s="164"/>
      <c r="BS799" s="164"/>
      <c r="BT799" s="164"/>
      <c r="BU799" s="164"/>
      <c r="BV799" s="164"/>
      <c r="BW799" s="164"/>
      <c r="BX799" s="164"/>
      <c r="BY799" s="164"/>
      <c r="BZ799" s="164"/>
      <c r="CA799" s="164"/>
      <c r="CB799" s="164"/>
      <c r="CC799" s="164"/>
      <c r="CD799" s="164"/>
      <c r="CE799" s="164"/>
      <c r="CF799" s="164"/>
      <c r="CG799" s="164"/>
      <c r="CH799" s="164"/>
      <c r="CI799" s="164"/>
      <c r="DR799" s="243"/>
      <c r="DS799" s="243"/>
      <c r="DT799" s="243"/>
      <c r="DU799" s="243"/>
      <c r="DV799" s="243"/>
      <c r="DW799" s="243"/>
    </row>
    <row r="800" ht="15.75" customHeight="1">
      <c r="E800" s="247"/>
      <c r="F800" s="247"/>
      <c r="G800" s="247"/>
      <c r="H800" s="247"/>
      <c r="I800" s="247"/>
      <c r="J800" s="248"/>
      <c r="T800" s="249"/>
      <c r="AE800" s="242"/>
      <c r="AF800" s="242"/>
      <c r="AG800" s="242"/>
      <c r="AH800" s="242"/>
      <c r="BF800" s="164"/>
      <c r="BG800" s="164"/>
      <c r="BH800" s="164"/>
      <c r="BI800" s="164"/>
      <c r="BJ800" s="164"/>
      <c r="BK800" s="164"/>
      <c r="BL800" s="164"/>
      <c r="BM800" s="164"/>
      <c r="BN800" s="164"/>
      <c r="BO800" s="164"/>
      <c r="BP800" s="164"/>
      <c r="BQ800" s="164"/>
      <c r="BR800" s="164"/>
      <c r="BS800" s="164"/>
      <c r="BT800" s="164"/>
      <c r="BU800" s="164"/>
      <c r="BV800" s="164"/>
      <c r="BW800" s="164"/>
      <c r="BX800" s="164"/>
      <c r="BY800" s="164"/>
      <c r="BZ800" s="164"/>
      <c r="CA800" s="164"/>
      <c r="CB800" s="164"/>
      <c r="CC800" s="164"/>
      <c r="CD800" s="164"/>
      <c r="CE800" s="164"/>
      <c r="CF800" s="164"/>
      <c r="CG800" s="164"/>
      <c r="CH800" s="164"/>
      <c r="CI800" s="164"/>
      <c r="DR800" s="243"/>
      <c r="DS800" s="243"/>
      <c r="DT800" s="243"/>
      <c r="DU800" s="243"/>
      <c r="DV800" s="243"/>
      <c r="DW800" s="243"/>
    </row>
    <row r="801" ht="15.75" customHeight="1">
      <c r="E801" s="247"/>
      <c r="F801" s="247"/>
      <c r="G801" s="247"/>
      <c r="H801" s="247"/>
      <c r="I801" s="247"/>
      <c r="J801" s="248"/>
      <c r="T801" s="249"/>
      <c r="AE801" s="242"/>
      <c r="AF801" s="242"/>
      <c r="AG801" s="242"/>
      <c r="AH801" s="242"/>
      <c r="BF801" s="164"/>
      <c r="BG801" s="164"/>
      <c r="BH801" s="164"/>
      <c r="BI801" s="164"/>
      <c r="BJ801" s="164"/>
      <c r="BK801" s="164"/>
      <c r="BL801" s="164"/>
      <c r="BM801" s="164"/>
      <c r="BN801" s="164"/>
      <c r="BO801" s="164"/>
      <c r="BP801" s="164"/>
      <c r="BQ801" s="164"/>
      <c r="BR801" s="164"/>
      <c r="BS801" s="164"/>
      <c r="BT801" s="164"/>
      <c r="BU801" s="164"/>
      <c r="BV801" s="164"/>
      <c r="BW801" s="164"/>
      <c r="BX801" s="164"/>
      <c r="BY801" s="164"/>
      <c r="BZ801" s="164"/>
      <c r="CA801" s="164"/>
      <c r="CB801" s="164"/>
      <c r="CC801" s="164"/>
      <c r="CD801" s="164"/>
      <c r="CE801" s="164"/>
      <c r="CF801" s="164"/>
      <c r="CG801" s="164"/>
      <c r="CH801" s="164"/>
      <c r="CI801" s="164"/>
      <c r="DR801" s="243"/>
      <c r="DS801" s="243"/>
      <c r="DT801" s="243"/>
      <c r="DU801" s="243"/>
      <c r="DV801" s="243"/>
      <c r="DW801" s="243"/>
    </row>
    <row r="802" ht="15.75" customHeight="1">
      <c r="E802" s="247"/>
      <c r="F802" s="247"/>
      <c r="G802" s="247"/>
      <c r="H802" s="247"/>
      <c r="I802" s="247"/>
      <c r="J802" s="248"/>
      <c r="T802" s="249"/>
      <c r="AE802" s="242"/>
      <c r="AF802" s="242"/>
      <c r="AG802" s="242"/>
      <c r="AH802" s="242"/>
      <c r="BF802" s="164"/>
      <c r="BG802" s="164"/>
      <c r="BH802" s="164"/>
      <c r="BI802" s="164"/>
      <c r="BJ802" s="164"/>
      <c r="BK802" s="164"/>
      <c r="BL802" s="164"/>
      <c r="BM802" s="164"/>
      <c r="BN802" s="164"/>
      <c r="BO802" s="164"/>
      <c r="BP802" s="164"/>
      <c r="BQ802" s="164"/>
      <c r="BR802" s="164"/>
      <c r="BS802" s="164"/>
      <c r="BT802" s="164"/>
      <c r="BU802" s="164"/>
      <c r="BV802" s="164"/>
      <c r="BW802" s="164"/>
      <c r="BX802" s="164"/>
      <c r="BY802" s="164"/>
      <c r="BZ802" s="164"/>
      <c r="CA802" s="164"/>
      <c r="CB802" s="164"/>
      <c r="CC802" s="164"/>
      <c r="CD802" s="164"/>
      <c r="CE802" s="164"/>
      <c r="CF802" s="164"/>
      <c r="CG802" s="164"/>
      <c r="CH802" s="164"/>
      <c r="CI802" s="164"/>
      <c r="DR802" s="243"/>
      <c r="DS802" s="243"/>
      <c r="DT802" s="243"/>
      <c r="DU802" s="243"/>
      <c r="DV802" s="243"/>
      <c r="DW802" s="243"/>
    </row>
    <row r="803" ht="15.75" customHeight="1">
      <c r="E803" s="247"/>
      <c r="F803" s="247"/>
      <c r="G803" s="247"/>
      <c r="H803" s="247"/>
      <c r="I803" s="247"/>
      <c r="J803" s="248"/>
      <c r="T803" s="249"/>
      <c r="AE803" s="242"/>
      <c r="AF803" s="242"/>
      <c r="AG803" s="242"/>
      <c r="AH803" s="242"/>
      <c r="BF803" s="164"/>
      <c r="BG803" s="164"/>
      <c r="BH803" s="164"/>
      <c r="BI803" s="164"/>
      <c r="BJ803" s="164"/>
      <c r="BK803" s="164"/>
      <c r="BL803" s="164"/>
      <c r="BM803" s="164"/>
      <c r="BN803" s="164"/>
      <c r="BO803" s="164"/>
      <c r="BP803" s="164"/>
      <c r="BQ803" s="164"/>
      <c r="BR803" s="164"/>
      <c r="BS803" s="164"/>
      <c r="BT803" s="164"/>
      <c r="BU803" s="164"/>
      <c r="BV803" s="164"/>
      <c r="BW803" s="164"/>
      <c r="BX803" s="164"/>
      <c r="BY803" s="164"/>
      <c r="BZ803" s="164"/>
      <c r="CA803" s="164"/>
      <c r="CB803" s="164"/>
      <c r="CC803" s="164"/>
      <c r="CD803" s="164"/>
      <c r="CE803" s="164"/>
      <c r="CF803" s="164"/>
      <c r="CG803" s="164"/>
      <c r="CH803" s="164"/>
      <c r="CI803" s="164"/>
      <c r="DR803" s="243"/>
      <c r="DS803" s="243"/>
      <c r="DT803" s="243"/>
      <c r="DU803" s="243"/>
      <c r="DV803" s="243"/>
      <c r="DW803" s="243"/>
    </row>
    <row r="804" ht="15.75" customHeight="1">
      <c r="E804" s="247"/>
      <c r="F804" s="247"/>
      <c r="G804" s="247"/>
      <c r="H804" s="247"/>
      <c r="I804" s="247"/>
      <c r="J804" s="248"/>
      <c r="T804" s="249"/>
      <c r="AE804" s="242"/>
      <c r="AF804" s="242"/>
      <c r="AG804" s="242"/>
      <c r="AH804" s="242"/>
      <c r="BF804" s="164"/>
      <c r="BG804" s="164"/>
      <c r="BH804" s="164"/>
      <c r="BI804" s="164"/>
      <c r="BJ804" s="164"/>
      <c r="BK804" s="164"/>
      <c r="BL804" s="164"/>
      <c r="BM804" s="164"/>
      <c r="BN804" s="164"/>
      <c r="BO804" s="164"/>
      <c r="BP804" s="164"/>
      <c r="BQ804" s="164"/>
      <c r="BR804" s="164"/>
      <c r="BS804" s="164"/>
      <c r="BT804" s="164"/>
      <c r="BU804" s="164"/>
      <c r="BV804" s="164"/>
      <c r="BW804" s="164"/>
      <c r="BX804" s="164"/>
      <c r="BY804" s="164"/>
      <c r="BZ804" s="164"/>
      <c r="CA804" s="164"/>
      <c r="CB804" s="164"/>
      <c r="CC804" s="164"/>
      <c r="CD804" s="164"/>
      <c r="CE804" s="164"/>
      <c r="CF804" s="164"/>
      <c r="CG804" s="164"/>
      <c r="CH804" s="164"/>
      <c r="CI804" s="164"/>
      <c r="DR804" s="243"/>
      <c r="DS804" s="243"/>
      <c r="DT804" s="243"/>
      <c r="DU804" s="243"/>
      <c r="DV804" s="243"/>
      <c r="DW804" s="243"/>
    </row>
    <row r="805" ht="15.75" customHeight="1">
      <c r="E805" s="247"/>
      <c r="F805" s="247"/>
      <c r="G805" s="247"/>
      <c r="H805" s="247"/>
      <c r="I805" s="247"/>
      <c r="J805" s="248"/>
      <c r="T805" s="249"/>
      <c r="AE805" s="242"/>
      <c r="AF805" s="242"/>
      <c r="AG805" s="242"/>
      <c r="AH805" s="242"/>
      <c r="BF805" s="164"/>
      <c r="BG805" s="164"/>
      <c r="BH805" s="164"/>
      <c r="BI805" s="164"/>
      <c r="BJ805" s="164"/>
      <c r="BK805" s="164"/>
      <c r="BL805" s="164"/>
      <c r="BM805" s="164"/>
      <c r="BN805" s="164"/>
      <c r="BO805" s="164"/>
      <c r="BP805" s="164"/>
      <c r="BQ805" s="164"/>
      <c r="BR805" s="164"/>
      <c r="BS805" s="164"/>
      <c r="BT805" s="164"/>
      <c r="BU805" s="164"/>
      <c r="BV805" s="164"/>
      <c r="BW805" s="164"/>
      <c r="BX805" s="164"/>
      <c r="BY805" s="164"/>
      <c r="BZ805" s="164"/>
      <c r="CA805" s="164"/>
      <c r="CB805" s="164"/>
      <c r="CC805" s="164"/>
      <c r="CD805" s="164"/>
      <c r="CE805" s="164"/>
      <c r="CF805" s="164"/>
      <c r="CG805" s="164"/>
      <c r="CH805" s="164"/>
      <c r="CI805" s="164"/>
      <c r="DR805" s="243"/>
      <c r="DS805" s="243"/>
      <c r="DT805" s="243"/>
      <c r="DU805" s="243"/>
      <c r="DV805" s="243"/>
      <c r="DW805" s="243"/>
    </row>
    <row r="806" ht="15.75" customHeight="1">
      <c r="E806" s="247"/>
      <c r="F806" s="247"/>
      <c r="G806" s="247"/>
      <c r="H806" s="247"/>
      <c r="I806" s="247"/>
      <c r="J806" s="248"/>
      <c r="T806" s="249"/>
      <c r="AE806" s="242"/>
      <c r="AF806" s="242"/>
      <c r="AG806" s="242"/>
      <c r="AH806" s="242"/>
      <c r="BF806" s="164"/>
      <c r="BG806" s="164"/>
      <c r="BH806" s="164"/>
      <c r="BI806" s="164"/>
      <c r="BJ806" s="164"/>
      <c r="BK806" s="164"/>
      <c r="BL806" s="164"/>
      <c r="BM806" s="164"/>
      <c r="BN806" s="164"/>
      <c r="BO806" s="164"/>
      <c r="BP806" s="164"/>
      <c r="BQ806" s="164"/>
      <c r="BR806" s="164"/>
      <c r="BS806" s="164"/>
      <c r="BT806" s="164"/>
      <c r="BU806" s="164"/>
      <c r="BV806" s="164"/>
      <c r="BW806" s="164"/>
      <c r="BX806" s="164"/>
      <c r="BY806" s="164"/>
      <c r="BZ806" s="164"/>
      <c r="CA806" s="164"/>
      <c r="CB806" s="164"/>
      <c r="CC806" s="164"/>
      <c r="CD806" s="164"/>
      <c r="CE806" s="164"/>
      <c r="CF806" s="164"/>
      <c r="CG806" s="164"/>
      <c r="CH806" s="164"/>
      <c r="CI806" s="164"/>
      <c r="DR806" s="243"/>
      <c r="DS806" s="243"/>
      <c r="DT806" s="243"/>
      <c r="DU806" s="243"/>
      <c r="DV806" s="243"/>
      <c r="DW806" s="243"/>
    </row>
    <row r="807" ht="15.75" customHeight="1">
      <c r="E807" s="247"/>
      <c r="F807" s="247"/>
      <c r="G807" s="247"/>
      <c r="H807" s="247"/>
      <c r="I807" s="247"/>
      <c r="J807" s="248"/>
      <c r="T807" s="249"/>
      <c r="AE807" s="242"/>
      <c r="AF807" s="242"/>
      <c r="AG807" s="242"/>
      <c r="AH807" s="242"/>
      <c r="BF807" s="164"/>
      <c r="BG807" s="164"/>
      <c r="BH807" s="164"/>
      <c r="BI807" s="164"/>
      <c r="BJ807" s="164"/>
      <c r="BK807" s="164"/>
      <c r="BL807" s="164"/>
      <c r="BM807" s="164"/>
      <c r="BN807" s="164"/>
      <c r="BO807" s="164"/>
      <c r="BP807" s="164"/>
      <c r="BQ807" s="164"/>
      <c r="BR807" s="164"/>
      <c r="BS807" s="164"/>
      <c r="BT807" s="164"/>
      <c r="BU807" s="164"/>
      <c r="BV807" s="164"/>
      <c r="BW807" s="164"/>
      <c r="BX807" s="164"/>
      <c r="BY807" s="164"/>
      <c r="BZ807" s="164"/>
      <c r="CA807" s="164"/>
      <c r="CB807" s="164"/>
      <c r="CC807" s="164"/>
      <c r="CD807" s="164"/>
      <c r="CE807" s="164"/>
      <c r="CF807" s="164"/>
      <c r="CG807" s="164"/>
      <c r="CH807" s="164"/>
      <c r="CI807" s="164"/>
      <c r="DR807" s="243"/>
      <c r="DS807" s="243"/>
      <c r="DT807" s="243"/>
      <c r="DU807" s="243"/>
      <c r="DV807" s="243"/>
      <c r="DW807" s="243"/>
    </row>
    <row r="808" ht="15.75" customHeight="1">
      <c r="E808" s="247"/>
      <c r="F808" s="247"/>
      <c r="G808" s="247"/>
      <c r="H808" s="247"/>
      <c r="I808" s="247"/>
      <c r="J808" s="248"/>
      <c r="T808" s="249"/>
      <c r="AE808" s="242"/>
      <c r="AF808" s="242"/>
      <c r="AG808" s="242"/>
      <c r="AH808" s="242"/>
      <c r="BF808" s="164"/>
      <c r="BG808" s="164"/>
      <c r="BH808" s="164"/>
      <c r="BI808" s="164"/>
      <c r="BJ808" s="164"/>
      <c r="BK808" s="164"/>
      <c r="BL808" s="164"/>
      <c r="BM808" s="164"/>
      <c r="BN808" s="164"/>
      <c r="BO808" s="164"/>
      <c r="BP808" s="164"/>
      <c r="BQ808" s="164"/>
      <c r="BR808" s="164"/>
      <c r="BS808" s="164"/>
      <c r="BT808" s="164"/>
      <c r="BU808" s="164"/>
      <c r="BV808" s="164"/>
      <c r="BW808" s="164"/>
      <c r="BX808" s="164"/>
      <c r="BY808" s="164"/>
      <c r="BZ808" s="164"/>
      <c r="CA808" s="164"/>
      <c r="CB808" s="164"/>
      <c r="CC808" s="164"/>
      <c r="CD808" s="164"/>
      <c r="CE808" s="164"/>
      <c r="CF808" s="164"/>
      <c r="CG808" s="164"/>
      <c r="CH808" s="164"/>
      <c r="CI808" s="164"/>
      <c r="DR808" s="243"/>
      <c r="DS808" s="243"/>
      <c r="DT808" s="243"/>
      <c r="DU808" s="243"/>
      <c r="DV808" s="243"/>
      <c r="DW808" s="243"/>
    </row>
    <row r="809" ht="15.75" customHeight="1">
      <c r="E809" s="247"/>
      <c r="F809" s="247"/>
      <c r="G809" s="247"/>
      <c r="H809" s="247"/>
      <c r="I809" s="247"/>
      <c r="J809" s="248"/>
      <c r="T809" s="249"/>
      <c r="AE809" s="242"/>
      <c r="AF809" s="242"/>
      <c r="AG809" s="242"/>
      <c r="AH809" s="242"/>
      <c r="BF809" s="164"/>
      <c r="BG809" s="164"/>
      <c r="BH809" s="164"/>
      <c r="BI809" s="164"/>
      <c r="BJ809" s="164"/>
      <c r="BK809" s="164"/>
      <c r="BL809" s="164"/>
      <c r="BM809" s="164"/>
      <c r="BN809" s="164"/>
      <c r="BO809" s="164"/>
      <c r="BP809" s="164"/>
      <c r="BQ809" s="164"/>
      <c r="BR809" s="164"/>
      <c r="BS809" s="164"/>
      <c r="BT809" s="164"/>
      <c r="BU809" s="164"/>
      <c r="BV809" s="164"/>
      <c r="BW809" s="164"/>
      <c r="BX809" s="164"/>
      <c r="BY809" s="164"/>
      <c r="BZ809" s="164"/>
      <c r="CA809" s="164"/>
      <c r="CB809" s="164"/>
      <c r="CC809" s="164"/>
      <c r="CD809" s="164"/>
      <c r="CE809" s="164"/>
      <c r="CF809" s="164"/>
      <c r="CG809" s="164"/>
      <c r="CH809" s="164"/>
      <c r="CI809" s="164"/>
      <c r="DR809" s="243"/>
      <c r="DS809" s="243"/>
      <c r="DT809" s="243"/>
      <c r="DU809" s="243"/>
      <c r="DV809" s="243"/>
      <c r="DW809" s="243"/>
    </row>
    <row r="810" ht="15.75" customHeight="1">
      <c r="E810" s="247"/>
      <c r="F810" s="247"/>
      <c r="G810" s="247"/>
      <c r="H810" s="247"/>
      <c r="I810" s="247"/>
      <c r="J810" s="248"/>
      <c r="T810" s="249"/>
      <c r="AE810" s="242"/>
      <c r="AF810" s="242"/>
      <c r="AG810" s="242"/>
      <c r="AH810" s="242"/>
      <c r="BF810" s="164"/>
      <c r="BG810" s="164"/>
      <c r="BH810" s="164"/>
      <c r="BI810" s="164"/>
      <c r="BJ810" s="164"/>
      <c r="BK810" s="164"/>
      <c r="BL810" s="164"/>
      <c r="BM810" s="164"/>
      <c r="BN810" s="164"/>
      <c r="BO810" s="164"/>
      <c r="BP810" s="164"/>
      <c r="BQ810" s="164"/>
      <c r="BR810" s="164"/>
      <c r="BS810" s="164"/>
      <c r="BT810" s="164"/>
      <c r="BU810" s="164"/>
      <c r="BV810" s="164"/>
      <c r="BW810" s="164"/>
      <c r="BX810" s="164"/>
      <c r="BY810" s="164"/>
      <c r="BZ810" s="164"/>
      <c r="CA810" s="164"/>
      <c r="CB810" s="164"/>
      <c r="CC810" s="164"/>
      <c r="CD810" s="164"/>
      <c r="CE810" s="164"/>
      <c r="CF810" s="164"/>
      <c r="CG810" s="164"/>
      <c r="CH810" s="164"/>
      <c r="CI810" s="164"/>
      <c r="DR810" s="243"/>
      <c r="DS810" s="243"/>
      <c r="DT810" s="243"/>
      <c r="DU810" s="243"/>
      <c r="DV810" s="243"/>
      <c r="DW810" s="243"/>
    </row>
    <row r="811" ht="15.75" customHeight="1">
      <c r="E811" s="247"/>
      <c r="F811" s="247"/>
      <c r="G811" s="247"/>
      <c r="H811" s="247"/>
      <c r="I811" s="247"/>
      <c r="J811" s="248"/>
      <c r="T811" s="249"/>
      <c r="AE811" s="242"/>
      <c r="AF811" s="242"/>
      <c r="AG811" s="242"/>
      <c r="AH811" s="242"/>
      <c r="BF811" s="164"/>
      <c r="BG811" s="164"/>
      <c r="BH811" s="164"/>
      <c r="BI811" s="164"/>
      <c r="BJ811" s="164"/>
      <c r="BK811" s="164"/>
      <c r="BL811" s="164"/>
      <c r="BM811" s="164"/>
      <c r="BN811" s="164"/>
      <c r="BO811" s="164"/>
      <c r="BP811" s="164"/>
      <c r="BQ811" s="164"/>
      <c r="BR811" s="164"/>
      <c r="BS811" s="164"/>
      <c r="BT811" s="164"/>
      <c r="BU811" s="164"/>
      <c r="BV811" s="164"/>
      <c r="BW811" s="164"/>
      <c r="BX811" s="164"/>
      <c r="BY811" s="164"/>
      <c r="BZ811" s="164"/>
      <c r="CA811" s="164"/>
      <c r="CB811" s="164"/>
      <c r="CC811" s="164"/>
      <c r="CD811" s="164"/>
      <c r="CE811" s="164"/>
      <c r="CF811" s="164"/>
      <c r="CG811" s="164"/>
      <c r="CH811" s="164"/>
      <c r="CI811" s="164"/>
      <c r="DR811" s="243"/>
      <c r="DS811" s="243"/>
      <c r="DT811" s="243"/>
      <c r="DU811" s="243"/>
      <c r="DV811" s="243"/>
      <c r="DW811" s="243"/>
    </row>
    <row r="812" ht="15.75" customHeight="1">
      <c r="E812" s="247"/>
      <c r="F812" s="247"/>
      <c r="G812" s="247"/>
      <c r="H812" s="247"/>
      <c r="I812" s="247"/>
      <c r="J812" s="248"/>
      <c r="T812" s="249"/>
      <c r="AE812" s="242"/>
      <c r="AF812" s="242"/>
      <c r="AG812" s="242"/>
      <c r="AH812" s="242"/>
      <c r="BF812" s="164"/>
      <c r="BG812" s="164"/>
      <c r="BH812" s="164"/>
      <c r="BI812" s="164"/>
      <c r="BJ812" s="164"/>
      <c r="BK812" s="164"/>
      <c r="BL812" s="164"/>
      <c r="BM812" s="164"/>
      <c r="BN812" s="164"/>
      <c r="BO812" s="164"/>
      <c r="BP812" s="164"/>
      <c r="BQ812" s="164"/>
      <c r="BR812" s="164"/>
      <c r="BS812" s="164"/>
      <c r="BT812" s="164"/>
      <c r="BU812" s="164"/>
      <c r="BV812" s="164"/>
      <c r="BW812" s="164"/>
      <c r="BX812" s="164"/>
      <c r="BY812" s="164"/>
      <c r="BZ812" s="164"/>
      <c r="CA812" s="164"/>
      <c r="CB812" s="164"/>
      <c r="CC812" s="164"/>
      <c r="CD812" s="164"/>
      <c r="CE812" s="164"/>
      <c r="CF812" s="164"/>
      <c r="CG812" s="164"/>
      <c r="CH812" s="164"/>
      <c r="CI812" s="164"/>
      <c r="DR812" s="243"/>
      <c r="DS812" s="243"/>
      <c r="DT812" s="243"/>
      <c r="DU812" s="243"/>
      <c r="DV812" s="243"/>
      <c r="DW812" s="243"/>
    </row>
    <row r="813" ht="15.75" customHeight="1">
      <c r="E813" s="247"/>
      <c r="F813" s="247"/>
      <c r="G813" s="247"/>
      <c r="H813" s="247"/>
      <c r="I813" s="247"/>
      <c r="J813" s="248"/>
      <c r="T813" s="249"/>
      <c r="AE813" s="242"/>
      <c r="AF813" s="242"/>
      <c r="AG813" s="242"/>
      <c r="AH813" s="242"/>
      <c r="BF813" s="164"/>
      <c r="BG813" s="164"/>
      <c r="BH813" s="164"/>
      <c r="BI813" s="164"/>
      <c r="BJ813" s="164"/>
      <c r="BK813" s="164"/>
      <c r="BL813" s="164"/>
      <c r="BM813" s="164"/>
      <c r="BN813" s="164"/>
      <c r="BO813" s="164"/>
      <c r="BP813" s="164"/>
      <c r="BQ813" s="164"/>
      <c r="BR813" s="164"/>
      <c r="BS813" s="164"/>
      <c r="BT813" s="164"/>
      <c r="BU813" s="164"/>
      <c r="BV813" s="164"/>
      <c r="BW813" s="164"/>
      <c r="BX813" s="164"/>
      <c r="BY813" s="164"/>
      <c r="BZ813" s="164"/>
      <c r="CA813" s="164"/>
      <c r="CB813" s="164"/>
      <c r="CC813" s="164"/>
      <c r="CD813" s="164"/>
      <c r="CE813" s="164"/>
      <c r="CF813" s="164"/>
      <c r="CG813" s="164"/>
      <c r="CH813" s="164"/>
      <c r="CI813" s="164"/>
      <c r="DR813" s="243"/>
      <c r="DS813" s="243"/>
      <c r="DT813" s="243"/>
      <c r="DU813" s="243"/>
      <c r="DV813" s="243"/>
      <c r="DW813" s="243"/>
    </row>
    <row r="814" ht="15.75" customHeight="1">
      <c r="E814" s="247"/>
      <c r="F814" s="247"/>
      <c r="G814" s="247"/>
      <c r="H814" s="247"/>
      <c r="I814" s="247"/>
      <c r="J814" s="248"/>
      <c r="T814" s="249"/>
      <c r="AE814" s="242"/>
      <c r="AF814" s="242"/>
      <c r="AG814" s="242"/>
      <c r="AH814" s="242"/>
      <c r="BF814" s="164"/>
      <c r="BG814" s="164"/>
      <c r="BH814" s="164"/>
      <c r="BI814" s="164"/>
      <c r="BJ814" s="164"/>
      <c r="BK814" s="164"/>
      <c r="BL814" s="164"/>
      <c r="BM814" s="164"/>
      <c r="BN814" s="164"/>
      <c r="BO814" s="164"/>
      <c r="BP814" s="164"/>
      <c r="BQ814" s="164"/>
      <c r="BR814" s="164"/>
      <c r="BS814" s="164"/>
      <c r="BT814" s="164"/>
      <c r="BU814" s="164"/>
      <c r="BV814" s="164"/>
      <c r="BW814" s="164"/>
      <c r="BX814" s="164"/>
      <c r="BY814" s="164"/>
      <c r="BZ814" s="164"/>
      <c r="CA814" s="164"/>
      <c r="CB814" s="164"/>
      <c r="CC814" s="164"/>
      <c r="CD814" s="164"/>
      <c r="CE814" s="164"/>
      <c r="CF814" s="164"/>
      <c r="CG814" s="164"/>
      <c r="CH814" s="164"/>
      <c r="CI814" s="164"/>
      <c r="DR814" s="243"/>
      <c r="DS814" s="243"/>
      <c r="DT814" s="243"/>
      <c r="DU814" s="243"/>
      <c r="DV814" s="243"/>
      <c r="DW814" s="243"/>
    </row>
    <row r="815" ht="15.75" customHeight="1">
      <c r="E815" s="247"/>
      <c r="F815" s="247"/>
      <c r="G815" s="247"/>
      <c r="H815" s="247"/>
      <c r="I815" s="247"/>
      <c r="J815" s="248"/>
      <c r="T815" s="249"/>
      <c r="AE815" s="242"/>
      <c r="AF815" s="242"/>
      <c r="AG815" s="242"/>
      <c r="AH815" s="242"/>
      <c r="BF815" s="164"/>
      <c r="BG815" s="164"/>
      <c r="BH815" s="164"/>
      <c r="BI815" s="164"/>
      <c r="BJ815" s="164"/>
      <c r="BK815" s="164"/>
      <c r="BL815" s="164"/>
      <c r="BM815" s="164"/>
      <c r="BN815" s="164"/>
      <c r="BO815" s="164"/>
      <c r="BP815" s="164"/>
      <c r="BQ815" s="164"/>
      <c r="BR815" s="164"/>
      <c r="BS815" s="164"/>
      <c r="BT815" s="164"/>
      <c r="BU815" s="164"/>
      <c r="BV815" s="164"/>
      <c r="BW815" s="164"/>
      <c r="BX815" s="164"/>
      <c r="BY815" s="164"/>
      <c r="BZ815" s="164"/>
      <c r="CA815" s="164"/>
      <c r="CB815" s="164"/>
      <c r="CC815" s="164"/>
      <c r="CD815" s="164"/>
      <c r="CE815" s="164"/>
      <c r="CF815" s="164"/>
      <c r="CG815" s="164"/>
      <c r="CH815" s="164"/>
      <c r="CI815" s="164"/>
      <c r="DR815" s="243"/>
      <c r="DS815" s="243"/>
      <c r="DT815" s="243"/>
      <c r="DU815" s="243"/>
      <c r="DV815" s="243"/>
      <c r="DW815" s="243"/>
    </row>
    <row r="816" ht="15.75" customHeight="1">
      <c r="E816" s="247"/>
      <c r="F816" s="247"/>
      <c r="G816" s="247"/>
      <c r="H816" s="247"/>
      <c r="I816" s="247"/>
      <c r="J816" s="248"/>
      <c r="T816" s="249"/>
      <c r="AE816" s="242"/>
      <c r="AF816" s="242"/>
      <c r="AG816" s="242"/>
      <c r="AH816" s="242"/>
      <c r="BF816" s="164"/>
      <c r="BG816" s="164"/>
      <c r="BH816" s="164"/>
      <c r="BI816" s="164"/>
      <c r="BJ816" s="164"/>
      <c r="BK816" s="164"/>
      <c r="BL816" s="164"/>
      <c r="BM816" s="164"/>
      <c r="BN816" s="164"/>
      <c r="BO816" s="164"/>
      <c r="BP816" s="164"/>
      <c r="BQ816" s="164"/>
      <c r="BR816" s="164"/>
      <c r="BS816" s="164"/>
      <c r="BT816" s="164"/>
      <c r="BU816" s="164"/>
      <c r="BV816" s="164"/>
      <c r="BW816" s="164"/>
      <c r="BX816" s="164"/>
      <c r="BY816" s="164"/>
      <c r="BZ816" s="164"/>
      <c r="CA816" s="164"/>
      <c r="CB816" s="164"/>
      <c r="CC816" s="164"/>
      <c r="CD816" s="164"/>
      <c r="CE816" s="164"/>
      <c r="CF816" s="164"/>
      <c r="CG816" s="164"/>
      <c r="CH816" s="164"/>
      <c r="CI816" s="164"/>
      <c r="DR816" s="243"/>
      <c r="DS816" s="243"/>
      <c r="DT816" s="243"/>
      <c r="DU816" s="243"/>
      <c r="DV816" s="243"/>
      <c r="DW816" s="243"/>
    </row>
    <row r="817" ht="15.75" customHeight="1">
      <c r="E817" s="247"/>
      <c r="F817" s="247"/>
      <c r="G817" s="247"/>
      <c r="H817" s="247"/>
      <c r="I817" s="247"/>
      <c r="J817" s="248"/>
      <c r="T817" s="249"/>
      <c r="AE817" s="242"/>
      <c r="AF817" s="242"/>
      <c r="AG817" s="242"/>
      <c r="AH817" s="242"/>
      <c r="BF817" s="164"/>
      <c r="BG817" s="164"/>
      <c r="BH817" s="164"/>
      <c r="BI817" s="164"/>
      <c r="BJ817" s="164"/>
      <c r="BK817" s="164"/>
      <c r="BL817" s="164"/>
      <c r="BM817" s="164"/>
      <c r="BN817" s="164"/>
      <c r="BO817" s="164"/>
      <c r="BP817" s="164"/>
      <c r="BQ817" s="164"/>
      <c r="BR817" s="164"/>
      <c r="BS817" s="164"/>
      <c r="BT817" s="164"/>
      <c r="BU817" s="164"/>
      <c r="BV817" s="164"/>
      <c r="BW817" s="164"/>
      <c r="BX817" s="164"/>
      <c r="BY817" s="164"/>
      <c r="BZ817" s="164"/>
      <c r="CA817" s="164"/>
      <c r="CB817" s="164"/>
      <c r="CC817" s="164"/>
      <c r="CD817" s="164"/>
      <c r="CE817" s="164"/>
      <c r="CF817" s="164"/>
      <c r="CG817" s="164"/>
      <c r="CH817" s="164"/>
      <c r="CI817" s="164"/>
      <c r="DR817" s="243"/>
      <c r="DS817" s="243"/>
      <c r="DT817" s="243"/>
      <c r="DU817" s="243"/>
      <c r="DV817" s="243"/>
      <c r="DW817" s="243"/>
    </row>
    <row r="818" ht="15.75" customHeight="1">
      <c r="E818" s="247"/>
      <c r="F818" s="247"/>
      <c r="G818" s="247"/>
      <c r="H818" s="247"/>
      <c r="I818" s="247"/>
      <c r="J818" s="248"/>
      <c r="T818" s="249"/>
      <c r="AE818" s="242"/>
      <c r="AF818" s="242"/>
      <c r="AG818" s="242"/>
      <c r="AH818" s="242"/>
      <c r="BF818" s="164"/>
      <c r="BG818" s="164"/>
      <c r="BH818" s="164"/>
      <c r="BI818" s="164"/>
      <c r="BJ818" s="164"/>
      <c r="BK818" s="164"/>
      <c r="BL818" s="164"/>
      <c r="BM818" s="164"/>
      <c r="BN818" s="164"/>
      <c r="BO818" s="164"/>
      <c r="BP818" s="164"/>
      <c r="BQ818" s="164"/>
      <c r="BR818" s="164"/>
      <c r="BS818" s="164"/>
      <c r="BT818" s="164"/>
      <c r="BU818" s="164"/>
      <c r="BV818" s="164"/>
      <c r="BW818" s="164"/>
      <c r="BX818" s="164"/>
      <c r="BY818" s="164"/>
      <c r="BZ818" s="164"/>
      <c r="CA818" s="164"/>
      <c r="CB818" s="164"/>
      <c r="CC818" s="164"/>
      <c r="CD818" s="164"/>
      <c r="CE818" s="164"/>
      <c r="CF818" s="164"/>
      <c r="CG818" s="164"/>
      <c r="CH818" s="164"/>
      <c r="CI818" s="164"/>
      <c r="DR818" s="243"/>
      <c r="DS818" s="243"/>
      <c r="DT818" s="243"/>
      <c r="DU818" s="243"/>
      <c r="DV818" s="243"/>
      <c r="DW818" s="243"/>
    </row>
    <row r="819" ht="15.75" customHeight="1">
      <c r="E819" s="247"/>
      <c r="F819" s="247"/>
      <c r="G819" s="247"/>
      <c r="H819" s="247"/>
      <c r="I819" s="247"/>
      <c r="J819" s="248"/>
      <c r="T819" s="249"/>
      <c r="AE819" s="242"/>
      <c r="AF819" s="242"/>
      <c r="AG819" s="242"/>
      <c r="AH819" s="242"/>
      <c r="BF819" s="164"/>
      <c r="BG819" s="164"/>
      <c r="BH819" s="164"/>
      <c r="BI819" s="164"/>
      <c r="BJ819" s="164"/>
      <c r="BK819" s="164"/>
      <c r="BL819" s="164"/>
      <c r="BM819" s="164"/>
      <c r="BN819" s="164"/>
      <c r="BO819" s="164"/>
      <c r="BP819" s="164"/>
      <c r="BQ819" s="164"/>
      <c r="BR819" s="164"/>
      <c r="BS819" s="164"/>
      <c r="BT819" s="164"/>
      <c r="BU819" s="164"/>
      <c r="BV819" s="164"/>
      <c r="BW819" s="164"/>
      <c r="BX819" s="164"/>
      <c r="BY819" s="164"/>
      <c r="BZ819" s="164"/>
      <c r="CA819" s="164"/>
      <c r="CB819" s="164"/>
      <c r="CC819" s="164"/>
      <c r="CD819" s="164"/>
      <c r="CE819" s="164"/>
      <c r="CF819" s="164"/>
      <c r="CG819" s="164"/>
      <c r="CH819" s="164"/>
      <c r="CI819" s="164"/>
      <c r="DR819" s="243"/>
      <c r="DS819" s="243"/>
      <c r="DT819" s="243"/>
      <c r="DU819" s="243"/>
      <c r="DV819" s="243"/>
      <c r="DW819" s="243"/>
    </row>
    <row r="820" ht="15.75" customHeight="1">
      <c r="E820" s="247"/>
      <c r="F820" s="247"/>
      <c r="G820" s="247"/>
      <c r="H820" s="247"/>
      <c r="I820" s="247"/>
      <c r="J820" s="248"/>
      <c r="T820" s="249"/>
      <c r="AE820" s="242"/>
      <c r="AF820" s="242"/>
      <c r="AG820" s="242"/>
      <c r="AH820" s="242"/>
      <c r="BF820" s="164"/>
      <c r="BG820" s="164"/>
      <c r="BH820" s="164"/>
      <c r="BI820" s="164"/>
      <c r="BJ820" s="164"/>
      <c r="BK820" s="164"/>
      <c r="BL820" s="164"/>
      <c r="BM820" s="164"/>
      <c r="BN820" s="164"/>
      <c r="BO820" s="164"/>
      <c r="BP820" s="164"/>
      <c r="BQ820" s="164"/>
      <c r="BR820" s="164"/>
      <c r="BS820" s="164"/>
      <c r="BT820" s="164"/>
      <c r="BU820" s="164"/>
      <c r="BV820" s="164"/>
      <c r="BW820" s="164"/>
      <c r="BX820" s="164"/>
      <c r="BY820" s="164"/>
      <c r="BZ820" s="164"/>
      <c r="CA820" s="164"/>
      <c r="CB820" s="164"/>
      <c r="CC820" s="164"/>
      <c r="CD820" s="164"/>
      <c r="CE820" s="164"/>
      <c r="CF820" s="164"/>
      <c r="CG820" s="164"/>
      <c r="CH820" s="164"/>
      <c r="CI820" s="164"/>
      <c r="DR820" s="243"/>
      <c r="DS820" s="243"/>
      <c r="DT820" s="243"/>
      <c r="DU820" s="243"/>
      <c r="DV820" s="243"/>
      <c r="DW820" s="243"/>
    </row>
    <row r="821" ht="15.75" customHeight="1">
      <c r="E821" s="247"/>
      <c r="F821" s="247"/>
      <c r="G821" s="247"/>
      <c r="H821" s="247"/>
      <c r="I821" s="247"/>
      <c r="J821" s="248"/>
      <c r="T821" s="249"/>
      <c r="AE821" s="242"/>
      <c r="AF821" s="242"/>
      <c r="AG821" s="242"/>
      <c r="AH821" s="242"/>
      <c r="BF821" s="164"/>
      <c r="BG821" s="164"/>
      <c r="BH821" s="164"/>
      <c r="BI821" s="164"/>
      <c r="BJ821" s="164"/>
      <c r="BK821" s="164"/>
      <c r="BL821" s="164"/>
      <c r="BM821" s="164"/>
      <c r="BN821" s="164"/>
      <c r="BO821" s="164"/>
      <c r="BP821" s="164"/>
      <c r="BQ821" s="164"/>
      <c r="BR821" s="164"/>
      <c r="BS821" s="164"/>
      <c r="BT821" s="164"/>
      <c r="BU821" s="164"/>
      <c r="BV821" s="164"/>
      <c r="BW821" s="164"/>
      <c r="BX821" s="164"/>
      <c r="BY821" s="164"/>
      <c r="BZ821" s="164"/>
      <c r="CA821" s="164"/>
      <c r="CB821" s="164"/>
      <c r="CC821" s="164"/>
      <c r="CD821" s="164"/>
      <c r="CE821" s="164"/>
      <c r="CF821" s="164"/>
      <c r="CG821" s="164"/>
      <c r="CH821" s="164"/>
      <c r="CI821" s="164"/>
      <c r="DR821" s="243"/>
      <c r="DS821" s="243"/>
      <c r="DT821" s="243"/>
      <c r="DU821" s="243"/>
      <c r="DV821" s="243"/>
      <c r="DW821" s="243"/>
    </row>
    <row r="822" ht="15.75" customHeight="1">
      <c r="E822" s="247"/>
      <c r="F822" s="247"/>
      <c r="G822" s="247"/>
      <c r="H822" s="247"/>
      <c r="I822" s="247"/>
      <c r="J822" s="248"/>
      <c r="T822" s="249"/>
      <c r="AE822" s="242"/>
      <c r="AF822" s="242"/>
      <c r="AG822" s="242"/>
      <c r="AH822" s="242"/>
      <c r="BF822" s="164"/>
      <c r="BG822" s="164"/>
      <c r="BH822" s="164"/>
      <c r="BI822" s="164"/>
      <c r="BJ822" s="164"/>
      <c r="BK822" s="164"/>
      <c r="BL822" s="164"/>
      <c r="BM822" s="164"/>
      <c r="BN822" s="164"/>
      <c r="BO822" s="164"/>
      <c r="BP822" s="164"/>
      <c r="BQ822" s="164"/>
      <c r="BR822" s="164"/>
      <c r="BS822" s="164"/>
      <c r="BT822" s="164"/>
      <c r="BU822" s="164"/>
      <c r="BV822" s="164"/>
      <c r="BW822" s="164"/>
      <c r="BX822" s="164"/>
      <c r="BY822" s="164"/>
      <c r="BZ822" s="164"/>
      <c r="CA822" s="164"/>
      <c r="CB822" s="164"/>
      <c r="CC822" s="164"/>
      <c r="CD822" s="164"/>
      <c r="CE822" s="164"/>
      <c r="CF822" s="164"/>
      <c r="CG822" s="164"/>
      <c r="CH822" s="164"/>
      <c r="CI822" s="164"/>
      <c r="DR822" s="243"/>
      <c r="DS822" s="243"/>
      <c r="DT822" s="243"/>
      <c r="DU822" s="243"/>
      <c r="DV822" s="243"/>
      <c r="DW822" s="243"/>
    </row>
    <row r="823" ht="15.75" customHeight="1">
      <c r="E823" s="247"/>
      <c r="F823" s="247"/>
      <c r="G823" s="247"/>
      <c r="H823" s="247"/>
      <c r="I823" s="247"/>
      <c r="J823" s="248"/>
      <c r="T823" s="249"/>
      <c r="AE823" s="242"/>
      <c r="AF823" s="242"/>
      <c r="AG823" s="242"/>
      <c r="AH823" s="242"/>
      <c r="BF823" s="164"/>
      <c r="BG823" s="164"/>
      <c r="BH823" s="164"/>
      <c r="BI823" s="164"/>
      <c r="BJ823" s="164"/>
      <c r="BK823" s="164"/>
      <c r="BL823" s="164"/>
      <c r="BM823" s="164"/>
      <c r="BN823" s="164"/>
      <c r="BO823" s="164"/>
      <c r="BP823" s="164"/>
      <c r="BQ823" s="164"/>
      <c r="BR823" s="164"/>
      <c r="BS823" s="164"/>
      <c r="BT823" s="164"/>
      <c r="BU823" s="164"/>
      <c r="BV823" s="164"/>
      <c r="BW823" s="164"/>
      <c r="BX823" s="164"/>
      <c r="BY823" s="164"/>
      <c r="BZ823" s="164"/>
      <c r="CA823" s="164"/>
      <c r="CB823" s="164"/>
      <c r="CC823" s="164"/>
      <c r="CD823" s="164"/>
      <c r="CE823" s="164"/>
      <c r="CF823" s="164"/>
      <c r="CG823" s="164"/>
      <c r="CH823" s="164"/>
      <c r="CI823" s="164"/>
      <c r="DR823" s="243"/>
      <c r="DS823" s="243"/>
      <c r="DT823" s="243"/>
      <c r="DU823" s="243"/>
      <c r="DV823" s="243"/>
      <c r="DW823" s="243"/>
    </row>
    <row r="824" ht="15.75" customHeight="1">
      <c r="E824" s="247"/>
      <c r="F824" s="247"/>
      <c r="G824" s="247"/>
      <c r="H824" s="247"/>
      <c r="I824" s="247"/>
      <c r="J824" s="248"/>
      <c r="T824" s="249"/>
      <c r="AE824" s="242"/>
      <c r="AF824" s="242"/>
      <c r="AG824" s="242"/>
      <c r="AH824" s="242"/>
      <c r="BF824" s="164"/>
      <c r="BG824" s="164"/>
      <c r="BH824" s="164"/>
      <c r="BI824" s="164"/>
      <c r="BJ824" s="164"/>
      <c r="BK824" s="164"/>
      <c r="BL824" s="164"/>
      <c r="BM824" s="164"/>
      <c r="BN824" s="164"/>
      <c r="BO824" s="164"/>
      <c r="BP824" s="164"/>
      <c r="BQ824" s="164"/>
      <c r="BR824" s="164"/>
      <c r="BS824" s="164"/>
      <c r="BT824" s="164"/>
      <c r="BU824" s="164"/>
      <c r="BV824" s="164"/>
      <c r="BW824" s="164"/>
      <c r="BX824" s="164"/>
      <c r="BY824" s="164"/>
      <c r="BZ824" s="164"/>
      <c r="CA824" s="164"/>
      <c r="CB824" s="164"/>
      <c r="CC824" s="164"/>
      <c r="CD824" s="164"/>
      <c r="CE824" s="164"/>
      <c r="CF824" s="164"/>
      <c r="CG824" s="164"/>
      <c r="CH824" s="164"/>
      <c r="CI824" s="164"/>
      <c r="DR824" s="243"/>
      <c r="DS824" s="243"/>
      <c r="DT824" s="243"/>
      <c r="DU824" s="243"/>
      <c r="DV824" s="243"/>
      <c r="DW824" s="243"/>
    </row>
    <row r="825" ht="15.75" customHeight="1">
      <c r="E825" s="247"/>
      <c r="F825" s="247"/>
      <c r="G825" s="247"/>
      <c r="H825" s="247"/>
      <c r="I825" s="247"/>
      <c r="J825" s="248"/>
      <c r="T825" s="249"/>
      <c r="AE825" s="242"/>
      <c r="AF825" s="242"/>
      <c r="AG825" s="242"/>
      <c r="AH825" s="242"/>
      <c r="BF825" s="164"/>
      <c r="BG825" s="164"/>
      <c r="BH825" s="164"/>
      <c r="BI825" s="164"/>
      <c r="BJ825" s="164"/>
      <c r="BK825" s="164"/>
      <c r="BL825" s="164"/>
      <c r="BM825" s="164"/>
      <c r="BN825" s="164"/>
      <c r="BO825" s="164"/>
      <c r="BP825" s="164"/>
      <c r="BQ825" s="164"/>
      <c r="BR825" s="164"/>
      <c r="BS825" s="164"/>
      <c r="BT825" s="164"/>
      <c r="BU825" s="164"/>
      <c r="BV825" s="164"/>
      <c r="BW825" s="164"/>
      <c r="BX825" s="164"/>
      <c r="BY825" s="164"/>
      <c r="BZ825" s="164"/>
      <c r="CA825" s="164"/>
      <c r="CB825" s="164"/>
      <c r="CC825" s="164"/>
      <c r="CD825" s="164"/>
      <c r="CE825" s="164"/>
      <c r="CF825" s="164"/>
      <c r="CG825" s="164"/>
      <c r="CH825" s="164"/>
      <c r="CI825" s="164"/>
      <c r="DR825" s="243"/>
      <c r="DS825" s="243"/>
      <c r="DT825" s="243"/>
      <c r="DU825" s="243"/>
      <c r="DV825" s="243"/>
      <c r="DW825" s="243"/>
    </row>
    <row r="826" ht="15.75" customHeight="1">
      <c r="E826" s="247"/>
      <c r="F826" s="247"/>
      <c r="G826" s="247"/>
      <c r="H826" s="247"/>
      <c r="I826" s="247"/>
      <c r="J826" s="248"/>
      <c r="T826" s="249"/>
      <c r="AE826" s="242"/>
      <c r="AF826" s="242"/>
      <c r="AG826" s="242"/>
      <c r="AH826" s="242"/>
      <c r="BF826" s="164"/>
      <c r="BG826" s="164"/>
      <c r="BH826" s="164"/>
      <c r="BI826" s="164"/>
      <c r="BJ826" s="164"/>
      <c r="BK826" s="164"/>
      <c r="BL826" s="164"/>
      <c r="BM826" s="164"/>
      <c r="BN826" s="164"/>
      <c r="BO826" s="164"/>
      <c r="BP826" s="164"/>
      <c r="BQ826" s="164"/>
      <c r="BR826" s="164"/>
      <c r="BS826" s="164"/>
      <c r="BT826" s="164"/>
      <c r="BU826" s="164"/>
      <c r="BV826" s="164"/>
      <c r="BW826" s="164"/>
      <c r="BX826" s="164"/>
      <c r="BY826" s="164"/>
      <c r="BZ826" s="164"/>
      <c r="CA826" s="164"/>
      <c r="CB826" s="164"/>
      <c r="CC826" s="164"/>
      <c r="CD826" s="164"/>
      <c r="CE826" s="164"/>
      <c r="CF826" s="164"/>
      <c r="CG826" s="164"/>
      <c r="CH826" s="164"/>
      <c r="CI826" s="164"/>
      <c r="DR826" s="243"/>
      <c r="DS826" s="243"/>
      <c r="DT826" s="243"/>
      <c r="DU826" s="243"/>
      <c r="DV826" s="243"/>
      <c r="DW826" s="243"/>
    </row>
    <row r="827" ht="15.75" customHeight="1">
      <c r="E827" s="247"/>
      <c r="F827" s="247"/>
      <c r="G827" s="247"/>
      <c r="H827" s="247"/>
      <c r="I827" s="247"/>
      <c r="J827" s="248"/>
      <c r="T827" s="249"/>
      <c r="AE827" s="242"/>
      <c r="AF827" s="242"/>
      <c r="AG827" s="242"/>
      <c r="AH827" s="242"/>
      <c r="BF827" s="164"/>
      <c r="BG827" s="164"/>
      <c r="BH827" s="164"/>
      <c r="BI827" s="164"/>
      <c r="BJ827" s="164"/>
      <c r="BK827" s="164"/>
      <c r="BL827" s="164"/>
      <c r="BM827" s="164"/>
      <c r="BN827" s="164"/>
      <c r="BO827" s="164"/>
      <c r="BP827" s="164"/>
      <c r="BQ827" s="164"/>
      <c r="BR827" s="164"/>
      <c r="BS827" s="164"/>
      <c r="BT827" s="164"/>
      <c r="BU827" s="164"/>
      <c r="BV827" s="164"/>
      <c r="BW827" s="164"/>
      <c r="BX827" s="164"/>
      <c r="BY827" s="164"/>
      <c r="BZ827" s="164"/>
      <c r="CA827" s="164"/>
      <c r="CB827" s="164"/>
      <c r="CC827" s="164"/>
      <c r="CD827" s="164"/>
      <c r="CE827" s="164"/>
      <c r="CF827" s="164"/>
      <c r="CG827" s="164"/>
      <c r="CH827" s="164"/>
      <c r="CI827" s="164"/>
      <c r="DR827" s="243"/>
      <c r="DS827" s="243"/>
      <c r="DT827" s="243"/>
      <c r="DU827" s="243"/>
      <c r="DV827" s="243"/>
      <c r="DW827" s="243"/>
    </row>
    <row r="828" ht="15.75" customHeight="1">
      <c r="E828" s="247"/>
      <c r="F828" s="247"/>
      <c r="G828" s="247"/>
      <c r="H828" s="247"/>
      <c r="I828" s="247"/>
      <c r="J828" s="248"/>
      <c r="T828" s="249"/>
      <c r="AE828" s="242"/>
      <c r="AF828" s="242"/>
      <c r="AG828" s="242"/>
      <c r="AH828" s="242"/>
      <c r="BF828" s="164"/>
      <c r="BG828" s="164"/>
      <c r="BH828" s="164"/>
      <c r="BI828" s="164"/>
      <c r="BJ828" s="164"/>
      <c r="BK828" s="164"/>
      <c r="BL828" s="164"/>
      <c r="BM828" s="164"/>
      <c r="BN828" s="164"/>
      <c r="BO828" s="164"/>
      <c r="BP828" s="164"/>
      <c r="BQ828" s="164"/>
      <c r="BR828" s="164"/>
      <c r="BS828" s="164"/>
      <c r="BT828" s="164"/>
      <c r="BU828" s="164"/>
      <c r="BV828" s="164"/>
      <c r="BW828" s="164"/>
      <c r="BX828" s="164"/>
      <c r="BY828" s="164"/>
      <c r="BZ828" s="164"/>
      <c r="CA828" s="164"/>
      <c r="CB828" s="164"/>
      <c r="CC828" s="164"/>
      <c r="CD828" s="164"/>
      <c r="CE828" s="164"/>
      <c r="CF828" s="164"/>
      <c r="CG828" s="164"/>
      <c r="CH828" s="164"/>
      <c r="CI828" s="164"/>
      <c r="DR828" s="243"/>
      <c r="DS828" s="243"/>
      <c r="DT828" s="243"/>
      <c r="DU828" s="243"/>
      <c r="DV828" s="243"/>
      <c r="DW828" s="243"/>
    </row>
    <row r="829" ht="15.75" customHeight="1">
      <c r="E829" s="247"/>
      <c r="F829" s="247"/>
      <c r="G829" s="247"/>
      <c r="H829" s="247"/>
      <c r="I829" s="247"/>
      <c r="J829" s="248"/>
      <c r="T829" s="249"/>
      <c r="AE829" s="242"/>
      <c r="AF829" s="242"/>
      <c r="AG829" s="242"/>
      <c r="AH829" s="242"/>
      <c r="BF829" s="164"/>
      <c r="BG829" s="164"/>
      <c r="BH829" s="164"/>
      <c r="BI829" s="164"/>
      <c r="BJ829" s="164"/>
      <c r="BK829" s="164"/>
      <c r="BL829" s="164"/>
      <c r="BM829" s="164"/>
      <c r="BN829" s="164"/>
      <c r="BO829" s="164"/>
      <c r="BP829" s="164"/>
      <c r="BQ829" s="164"/>
      <c r="BR829" s="164"/>
      <c r="BS829" s="164"/>
      <c r="BT829" s="164"/>
      <c r="BU829" s="164"/>
      <c r="BV829" s="164"/>
      <c r="BW829" s="164"/>
      <c r="BX829" s="164"/>
      <c r="BY829" s="164"/>
      <c r="BZ829" s="164"/>
      <c r="CA829" s="164"/>
      <c r="CB829" s="164"/>
      <c r="CC829" s="164"/>
      <c r="CD829" s="164"/>
      <c r="CE829" s="164"/>
      <c r="CF829" s="164"/>
      <c r="CG829" s="164"/>
      <c r="CH829" s="164"/>
      <c r="CI829" s="164"/>
      <c r="DR829" s="243"/>
      <c r="DS829" s="243"/>
      <c r="DT829" s="243"/>
      <c r="DU829" s="243"/>
      <c r="DV829" s="243"/>
      <c r="DW829" s="243"/>
    </row>
    <row r="830" ht="15.75" customHeight="1">
      <c r="E830" s="247"/>
      <c r="F830" s="247"/>
      <c r="G830" s="247"/>
      <c r="H830" s="247"/>
      <c r="I830" s="247"/>
      <c r="J830" s="248"/>
      <c r="T830" s="249"/>
      <c r="AE830" s="242"/>
      <c r="AF830" s="242"/>
      <c r="AG830" s="242"/>
      <c r="AH830" s="242"/>
      <c r="BF830" s="164"/>
      <c r="BG830" s="164"/>
      <c r="BH830" s="164"/>
      <c r="BI830" s="164"/>
      <c r="BJ830" s="164"/>
      <c r="BK830" s="164"/>
      <c r="BL830" s="164"/>
      <c r="BM830" s="164"/>
      <c r="BN830" s="164"/>
      <c r="BO830" s="164"/>
      <c r="BP830" s="164"/>
      <c r="BQ830" s="164"/>
      <c r="BR830" s="164"/>
      <c r="BS830" s="164"/>
      <c r="BT830" s="164"/>
      <c r="BU830" s="164"/>
      <c r="BV830" s="164"/>
      <c r="BW830" s="164"/>
      <c r="BX830" s="164"/>
      <c r="BY830" s="164"/>
      <c r="BZ830" s="164"/>
      <c r="CA830" s="164"/>
      <c r="CB830" s="164"/>
      <c r="CC830" s="164"/>
      <c r="CD830" s="164"/>
      <c r="CE830" s="164"/>
      <c r="CF830" s="164"/>
      <c r="CG830" s="164"/>
      <c r="CH830" s="164"/>
      <c r="CI830" s="164"/>
      <c r="DR830" s="243"/>
      <c r="DS830" s="243"/>
      <c r="DT830" s="243"/>
      <c r="DU830" s="243"/>
      <c r="DV830" s="243"/>
      <c r="DW830" s="243"/>
    </row>
    <row r="831" ht="15.75" customHeight="1">
      <c r="E831" s="247"/>
      <c r="F831" s="247"/>
      <c r="G831" s="247"/>
      <c r="H831" s="247"/>
      <c r="I831" s="247"/>
      <c r="J831" s="248"/>
      <c r="T831" s="249"/>
      <c r="AE831" s="242"/>
      <c r="AF831" s="242"/>
      <c r="AG831" s="242"/>
      <c r="AH831" s="242"/>
      <c r="BF831" s="164"/>
      <c r="BG831" s="164"/>
      <c r="BH831" s="164"/>
      <c r="BI831" s="164"/>
      <c r="BJ831" s="164"/>
      <c r="BK831" s="164"/>
      <c r="BL831" s="164"/>
      <c r="BM831" s="164"/>
      <c r="BN831" s="164"/>
      <c r="BO831" s="164"/>
      <c r="BP831" s="164"/>
      <c r="BQ831" s="164"/>
      <c r="BR831" s="164"/>
      <c r="BS831" s="164"/>
      <c r="BT831" s="164"/>
      <c r="BU831" s="164"/>
      <c r="BV831" s="164"/>
      <c r="BW831" s="164"/>
      <c r="BX831" s="164"/>
      <c r="BY831" s="164"/>
      <c r="BZ831" s="164"/>
      <c r="CA831" s="164"/>
      <c r="CB831" s="164"/>
      <c r="CC831" s="164"/>
      <c r="CD831" s="164"/>
      <c r="CE831" s="164"/>
      <c r="CF831" s="164"/>
      <c r="CG831" s="164"/>
      <c r="CH831" s="164"/>
      <c r="CI831" s="164"/>
      <c r="DR831" s="243"/>
      <c r="DS831" s="243"/>
      <c r="DT831" s="243"/>
      <c r="DU831" s="243"/>
      <c r="DV831" s="243"/>
      <c r="DW831" s="243"/>
    </row>
    <row r="832" ht="15.75" customHeight="1">
      <c r="E832" s="247"/>
      <c r="F832" s="247"/>
      <c r="G832" s="247"/>
      <c r="H832" s="247"/>
      <c r="I832" s="247"/>
      <c r="J832" s="248"/>
      <c r="T832" s="249"/>
      <c r="AE832" s="242"/>
      <c r="AF832" s="242"/>
      <c r="AG832" s="242"/>
      <c r="AH832" s="242"/>
      <c r="BF832" s="164"/>
      <c r="BG832" s="164"/>
      <c r="BH832" s="164"/>
      <c r="BI832" s="164"/>
      <c r="BJ832" s="164"/>
      <c r="BK832" s="164"/>
      <c r="BL832" s="164"/>
      <c r="BM832" s="164"/>
      <c r="BN832" s="164"/>
      <c r="BO832" s="164"/>
      <c r="BP832" s="164"/>
      <c r="BQ832" s="164"/>
      <c r="BR832" s="164"/>
      <c r="BS832" s="164"/>
      <c r="BT832" s="164"/>
      <c r="BU832" s="164"/>
      <c r="BV832" s="164"/>
      <c r="BW832" s="164"/>
      <c r="BX832" s="164"/>
      <c r="BY832" s="164"/>
      <c r="BZ832" s="164"/>
      <c r="CA832" s="164"/>
      <c r="CB832" s="164"/>
      <c r="CC832" s="164"/>
      <c r="CD832" s="164"/>
      <c r="CE832" s="164"/>
      <c r="CF832" s="164"/>
      <c r="CG832" s="164"/>
      <c r="CH832" s="164"/>
      <c r="CI832" s="164"/>
      <c r="DR832" s="243"/>
      <c r="DS832" s="243"/>
      <c r="DT832" s="243"/>
      <c r="DU832" s="243"/>
      <c r="DV832" s="243"/>
      <c r="DW832" s="243"/>
    </row>
    <row r="833" ht="15.75" customHeight="1">
      <c r="E833" s="247"/>
      <c r="F833" s="247"/>
      <c r="G833" s="247"/>
      <c r="H833" s="247"/>
      <c r="I833" s="247"/>
      <c r="J833" s="248"/>
      <c r="T833" s="249"/>
      <c r="AE833" s="242"/>
      <c r="AF833" s="242"/>
      <c r="AG833" s="242"/>
      <c r="AH833" s="242"/>
      <c r="BF833" s="164"/>
      <c r="BG833" s="164"/>
      <c r="BH833" s="164"/>
      <c r="BI833" s="164"/>
      <c r="BJ833" s="164"/>
      <c r="BK833" s="164"/>
      <c r="BL833" s="164"/>
      <c r="BM833" s="164"/>
      <c r="BN833" s="164"/>
      <c r="BO833" s="164"/>
      <c r="BP833" s="164"/>
      <c r="BQ833" s="164"/>
      <c r="BR833" s="164"/>
      <c r="BS833" s="164"/>
      <c r="BT833" s="164"/>
      <c r="BU833" s="164"/>
      <c r="BV833" s="164"/>
      <c r="BW833" s="164"/>
      <c r="BX833" s="164"/>
      <c r="BY833" s="164"/>
      <c r="BZ833" s="164"/>
      <c r="CA833" s="164"/>
      <c r="CB833" s="164"/>
      <c r="CC833" s="164"/>
      <c r="CD833" s="164"/>
      <c r="CE833" s="164"/>
      <c r="CF833" s="164"/>
      <c r="CG833" s="164"/>
      <c r="CH833" s="164"/>
      <c r="CI833" s="164"/>
      <c r="DR833" s="243"/>
      <c r="DS833" s="243"/>
      <c r="DT833" s="243"/>
      <c r="DU833" s="243"/>
      <c r="DV833" s="243"/>
      <c r="DW833" s="243"/>
    </row>
    <row r="834" ht="15.75" customHeight="1">
      <c r="E834" s="247"/>
      <c r="F834" s="247"/>
      <c r="G834" s="247"/>
      <c r="H834" s="247"/>
      <c r="I834" s="247"/>
      <c r="J834" s="248"/>
      <c r="T834" s="249"/>
      <c r="AE834" s="242"/>
      <c r="AF834" s="242"/>
      <c r="AG834" s="242"/>
      <c r="AH834" s="242"/>
      <c r="BF834" s="164"/>
      <c r="BG834" s="164"/>
      <c r="BH834" s="164"/>
      <c r="BI834" s="164"/>
      <c r="BJ834" s="164"/>
      <c r="BK834" s="164"/>
      <c r="BL834" s="164"/>
      <c r="BM834" s="164"/>
      <c r="BN834" s="164"/>
      <c r="BO834" s="164"/>
      <c r="BP834" s="164"/>
      <c r="BQ834" s="164"/>
      <c r="BR834" s="164"/>
      <c r="BS834" s="164"/>
      <c r="BT834" s="164"/>
      <c r="BU834" s="164"/>
      <c r="BV834" s="164"/>
      <c r="BW834" s="164"/>
      <c r="BX834" s="164"/>
      <c r="BY834" s="164"/>
      <c r="BZ834" s="164"/>
      <c r="CA834" s="164"/>
      <c r="CB834" s="164"/>
      <c r="CC834" s="164"/>
      <c r="CD834" s="164"/>
      <c r="CE834" s="164"/>
      <c r="CF834" s="164"/>
      <c r="CG834" s="164"/>
      <c r="CH834" s="164"/>
      <c r="CI834" s="164"/>
      <c r="DR834" s="243"/>
      <c r="DS834" s="243"/>
      <c r="DT834" s="243"/>
      <c r="DU834" s="243"/>
      <c r="DV834" s="243"/>
      <c r="DW834" s="243"/>
    </row>
    <row r="835" ht="15.75" customHeight="1">
      <c r="E835" s="247"/>
      <c r="F835" s="247"/>
      <c r="G835" s="247"/>
      <c r="H835" s="247"/>
      <c r="I835" s="247"/>
      <c r="J835" s="248"/>
      <c r="T835" s="249"/>
      <c r="AE835" s="242"/>
      <c r="AF835" s="242"/>
      <c r="AG835" s="242"/>
      <c r="AH835" s="242"/>
      <c r="BF835" s="164"/>
      <c r="BG835" s="164"/>
      <c r="BH835" s="164"/>
      <c r="BI835" s="164"/>
      <c r="BJ835" s="164"/>
      <c r="BK835" s="164"/>
      <c r="BL835" s="164"/>
      <c r="BM835" s="164"/>
      <c r="BN835" s="164"/>
      <c r="BO835" s="164"/>
      <c r="BP835" s="164"/>
      <c r="BQ835" s="164"/>
      <c r="BR835" s="164"/>
      <c r="BS835" s="164"/>
      <c r="BT835" s="164"/>
      <c r="BU835" s="164"/>
      <c r="BV835" s="164"/>
      <c r="BW835" s="164"/>
      <c r="BX835" s="164"/>
      <c r="BY835" s="164"/>
      <c r="BZ835" s="164"/>
      <c r="CA835" s="164"/>
      <c r="CB835" s="164"/>
      <c r="CC835" s="164"/>
      <c r="CD835" s="164"/>
      <c r="CE835" s="164"/>
      <c r="CF835" s="164"/>
      <c r="CG835" s="164"/>
      <c r="CH835" s="164"/>
      <c r="CI835" s="164"/>
      <c r="DR835" s="243"/>
      <c r="DS835" s="243"/>
      <c r="DT835" s="243"/>
      <c r="DU835" s="243"/>
      <c r="DV835" s="243"/>
      <c r="DW835" s="243"/>
    </row>
    <row r="836" ht="15.75" customHeight="1">
      <c r="E836" s="247"/>
      <c r="F836" s="247"/>
      <c r="G836" s="247"/>
      <c r="H836" s="247"/>
      <c r="I836" s="247"/>
      <c r="J836" s="248"/>
      <c r="T836" s="249"/>
      <c r="AE836" s="242"/>
      <c r="AF836" s="242"/>
      <c r="AG836" s="242"/>
      <c r="AH836" s="242"/>
      <c r="BF836" s="164"/>
      <c r="BG836" s="164"/>
      <c r="BH836" s="164"/>
      <c r="BI836" s="164"/>
      <c r="BJ836" s="164"/>
      <c r="BK836" s="164"/>
      <c r="BL836" s="164"/>
      <c r="BM836" s="164"/>
      <c r="BN836" s="164"/>
      <c r="BO836" s="164"/>
      <c r="BP836" s="164"/>
      <c r="BQ836" s="164"/>
      <c r="BR836" s="164"/>
      <c r="BS836" s="164"/>
      <c r="BT836" s="164"/>
      <c r="BU836" s="164"/>
      <c r="BV836" s="164"/>
      <c r="BW836" s="164"/>
      <c r="BX836" s="164"/>
      <c r="BY836" s="164"/>
      <c r="BZ836" s="164"/>
      <c r="CA836" s="164"/>
      <c r="CB836" s="164"/>
      <c r="CC836" s="164"/>
      <c r="CD836" s="164"/>
      <c r="CE836" s="164"/>
      <c r="CF836" s="164"/>
      <c r="CG836" s="164"/>
      <c r="CH836" s="164"/>
      <c r="CI836" s="164"/>
      <c r="DR836" s="243"/>
      <c r="DS836" s="243"/>
      <c r="DT836" s="243"/>
      <c r="DU836" s="243"/>
      <c r="DV836" s="243"/>
      <c r="DW836" s="243"/>
    </row>
    <row r="837" ht="15.75" customHeight="1">
      <c r="E837" s="247"/>
      <c r="F837" s="247"/>
      <c r="G837" s="247"/>
      <c r="H837" s="247"/>
      <c r="I837" s="247"/>
      <c r="J837" s="248"/>
      <c r="T837" s="249"/>
      <c r="AE837" s="242"/>
      <c r="AF837" s="242"/>
      <c r="AG837" s="242"/>
      <c r="AH837" s="242"/>
      <c r="BF837" s="164"/>
      <c r="BG837" s="164"/>
      <c r="BH837" s="164"/>
      <c r="BI837" s="164"/>
      <c r="BJ837" s="164"/>
      <c r="BK837" s="164"/>
      <c r="BL837" s="164"/>
      <c r="BM837" s="164"/>
      <c r="BN837" s="164"/>
      <c r="BO837" s="164"/>
      <c r="BP837" s="164"/>
      <c r="BQ837" s="164"/>
      <c r="BR837" s="164"/>
      <c r="BS837" s="164"/>
      <c r="BT837" s="164"/>
      <c r="BU837" s="164"/>
      <c r="BV837" s="164"/>
      <c r="BW837" s="164"/>
      <c r="BX837" s="164"/>
      <c r="BY837" s="164"/>
      <c r="BZ837" s="164"/>
      <c r="CA837" s="164"/>
      <c r="CB837" s="164"/>
      <c r="CC837" s="164"/>
      <c r="CD837" s="164"/>
      <c r="CE837" s="164"/>
      <c r="CF837" s="164"/>
      <c r="CG837" s="164"/>
      <c r="CH837" s="164"/>
      <c r="CI837" s="164"/>
      <c r="DR837" s="243"/>
      <c r="DS837" s="243"/>
      <c r="DT837" s="243"/>
      <c r="DU837" s="243"/>
      <c r="DV837" s="243"/>
      <c r="DW837" s="243"/>
    </row>
    <row r="838" ht="15.75" customHeight="1">
      <c r="E838" s="247"/>
      <c r="F838" s="247"/>
      <c r="G838" s="247"/>
      <c r="H838" s="247"/>
      <c r="I838" s="247"/>
      <c r="J838" s="248"/>
      <c r="T838" s="249"/>
      <c r="AE838" s="242"/>
      <c r="AF838" s="242"/>
      <c r="AG838" s="242"/>
      <c r="AH838" s="242"/>
      <c r="BF838" s="164"/>
      <c r="BG838" s="164"/>
      <c r="BH838" s="164"/>
      <c r="BI838" s="164"/>
      <c r="BJ838" s="164"/>
      <c r="BK838" s="164"/>
      <c r="BL838" s="164"/>
      <c r="BM838" s="164"/>
      <c r="BN838" s="164"/>
      <c r="BO838" s="164"/>
      <c r="BP838" s="164"/>
      <c r="BQ838" s="164"/>
      <c r="BR838" s="164"/>
      <c r="BS838" s="164"/>
      <c r="BT838" s="164"/>
      <c r="BU838" s="164"/>
      <c r="BV838" s="164"/>
      <c r="BW838" s="164"/>
      <c r="BX838" s="164"/>
      <c r="BY838" s="164"/>
      <c r="BZ838" s="164"/>
      <c r="CA838" s="164"/>
      <c r="CB838" s="164"/>
      <c r="CC838" s="164"/>
      <c r="CD838" s="164"/>
      <c r="CE838" s="164"/>
      <c r="CF838" s="164"/>
      <c r="CG838" s="164"/>
      <c r="CH838" s="164"/>
      <c r="CI838" s="164"/>
      <c r="DR838" s="243"/>
      <c r="DS838" s="243"/>
      <c r="DT838" s="243"/>
      <c r="DU838" s="243"/>
      <c r="DV838" s="243"/>
      <c r="DW838" s="243"/>
    </row>
    <row r="839" ht="15.75" customHeight="1">
      <c r="E839" s="247"/>
      <c r="F839" s="247"/>
      <c r="G839" s="247"/>
      <c r="H839" s="247"/>
      <c r="I839" s="247"/>
      <c r="J839" s="248"/>
      <c r="T839" s="249"/>
      <c r="AE839" s="242"/>
      <c r="AF839" s="242"/>
      <c r="AG839" s="242"/>
      <c r="AH839" s="242"/>
      <c r="BF839" s="164"/>
      <c r="BG839" s="164"/>
      <c r="BH839" s="164"/>
      <c r="BI839" s="164"/>
      <c r="BJ839" s="164"/>
      <c r="BK839" s="164"/>
      <c r="BL839" s="164"/>
      <c r="BM839" s="164"/>
      <c r="BN839" s="164"/>
      <c r="BO839" s="164"/>
      <c r="BP839" s="164"/>
      <c r="BQ839" s="164"/>
      <c r="BR839" s="164"/>
      <c r="BS839" s="164"/>
      <c r="BT839" s="164"/>
      <c r="BU839" s="164"/>
      <c r="BV839" s="164"/>
      <c r="BW839" s="164"/>
      <c r="BX839" s="164"/>
      <c r="BY839" s="164"/>
      <c r="BZ839" s="164"/>
      <c r="CA839" s="164"/>
      <c r="CB839" s="164"/>
      <c r="CC839" s="164"/>
      <c r="CD839" s="164"/>
      <c r="CE839" s="164"/>
      <c r="CF839" s="164"/>
      <c r="CG839" s="164"/>
      <c r="CH839" s="164"/>
      <c r="CI839" s="164"/>
      <c r="DR839" s="243"/>
      <c r="DS839" s="243"/>
      <c r="DT839" s="243"/>
      <c r="DU839" s="243"/>
      <c r="DV839" s="243"/>
      <c r="DW839" s="243"/>
    </row>
    <row r="840" ht="15.75" customHeight="1">
      <c r="E840" s="247"/>
      <c r="F840" s="247"/>
      <c r="G840" s="247"/>
      <c r="H840" s="247"/>
      <c r="I840" s="247"/>
      <c r="J840" s="248"/>
      <c r="T840" s="249"/>
      <c r="AE840" s="242"/>
      <c r="AF840" s="242"/>
      <c r="AG840" s="242"/>
      <c r="AH840" s="242"/>
      <c r="BF840" s="164"/>
      <c r="BG840" s="164"/>
      <c r="BH840" s="164"/>
      <c r="BI840" s="164"/>
      <c r="BJ840" s="164"/>
      <c r="BK840" s="164"/>
      <c r="BL840" s="164"/>
      <c r="BM840" s="164"/>
      <c r="BN840" s="164"/>
      <c r="BO840" s="164"/>
      <c r="BP840" s="164"/>
      <c r="BQ840" s="164"/>
      <c r="BR840" s="164"/>
      <c r="BS840" s="164"/>
      <c r="BT840" s="164"/>
      <c r="BU840" s="164"/>
      <c r="BV840" s="164"/>
      <c r="BW840" s="164"/>
      <c r="BX840" s="164"/>
      <c r="BY840" s="164"/>
      <c r="BZ840" s="164"/>
      <c r="CA840" s="164"/>
      <c r="CB840" s="164"/>
      <c r="CC840" s="164"/>
      <c r="CD840" s="164"/>
      <c r="CE840" s="164"/>
      <c r="CF840" s="164"/>
      <c r="CG840" s="164"/>
      <c r="CH840" s="164"/>
      <c r="CI840" s="164"/>
      <c r="DR840" s="243"/>
      <c r="DS840" s="243"/>
      <c r="DT840" s="243"/>
      <c r="DU840" s="243"/>
      <c r="DV840" s="243"/>
      <c r="DW840" s="243"/>
    </row>
    <row r="841" ht="15.75" customHeight="1">
      <c r="E841" s="247"/>
      <c r="F841" s="247"/>
      <c r="G841" s="247"/>
      <c r="H841" s="247"/>
      <c r="I841" s="247"/>
      <c r="J841" s="248"/>
      <c r="T841" s="249"/>
      <c r="AE841" s="242"/>
      <c r="AF841" s="242"/>
      <c r="AG841" s="242"/>
      <c r="AH841" s="242"/>
      <c r="BF841" s="164"/>
      <c r="BG841" s="164"/>
      <c r="BH841" s="164"/>
      <c r="BI841" s="164"/>
      <c r="BJ841" s="164"/>
      <c r="BK841" s="164"/>
      <c r="BL841" s="164"/>
      <c r="BM841" s="164"/>
      <c r="BN841" s="164"/>
      <c r="BO841" s="164"/>
      <c r="BP841" s="164"/>
      <c r="BQ841" s="164"/>
      <c r="BR841" s="164"/>
      <c r="BS841" s="164"/>
      <c r="BT841" s="164"/>
      <c r="BU841" s="164"/>
      <c r="BV841" s="164"/>
      <c r="BW841" s="164"/>
      <c r="BX841" s="164"/>
      <c r="BY841" s="164"/>
      <c r="BZ841" s="164"/>
      <c r="CA841" s="164"/>
      <c r="CB841" s="164"/>
      <c r="CC841" s="164"/>
      <c r="CD841" s="164"/>
      <c r="CE841" s="164"/>
      <c r="CF841" s="164"/>
      <c r="CG841" s="164"/>
      <c r="CH841" s="164"/>
      <c r="CI841" s="164"/>
      <c r="DR841" s="243"/>
      <c r="DS841" s="243"/>
      <c r="DT841" s="243"/>
      <c r="DU841" s="243"/>
      <c r="DV841" s="243"/>
      <c r="DW841" s="243"/>
    </row>
    <row r="842" ht="15.75" customHeight="1">
      <c r="E842" s="247"/>
      <c r="F842" s="247"/>
      <c r="G842" s="247"/>
      <c r="H842" s="247"/>
      <c r="I842" s="247"/>
      <c r="J842" s="248"/>
      <c r="T842" s="249"/>
      <c r="AE842" s="242"/>
      <c r="AF842" s="242"/>
      <c r="AG842" s="242"/>
      <c r="AH842" s="242"/>
      <c r="BF842" s="164"/>
      <c r="BG842" s="164"/>
      <c r="BH842" s="164"/>
      <c r="BI842" s="164"/>
      <c r="BJ842" s="164"/>
      <c r="BK842" s="164"/>
      <c r="BL842" s="164"/>
      <c r="BM842" s="164"/>
      <c r="BN842" s="164"/>
      <c r="BO842" s="164"/>
      <c r="BP842" s="164"/>
      <c r="BQ842" s="164"/>
      <c r="BR842" s="164"/>
      <c r="BS842" s="164"/>
      <c r="BT842" s="164"/>
      <c r="BU842" s="164"/>
      <c r="BV842" s="164"/>
      <c r="BW842" s="164"/>
      <c r="BX842" s="164"/>
      <c r="BY842" s="164"/>
      <c r="BZ842" s="164"/>
      <c r="CA842" s="164"/>
      <c r="CB842" s="164"/>
      <c r="CC842" s="164"/>
      <c r="CD842" s="164"/>
      <c r="CE842" s="164"/>
      <c r="CF842" s="164"/>
      <c r="CG842" s="164"/>
      <c r="CH842" s="164"/>
      <c r="CI842" s="164"/>
      <c r="DR842" s="243"/>
      <c r="DS842" s="243"/>
      <c r="DT842" s="243"/>
      <c r="DU842" s="243"/>
      <c r="DV842" s="243"/>
      <c r="DW842" s="243"/>
    </row>
    <row r="843" ht="15.75" customHeight="1">
      <c r="E843" s="247"/>
      <c r="F843" s="247"/>
      <c r="G843" s="247"/>
      <c r="H843" s="247"/>
      <c r="I843" s="247"/>
      <c r="J843" s="248"/>
      <c r="T843" s="249"/>
      <c r="AE843" s="242"/>
      <c r="AF843" s="242"/>
      <c r="AG843" s="242"/>
      <c r="AH843" s="242"/>
      <c r="BF843" s="164"/>
      <c r="BG843" s="164"/>
      <c r="BH843" s="164"/>
      <c r="BI843" s="164"/>
      <c r="BJ843" s="164"/>
      <c r="BK843" s="164"/>
      <c r="BL843" s="164"/>
      <c r="BM843" s="164"/>
      <c r="BN843" s="164"/>
      <c r="BO843" s="164"/>
      <c r="BP843" s="164"/>
      <c r="BQ843" s="164"/>
      <c r="BR843" s="164"/>
      <c r="BS843" s="164"/>
      <c r="BT843" s="164"/>
      <c r="BU843" s="164"/>
      <c r="BV843" s="164"/>
      <c r="BW843" s="164"/>
      <c r="BX843" s="164"/>
      <c r="BY843" s="164"/>
      <c r="BZ843" s="164"/>
      <c r="CA843" s="164"/>
      <c r="CB843" s="164"/>
      <c r="CC843" s="164"/>
      <c r="CD843" s="164"/>
      <c r="CE843" s="164"/>
      <c r="CF843" s="164"/>
      <c r="CG843" s="164"/>
      <c r="CH843" s="164"/>
      <c r="CI843" s="164"/>
      <c r="DR843" s="243"/>
      <c r="DS843" s="243"/>
      <c r="DT843" s="243"/>
      <c r="DU843" s="243"/>
      <c r="DV843" s="243"/>
      <c r="DW843" s="243"/>
    </row>
    <row r="844" ht="15.75" customHeight="1">
      <c r="E844" s="247"/>
      <c r="F844" s="247"/>
      <c r="G844" s="247"/>
      <c r="H844" s="247"/>
      <c r="I844" s="247"/>
      <c r="J844" s="248"/>
      <c r="T844" s="249"/>
      <c r="AE844" s="242"/>
      <c r="AF844" s="242"/>
      <c r="AG844" s="242"/>
      <c r="AH844" s="242"/>
      <c r="BF844" s="164"/>
      <c r="BG844" s="164"/>
      <c r="BH844" s="164"/>
      <c r="BI844" s="164"/>
      <c r="BJ844" s="164"/>
      <c r="BK844" s="164"/>
      <c r="BL844" s="164"/>
      <c r="BM844" s="164"/>
      <c r="BN844" s="164"/>
      <c r="BO844" s="164"/>
      <c r="BP844" s="164"/>
      <c r="BQ844" s="164"/>
      <c r="BR844" s="164"/>
      <c r="BS844" s="164"/>
      <c r="BT844" s="164"/>
      <c r="BU844" s="164"/>
      <c r="BV844" s="164"/>
      <c r="BW844" s="164"/>
      <c r="BX844" s="164"/>
      <c r="BY844" s="164"/>
      <c r="BZ844" s="164"/>
      <c r="CA844" s="164"/>
      <c r="CB844" s="164"/>
      <c r="CC844" s="164"/>
      <c r="CD844" s="164"/>
      <c r="CE844" s="164"/>
      <c r="CF844" s="164"/>
      <c r="CG844" s="164"/>
      <c r="CH844" s="164"/>
      <c r="CI844" s="164"/>
      <c r="DR844" s="243"/>
      <c r="DS844" s="243"/>
      <c r="DT844" s="243"/>
      <c r="DU844" s="243"/>
      <c r="DV844" s="243"/>
      <c r="DW844" s="243"/>
    </row>
    <row r="845" ht="15.75" customHeight="1">
      <c r="E845" s="247"/>
      <c r="F845" s="247"/>
      <c r="G845" s="247"/>
      <c r="H845" s="247"/>
      <c r="I845" s="247"/>
      <c r="J845" s="248"/>
      <c r="T845" s="249"/>
      <c r="AE845" s="242"/>
      <c r="AF845" s="242"/>
      <c r="AG845" s="242"/>
      <c r="AH845" s="242"/>
      <c r="BF845" s="164"/>
      <c r="BG845" s="164"/>
      <c r="BH845" s="164"/>
      <c r="BI845" s="164"/>
      <c r="BJ845" s="164"/>
      <c r="BK845" s="164"/>
      <c r="BL845" s="164"/>
      <c r="BM845" s="164"/>
      <c r="BN845" s="164"/>
      <c r="BO845" s="164"/>
      <c r="BP845" s="164"/>
      <c r="BQ845" s="164"/>
      <c r="BR845" s="164"/>
      <c r="BS845" s="164"/>
      <c r="BT845" s="164"/>
      <c r="BU845" s="164"/>
      <c r="BV845" s="164"/>
      <c r="BW845" s="164"/>
      <c r="BX845" s="164"/>
      <c r="BY845" s="164"/>
      <c r="BZ845" s="164"/>
      <c r="CA845" s="164"/>
      <c r="CB845" s="164"/>
      <c r="CC845" s="164"/>
      <c r="CD845" s="164"/>
      <c r="CE845" s="164"/>
      <c r="CF845" s="164"/>
      <c r="CG845" s="164"/>
      <c r="CH845" s="164"/>
      <c r="CI845" s="164"/>
      <c r="DR845" s="243"/>
      <c r="DS845" s="243"/>
      <c r="DT845" s="243"/>
      <c r="DU845" s="243"/>
      <c r="DV845" s="243"/>
      <c r="DW845" s="243"/>
    </row>
    <row r="846" ht="15.75" customHeight="1">
      <c r="E846" s="247"/>
      <c r="F846" s="247"/>
      <c r="G846" s="247"/>
      <c r="H846" s="247"/>
      <c r="I846" s="247"/>
      <c r="J846" s="248"/>
      <c r="T846" s="249"/>
      <c r="AE846" s="242"/>
      <c r="AF846" s="242"/>
      <c r="AG846" s="242"/>
      <c r="AH846" s="242"/>
      <c r="BF846" s="164"/>
      <c r="BG846" s="164"/>
      <c r="BH846" s="164"/>
      <c r="BI846" s="164"/>
      <c r="BJ846" s="164"/>
      <c r="BK846" s="164"/>
      <c r="BL846" s="164"/>
      <c r="BM846" s="164"/>
      <c r="BN846" s="164"/>
      <c r="BO846" s="164"/>
      <c r="BP846" s="164"/>
      <c r="BQ846" s="164"/>
      <c r="BR846" s="164"/>
      <c r="BS846" s="164"/>
      <c r="BT846" s="164"/>
      <c r="BU846" s="164"/>
      <c r="BV846" s="164"/>
      <c r="BW846" s="164"/>
      <c r="BX846" s="164"/>
      <c r="BY846" s="164"/>
      <c r="BZ846" s="164"/>
      <c r="CA846" s="164"/>
      <c r="CB846" s="164"/>
      <c r="CC846" s="164"/>
      <c r="CD846" s="164"/>
      <c r="CE846" s="164"/>
      <c r="CF846" s="164"/>
      <c r="CG846" s="164"/>
      <c r="CH846" s="164"/>
      <c r="CI846" s="164"/>
      <c r="DR846" s="243"/>
      <c r="DS846" s="243"/>
      <c r="DT846" s="243"/>
      <c r="DU846" s="243"/>
      <c r="DV846" s="243"/>
      <c r="DW846" s="243"/>
    </row>
    <row r="847" ht="15.75" customHeight="1">
      <c r="E847" s="247"/>
      <c r="F847" s="247"/>
      <c r="G847" s="247"/>
      <c r="H847" s="247"/>
      <c r="I847" s="247"/>
      <c r="J847" s="248"/>
      <c r="T847" s="249"/>
      <c r="AE847" s="242"/>
      <c r="AF847" s="242"/>
      <c r="AG847" s="242"/>
      <c r="AH847" s="242"/>
      <c r="BF847" s="164"/>
      <c r="BG847" s="164"/>
      <c r="BH847" s="164"/>
      <c r="BI847" s="164"/>
      <c r="BJ847" s="164"/>
      <c r="BK847" s="164"/>
      <c r="BL847" s="164"/>
      <c r="BM847" s="164"/>
      <c r="BN847" s="164"/>
      <c r="BO847" s="164"/>
      <c r="BP847" s="164"/>
      <c r="BQ847" s="164"/>
      <c r="BR847" s="164"/>
      <c r="BS847" s="164"/>
      <c r="BT847" s="164"/>
      <c r="BU847" s="164"/>
      <c r="BV847" s="164"/>
      <c r="BW847" s="164"/>
      <c r="BX847" s="164"/>
      <c r="BY847" s="164"/>
      <c r="BZ847" s="164"/>
      <c r="CA847" s="164"/>
      <c r="CB847" s="164"/>
      <c r="CC847" s="164"/>
      <c r="CD847" s="164"/>
      <c r="CE847" s="164"/>
      <c r="CF847" s="164"/>
      <c r="CG847" s="164"/>
      <c r="CH847" s="164"/>
      <c r="CI847" s="164"/>
      <c r="DR847" s="243"/>
      <c r="DS847" s="243"/>
      <c r="DT847" s="243"/>
      <c r="DU847" s="243"/>
      <c r="DV847" s="243"/>
      <c r="DW847" s="243"/>
    </row>
    <row r="848" ht="15.75" customHeight="1">
      <c r="E848" s="247"/>
      <c r="F848" s="247"/>
      <c r="G848" s="247"/>
      <c r="H848" s="247"/>
      <c r="I848" s="247"/>
      <c r="J848" s="248"/>
      <c r="T848" s="249"/>
      <c r="AE848" s="242"/>
      <c r="AF848" s="242"/>
      <c r="AG848" s="242"/>
      <c r="AH848" s="242"/>
      <c r="BF848" s="164"/>
      <c r="BG848" s="164"/>
      <c r="BH848" s="164"/>
      <c r="BI848" s="164"/>
      <c r="BJ848" s="164"/>
      <c r="BK848" s="164"/>
      <c r="BL848" s="164"/>
      <c r="BM848" s="164"/>
      <c r="BN848" s="164"/>
      <c r="BO848" s="164"/>
      <c r="BP848" s="164"/>
      <c r="BQ848" s="164"/>
      <c r="BR848" s="164"/>
      <c r="BS848" s="164"/>
      <c r="BT848" s="164"/>
      <c r="BU848" s="164"/>
      <c r="BV848" s="164"/>
      <c r="BW848" s="164"/>
      <c r="BX848" s="164"/>
      <c r="BY848" s="164"/>
      <c r="BZ848" s="164"/>
      <c r="CA848" s="164"/>
      <c r="CB848" s="164"/>
      <c r="CC848" s="164"/>
      <c r="CD848" s="164"/>
      <c r="CE848" s="164"/>
      <c r="CF848" s="164"/>
      <c r="CG848" s="164"/>
      <c r="CH848" s="164"/>
      <c r="CI848" s="164"/>
      <c r="DR848" s="243"/>
      <c r="DS848" s="243"/>
      <c r="DT848" s="243"/>
      <c r="DU848" s="243"/>
      <c r="DV848" s="243"/>
      <c r="DW848" s="243"/>
    </row>
    <row r="849" ht="15.75" customHeight="1">
      <c r="E849" s="247"/>
      <c r="F849" s="247"/>
      <c r="G849" s="247"/>
      <c r="H849" s="247"/>
      <c r="I849" s="247"/>
      <c r="J849" s="248"/>
      <c r="T849" s="249"/>
      <c r="AE849" s="242"/>
      <c r="AF849" s="242"/>
      <c r="AG849" s="242"/>
      <c r="AH849" s="242"/>
      <c r="BF849" s="164"/>
      <c r="BG849" s="164"/>
      <c r="BH849" s="164"/>
      <c r="BI849" s="164"/>
      <c r="BJ849" s="164"/>
      <c r="BK849" s="164"/>
      <c r="BL849" s="164"/>
      <c r="BM849" s="164"/>
      <c r="BN849" s="164"/>
      <c r="BO849" s="164"/>
      <c r="BP849" s="164"/>
      <c r="BQ849" s="164"/>
      <c r="BR849" s="164"/>
      <c r="BS849" s="164"/>
      <c r="BT849" s="164"/>
      <c r="BU849" s="164"/>
      <c r="BV849" s="164"/>
      <c r="BW849" s="164"/>
      <c r="BX849" s="164"/>
      <c r="BY849" s="164"/>
      <c r="BZ849" s="164"/>
      <c r="CA849" s="164"/>
      <c r="CB849" s="164"/>
      <c r="CC849" s="164"/>
      <c r="CD849" s="164"/>
      <c r="CE849" s="164"/>
      <c r="CF849" s="164"/>
      <c r="CG849" s="164"/>
      <c r="CH849" s="164"/>
      <c r="CI849" s="164"/>
      <c r="DR849" s="243"/>
      <c r="DS849" s="243"/>
      <c r="DT849" s="243"/>
      <c r="DU849" s="243"/>
      <c r="DV849" s="243"/>
      <c r="DW849" s="243"/>
    </row>
    <row r="850" ht="15.75" customHeight="1">
      <c r="E850" s="247"/>
      <c r="F850" s="247"/>
      <c r="G850" s="247"/>
      <c r="H850" s="247"/>
      <c r="I850" s="247"/>
      <c r="J850" s="248"/>
      <c r="T850" s="249"/>
      <c r="AE850" s="242"/>
      <c r="AF850" s="242"/>
      <c r="AG850" s="242"/>
      <c r="AH850" s="242"/>
      <c r="BF850" s="164"/>
      <c r="BG850" s="164"/>
      <c r="BH850" s="164"/>
      <c r="BI850" s="164"/>
      <c r="BJ850" s="164"/>
      <c r="BK850" s="164"/>
      <c r="BL850" s="164"/>
      <c r="BM850" s="164"/>
      <c r="BN850" s="164"/>
      <c r="BO850" s="164"/>
      <c r="BP850" s="164"/>
      <c r="BQ850" s="164"/>
      <c r="BR850" s="164"/>
      <c r="BS850" s="164"/>
      <c r="BT850" s="164"/>
      <c r="BU850" s="164"/>
      <c r="BV850" s="164"/>
      <c r="BW850" s="164"/>
      <c r="BX850" s="164"/>
      <c r="BY850" s="164"/>
      <c r="BZ850" s="164"/>
      <c r="CA850" s="164"/>
      <c r="CB850" s="164"/>
      <c r="CC850" s="164"/>
      <c r="CD850" s="164"/>
      <c r="CE850" s="164"/>
      <c r="CF850" s="164"/>
      <c r="CG850" s="164"/>
      <c r="CH850" s="164"/>
      <c r="CI850" s="164"/>
      <c r="DR850" s="243"/>
      <c r="DS850" s="243"/>
      <c r="DT850" s="243"/>
      <c r="DU850" s="243"/>
      <c r="DV850" s="243"/>
      <c r="DW850" s="243"/>
    </row>
    <row r="851" ht="15.75" customHeight="1">
      <c r="E851" s="247"/>
      <c r="F851" s="247"/>
      <c r="G851" s="247"/>
      <c r="H851" s="247"/>
      <c r="I851" s="247"/>
      <c r="J851" s="248"/>
      <c r="T851" s="249"/>
      <c r="AE851" s="242"/>
      <c r="AF851" s="242"/>
      <c r="AG851" s="242"/>
      <c r="AH851" s="242"/>
      <c r="BF851" s="164"/>
      <c r="BG851" s="164"/>
      <c r="BH851" s="164"/>
      <c r="BI851" s="164"/>
      <c r="BJ851" s="164"/>
      <c r="BK851" s="164"/>
      <c r="BL851" s="164"/>
      <c r="BM851" s="164"/>
      <c r="BN851" s="164"/>
      <c r="BO851" s="164"/>
      <c r="BP851" s="164"/>
      <c r="BQ851" s="164"/>
      <c r="BR851" s="164"/>
      <c r="BS851" s="164"/>
      <c r="BT851" s="164"/>
      <c r="BU851" s="164"/>
      <c r="BV851" s="164"/>
      <c r="BW851" s="164"/>
      <c r="BX851" s="164"/>
      <c r="BY851" s="164"/>
      <c r="BZ851" s="164"/>
      <c r="CA851" s="164"/>
      <c r="CB851" s="164"/>
      <c r="CC851" s="164"/>
      <c r="CD851" s="164"/>
      <c r="CE851" s="164"/>
      <c r="CF851" s="164"/>
      <c r="CG851" s="164"/>
      <c r="CH851" s="164"/>
      <c r="CI851" s="164"/>
      <c r="DR851" s="243"/>
      <c r="DS851" s="243"/>
      <c r="DT851" s="243"/>
      <c r="DU851" s="243"/>
      <c r="DV851" s="243"/>
      <c r="DW851" s="243"/>
    </row>
    <row r="852" ht="15.75" customHeight="1">
      <c r="E852" s="247"/>
      <c r="F852" s="247"/>
      <c r="G852" s="247"/>
      <c r="H852" s="247"/>
      <c r="I852" s="247"/>
      <c r="J852" s="248"/>
      <c r="T852" s="249"/>
      <c r="AE852" s="242"/>
      <c r="AF852" s="242"/>
      <c r="AG852" s="242"/>
      <c r="AH852" s="242"/>
      <c r="BF852" s="164"/>
      <c r="BG852" s="164"/>
      <c r="BH852" s="164"/>
      <c r="BI852" s="164"/>
      <c r="BJ852" s="164"/>
      <c r="BK852" s="164"/>
      <c r="BL852" s="164"/>
      <c r="BM852" s="164"/>
      <c r="BN852" s="164"/>
      <c r="BO852" s="164"/>
      <c r="BP852" s="164"/>
      <c r="BQ852" s="164"/>
      <c r="BR852" s="164"/>
      <c r="BS852" s="164"/>
      <c r="BT852" s="164"/>
      <c r="BU852" s="164"/>
      <c r="BV852" s="164"/>
      <c r="BW852" s="164"/>
      <c r="BX852" s="164"/>
      <c r="BY852" s="164"/>
      <c r="BZ852" s="164"/>
      <c r="CA852" s="164"/>
      <c r="CB852" s="164"/>
      <c r="CC852" s="164"/>
      <c r="CD852" s="164"/>
      <c r="CE852" s="164"/>
      <c r="CF852" s="164"/>
      <c r="CG852" s="164"/>
      <c r="CH852" s="164"/>
      <c r="CI852" s="164"/>
      <c r="DR852" s="243"/>
      <c r="DS852" s="243"/>
      <c r="DT852" s="243"/>
      <c r="DU852" s="243"/>
      <c r="DV852" s="243"/>
      <c r="DW852" s="243"/>
    </row>
    <row r="853" ht="15.75" customHeight="1">
      <c r="E853" s="247"/>
      <c r="F853" s="247"/>
      <c r="G853" s="247"/>
      <c r="H853" s="247"/>
      <c r="I853" s="247"/>
      <c r="J853" s="248"/>
      <c r="T853" s="249"/>
      <c r="AE853" s="242"/>
      <c r="AF853" s="242"/>
      <c r="AG853" s="242"/>
      <c r="AH853" s="242"/>
      <c r="BF853" s="164"/>
      <c r="BG853" s="164"/>
      <c r="BH853" s="164"/>
      <c r="BI853" s="164"/>
      <c r="BJ853" s="164"/>
      <c r="BK853" s="164"/>
      <c r="BL853" s="164"/>
      <c r="BM853" s="164"/>
      <c r="BN853" s="164"/>
      <c r="BO853" s="164"/>
      <c r="BP853" s="164"/>
      <c r="BQ853" s="164"/>
      <c r="BR853" s="164"/>
      <c r="BS853" s="164"/>
      <c r="BT853" s="164"/>
      <c r="BU853" s="164"/>
      <c r="BV853" s="164"/>
      <c r="BW853" s="164"/>
      <c r="BX853" s="164"/>
      <c r="BY853" s="164"/>
      <c r="BZ853" s="164"/>
      <c r="CA853" s="164"/>
      <c r="CB853" s="164"/>
      <c r="CC853" s="164"/>
      <c r="CD853" s="164"/>
      <c r="CE853" s="164"/>
      <c r="CF853" s="164"/>
      <c r="CG853" s="164"/>
      <c r="CH853" s="164"/>
      <c r="CI853" s="164"/>
      <c r="DR853" s="243"/>
      <c r="DS853" s="243"/>
      <c r="DT853" s="243"/>
      <c r="DU853" s="243"/>
      <c r="DV853" s="243"/>
      <c r="DW853" s="243"/>
    </row>
    <row r="854" ht="15.75" customHeight="1">
      <c r="E854" s="247"/>
      <c r="F854" s="247"/>
      <c r="G854" s="247"/>
      <c r="H854" s="247"/>
      <c r="I854" s="247"/>
      <c r="J854" s="248"/>
      <c r="T854" s="249"/>
      <c r="AE854" s="242"/>
      <c r="AF854" s="242"/>
      <c r="AG854" s="242"/>
      <c r="AH854" s="242"/>
      <c r="BF854" s="164"/>
      <c r="BG854" s="164"/>
      <c r="BH854" s="164"/>
      <c r="BI854" s="164"/>
      <c r="BJ854" s="164"/>
      <c r="BK854" s="164"/>
      <c r="BL854" s="164"/>
      <c r="BM854" s="164"/>
      <c r="BN854" s="164"/>
      <c r="BO854" s="164"/>
      <c r="BP854" s="164"/>
      <c r="BQ854" s="164"/>
      <c r="BR854" s="164"/>
      <c r="BS854" s="164"/>
      <c r="BT854" s="164"/>
      <c r="BU854" s="164"/>
      <c r="BV854" s="164"/>
      <c r="BW854" s="164"/>
      <c r="BX854" s="164"/>
      <c r="BY854" s="164"/>
      <c r="BZ854" s="164"/>
      <c r="CA854" s="164"/>
      <c r="CB854" s="164"/>
      <c r="CC854" s="164"/>
      <c r="CD854" s="164"/>
      <c r="CE854" s="164"/>
      <c r="CF854" s="164"/>
      <c r="CG854" s="164"/>
      <c r="CH854" s="164"/>
      <c r="CI854" s="164"/>
      <c r="DR854" s="243"/>
      <c r="DS854" s="243"/>
      <c r="DT854" s="243"/>
      <c r="DU854" s="243"/>
      <c r="DV854" s="243"/>
      <c r="DW854" s="243"/>
    </row>
    <row r="855" ht="15.75" customHeight="1">
      <c r="E855" s="247"/>
      <c r="F855" s="247"/>
      <c r="G855" s="247"/>
      <c r="H855" s="247"/>
      <c r="I855" s="247"/>
      <c r="J855" s="248"/>
      <c r="T855" s="249"/>
      <c r="AE855" s="242"/>
      <c r="AF855" s="242"/>
      <c r="AG855" s="242"/>
      <c r="AH855" s="242"/>
      <c r="BF855" s="164"/>
      <c r="BG855" s="164"/>
      <c r="BH855" s="164"/>
      <c r="BI855" s="164"/>
      <c r="BJ855" s="164"/>
      <c r="BK855" s="164"/>
      <c r="BL855" s="164"/>
      <c r="BM855" s="164"/>
      <c r="BN855" s="164"/>
      <c r="BO855" s="164"/>
      <c r="BP855" s="164"/>
      <c r="BQ855" s="164"/>
      <c r="BR855" s="164"/>
      <c r="BS855" s="164"/>
      <c r="BT855" s="164"/>
      <c r="BU855" s="164"/>
      <c r="BV855" s="164"/>
      <c r="BW855" s="164"/>
      <c r="BX855" s="164"/>
      <c r="BY855" s="164"/>
      <c r="BZ855" s="164"/>
      <c r="CA855" s="164"/>
      <c r="CB855" s="164"/>
      <c r="CC855" s="164"/>
      <c r="CD855" s="164"/>
      <c r="CE855" s="164"/>
      <c r="CF855" s="164"/>
      <c r="CG855" s="164"/>
      <c r="CH855" s="164"/>
      <c r="CI855" s="164"/>
      <c r="DR855" s="243"/>
      <c r="DS855" s="243"/>
      <c r="DT855" s="243"/>
      <c r="DU855" s="243"/>
      <c r="DV855" s="243"/>
      <c r="DW855" s="243"/>
    </row>
    <row r="856" ht="15.75" customHeight="1">
      <c r="E856" s="247"/>
      <c r="F856" s="247"/>
      <c r="G856" s="247"/>
      <c r="H856" s="247"/>
      <c r="I856" s="247"/>
      <c r="J856" s="248"/>
      <c r="T856" s="249"/>
      <c r="AE856" s="242"/>
      <c r="AF856" s="242"/>
      <c r="AG856" s="242"/>
      <c r="AH856" s="242"/>
      <c r="BF856" s="164"/>
      <c r="BG856" s="164"/>
      <c r="BH856" s="164"/>
      <c r="BI856" s="164"/>
      <c r="BJ856" s="164"/>
      <c r="BK856" s="164"/>
      <c r="BL856" s="164"/>
      <c r="BM856" s="164"/>
      <c r="BN856" s="164"/>
      <c r="BO856" s="164"/>
      <c r="BP856" s="164"/>
      <c r="BQ856" s="164"/>
      <c r="BR856" s="164"/>
      <c r="BS856" s="164"/>
      <c r="BT856" s="164"/>
      <c r="BU856" s="164"/>
      <c r="BV856" s="164"/>
      <c r="BW856" s="164"/>
      <c r="BX856" s="164"/>
      <c r="BY856" s="164"/>
      <c r="BZ856" s="164"/>
      <c r="CA856" s="164"/>
      <c r="CB856" s="164"/>
      <c r="CC856" s="164"/>
      <c r="CD856" s="164"/>
      <c r="CE856" s="164"/>
      <c r="CF856" s="164"/>
      <c r="CG856" s="164"/>
      <c r="CH856" s="164"/>
      <c r="CI856" s="164"/>
      <c r="DR856" s="243"/>
      <c r="DS856" s="243"/>
      <c r="DT856" s="243"/>
      <c r="DU856" s="243"/>
      <c r="DV856" s="243"/>
      <c r="DW856" s="243"/>
    </row>
    <row r="857" ht="15.75" customHeight="1">
      <c r="E857" s="247"/>
      <c r="F857" s="247"/>
      <c r="G857" s="247"/>
      <c r="H857" s="247"/>
      <c r="I857" s="247"/>
      <c r="J857" s="248"/>
      <c r="T857" s="249"/>
      <c r="AE857" s="242"/>
      <c r="AF857" s="242"/>
      <c r="AG857" s="242"/>
      <c r="AH857" s="242"/>
      <c r="BF857" s="164"/>
      <c r="BG857" s="164"/>
      <c r="BH857" s="164"/>
      <c r="BI857" s="164"/>
      <c r="BJ857" s="164"/>
      <c r="BK857" s="164"/>
      <c r="BL857" s="164"/>
      <c r="BM857" s="164"/>
      <c r="BN857" s="164"/>
      <c r="BO857" s="164"/>
      <c r="BP857" s="164"/>
      <c r="BQ857" s="164"/>
      <c r="BR857" s="164"/>
      <c r="BS857" s="164"/>
      <c r="BT857" s="164"/>
      <c r="BU857" s="164"/>
      <c r="BV857" s="164"/>
      <c r="BW857" s="164"/>
      <c r="BX857" s="164"/>
      <c r="BY857" s="164"/>
      <c r="BZ857" s="164"/>
      <c r="CA857" s="164"/>
      <c r="CB857" s="164"/>
      <c r="CC857" s="164"/>
      <c r="CD857" s="164"/>
      <c r="CE857" s="164"/>
      <c r="CF857" s="164"/>
      <c r="CG857" s="164"/>
      <c r="CH857" s="164"/>
      <c r="CI857" s="164"/>
      <c r="DR857" s="243"/>
      <c r="DS857" s="243"/>
      <c r="DT857" s="243"/>
      <c r="DU857" s="243"/>
      <c r="DV857" s="243"/>
      <c r="DW857" s="243"/>
    </row>
    <row r="858" ht="15.75" customHeight="1">
      <c r="E858" s="247"/>
      <c r="F858" s="247"/>
      <c r="G858" s="247"/>
      <c r="H858" s="247"/>
      <c r="I858" s="247"/>
      <c r="J858" s="248"/>
      <c r="T858" s="249"/>
      <c r="AE858" s="242"/>
      <c r="AF858" s="242"/>
      <c r="AG858" s="242"/>
      <c r="AH858" s="242"/>
      <c r="BF858" s="164"/>
      <c r="BG858" s="164"/>
      <c r="BH858" s="164"/>
      <c r="BI858" s="164"/>
      <c r="BJ858" s="164"/>
      <c r="BK858" s="164"/>
      <c r="BL858" s="164"/>
      <c r="BM858" s="164"/>
      <c r="BN858" s="164"/>
      <c r="BO858" s="164"/>
      <c r="BP858" s="164"/>
      <c r="BQ858" s="164"/>
      <c r="BR858" s="164"/>
      <c r="BS858" s="164"/>
      <c r="BT858" s="164"/>
      <c r="BU858" s="164"/>
      <c r="BV858" s="164"/>
      <c r="BW858" s="164"/>
      <c r="BX858" s="164"/>
      <c r="BY858" s="164"/>
      <c r="BZ858" s="164"/>
      <c r="CA858" s="164"/>
      <c r="CB858" s="164"/>
      <c r="CC858" s="164"/>
      <c r="CD858" s="164"/>
      <c r="CE858" s="164"/>
      <c r="CF858" s="164"/>
      <c r="CG858" s="164"/>
      <c r="CH858" s="164"/>
      <c r="CI858" s="164"/>
      <c r="DR858" s="243"/>
      <c r="DS858" s="243"/>
      <c r="DT858" s="243"/>
      <c r="DU858" s="243"/>
      <c r="DV858" s="243"/>
      <c r="DW858" s="243"/>
    </row>
    <row r="859" ht="15.75" customHeight="1">
      <c r="E859" s="247"/>
      <c r="F859" s="247"/>
      <c r="G859" s="247"/>
      <c r="H859" s="247"/>
      <c r="I859" s="247"/>
      <c r="J859" s="248"/>
      <c r="T859" s="249"/>
      <c r="AE859" s="242"/>
      <c r="AF859" s="242"/>
      <c r="AG859" s="242"/>
      <c r="AH859" s="242"/>
      <c r="BF859" s="164"/>
      <c r="BG859" s="164"/>
      <c r="BH859" s="164"/>
      <c r="BI859" s="164"/>
      <c r="BJ859" s="164"/>
      <c r="BK859" s="164"/>
      <c r="BL859" s="164"/>
      <c r="BM859" s="164"/>
      <c r="BN859" s="164"/>
      <c r="BO859" s="164"/>
      <c r="BP859" s="164"/>
      <c r="BQ859" s="164"/>
      <c r="BR859" s="164"/>
      <c r="BS859" s="164"/>
      <c r="BT859" s="164"/>
      <c r="BU859" s="164"/>
      <c r="BV859" s="164"/>
      <c r="BW859" s="164"/>
      <c r="BX859" s="164"/>
      <c r="BY859" s="164"/>
      <c r="BZ859" s="164"/>
      <c r="CA859" s="164"/>
      <c r="CB859" s="164"/>
      <c r="CC859" s="164"/>
      <c r="CD859" s="164"/>
      <c r="CE859" s="164"/>
      <c r="CF859" s="164"/>
      <c r="CG859" s="164"/>
      <c r="CH859" s="164"/>
      <c r="CI859" s="164"/>
      <c r="DR859" s="243"/>
      <c r="DS859" s="243"/>
      <c r="DT859" s="243"/>
      <c r="DU859" s="243"/>
      <c r="DV859" s="243"/>
      <c r="DW859" s="243"/>
    </row>
    <row r="860" ht="15.75" customHeight="1">
      <c r="E860" s="247"/>
      <c r="F860" s="247"/>
      <c r="G860" s="247"/>
      <c r="H860" s="247"/>
      <c r="I860" s="247"/>
      <c r="J860" s="248"/>
      <c r="T860" s="249"/>
      <c r="AE860" s="242"/>
      <c r="AF860" s="242"/>
      <c r="AG860" s="242"/>
      <c r="AH860" s="242"/>
      <c r="BF860" s="164"/>
      <c r="BG860" s="164"/>
      <c r="BH860" s="164"/>
      <c r="BI860" s="164"/>
      <c r="BJ860" s="164"/>
      <c r="BK860" s="164"/>
      <c r="BL860" s="164"/>
      <c r="BM860" s="164"/>
      <c r="BN860" s="164"/>
      <c r="BO860" s="164"/>
      <c r="BP860" s="164"/>
      <c r="BQ860" s="164"/>
      <c r="BR860" s="164"/>
      <c r="BS860" s="164"/>
      <c r="BT860" s="164"/>
      <c r="BU860" s="164"/>
      <c r="BV860" s="164"/>
      <c r="BW860" s="164"/>
      <c r="BX860" s="164"/>
      <c r="BY860" s="164"/>
      <c r="BZ860" s="164"/>
      <c r="CA860" s="164"/>
      <c r="CB860" s="164"/>
      <c r="CC860" s="164"/>
      <c r="CD860" s="164"/>
      <c r="CE860" s="164"/>
      <c r="CF860" s="164"/>
      <c r="CG860" s="164"/>
      <c r="CH860" s="164"/>
      <c r="CI860" s="164"/>
      <c r="DR860" s="243"/>
      <c r="DS860" s="243"/>
      <c r="DT860" s="243"/>
      <c r="DU860" s="243"/>
      <c r="DV860" s="243"/>
      <c r="DW860" s="243"/>
    </row>
    <row r="861" ht="15.75" customHeight="1">
      <c r="E861" s="247"/>
      <c r="F861" s="247"/>
      <c r="G861" s="247"/>
      <c r="H861" s="247"/>
      <c r="I861" s="247"/>
      <c r="J861" s="248"/>
      <c r="T861" s="249"/>
      <c r="AE861" s="242"/>
      <c r="AF861" s="242"/>
      <c r="AG861" s="242"/>
      <c r="AH861" s="242"/>
      <c r="BF861" s="164"/>
      <c r="BG861" s="164"/>
      <c r="BH861" s="164"/>
      <c r="BI861" s="164"/>
      <c r="BJ861" s="164"/>
      <c r="BK861" s="164"/>
      <c r="BL861" s="164"/>
      <c r="BM861" s="164"/>
      <c r="BN861" s="164"/>
      <c r="BO861" s="164"/>
      <c r="BP861" s="164"/>
      <c r="BQ861" s="164"/>
      <c r="BR861" s="164"/>
      <c r="BS861" s="164"/>
      <c r="BT861" s="164"/>
      <c r="BU861" s="164"/>
      <c r="BV861" s="164"/>
      <c r="BW861" s="164"/>
      <c r="BX861" s="164"/>
      <c r="BY861" s="164"/>
      <c r="BZ861" s="164"/>
      <c r="CA861" s="164"/>
      <c r="CB861" s="164"/>
      <c r="CC861" s="164"/>
      <c r="CD861" s="164"/>
      <c r="CE861" s="164"/>
      <c r="CF861" s="164"/>
      <c r="CG861" s="164"/>
      <c r="CH861" s="164"/>
      <c r="CI861" s="164"/>
      <c r="DR861" s="243"/>
      <c r="DS861" s="243"/>
      <c r="DT861" s="243"/>
      <c r="DU861" s="243"/>
      <c r="DV861" s="243"/>
      <c r="DW861" s="243"/>
    </row>
    <row r="862" ht="15.75" customHeight="1">
      <c r="E862" s="247"/>
      <c r="F862" s="247"/>
      <c r="G862" s="247"/>
      <c r="H862" s="247"/>
      <c r="I862" s="247"/>
      <c r="J862" s="248"/>
      <c r="T862" s="249"/>
      <c r="AE862" s="242"/>
      <c r="AF862" s="242"/>
      <c r="AG862" s="242"/>
      <c r="AH862" s="242"/>
      <c r="BF862" s="164"/>
      <c r="BG862" s="164"/>
      <c r="BH862" s="164"/>
      <c r="BI862" s="164"/>
      <c r="BJ862" s="164"/>
      <c r="BK862" s="164"/>
      <c r="BL862" s="164"/>
      <c r="BM862" s="164"/>
      <c r="BN862" s="164"/>
      <c r="BO862" s="164"/>
      <c r="BP862" s="164"/>
      <c r="BQ862" s="164"/>
      <c r="BR862" s="164"/>
      <c r="BS862" s="164"/>
      <c r="BT862" s="164"/>
      <c r="BU862" s="164"/>
      <c r="BV862" s="164"/>
      <c r="BW862" s="164"/>
      <c r="BX862" s="164"/>
      <c r="BY862" s="164"/>
      <c r="BZ862" s="164"/>
      <c r="CA862" s="164"/>
      <c r="CB862" s="164"/>
      <c r="CC862" s="164"/>
      <c r="CD862" s="164"/>
      <c r="CE862" s="164"/>
      <c r="CF862" s="164"/>
      <c r="CG862" s="164"/>
      <c r="CH862" s="164"/>
      <c r="CI862" s="164"/>
      <c r="DR862" s="243"/>
      <c r="DS862" s="243"/>
      <c r="DT862" s="243"/>
      <c r="DU862" s="243"/>
      <c r="DV862" s="243"/>
      <c r="DW862" s="243"/>
    </row>
    <row r="863" ht="15.75" customHeight="1">
      <c r="E863" s="247"/>
      <c r="F863" s="247"/>
      <c r="G863" s="247"/>
      <c r="H863" s="247"/>
      <c r="I863" s="247"/>
      <c r="J863" s="248"/>
      <c r="T863" s="249"/>
      <c r="AE863" s="242"/>
      <c r="AF863" s="242"/>
      <c r="AG863" s="242"/>
      <c r="AH863" s="242"/>
      <c r="BF863" s="164"/>
      <c r="BG863" s="164"/>
      <c r="BH863" s="164"/>
      <c r="BI863" s="164"/>
      <c r="BJ863" s="164"/>
      <c r="BK863" s="164"/>
      <c r="BL863" s="164"/>
      <c r="BM863" s="164"/>
      <c r="BN863" s="164"/>
      <c r="BO863" s="164"/>
      <c r="BP863" s="164"/>
      <c r="BQ863" s="164"/>
      <c r="BR863" s="164"/>
      <c r="BS863" s="164"/>
      <c r="BT863" s="164"/>
      <c r="BU863" s="164"/>
      <c r="BV863" s="164"/>
      <c r="BW863" s="164"/>
      <c r="BX863" s="164"/>
      <c r="BY863" s="164"/>
      <c r="BZ863" s="164"/>
      <c r="CA863" s="164"/>
      <c r="CB863" s="164"/>
      <c r="CC863" s="164"/>
      <c r="CD863" s="164"/>
      <c r="CE863" s="164"/>
      <c r="CF863" s="164"/>
      <c r="CG863" s="164"/>
      <c r="CH863" s="164"/>
      <c r="CI863" s="164"/>
      <c r="DR863" s="243"/>
      <c r="DS863" s="243"/>
      <c r="DT863" s="243"/>
      <c r="DU863" s="243"/>
      <c r="DV863" s="243"/>
      <c r="DW863" s="243"/>
    </row>
    <row r="864" ht="15.75" customHeight="1">
      <c r="E864" s="247"/>
      <c r="F864" s="247"/>
      <c r="G864" s="247"/>
      <c r="H864" s="247"/>
      <c r="I864" s="247"/>
      <c r="J864" s="248"/>
      <c r="T864" s="249"/>
      <c r="AE864" s="242"/>
      <c r="AF864" s="242"/>
      <c r="AG864" s="242"/>
      <c r="AH864" s="242"/>
      <c r="BF864" s="164"/>
      <c r="BG864" s="164"/>
      <c r="BH864" s="164"/>
      <c r="BI864" s="164"/>
      <c r="BJ864" s="164"/>
      <c r="BK864" s="164"/>
      <c r="BL864" s="164"/>
      <c r="BM864" s="164"/>
      <c r="BN864" s="164"/>
      <c r="BO864" s="164"/>
      <c r="BP864" s="164"/>
      <c r="BQ864" s="164"/>
      <c r="BR864" s="164"/>
      <c r="BS864" s="164"/>
      <c r="BT864" s="164"/>
      <c r="BU864" s="164"/>
      <c r="BV864" s="164"/>
      <c r="BW864" s="164"/>
      <c r="BX864" s="164"/>
      <c r="BY864" s="164"/>
      <c r="BZ864" s="164"/>
      <c r="CA864" s="164"/>
      <c r="CB864" s="164"/>
      <c r="CC864" s="164"/>
      <c r="CD864" s="164"/>
      <c r="CE864" s="164"/>
      <c r="CF864" s="164"/>
      <c r="CG864" s="164"/>
      <c r="CH864" s="164"/>
      <c r="CI864" s="164"/>
      <c r="DR864" s="243"/>
      <c r="DS864" s="243"/>
      <c r="DT864" s="243"/>
      <c r="DU864" s="243"/>
      <c r="DV864" s="243"/>
      <c r="DW864" s="243"/>
    </row>
    <row r="865" ht="15.75" customHeight="1">
      <c r="E865" s="247"/>
      <c r="F865" s="247"/>
      <c r="G865" s="247"/>
      <c r="H865" s="247"/>
      <c r="I865" s="247"/>
      <c r="J865" s="248"/>
      <c r="T865" s="249"/>
      <c r="AE865" s="242"/>
      <c r="AF865" s="242"/>
      <c r="AG865" s="242"/>
      <c r="AH865" s="242"/>
      <c r="BF865" s="164"/>
      <c r="BG865" s="164"/>
      <c r="BH865" s="164"/>
      <c r="BI865" s="164"/>
      <c r="BJ865" s="164"/>
      <c r="BK865" s="164"/>
      <c r="BL865" s="164"/>
      <c r="BM865" s="164"/>
      <c r="BN865" s="164"/>
      <c r="BO865" s="164"/>
      <c r="BP865" s="164"/>
      <c r="BQ865" s="164"/>
      <c r="BR865" s="164"/>
      <c r="BS865" s="164"/>
      <c r="BT865" s="164"/>
      <c r="BU865" s="164"/>
      <c r="BV865" s="164"/>
      <c r="BW865" s="164"/>
      <c r="BX865" s="164"/>
      <c r="BY865" s="164"/>
      <c r="BZ865" s="164"/>
      <c r="CA865" s="164"/>
      <c r="CB865" s="164"/>
      <c r="CC865" s="164"/>
      <c r="CD865" s="164"/>
      <c r="CE865" s="164"/>
      <c r="CF865" s="164"/>
      <c r="CG865" s="164"/>
      <c r="CH865" s="164"/>
      <c r="CI865" s="164"/>
      <c r="DR865" s="243"/>
      <c r="DS865" s="243"/>
      <c r="DT865" s="243"/>
      <c r="DU865" s="243"/>
      <c r="DV865" s="243"/>
      <c r="DW865" s="243"/>
    </row>
    <row r="866" ht="15.75" customHeight="1">
      <c r="E866" s="247"/>
      <c r="F866" s="247"/>
      <c r="G866" s="247"/>
      <c r="H866" s="247"/>
      <c r="I866" s="247"/>
      <c r="J866" s="248"/>
      <c r="T866" s="249"/>
      <c r="AE866" s="242"/>
      <c r="AF866" s="242"/>
      <c r="AG866" s="242"/>
      <c r="AH866" s="242"/>
      <c r="BF866" s="164"/>
      <c r="BG866" s="164"/>
      <c r="BH866" s="164"/>
      <c r="BI866" s="164"/>
      <c r="BJ866" s="164"/>
      <c r="BK866" s="164"/>
      <c r="BL866" s="164"/>
      <c r="BM866" s="164"/>
      <c r="BN866" s="164"/>
      <c r="BO866" s="164"/>
      <c r="BP866" s="164"/>
      <c r="BQ866" s="164"/>
      <c r="BR866" s="164"/>
      <c r="BS866" s="164"/>
      <c r="BT866" s="164"/>
      <c r="BU866" s="164"/>
      <c r="BV866" s="164"/>
      <c r="BW866" s="164"/>
      <c r="BX866" s="164"/>
      <c r="BY866" s="164"/>
      <c r="BZ866" s="164"/>
      <c r="CA866" s="164"/>
      <c r="CB866" s="164"/>
      <c r="CC866" s="164"/>
      <c r="CD866" s="164"/>
      <c r="CE866" s="164"/>
      <c r="CF866" s="164"/>
      <c r="CG866" s="164"/>
      <c r="CH866" s="164"/>
      <c r="CI866" s="164"/>
      <c r="DR866" s="243"/>
      <c r="DS866" s="243"/>
      <c r="DT866" s="243"/>
      <c r="DU866" s="243"/>
      <c r="DV866" s="243"/>
      <c r="DW866" s="243"/>
    </row>
    <row r="867" ht="15.75" customHeight="1">
      <c r="E867" s="247"/>
      <c r="F867" s="247"/>
      <c r="G867" s="247"/>
      <c r="H867" s="247"/>
      <c r="I867" s="247"/>
      <c r="J867" s="248"/>
      <c r="T867" s="249"/>
      <c r="AE867" s="242"/>
      <c r="AF867" s="242"/>
      <c r="AG867" s="242"/>
      <c r="AH867" s="242"/>
      <c r="BF867" s="164"/>
      <c r="BG867" s="164"/>
      <c r="BH867" s="164"/>
      <c r="BI867" s="164"/>
      <c r="BJ867" s="164"/>
      <c r="BK867" s="164"/>
      <c r="BL867" s="164"/>
      <c r="BM867" s="164"/>
      <c r="BN867" s="164"/>
      <c r="BO867" s="164"/>
      <c r="BP867" s="164"/>
      <c r="BQ867" s="164"/>
      <c r="BR867" s="164"/>
      <c r="BS867" s="164"/>
      <c r="BT867" s="164"/>
      <c r="BU867" s="164"/>
      <c r="BV867" s="164"/>
      <c r="BW867" s="164"/>
      <c r="BX867" s="164"/>
      <c r="BY867" s="164"/>
      <c r="BZ867" s="164"/>
      <c r="CA867" s="164"/>
      <c r="CB867" s="164"/>
      <c r="CC867" s="164"/>
      <c r="CD867" s="164"/>
      <c r="CE867" s="164"/>
      <c r="CF867" s="164"/>
      <c r="CG867" s="164"/>
      <c r="CH867" s="164"/>
      <c r="CI867" s="164"/>
      <c r="DR867" s="243"/>
      <c r="DS867" s="243"/>
      <c r="DT867" s="243"/>
      <c r="DU867" s="243"/>
      <c r="DV867" s="243"/>
      <c r="DW867" s="243"/>
    </row>
    <row r="868" ht="15.75" customHeight="1">
      <c r="E868" s="247"/>
      <c r="F868" s="247"/>
      <c r="G868" s="247"/>
      <c r="H868" s="247"/>
      <c r="I868" s="247"/>
      <c r="J868" s="248"/>
      <c r="T868" s="249"/>
      <c r="AE868" s="242"/>
      <c r="AF868" s="242"/>
      <c r="AG868" s="242"/>
      <c r="AH868" s="242"/>
      <c r="BF868" s="164"/>
      <c r="BG868" s="164"/>
      <c r="BH868" s="164"/>
      <c r="BI868" s="164"/>
      <c r="BJ868" s="164"/>
      <c r="BK868" s="164"/>
      <c r="BL868" s="164"/>
      <c r="BM868" s="164"/>
      <c r="BN868" s="164"/>
      <c r="BO868" s="164"/>
      <c r="BP868" s="164"/>
      <c r="BQ868" s="164"/>
      <c r="BR868" s="164"/>
      <c r="BS868" s="164"/>
      <c r="BT868" s="164"/>
      <c r="BU868" s="164"/>
      <c r="BV868" s="164"/>
      <c r="BW868" s="164"/>
      <c r="BX868" s="164"/>
      <c r="BY868" s="164"/>
      <c r="BZ868" s="164"/>
      <c r="CA868" s="164"/>
      <c r="CB868" s="164"/>
      <c r="CC868" s="164"/>
      <c r="CD868" s="164"/>
      <c r="CE868" s="164"/>
      <c r="CF868" s="164"/>
      <c r="CG868" s="164"/>
      <c r="CH868" s="164"/>
      <c r="CI868" s="164"/>
      <c r="DR868" s="243"/>
      <c r="DS868" s="243"/>
      <c r="DT868" s="243"/>
      <c r="DU868" s="243"/>
      <c r="DV868" s="243"/>
      <c r="DW868" s="243"/>
    </row>
    <row r="869" ht="15.75" customHeight="1">
      <c r="E869" s="247"/>
      <c r="F869" s="247"/>
      <c r="G869" s="247"/>
      <c r="H869" s="247"/>
      <c r="I869" s="247"/>
      <c r="J869" s="248"/>
      <c r="T869" s="249"/>
      <c r="AE869" s="242"/>
      <c r="AF869" s="242"/>
      <c r="AG869" s="242"/>
      <c r="AH869" s="242"/>
      <c r="BF869" s="164"/>
      <c r="BG869" s="164"/>
      <c r="BH869" s="164"/>
      <c r="BI869" s="164"/>
      <c r="BJ869" s="164"/>
      <c r="BK869" s="164"/>
      <c r="BL869" s="164"/>
      <c r="BM869" s="164"/>
      <c r="BN869" s="164"/>
      <c r="BO869" s="164"/>
      <c r="BP869" s="164"/>
      <c r="BQ869" s="164"/>
      <c r="BR869" s="164"/>
      <c r="BS869" s="164"/>
      <c r="BT869" s="164"/>
      <c r="BU869" s="164"/>
      <c r="BV869" s="164"/>
      <c r="BW869" s="164"/>
      <c r="BX869" s="164"/>
      <c r="BY869" s="164"/>
      <c r="BZ869" s="164"/>
      <c r="CA869" s="164"/>
      <c r="CB869" s="164"/>
      <c r="CC869" s="164"/>
      <c r="CD869" s="164"/>
      <c r="CE869" s="164"/>
      <c r="CF869" s="164"/>
      <c r="CG869" s="164"/>
      <c r="CH869" s="164"/>
      <c r="CI869" s="164"/>
      <c r="DR869" s="243"/>
      <c r="DS869" s="243"/>
      <c r="DT869" s="243"/>
      <c r="DU869" s="243"/>
      <c r="DV869" s="243"/>
      <c r="DW869" s="243"/>
    </row>
    <row r="870" ht="15.75" customHeight="1">
      <c r="E870" s="247"/>
      <c r="F870" s="247"/>
      <c r="G870" s="247"/>
      <c r="H870" s="247"/>
      <c r="I870" s="247"/>
      <c r="J870" s="248"/>
      <c r="T870" s="249"/>
      <c r="AE870" s="242"/>
      <c r="AF870" s="242"/>
      <c r="AG870" s="242"/>
      <c r="AH870" s="242"/>
      <c r="BF870" s="164"/>
      <c r="BG870" s="164"/>
      <c r="BH870" s="164"/>
      <c r="BI870" s="164"/>
      <c r="BJ870" s="164"/>
      <c r="BK870" s="164"/>
      <c r="BL870" s="164"/>
      <c r="BM870" s="164"/>
      <c r="BN870" s="164"/>
      <c r="BO870" s="164"/>
      <c r="BP870" s="164"/>
      <c r="BQ870" s="164"/>
      <c r="BR870" s="164"/>
      <c r="BS870" s="164"/>
      <c r="BT870" s="164"/>
      <c r="BU870" s="164"/>
      <c r="BV870" s="164"/>
      <c r="BW870" s="164"/>
      <c r="BX870" s="164"/>
      <c r="BY870" s="164"/>
      <c r="BZ870" s="164"/>
      <c r="CA870" s="164"/>
      <c r="CB870" s="164"/>
      <c r="CC870" s="164"/>
      <c r="CD870" s="164"/>
      <c r="CE870" s="164"/>
      <c r="CF870" s="164"/>
      <c r="CG870" s="164"/>
      <c r="CH870" s="164"/>
      <c r="CI870" s="164"/>
      <c r="DR870" s="243"/>
      <c r="DS870" s="243"/>
      <c r="DT870" s="243"/>
      <c r="DU870" s="243"/>
      <c r="DV870" s="243"/>
      <c r="DW870" s="243"/>
    </row>
    <row r="871" ht="15.75" customHeight="1">
      <c r="E871" s="247"/>
      <c r="F871" s="247"/>
      <c r="G871" s="247"/>
      <c r="H871" s="247"/>
      <c r="I871" s="247"/>
      <c r="J871" s="248"/>
      <c r="T871" s="249"/>
      <c r="AE871" s="242"/>
      <c r="AF871" s="242"/>
      <c r="AG871" s="242"/>
      <c r="AH871" s="242"/>
      <c r="BF871" s="164"/>
      <c r="BG871" s="164"/>
      <c r="BH871" s="164"/>
      <c r="BI871" s="164"/>
      <c r="BJ871" s="164"/>
      <c r="BK871" s="164"/>
      <c r="BL871" s="164"/>
      <c r="BM871" s="164"/>
      <c r="BN871" s="164"/>
      <c r="BO871" s="164"/>
      <c r="BP871" s="164"/>
      <c r="BQ871" s="164"/>
      <c r="BR871" s="164"/>
      <c r="BS871" s="164"/>
      <c r="BT871" s="164"/>
      <c r="BU871" s="164"/>
      <c r="BV871" s="164"/>
      <c r="BW871" s="164"/>
      <c r="BX871" s="164"/>
      <c r="BY871" s="164"/>
      <c r="BZ871" s="164"/>
      <c r="CA871" s="164"/>
      <c r="CB871" s="164"/>
      <c r="CC871" s="164"/>
      <c r="CD871" s="164"/>
      <c r="CE871" s="164"/>
      <c r="CF871" s="164"/>
      <c r="CG871" s="164"/>
      <c r="CH871" s="164"/>
      <c r="CI871" s="164"/>
      <c r="DR871" s="243"/>
      <c r="DS871" s="243"/>
      <c r="DT871" s="243"/>
      <c r="DU871" s="243"/>
      <c r="DV871" s="243"/>
      <c r="DW871" s="243"/>
    </row>
    <row r="872" ht="15.75" customHeight="1">
      <c r="E872" s="247"/>
      <c r="F872" s="247"/>
      <c r="G872" s="247"/>
      <c r="H872" s="247"/>
      <c r="I872" s="247"/>
      <c r="J872" s="248"/>
      <c r="T872" s="249"/>
      <c r="AE872" s="242"/>
      <c r="AF872" s="242"/>
      <c r="AG872" s="242"/>
      <c r="AH872" s="242"/>
      <c r="BF872" s="164"/>
      <c r="BG872" s="164"/>
      <c r="BH872" s="164"/>
      <c r="BI872" s="164"/>
      <c r="BJ872" s="164"/>
      <c r="BK872" s="164"/>
      <c r="BL872" s="164"/>
      <c r="BM872" s="164"/>
      <c r="BN872" s="164"/>
      <c r="BO872" s="164"/>
      <c r="BP872" s="164"/>
      <c r="BQ872" s="164"/>
      <c r="BR872" s="164"/>
      <c r="BS872" s="164"/>
      <c r="BT872" s="164"/>
      <c r="BU872" s="164"/>
      <c r="BV872" s="164"/>
      <c r="BW872" s="164"/>
      <c r="BX872" s="164"/>
      <c r="BY872" s="164"/>
      <c r="BZ872" s="164"/>
      <c r="CA872" s="164"/>
      <c r="CB872" s="164"/>
      <c r="CC872" s="164"/>
      <c r="CD872" s="164"/>
      <c r="CE872" s="164"/>
      <c r="CF872" s="164"/>
      <c r="CG872" s="164"/>
      <c r="CH872" s="164"/>
      <c r="CI872" s="164"/>
      <c r="DR872" s="243"/>
      <c r="DS872" s="243"/>
      <c r="DT872" s="243"/>
      <c r="DU872" s="243"/>
      <c r="DV872" s="243"/>
      <c r="DW872" s="243"/>
    </row>
    <row r="873" ht="15.75" customHeight="1">
      <c r="E873" s="247"/>
      <c r="F873" s="247"/>
      <c r="G873" s="247"/>
      <c r="H873" s="247"/>
      <c r="I873" s="247"/>
      <c r="J873" s="248"/>
      <c r="T873" s="249"/>
      <c r="AE873" s="242"/>
      <c r="AF873" s="242"/>
      <c r="AG873" s="242"/>
      <c r="AH873" s="242"/>
      <c r="BF873" s="164"/>
      <c r="BG873" s="164"/>
      <c r="BH873" s="164"/>
      <c r="BI873" s="164"/>
      <c r="BJ873" s="164"/>
      <c r="BK873" s="164"/>
      <c r="BL873" s="164"/>
      <c r="BM873" s="164"/>
      <c r="BN873" s="164"/>
      <c r="BO873" s="164"/>
      <c r="BP873" s="164"/>
      <c r="BQ873" s="164"/>
      <c r="BR873" s="164"/>
      <c r="BS873" s="164"/>
      <c r="BT873" s="164"/>
      <c r="BU873" s="164"/>
      <c r="BV873" s="164"/>
      <c r="BW873" s="164"/>
      <c r="BX873" s="164"/>
      <c r="BY873" s="164"/>
      <c r="BZ873" s="164"/>
      <c r="CA873" s="164"/>
      <c r="CB873" s="164"/>
      <c r="CC873" s="164"/>
      <c r="CD873" s="164"/>
      <c r="CE873" s="164"/>
      <c r="CF873" s="164"/>
      <c r="CG873" s="164"/>
      <c r="CH873" s="164"/>
      <c r="CI873" s="164"/>
      <c r="DR873" s="243"/>
      <c r="DS873" s="243"/>
      <c r="DT873" s="243"/>
      <c r="DU873" s="243"/>
      <c r="DV873" s="243"/>
      <c r="DW873" s="243"/>
    </row>
    <row r="874" ht="15.75" customHeight="1">
      <c r="E874" s="247"/>
      <c r="F874" s="247"/>
      <c r="G874" s="247"/>
      <c r="H874" s="247"/>
      <c r="I874" s="247"/>
      <c r="J874" s="248"/>
      <c r="T874" s="249"/>
      <c r="AE874" s="242"/>
      <c r="AF874" s="242"/>
      <c r="AG874" s="242"/>
      <c r="AH874" s="242"/>
      <c r="BF874" s="164"/>
      <c r="BG874" s="164"/>
      <c r="BH874" s="164"/>
      <c r="BI874" s="164"/>
      <c r="BJ874" s="164"/>
      <c r="BK874" s="164"/>
      <c r="BL874" s="164"/>
      <c r="BM874" s="164"/>
      <c r="BN874" s="164"/>
      <c r="BO874" s="164"/>
      <c r="BP874" s="164"/>
      <c r="BQ874" s="164"/>
      <c r="BR874" s="164"/>
      <c r="BS874" s="164"/>
      <c r="BT874" s="164"/>
      <c r="BU874" s="164"/>
      <c r="BV874" s="164"/>
      <c r="BW874" s="164"/>
      <c r="BX874" s="164"/>
      <c r="BY874" s="164"/>
      <c r="BZ874" s="164"/>
      <c r="CA874" s="164"/>
      <c r="CB874" s="164"/>
      <c r="CC874" s="164"/>
      <c r="CD874" s="164"/>
      <c r="CE874" s="164"/>
      <c r="CF874" s="164"/>
      <c r="CG874" s="164"/>
      <c r="CH874" s="164"/>
      <c r="CI874" s="164"/>
      <c r="DR874" s="243"/>
      <c r="DS874" s="243"/>
      <c r="DT874" s="243"/>
      <c r="DU874" s="243"/>
      <c r="DV874" s="243"/>
      <c r="DW874" s="243"/>
    </row>
    <row r="875" ht="15.75" customHeight="1">
      <c r="E875" s="247"/>
      <c r="F875" s="247"/>
      <c r="G875" s="247"/>
      <c r="H875" s="247"/>
      <c r="I875" s="247"/>
      <c r="J875" s="248"/>
      <c r="T875" s="249"/>
      <c r="AE875" s="242"/>
      <c r="AF875" s="242"/>
      <c r="AG875" s="242"/>
      <c r="AH875" s="242"/>
      <c r="BF875" s="164"/>
      <c r="BG875" s="164"/>
      <c r="BH875" s="164"/>
      <c r="BI875" s="164"/>
      <c r="BJ875" s="164"/>
      <c r="BK875" s="164"/>
      <c r="BL875" s="164"/>
      <c r="BM875" s="164"/>
      <c r="BN875" s="164"/>
      <c r="BO875" s="164"/>
      <c r="BP875" s="164"/>
      <c r="BQ875" s="164"/>
      <c r="BR875" s="164"/>
      <c r="BS875" s="164"/>
      <c r="BT875" s="164"/>
      <c r="BU875" s="164"/>
      <c r="BV875" s="164"/>
      <c r="BW875" s="164"/>
      <c r="BX875" s="164"/>
      <c r="BY875" s="164"/>
      <c r="BZ875" s="164"/>
      <c r="CA875" s="164"/>
      <c r="CB875" s="164"/>
      <c r="CC875" s="164"/>
      <c r="CD875" s="164"/>
      <c r="CE875" s="164"/>
      <c r="CF875" s="164"/>
      <c r="CG875" s="164"/>
      <c r="CH875" s="164"/>
      <c r="CI875" s="164"/>
      <c r="DR875" s="243"/>
      <c r="DS875" s="243"/>
      <c r="DT875" s="243"/>
      <c r="DU875" s="243"/>
      <c r="DV875" s="243"/>
      <c r="DW875" s="243"/>
    </row>
    <row r="876" ht="15.75" customHeight="1">
      <c r="E876" s="247"/>
      <c r="F876" s="247"/>
      <c r="G876" s="247"/>
      <c r="H876" s="247"/>
      <c r="I876" s="247"/>
      <c r="J876" s="248"/>
      <c r="T876" s="249"/>
      <c r="AE876" s="242"/>
      <c r="AF876" s="242"/>
      <c r="AG876" s="242"/>
      <c r="AH876" s="242"/>
      <c r="BF876" s="164"/>
      <c r="BG876" s="164"/>
      <c r="BH876" s="164"/>
      <c r="BI876" s="164"/>
      <c r="BJ876" s="164"/>
      <c r="BK876" s="164"/>
      <c r="BL876" s="164"/>
      <c r="BM876" s="164"/>
      <c r="BN876" s="164"/>
      <c r="BO876" s="164"/>
      <c r="BP876" s="164"/>
      <c r="BQ876" s="164"/>
      <c r="BR876" s="164"/>
      <c r="BS876" s="164"/>
      <c r="BT876" s="164"/>
      <c r="BU876" s="164"/>
      <c r="BV876" s="164"/>
      <c r="BW876" s="164"/>
      <c r="BX876" s="164"/>
      <c r="BY876" s="164"/>
      <c r="BZ876" s="164"/>
      <c r="CA876" s="164"/>
      <c r="CB876" s="164"/>
      <c r="CC876" s="164"/>
      <c r="CD876" s="164"/>
      <c r="CE876" s="164"/>
      <c r="CF876" s="164"/>
      <c r="CG876" s="164"/>
      <c r="CH876" s="164"/>
      <c r="CI876" s="164"/>
      <c r="DR876" s="243"/>
      <c r="DS876" s="243"/>
      <c r="DT876" s="243"/>
      <c r="DU876" s="243"/>
      <c r="DV876" s="243"/>
      <c r="DW876" s="243"/>
    </row>
    <row r="877" ht="15.75" customHeight="1">
      <c r="E877" s="247"/>
      <c r="F877" s="247"/>
      <c r="G877" s="247"/>
      <c r="H877" s="247"/>
      <c r="I877" s="247"/>
      <c r="J877" s="248"/>
      <c r="T877" s="249"/>
      <c r="AE877" s="242"/>
      <c r="AF877" s="242"/>
      <c r="AG877" s="242"/>
      <c r="AH877" s="242"/>
      <c r="BF877" s="164"/>
      <c r="BG877" s="164"/>
      <c r="BH877" s="164"/>
      <c r="BI877" s="164"/>
      <c r="BJ877" s="164"/>
      <c r="BK877" s="164"/>
      <c r="BL877" s="164"/>
      <c r="BM877" s="164"/>
      <c r="BN877" s="164"/>
      <c r="BO877" s="164"/>
      <c r="BP877" s="164"/>
      <c r="BQ877" s="164"/>
      <c r="BR877" s="164"/>
      <c r="BS877" s="164"/>
      <c r="BT877" s="164"/>
      <c r="BU877" s="164"/>
      <c r="BV877" s="164"/>
      <c r="BW877" s="164"/>
      <c r="BX877" s="164"/>
      <c r="BY877" s="164"/>
      <c r="BZ877" s="164"/>
      <c r="CA877" s="164"/>
      <c r="CB877" s="164"/>
      <c r="CC877" s="164"/>
      <c r="CD877" s="164"/>
      <c r="CE877" s="164"/>
      <c r="CF877" s="164"/>
      <c r="CG877" s="164"/>
      <c r="CH877" s="164"/>
      <c r="CI877" s="164"/>
      <c r="DR877" s="243"/>
      <c r="DS877" s="243"/>
      <c r="DT877" s="243"/>
      <c r="DU877" s="243"/>
      <c r="DV877" s="243"/>
      <c r="DW877" s="243"/>
    </row>
    <row r="878" ht="15.75" customHeight="1">
      <c r="E878" s="247"/>
      <c r="F878" s="247"/>
      <c r="G878" s="247"/>
      <c r="H878" s="247"/>
      <c r="I878" s="247"/>
      <c r="J878" s="248"/>
      <c r="T878" s="249"/>
      <c r="AE878" s="242"/>
      <c r="AF878" s="242"/>
      <c r="AG878" s="242"/>
      <c r="AH878" s="242"/>
      <c r="BF878" s="164"/>
      <c r="BG878" s="164"/>
      <c r="BH878" s="164"/>
      <c r="BI878" s="164"/>
      <c r="BJ878" s="164"/>
      <c r="BK878" s="164"/>
      <c r="BL878" s="164"/>
      <c r="BM878" s="164"/>
      <c r="BN878" s="164"/>
      <c r="BO878" s="164"/>
      <c r="BP878" s="164"/>
      <c r="BQ878" s="164"/>
      <c r="BR878" s="164"/>
      <c r="BS878" s="164"/>
      <c r="BT878" s="164"/>
      <c r="BU878" s="164"/>
      <c r="BV878" s="164"/>
      <c r="BW878" s="164"/>
      <c r="BX878" s="164"/>
      <c r="BY878" s="164"/>
      <c r="BZ878" s="164"/>
      <c r="CA878" s="164"/>
      <c r="CB878" s="164"/>
      <c r="CC878" s="164"/>
      <c r="CD878" s="164"/>
      <c r="CE878" s="164"/>
      <c r="CF878" s="164"/>
      <c r="CG878" s="164"/>
      <c r="CH878" s="164"/>
      <c r="CI878" s="164"/>
      <c r="DR878" s="243"/>
      <c r="DS878" s="243"/>
      <c r="DT878" s="243"/>
      <c r="DU878" s="243"/>
      <c r="DV878" s="243"/>
      <c r="DW878" s="243"/>
    </row>
    <row r="879" ht="15.75" customHeight="1">
      <c r="E879" s="247"/>
      <c r="F879" s="247"/>
      <c r="G879" s="247"/>
      <c r="H879" s="247"/>
      <c r="I879" s="247"/>
      <c r="J879" s="248"/>
      <c r="T879" s="249"/>
      <c r="AE879" s="242"/>
      <c r="AF879" s="242"/>
      <c r="AG879" s="242"/>
      <c r="AH879" s="242"/>
      <c r="BF879" s="164"/>
      <c r="BG879" s="164"/>
      <c r="BH879" s="164"/>
      <c r="BI879" s="164"/>
      <c r="BJ879" s="164"/>
      <c r="BK879" s="164"/>
      <c r="BL879" s="164"/>
      <c r="BM879" s="164"/>
      <c r="BN879" s="164"/>
      <c r="BO879" s="164"/>
      <c r="BP879" s="164"/>
      <c r="BQ879" s="164"/>
      <c r="BR879" s="164"/>
      <c r="BS879" s="164"/>
      <c r="BT879" s="164"/>
      <c r="BU879" s="164"/>
      <c r="BV879" s="164"/>
      <c r="BW879" s="164"/>
      <c r="BX879" s="164"/>
      <c r="BY879" s="164"/>
      <c r="BZ879" s="164"/>
      <c r="CA879" s="164"/>
      <c r="CB879" s="164"/>
      <c r="CC879" s="164"/>
      <c r="CD879" s="164"/>
      <c r="CE879" s="164"/>
      <c r="CF879" s="164"/>
      <c r="CG879" s="164"/>
      <c r="CH879" s="164"/>
      <c r="CI879" s="164"/>
      <c r="DR879" s="243"/>
      <c r="DS879" s="243"/>
      <c r="DT879" s="243"/>
      <c r="DU879" s="243"/>
      <c r="DV879" s="243"/>
      <c r="DW879" s="243"/>
    </row>
    <row r="880" ht="15.75" customHeight="1">
      <c r="E880" s="247"/>
      <c r="F880" s="247"/>
      <c r="G880" s="247"/>
      <c r="H880" s="247"/>
      <c r="I880" s="247"/>
      <c r="J880" s="248"/>
      <c r="T880" s="249"/>
      <c r="AE880" s="242"/>
      <c r="AF880" s="242"/>
      <c r="AG880" s="242"/>
      <c r="AH880" s="242"/>
      <c r="BF880" s="164"/>
      <c r="BG880" s="164"/>
      <c r="BH880" s="164"/>
      <c r="BI880" s="164"/>
      <c r="BJ880" s="164"/>
      <c r="BK880" s="164"/>
      <c r="BL880" s="164"/>
      <c r="BM880" s="164"/>
      <c r="BN880" s="164"/>
      <c r="BO880" s="164"/>
      <c r="BP880" s="164"/>
      <c r="BQ880" s="164"/>
      <c r="BR880" s="164"/>
      <c r="BS880" s="164"/>
      <c r="BT880" s="164"/>
      <c r="BU880" s="164"/>
      <c r="BV880" s="164"/>
      <c r="BW880" s="164"/>
      <c r="BX880" s="164"/>
      <c r="BY880" s="164"/>
      <c r="BZ880" s="164"/>
      <c r="CA880" s="164"/>
      <c r="CB880" s="164"/>
      <c r="CC880" s="164"/>
      <c r="CD880" s="164"/>
      <c r="CE880" s="164"/>
      <c r="CF880" s="164"/>
      <c r="CG880" s="164"/>
      <c r="CH880" s="164"/>
      <c r="CI880" s="164"/>
      <c r="DR880" s="243"/>
      <c r="DS880" s="243"/>
      <c r="DT880" s="243"/>
      <c r="DU880" s="243"/>
      <c r="DV880" s="243"/>
      <c r="DW880" s="243"/>
    </row>
    <row r="881" ht="15.75" customHeight="1">
      <c r="E881" s="247"/>
      <c r="F881" s="247"/>
      <c r="G881" s="247"/>
      <c r="H881" s="247"/>
      <c r="I881" s="247"/>
      <c r="J881" s="248"/>
      <c r="T881" s="249"/>
      <c r="AE881" s="242"/>
      <c r="AF881" s="242"/>
      <c r="AG881" s="242"/>
      <c r="AH881" s="242"/>
      <c r="BF881" s="164"/>
      <c r="BG881" s="164"/>
      <c r="BH881" s="164"/>
      <c r="BI881" s="164"/>
      <c r="BJ881" s="164"/>
      <c r="BK881" s="164"/>
      <c r="BL881" s="164"/>
      <c r="BM881" s="164"/>
      <c r="BN881" s="164"/>
      <c r="BO881" s="164"/>
      <c r="BP881" s="164"/>
      <c r="BQ881" s="164"/>
      <c r="BR881" s="164"/>
      <c r="BS881" s="164"/>
      <c r="BT881" s="164"/>
      <c r="BU881" s="164"/>
      <c r="BV881" s="164"/>
      <c r="BW881" s="164"/>
      <c r="BX881" s="164"/>
      <c r="BY881" s="164"/>
      <c r="BZ881" s="164"/>
      <c r="CA881" s="164"/>
      <c r="CB881" s="164"/>
      <c r="CC881" s="164"/>
      <c r="CD881" s="164"/>
      <c r="CE881" s="164"/>
      <c r="CF881" s="164"/>
      <c r="CG881" s="164"/>
      <c r="CH881" s="164"/>
      <c r="CI881" s="164"/>
      <c r="DR881" s="243"/>
      <c r="DS881" s="243"/>
      <c r="DT881" s="243"/>
      <c r="DU881" s="243"/>
      <c r="DV881" s="243"/>
      <c r="DW881" s="243"/>
    </row>
    <row r="882" ht="15.75" customHeight="1">
      <c r="E882" s="247"/>
      <c r="F882" s="247"/>
      <c r="G882" s="247"/>
      <c r="H882" s="247"/>
      <c r="I882" s="247"/>
      <c r="J882" s="248"/>
      <c r="T882" s="249"/>
      <c r="AE882" s="242"/>
      <c r="AF882" s="242"/>
      <c r="AG882" s="242"/>
      <c r="AH882" s="242"/>
      <c r="BF882" s="164"/>
      <c r="BG882" s="164"/>
      <c r="BH882" s="164"/>
      <c r="BI882" s="164"/>
      <c r="BJ882" s="164"/>
      <c r="BK882" s="164"/>
      <c r="BL882" s="164"/>
      <c r="BM882" s="164"/>
      <c r="BN882" s="164"/>
      <c r="BO882" s="164"/>
      <c r="BP882" s="164"/>
      <c r="BQ882" s="164"/>
      <c r="BR882" s="164"/>
      <c r="BS882" s="164"/>
      <c r="BT882" s="164"/>
      <c r="BU882" s="164"/>
      <c r="BV882" s="164"/>
      <c r="BW882" s="164"/>
      <c r="BX882" s="164"/>
      <c r="BY882" s="164"/>
      <c r="BZ882" s="164"/>
      <c r="CA882" s="164"/>
      <c r="CB882" s="164"/>
      <c r="CC882" s="164"/>
      <c r="CD882" s="164"/>
      <c r="CE882" s="164"/>
      <c r="CF882" s="164"/>
      <c r="CG882" s="164"/>
      <c r="CH882" s="164"/>
      <c r="CI882" s="164"/>
      <c r="DR882" s="243"/>
      <c r="DS882" s="243"/>
      <c r="DT882" s="243"/>
      <c r="DU882" s="243"/>
      <c r="DV882" s="243"/>
      <c r="DW882" s="243"/>
    </row>
    <row r="883" ht="15.75" customHeight="1">
      <c r="E883" s="247"/>
      <c r="F883" s="247"/>
      <c r="G883" s="247"/>
      <c r="H883" s="247"/>
      <c r="I883" s="247"/>
      <c r="J883" s="248"/>
      <c r="T883" s="249"/>
      <c r="AE883" s="242"/>
      <c r="AF883" s="242"/>
      <c r="AG883" s="242"/>
      <c r="AH883" s="242"/>
      <c r="BF883" s="164"/>
      <c r="BG883" s="164"/>
      <c r="BH883" s="164"/>
      <c r="BI883" s="164"/>
      <c r="BJ883" s="164"/>
      <c r="BK883" s="164"/>
      <c r="BL883" s="164"/>
      <c r="BM883" s="164"/>
      <c r="BN883" s="164"/>
      <c r="BO883" s="164"/>
      <c r="BP883" s="164"/>
      <c r="BQ883" s="164"/>
      <c r="BR883" s="164"/>
      <c r="BS883" s="164"/>
      <c r="BT883" s="164"/>
      <c r="BU883" s="164"/>
      <c r="BV883" s="164"/>
      <c r="BW883" s="164"/>
      <c r="BX883" s="164"/>
      <c r="BY883" s="164"/>
      <c r="BZ883" s="164"/>
      <c r="CA883" s="164"/>
      <c r="CB883" s="164"/>
      <c r="CC883" s="164"/>
      <c r="CD883" s="164"/>
      <c r="CE883" s="164"/>
      <c r="CF883" s="164"/>
      <c r="CG883" s="164"/>
      <c r="CH883" s="164"/>
      <c r="CI883" s="164"/>
      <c r="DR883" s="243"/>
      <c r="DS883" s="243"/>
      <c r="DT883" s="243"/>
      <c r="DU883" s="243"/>
      <c r="DV883" s="243"/>
      <c r="DW883" s="243"/>
    </row>
    <row r="884" ht="15.75" customHeight="1">
      <c r="E884" s="247"/>
      <c r="F884" s="247"/>
      <c r="G884" s="247"/>
      <c r="H884" s="247"/>
      <c r="I884" s="247"/>
      <c r="J884" s="248"/>
      <c r="T884" s="249"/>
      <c r="AE884" s="242"/>
      <c r="AF884" s="242"/>
      <c r="AG884" s="242"/>
      <c r="AH884" s="242"/>
      <c r="BF884" s="164"/>
      <c r="BG884" s="164"/>
      <c r="BH884" s="164"/>
      <c r="BI884" s="164"/>
      <c r="BJ884" s="164"/>
      <c r="BK884" s="164"/>
      <c r="BL884" s="164"/>
      <c r="BM884" s="164"/>
      <c r="BN884" s="164"/>
      <c r="BO884" s="164"/>
      <c r="BP884" s="164"/>
      <c r="BQ884" s="164"/>
      <c r="BR884" s="164"/>
      <c r="BS884" s="164"/>
      <c r="BT884" s="164"/>
      <c r="BU884" s="164"/>
      <c r="BV884" s="164"/>
      <c r="BW884" s="164"/>
      <c r="BX884" s="164"/>
      <c r="BY884" s="164"/>
      <c r="BZ884" s="164"/>
      <c r="CA884" s="164"/>
      <c r="CB884" s="164"/>
      <c r="CC884" s="164"/>
      <c r="CD884" s="164"/>
      <c r="CE884" s="164"/>
      <c r="CF884" s="164"/>
      <c r="CG884" s="164"/>
      <c r="CH884" s="164"/>
      <c r="CI884" s="164"/>
      <c r="DR884" s="243"/>
      <c r="DS884" s="243"/>
      <c r="DT884" s="243"/>
      <c r="DU884" s="243"/>
      <c r="DV884" s="243"/>
      <c r="DW884" s="243"/>
    </row>
    <row r="885" ht="15.75" customHeight="1">
      <c r="E885" s="247"/>
      <c r="F885" s="247"/>
      <c r="G885" s="247"/>
      <c r="H885" s="247"/>
      <c r="I885" s="247"/>
      <c r="J885" s="248"/>
      <c r="T885" s="249"/>
      <c r="AE885" s="242"/>
      <c r="AF885" s="242"/>
      <c r="AG885" s="242"/>
      <c r="AH885" s="242"/>
      <c r="BF885" s="164"/>
      <c r="BG885" s="164"/>
      <c r="BH885" s="164"/>
      <c r="BI885" s="164"/>
      <c r="BJ885" s="164"/>
      <c r="BK885" s="164"/>
      <c r="BL885" s="164"/>
      <c r="BM885" s="164"/>
      <c r="BN885" s="164"/>
      <c r="BO885" s="164"/>
      <c r="BP885" s="164"/>
      <c r="BQ885" s="164"/>
      <c r="BR885" s="164"/>
      <c r="BS885" s="164"/>
      <c r="BT885" s="164"/>
      <c r="BU885" s="164"/>
      <c r="BV885" s="164"/>
      <c r="BW885" s="164"/>
      <c r="BX885" s="164"/>
      <c r="BY885" s="164"/>
      <c r="BZ885" s="164"/>
      <c r="CA885" s="164"/>
      <c r="CB885" s="164"/>
      <c r="CC885" s="164"/>
      <c r="CD885" s="164"/>
      <c r="CE885" s="164"/>
      <c r="CF885" s="164"/>
      <c r="CG885" s="164"/>
      <c r="CH885" s="164"/>
      <c r="CI885" s="164"/>
      <c r="DR885" s="243"/>
      <c r="DS885" s="243"/>
      <c r="DT885" s="243"/>
      <c r="DU885" s="243"/>
      <c r="DV885" s="243"/>
      <c r="DW885" s="243"/>
    </row>
    <row r="886" ht="15.75" customHeight="1">
      <c r="E886" s="247"/>
      <c r="F886" s="247"/>
      <c r="G886" s="247"/>
      <c r="H886" s="247"/>
      <c r="I886" s="247"/>
      <c r="J886" s="248"/>
      <c r="T886" s="249"/>
      <c r="AE886" s="242"/>
      <c r="AF886" s="242"/>
      <c r="AG886" s="242"/>
      <c r="AH886" s="242"/>
      <c r="BF886" s="164"/>
      <c r="BG886" s="164"/>
      <c r="BH886" s="164"/>
      <c r="BI886" s="164"/>
      <c r="BJ886" s="164"/>
      <c r="BK886" s="164"/>
      <c r="BL886" s="164"/>
      <c r="BM886" s="164"/>
      <c r="BN886" s="164"/>
      <c r="BO886" s="164"/>
      <c r="BP886" s="164"/>
      <c r="BQ886" s="164"/>
      <c r="BR886" s="164"/>
      <c r="BS886" s="164"/>
      <c r="BT886" s="164"/>
      <c r="BU886" s="164"/>
      <c r="BV886" s="164"/>
      <c r="BW886" s="164"/>
      <c r="BX886" s="164"/>
      <c r="BY886" s="164"/>
      <c r="BZ886" s="164"/>
      <c r="CA886" s="164"/>
      <c r="CB886" s="164"/>
      <c r="CC886" s="164"/>
      <c r="CD886" s="164"/>
      <c r="CE886" s="164"/>
      <c r="CF886" s="164"/>
      <c r="CG886" s="164"/>
      <c r="CH886" s="164"/>
      <c r="CI886" s="164"/>
      <c r="DR886" s="243"/>
      <c r="DS886" s="243"/>
      <c r="DT886" s="243"/>
      <c r="DU886" s="243"/>
      <c r="DV886" s="243"/>
      <c r="DW886" s="243"/>
    </row>
    <row r="887" ht="15.75" customHeight="1">
      <c r="E887" s="247"/>
      <c r="F887" s="247"/>
      <c r="G887" s="247"/>
      <c r="H887" s="247"/>
      <c r="I887" s="247"/>
      <c r="J887" s="248"/>
      <c r="T887" s="249"/>
      <c r="AE887" s="242"/>
      <c r="AF887" s="242"/>
      <c r="AG887" s="242"/>
      <c r="AH887" s="242"/>
      <c r="BF887" s="164"/>
      <c r="BG887" s="164"/>
      <c r="BH887" s="164"/>
      <c r="BI887" s="164"/>
      <c r="BJ887" s="164"/>
      <c r="BK887" s="164"/>
      <c r="BL887" s="164"/>
      <c r="BM887" s="164"/>
      <c r="BN887" s="164"/>
      <c r="BO887" s="164"/>
      <c r="BP887" s="164"/>
      <c r="BQ887" s="164"/>
      <c r="BR887" s="164"/>
      <c r="BS887" s="164"/>
      <c r="BT887" s="164"/>
      <c r="BU887" s="164"/>
      <c r="BV887" s="164"/>
      <c r="BW887" s="164"/>
      <c r="BX887" s="164"/>
      <c r="BY887" s="164"/>
      <c r="BZ887" s="164"/>
      <c r="CA887" s="164"/>
      <c r="CB887" s="164"/>
      <c r="CC887" s="164"/>
      <c r="CD887" s="164"/>
      <c r="CE887" s="164"/>
      <c r="CF887" s="164"/>
      <c r="CG887" s="164"/>
      <c r="CH887" s="164"/>
      <c r="CI887" s="164"/>
      <c r="DR887" s="243"/>
      <c r="DS887" s="243"/>
      <c r="DT887" s="243"/>
      <c r="DU887" s="243"/>
      <c r="DV887" s="243"/>
      <c r="DW887" s="243"/>
    </row>
    <row r="888" ht="15.75" customHeight="1">
      <c r="E888" s="247"/>
      <c r="F888" s="247"/>
      <c r="G888" s="247"/>
      <c r="H888" s="247"/>
      <c r="I888" s="247"/>
      <c r="J888" s="248"/>
      <c r="T888" s="249"/>
      <c r="AE888" s="242"/>
      <c r="AF888" s="242"/>
      <c r="AG888" s="242"/>
      <c r="AH888" s="242"/>
      <c r="BF888" s="164"/>
      <c r="BG888" s="164"/>
      <c r="BH888" s="164"/>
      <c r="BI888" s="164"/>
      <c r="BJ888" s="164"/>
      <c r="BK888" s="164"/>
      <c r="BL888" s="164"/>
      <c r="BM888" s="164"/>
      <c r="BN888" s="164"/>
      <c r="BO888" s="164"/>
      <c r="BP888" s="164"/>
      <c r="BQ888" s="164"/>
      <c r="BR888" s="164"/>
      <c r="BS888" s="164"/>
      <c r="BT888" s="164"/>
      <c r="BU888" s="164"/>
      <c r="BV888" s="164"/>
      <c r="BW888" s="164"/>
      <c r="BX888" s="164"/>
      <c r="BY888" s="164"/>
      <c r="BZ888" s="164"/>
      <c r="CA888" s="164"/>
      <c r="CB888" s="164"/>
      <c r="CC888" s="164"/>
      <c r="CD888" s="164"/>
      <c r="CE888" s="164"/>
      <c r="CF888" s="164"/>
      <c r="CG888" s="164"/>
      <c r="CH888" s="164"/>
      <c r="CI888" s="164"/>
      <c r="DR888" s="243"/>
      <c r="DS888" s="243"/>
      <c r="DT888" s="243"/>
      <c r="DU888" s="243"/>
      <c r="DV888" s="243"/>
      <c r="DW888" s="243"/>
    </row>
    <row r="889" ht="15.75" customHeight="1">
      <c r="E889" s="247"/>
      <c r="F889" s="247"/>
      <c r="G889" s="247"/>
      <c r="H889" s="247"/>
      <c r="I889" s="247"/>
      <c r="J889" s="248"/>
      <c r="T889" s="249"/>
      <c r="AE889" s="242"/>
      <c r="AF889" s="242"/>
      <c r="AG889" s="242"/>
      <c r="AH889" s="242"/>
      <c r="BF889" s="164"/>
      <c r="BG889" s="164"/>
      <c r="BH889" s="164"/>
      <c r="BI889" s="164"/>
      <c r="BJ889" s="164"/>
      <c r="BK889" s="164"/>
      <c r="BL889" s="164"/>
      <c r="BM889" s="164"/>
      <c r="BN889" s="164"/>
      <c r="BO889" s="164"/>
      <c r="BP889" s="164"/>
      <c r="BQ889" s="164"/>
      <c r="BR889" s="164"/>
      <c r="BS889" s="164"/>
      <c r="BT889" s="164"/>
      <c r="BU889" s="164"/>
      <c r="BV889" s="164"/>
      <c r="BW889" s="164"/>
      <c r="BX889" s="164"/>
      <c r="BY889" s="164"/>
      <c r="BZ889" s="164"/>
      <c r="CA889" s="164"/>
      <c r="CB889" s="164"/>
      <c r="CC889" s="164"/>
      <c r="CD889" s="164"/>
      <c r="CE889" s="164"/>
      <c r="CF889" s="164"/>
      <c r="CG889" s="164"/>
      <c r="CH889" s="164"/>
      <c r="CI889" s="164"/>
      <c r="DR889" s="243"/>
      <c r="DS889" s="243"/>
      <c r="DT889" s="243"/>
      <c r="DU889" s="243"/>
      <c r="DV889" s="243"/>
      <c r="DW889" s="243"/>
    </row>
    <row r="890" ht="15.75" customHeight="1">
      <c r="E890" s="247"/>
      <c r="F890" s="247"/>
      <c r="G890" s="247"/>
      <c r="H890" s="247"/>
      <c r="I890" s="247"/>
      <c r="J890" s="248"/>
      <c r="T890" s="249"/>
      <c r="AE890" s="242"/>
      <c r="AF890" s="242"/>
      <c r="AG890" s="242"/>
      <c r="AH890" s="242"/>
      <c r="BF890" s="164"/>
      <c r="BG890" s="164"/>
      <c r="BH890" s="164"/>
      <c r="BI890" s="164"/>
      <c r="BJ890" s="164"/>
      <c r="BK890" s="164"/>
      <c r="BL890" s="164"/>
      <c r="BM890" s="164"/>
      <c r="BN890" s="164"/>
      <c r="BO890" s="164"/>
      <c r="BP890" s="164"/>
      <c r="BQ890" s="164"/>
      <c r="BR890" s="164"/>
      <c r="BS890" s="164"/>
      <c r="BT890" s="164"/>
      <c r="BU890" s="164"/>
      <c r="BV890" s="164"/>
      <c r="BW890" s="164"/>
      <c r="BX890" s="164"/>
      <c r="BY890" s="164"/>
      <c r="BZ890" s="164"/>
      <c r="CA890" s="164"/>
      <c r="CB890" s="164"/>
      <c r="CC890" s="164"/>
      <c r="CD890" s="164"/>
      <c r="CE890" s="164"/>
      <c r="CF890" s="164"/>
      <c r="CG890" s="164"/>
      <c r="CH890" s="164"/>
      <c r="CI890" s="164"/>
      <c r="DR890" s="243"/>
      <c r="DS890" s="243"/>
      <c r="DT890" s="243"/>
      <c r="DU890" s="243"/>
      <c r="DV890" s="243"/>
      <c r="DW890" s="243"/>
    </row>
    <row r="891" ht="15.75" customHeight="1">
      <c r="E891" s="247"/>
      <c r="F891" s="247"/>
      <c r="G891" s="247"/>
      <c r="H891" s="247"/>
      <c r="I891" s="247"/>
      <c r="J891" s="248"/>
      <c r="T891" s="249"/>
      <c r="AE891" s="242"/>
      <c r="AF891" s="242"/>
      <c r="AG891" s="242"/>
      <c r="AH891" s="242"/>
      <c r="BF891" s="164"/>
      <c r="BG891" s="164"/>
      <c r="BH891" s="164"/>
      <c r="BI891" s="164"/>
      <c r="BJ891" s="164"/>
      <c r="BK891" s="164"/>
      <c r="BL891" s="164"/>
      <c r="BM891" s="164"/>
      <c r="BN891" s="164"/>
      <c r="BO891" s="164"/>
      <c r="BP891" s="164"/>
      <c r="BQ891" s="164"/>
      <c r="BR891" s="164"/>
      <c r="BS891" s="164"/>
      <c r="BT891" s="164"/>
      <c r="BU891" s="164"/>
      <c r="BV891" s="164"/>
      <c r="BW891" s="164"/>
      <c r="BX891" s="164"/>
      <c r="BY891" s="164"/>
      <c r="BZ891" s="164"/>
      <c r="CA891" s="164"/>
      <c r="CB891" s="164"/>
      <c r="CC891" s="164"/>
      <c r="CD891" s="164"/>
      <c r="CE891" s="164"/>
      <c r="CF891" s="164"/>
      <c r="CG891" s="164"/>
      <c r="CH891" s="164"/>
      <c r="CI891" s="164"/>
      <c r="DR891" s="243"/>
      <c r="DS891" s="243"/>
      <c r="DT891" s="243"/>
      <c r="DU891" s="243"/>
      <c r="DV891" s="243"/>
      <c r="DW891" s="243"/>
    </row>
    <row r="892" ht="15.75" customHeight="1">
      <c r="E892" s="247"/>
      <c r="F892" s="247"/>
      <c r="G892" s="247"/>
      <c r="H892" s="247"/>
      <c r="I892" s="247"/>
      <c r="J892" s="248"/>
      <c r="T892" s="249"/>
      <c r="AE892" s="242"/>
      <c r="AF892" s="242"/>
      <c r="AG892" s="242"/>
      <c r="AH892" s="242"/>
      <c r="BF892" s="164"/>
      <c r="BG892" s="164"/>
      <c r="BH892" s="164"/>
      <c r="BI892" s="164"/>
      <c r="BJ892" s="164"/>
      <c r="BK892" s="164"/>
      <c r="BL892" s="164"/>
      <c r="BM892" s="164"/>
      <c r="BN892" s="164"/>
      <c r="BO892" s="164"/>
      <c r="BP892" s="164"/>
      <c r="BQ892" s="164"/>
      <c r="BR892" s="164"/>
      <c r="BS892" s="164"/>
      <c r="BT892" s="164"/>
      <c r="BU892" s="164"/>
      <c r="BV892" s="164"/>
      <c r="BW892" s="164"/>
      <c r="BX892" s="164"/>
      <c r="BY892" s="164"/>
      <c r="BZ892" s="164"/>
      <c r="CA892" s="164"/>
      <c r="CB892" s="164"/>
      <c r="CC892" s="164"/>
      <c r="CD892" s="164"/>
      <c r="CE892" s="164"/>
      <c r="CF892" s="164"/>
      <c r="CG892" s="164"/>
      <c r="CH892" s="164"/>
      <c r="CI892" s="164"/>
      <c r="DR892" s="243"/>
      <c r="DS892" s="243"/>
      <c r="DT892" s="243"/>
      <c r="DU892" s="243"/>
      <c r="DV892" s="243"/>
      <c r="DW892" s="243"/>
    </row>
    <row r="893" ht="15.75" customHeight="1">
      <c r="E893" s="247"/>
      <c r="F893" s="247"/>
      <c r="G893" s="247"/>
      <c r="H893" s="247"/>
      <c r="I893" s="247"/>
      <c r="J893" s="248"/>
      <c r="T893" s="249"/>
      <c r="AE893" s="242"/>
      <c r="AF893" s="242"/>
      <c r="AG893" s="242"/>
      <c r="AH893" s="242"/>
      <c r="BF893" s="164"/>
      <c r="BG893" s="164"/>
      <c r="BH893" s="164"/>
      <c r="BI893" s="164"/>
      <c r="BJ893" s="164"/>
      <c r="BK893" s="164"/>
      <c r="BL893" s="164"/>
      <c r="BM893" s="164"/>
      <c r="BN893" s="164"/>
      <c r="BO893" s="164"/>
      <c r="BP893" s="164"/>
      <c r="BQ893" s="164"/>
      <c r="BR893" s="164"/>
      <c r="BS893" s="164"/>
      <c r="BT893" s="164"/>
      <c r="BU893" s="164"/>
      <c r="BV893" s="164"/>
      <c r="BW893" s="164"/>
      <c r="BX893" s="164"/>
      <c r="BY893" s="164"/>
      <c r="BZ893" s="164"/>
      <c r="CA893" s="164"/>
      <c r="CB893" s="164"/>
      <c r="CC893" s="164"/>
      <c r="CD893" s="164"/>
      <c r="CE893" s="164"/>
      <c r="CF893" s="164"/>
      <c r="CG893" s="164"/>
      <c r="CH893" s="164"/>
      <c r="CI893" s="164"/>
      <c r="DR893" s="243"/>
      <c r="DS893" s="243"/>
      <c r="DT893" s="243"/>
      <c r="DU893" s="243"/>
      <c r="DV893" s="243"/>
      <c r="DW893" s="243"/>
    </row>
    <row r="894" ht="15.75" customHeight="1">
      <c r="E894" s="247"/>
      <c r="F894" s="247"/>
      <c r="G894" s="247"/>
      <c r="H894" s="247"/>
      <c r="I894" s="247"/>
      <c r="J894" s="248"/>
      <c r="T894" s="249"/>
      <c r="AE894" s="242"/>
      <c r="AF894" s="242"/>
      <c r="AG894" s="242"/>
      <c r="AH894" s="242"/>
      <c r="BF894" s="164"/>
      <c r="BG894" s="164"/>
      <c r="BH894" s="164"/>
      <c r="BI894" s="164"/>
      <c r="BJ894" s="164"/>
      <c r="BK894" s="164"/>
      <c r="BL894" s="164"/>
      <c r="BM894" s="164"/>
      <c r="BN894" s="164"/>
      <c r="BO894" s="164"/>
      <c r="BP894" s="164"/>
      <c r="BQ894" s="164"/>
      <c r="BR894" s="164"/>
      <c r="BS894" s="164"/>
      <c r="BT894" s="164"/>
      <c r="BU894" s="164"/>
      <c r="BV894" s="164"/>
      <c r="BW894" s="164"/>
      <c r="BX894" s="164"/>
      <c r="BY894" s="164"/>
      <c r="BZ894" s="164"/>
      <c r="CA894" s="164"/>
      <c r="CB894" s="164"/>
      <c r="CC894" s="164"/>
      <c r="CD894" s="164"/>
      <c r="CE894" s="164"/>
      <c r="CF894" s="164"/>
      <c r="CG894" s="164"/>
      <c r="CH894" s="164"/>
      <c r="CI894" s="164"/>
      <c r="DR894" s="243"/>
      <c r="DS894" s="243"/>
      <c r="DT894" s="243"/>
      <c r="DU894" s="243"/>
      <c r="DV894" s="243"/>
      <c r="DW894" s="243"/>
    </row>
    <row r="895" ht="15.75" customHeight="1">
      <c r="E895" s="247"/>
      <c r="F895" s="247"/>
      <c r="G895" s="247"/>
      <c r="H895" s="247"/>
      <c r="I895" s="247"/>
      <c r="J895" s="248"/>
      <c r="T895" s="249"/>
      <c r="AE895" s="242"/>
      <c r="AF895" s="242"/>
      <c r="AG895" s="242"/>
      <c r="AH895" s="242"/>
      <c r="BF895" s="164"/>
      <c r="BG895" s="164"/>
      <c r="BH895" s="164"/>
      <c r="BI895" s="164"/>
      <c r="BJ895" s="164"/>
      <c r="BK895" s="164"/>
      <c r="BL895" s="164"/>
      <c r="BM895" s="164"/>
      <c r="BN895" s="164"/>
      <c r="BO895" s="164"/>
      <c r="BP895" s="164"/>
      <c r="BQ895" s="164"/>
      <c r="BR895" s="164"/>
      <c r="BS895" s="164"/>
      <c r="BT895" s="164"/>
      <c r="BU895" s="164"/>
      <c r="BV895" s="164"/>
      <c r="BW895" s="164"/>
      <c r="BX895" s="164"/>
      <c r="BY895" s="164"/>
      <c r="BZ895" s="164"/>
      <c r="CA895" s="164"/>
      <c r="CB895" s="164"/>
      <c r="CC895" s="164"/>
      <c r="CD895" s="164"/>
      <c r="CE895" s="164"/>
      <c r="CF895" s="164"/>
      <c r="CG895" s="164"/>
      <c r="CH895" s="164"/>
      <c r="CI895" s="164"/>
      <c r="DR895" s="243"/>
      <c r="DS895" s="243"/>
      <c r="DT895" s="243"/>
      <c r="DU895" s="243"/>
      <c r="DV895" s="243"/>
      <c r="DW895" s="243"/>
    </row>
    <row r="896" ht="15.75" customHeight="1">
      <c r="E896" s="247"/>
      <c r="F896" s="247"/>
      <c r="G896" s="247"/>
      <c r="H896" s="247"/>
      <c r="I896" s="247"/>
      <c r="J896" s="248"/>
      <c r="T896" s="249"/>
      <c r="AE896" s="242"/>
      <c r="AF896" s="242"/>
      <c r="AG896" s="242"/>
      <c r="AH896" s="242"/>
      <c r="BF896" s="164"/>
      <c r="BG896" s="164"/>
      <c r="BH896" s="164"/>
      <c r="BI896" s="164"/>
      <c r="BJ896" s="164"/>
      <c r="BK896" s="164"/>
      <c r="BL896" s="164"/>
      <c r="BM896" s="164"/>
      <c r="BN896" s="164"/>
      <c r="BO896" s="164"/>
      <c r="BP896" s="164"/>
      <c r="BQ896" s="164"/>
      <c r="BR896" s="164"/>
      <c r="BS896" s="164"/>
      <c r="BT896" s="164"/>
      <c r="BU896" s="164"/>
      <c r="BV896" s="164"/>
      <c r="BW896" s="164"/>
      <c r="BX896" s="164"/>
      <c r="BY896" s="164"/>
      <c r="BZ896" s="164"/>
      <c r="CA896" s="164"/>
      <c r="CB896" s="164"/>
      <c r="CC896" s="164"/>
      <c r="CD896" s="164"/>
      <c r="CE896" s="164"/>
      <c r="CF896" s="164"/>
      <c r="CG896" s="164"/>
      <c r="CH896" s="164"/>
      <c r="CI896" s="164"/>
      <c r="DR896" s="243"/>
      <c r="DS896" s="243"/>
      <c r="DT896" s="243"/>
      <c r="DU896" s="243"/>
      <c r="DV896" s="243"/>
      <c r="DW896" s="243"/>
    </row>
    <row r="897" ht="15.75" customHeight="1">
      <c r="E897" s="247"/>
      <c r="F897" s="247"/>
      <c r="G897" s="247"/>
      <c r="H897" s="247"/>
      <c r="I897" s="247"/>
      <c r="J897" s="248"/>
      <c r="T897" s="249"/>
      <c r="AE897" s="242"/>
      <c r="AF897" s="242"/>
      <c r="AG897" s="242"/>
      <c r="AH897" s="242"/>
      <c r="BF897" s="164"/>
      <c r="BG897" s="164"/>
      <c r="BH897" s="164"/>
      <c r="BI897" s="164"/>
      <c r="BJ897" s="164"/>
      <c r="BK897" s="164"/>
      <c r="BL897" s="164"/>
      <c r="BM897" s="164"/>
      <c r="BN897" s="164"/>
      <c r="BO897" s="164"/>
      <c r="BP897" s="164"/>
      <c r="BQ897" s="164"/>
      <c r="BR897" s="164"/>
      <c r="BS897" s="164"/>
      <c r="BT897" s="164"/>
      <c r="BU897" s="164"/>
      <c r="BV897" s="164"/>
      <c r="BW897" s="164"/>
      <c r="BX897" s="164"/>
      <c r="BY897" s="164"/>
      <c r="BZ897" s="164"/>
      <c r="CA897" s="164"/>
      <c r="CB897" s="164"/>
      <c r="CC897" s="164"/>
      <c r="CD897" s="164"/>
      <c r="CE897" s="164"/>
      <c r="CF897" s="164"/>
      <c r="CG897" s="164"/>
      <c r="CH897" s="164"/>
      <c r="CI897" s="164"/>
      <c r="DR897" s="243"/>
      <c r="DS897" s="243"/>
      <c r="DT897" s="243"/>
      <c r="DU897" s="243"/>
      <c r="DV897" s="243"/>
      <c r="DW897" s="243"/>
    </row>
    <row r="898" ht="15.75" customHeight="1">
      <c r="E898" s="247"/>
      <c r="F898" s="247"/>
      <c r="G898" s="247"/>
      <c r="H898" s="247"/>
      <c r="I898" s="247"/>
      <c r="J898" s="248"/>
      <c r="T898" s="249"/>
      <c r="AE898" s="242"/>
      <c r="AF898" s="242"/>
      <c r="AG898" s="242"/>
      <c r="AH898" s="242"/>
      <c r="BF898" s="164"/>
      <c r="BG898" s="164"/>
      <c r="BH898" s="164"/>
      <c r="BI898" s="164"/>
      <c r="BJ898" s="164"/>
      <c r="BK898" s="164"/>
      <c r="BL898" s="164"/>
      <c r="BM898" s="164"/>
      <c r="BN898" s="164"/>
      <c r="BO898" s="164"/>
      <c r="BP898" s="164"/>
      <c r="BQ898" s="164"/>
      <c r="BR898" s="164"/>
      <c r="BS898" s="164"/>
      <c r="BT898" s="164"/>
      <c r="BU898" s="164"/>
      <c r="BV898" s="164"/>
      <c r="BW898" s="164"/>
      <c r="BX898" s="164"/>
      <c r="BY898" s="164"/>
      <c r="BZ898" s="164"/>
      <c r="CA898" s="164"/>
      <c r="CB898" s="164"/>
      <c r="CC898" s="164"/>
      <c r="CD898" s="164"/>
      <c r="CE898" s="164"/>
      <c r="CF898" s="164"/>
      <c r="CG898" s="164"/>
      <c r="CH898" s="164"/>
      <c r="CI898" s="164"/>
      <c r="DR898" s="243"/>
      <c r="DS898" s="243"/>
      <c r="DT898" s="243"/>
      <c r="DU898" s="243"/>
      <c r="DV898" s="243"/>
      <c r="DW898" s="243"/>
    </row>
    <row r="899" ht="15.75" customHeight="1">
      <c r="E899" s="247"/>
      <c r="F899" s="247"/>
      <c r="G899" s="247"/>
      <c r="H899" s="247"/>
      <c r="I899" s="247"/>
      <c r="J899" s="248"/>
      <c r="T899" s="249"/>
      <c r="AE899" s="242"/>
      <c r="AF899" s="242"/>
      <c r="AG899" s="242"/>
      <c r="AH899" s="242"/>
      <c r="BF899" s="164"/>
      <c r="BG899" s="164"/>
      <c r="BH899" s="164"/>
      <c r="BI899" s="164"/>
      <c r="BJ899" s="164"/>
      <c r="BK899" s="164"/>
      <c r="BL899" s="164"/>
      <c r="BM899" s="164"/>
      <c r="BN899" s="164"/>
      <c r="BO899" s="164"/>
      <c r="BP899" s="164"/>
      <c r="BQ899" s="164"/>
      <c r="BR899" s="164"/>
      <c r="BS899" s="164"/>
      <c r="BT899" s="164"/>
      <c r="BU899" s="164"/>
      <c r="BV899" s="164"/>
      <c r="BW899" s="164"/>
      <c r="BX899" s="164"/>
      <c r="BY899" s="164"/>
      <c r="BZ899" s="164"/>
      <c r="CA899" s="164"/>
      <c r="CB899" s="164"/>
      <c r="CC899" s="164"/>
      <c r="CD899" s="164"/>
      <c r="CE899" s="164"/>
      <c r="CF899" s="164"/>
      <c r="CG899" s="164"/>
      <c r="CH899" s="164"/>
      <c r="CI899" s="164"/>
      <c r="DR899" s="243"/>
      <c r="DS899" s="243"/>
      <c r="DT899" s="243"/>
      <c r="DU899" s="243"/>
      <c r="DV899" s="243"/>
      <c r="DW899" s="243"/>
    </row>
    <row r="900" ht="15.75" customHeight="1">
      <c r="E900" s="247"/>
      <c r="F900" s="247"/>
      <c r="G900" s="247"/>
      <c r="H900" s="247"/>
      <c r="I900" s="247"/>
      <c r="J900" s="248"/>
      <c r="T900" s="249"/>
      <c r="AE900" s="242"/>
      <c r="AF900" s="242"/>
      <c r="AG900" s="242"/>
      <c r="AH900" s="242"/>
      <c r="BF900" s="164"/>
      <c r="BG900" s="164"/>
      <c r="BH900" s="164"/>
      <c r="BI900" s="164"/>
      <c r="BJ900" s="164"/>
      <c r="BK900" s="164"/>
      <c r="BL900" s="164"/>
      <c r="BM900" s="164"/>
      <c r="BN900" s="164"/>
      <c r="BO900" s="164"/>
      <c r="BP900" s="164"/>
      <c r="BQ900" s="164"/>
      <c r="BR900" s="164"/>
      <c r="BS900" s="164"/>
      <c r="BT900" s="164"/>
      <c r="BU900" s="164"/>
      <c r="BV900" s="164"/>
      <c r="BW900" s="164"/>
      <c r="BX900" s="164"/>
      <c r="BY900" s="164"/>
      <c r="BZ900" s="164"/>
      <c r="CA900" s="164"/>
      <c r="CB900" s="164"/>
      <c r="CC900" s="164"/>
      <c r="CD900" s="164"/>
      <c r="CE900" s="164"/>
      <c r="CF900" s="164"/>
      <c r="CG900" s="164"/>
      <c r="CH900" s="164"/>
      <c r="CI900" s="164"/>
      <c r="DR900" s="243"/>
      <c r="DS900" s="243"/>
      <c r="DT900" s="243"/>
      <c r="DU900" s="243"/>
      <c r="DV900" s="243"/>
      <c r="DW900" s="243"/>
    </row>
    <row r="901" ht="15.75" customHeight="1">
      <c r="E901" s="247"/>
      <c r="F901" s="247"/>
      <c r="G901" s="247"/>
      <c r="H901" s="247"/>
      <c r="I901" s="247"/>
      <c r="J901" s="248"/>
      <c r="T901" s="249"/>
      <c r="AE901" s="242"/>
      <c r="AF901" s="242"/>
      <c r="AG901" s="242"/>
      <c r="AH901" s="242"/>
      <c r="BF901" s="164"/>
      <c r="BG901" s="164"/>
      <c r="BH901" s="164"/>
      <c r="BI901" s="164"/>
      <c r="BJ901" s="164"/>
      <c r="BK901" s="164"/>
      <c r="BL901" s="164"/>
      <c r="BM901" s="164"/>
      <c r="BN901" s="164"/>
      <c r="BO901" s="164"/>
      <c r="BP901" s="164"/>
      <c r="BQ901" s="164"/>
      <c r="BR901" s="164"/>
      <c r="BS901" s="164"/>
      <c r="BT901" s="164"/>
      <c r="BU901" s="164"/>
      <c r="BV901" s="164"/>
      <c r="BW901" s="164"/>
      <c r="BX901" s="164"/>
      <c r="BY901" s="164"/>
      <c r="BZ901" s="164"/>
      <c r="CA901" s="164"/>
      <c r="CB901" s="164"/>
      <c r="CC901" s="164"/>
      <c r="CD901" s="164"/>
      <c r="CE901" s="164"/>
      <c r="CF901" s="164"/>
      <c r="CG901" s="164"/>
      <c r="CH901" s="164"/>
      <c r="CI901" s="164"/>
      <c r="DR901" s="243"/>
      <c r="DS901" s="243"/>
      <c r="DT901" s="243"/>
      <c r="DU901" s="243"/>
      <c r="DV901" s="243"/>
      <c r="DW901" s="243"/>
    </row>
    <row r="902" ht="15.75" customHeight="1">
      <c r="E902" s="247"/>
      <c r="F902" s="247"/>
      <c r="G902" s="247"/>
      <c r="H902" s="247"/>
      <c r="I902" s="247"/>
      <c r="J902" s="248"/>
      <c r="T902" s="249"/>
      <c r="AE902" s="242"/>
      <c r="AF902" s="242"/>
      <c r="AG902" s="242"/>
      <c r="AH902" s="242"/>
      <c r="BF902" s="164"/>
      <c r="BG902" s="164"/>
      <c r="BH902" s="164"/>
      <c r="BI902" s="164"/>
      <c r="BJ902" s="164"/>
      <c r="BK902" s="164"/>
      <c r="BL902" s="164"/>
      <c r="BM902" s="164"/>
      <c r="BN902" s="164"/>
      <c r="BO902" s="164"/>
      <c r="BP902" s="164"/>
      <c r="BQ902" s="164"/>
      <c r="BR902" s="164"/>
      <c r="BS902" s="164"/>
      <c r="BT902" s="164"/>
      <c r="BU902" s="164"/>
      <c r="BV902" s="164"/>
      <c r="BW902" s="164"/>
      <c r="BX902" s="164"/>
      <c r="BY902" s="164"/>
      <c r="BZ902" s="164"/>
      <c r="CA902" s="164"/>
      <c r="CB902" s="164"/>
      <c r="CC902" s="164"/>
      <c r="CD902" s="164"/>
      <c r="CE902" s="164"/>
      <c r="CF902" s="164"/>
      <c r="CG902" s="164"/>
      <c r="CH902" s="164"/>
      <c r="CI902" s="164"/>
      <c r="DR902" s="243"/>
      <c r="DS902" s="243"/>
      <c r="DT902" s="243"/>
      <c r="DU902" s="243"/>
      <c r="DV902" s="243"/>
      <c r="DW902" s="243"/>
    </row>
    <row r="903" ht="15.75" customHeight="1">
      <c r="E903" s="247"/>
      <c r="F903" s="247"/>
      <c r="G903" s="247"/>
      <c r="H903" s="247"/>
      <c r="I903" s="247"/>
      <c r="J903" s="248"/>
      <c r="T903" s="249"/>
      <c r="AE903" s="242"/>
      <c r="AF903" s="242"/>
      <c r="AG903" s="242"/>
      <c r="AH903" s="242"/>
      <c r="BF903" s="164"/>
      <c r="BG903" s="164"/>
      <c r="BH903" s="164"/>
      <c r="BI903" s="164"/>
      <c r="BJ903" s="164"/>
      <c r="BK903" s="164"/>
      <c r="BL903" s="164"/>
      <c r="BM903" s="164"/>
      <c r="BN903" s="164"/>
      <c r="BO903" s="164"/>
      <c r="BP903" s="164"/>
      <c r="BQ903" s="164"/>
      <c r="BR903" s="164"/>
      <c r="BS903" s="164"/>
      <c r="BT903" s="164"/>
      <c r="BU903" s="164"/>
      <c r="BV903" s="164"/>
      <c r="BW903" s="164"/>
      <c r="BX903" s="164"/>
      <c r="BY903" s="164"/>
      <c r="BZ903" s="164"/>
      <c r="CA903" s="164"/>
      <c r="CB903" s="164"/>
      <c r="CC903" s="164"/>
      <c r="CD903" s="164"/>
      <c r="CE903" s="164"/>
      <c r="CF903" s="164"/>
      <c r="CG903" s="164"/>
      <c r="CH903" s="164"/>
      <c r="CI903" s="164"/>
      <c r="DR903" s="243"/>
      <c r="DS903" s="243"/>
      <c r="DT903" s="243"/>
      <c r="DU903" s="243"/>
      <c r="DV903" s="243"/>
      <c r="DW903" s="243"/>
    </row>
    <row r="904" ht="15.75" customHeight="1">
      <c r="E904" s="247"/>
      <c r="F904" s="247"/>
      <c r="G904" s="247"/>
      <c r="H904" s="247"/>
      <c r="I904" s="247"/>
      <c r="J904" s="248"/>
      <c r="T904" s="249"/>
      <c r="AE904" s="242"/>
      <c r="AF904" s="242"/>
      <c r="AG904" s="242"/>
      <c r="AH904" s="242"/>
      <c r="BF904" s="164"/>
      <c r="BG904" s="164"/>
      <c r="BH904" s="164"/>
      <c r="BI904" s="164"/>
      <c r="BJ904" s="164"/>
      <c r="BK904" s="164"/>
      <c r="BL904" s="164"/>
      <c r="BM904" s="164"/>
      <c r="BN904" s="164"/>
      <c r="BO904" s="164"/>
      <c r="BP904" s="164"/>
      <c r="BQ904" s="164"/>
      <c r="BR904" s="164"/>
      <c r="BS904" s="164"/>
      <c r="BT904" s="164"/>
      <c r="BU904" s="164"/>
      <c r="BV904" s="164"/>
      <c r="BW904" s="164"/>
      <c r="BX904" s="164"/>
      <c r="BY904" s="164"/>
      <c r="BZ904" s="164"/>
      <c r="CA904" s="164"/>
      <c r="CB904" s="164"/>
      <c r="CC904" s="164"/>
      <c r="CD904" s="164"/>
      <c r="CE904" s="164"/>
      <c r="CF904" s="164"/>
      <c r="CG904" s="164"/>
      <c r="CH904" s="164"/>
      <c r="CI904" s="164"/>
      <c r="DR904" s="243"/>
      <c r="DS904" s="243"/>
      <c r="DT904" s="243"/>
      <c r="DU904" s="243"/>
      <c r="DV904" s="243"/>
      <c r="DW904" s="243"/>
    </row>
    <row r="905" ht="15.75" customHeight="1">
      <c r="E905" s="247"/>
      <c r="F905" s="247"/>
      <c r="G905" s="247"/>
      <c r="H905" s="247"/>
      <c r="I905" s="247"/>
      <c r="J905" s="248"/>
      <c r="T905" s="249"/>
      <c r="AE905" s="242"/>
      <c r="AF905" s="242"/>
      <c r="AG905" s="242"/>
      <c r="AH905" s="242"/>
      <c r="BF905" s="164"/>
      <c r="BG905" s="164"/>
      <c r="BH905" s="164"/>
      <c r="BI905" s="164"/>
      <c r="BJ905" s="164"/>
      <c r="BK905" s="164"/>
      <c r="BL905" s="164"/>
      <c r="BM905" s="164"/>
      <c r="BN905" s="164"/>
      <c r="BO905" s="164"/>
      <c r="BP905" s="164"/>
      <c r="BQ905" s="164"/>
      <c r="BR905" s="164"/>
      <c r="BS905" s="164"/>
      <c r="BT905" s="164"/>
      <c r="BU905" s="164"/>
      <c r="BV905" s="164"/>
      <c r="BW905" s="164"/>
      <c r="BX905" s="164"/>
      <c r="BY905" s="164"/>
      <c r="BZ905" s="164"/>
      <c r="CA905" s="164"/>
      <c r="CB905" s="164"/>
      <c r="CC905" s="164"/>
      <c r="CD905" s="164"/>
      <c r="CE905" s="164"/>
      <c r="CF905" s="164"/>
      <c r="CG905" s="164"/>
      <c r="CH905" s="164"/>
      <c r="CI905" s="164"/>
      <c r="DR905" s="243"/>
      <c r="DS905" s="243"/>
      <c r="DT905" s="243"/>
      <c r="DU905" s="243"/>
      <c r="DV905" s="243"/>
      <c r="DW905" s="243"/>
    </row>
    <row r="906" ht="15.75" customHeight="1">
      <c r="E906" s="247"/>
      <c r="F906" s="247"/>
      <c r="G906" s="247"/>
      <c r="H906" s="247"/>
      <c r="I906" s="247"/>
      <c r="J906" s="248"/>
      <c r="T906" s="249"/>
      <c r="AE906" s="242"/>
      <c r="AF906" s="242"/>
      <c r="AG906" s="242"/>
      <c r="AH906" s="242"/>
      <c r="BF906" s="164"/>
      <c r="BG906" s="164"/>
      <c r="BH906" s="164"/>
      <c r="BI906" s="164"/>
      <c r="BJ906" s="164"/>
      <c r="BK906" s="164"/>
      <c r="BL906" s="164"/>
      <c r="BM906" s="164"/>
      <c r="BN906" s="164"/>
      <c r="BO906" s="164"/>
      <c r="BP906" s="164"/>
      <c r="BQ906" s="164"/>
      <c r="BR906" s="164"/>
      <c r="BS906" s="164"/>
      <c r="BT906" s="164"/>
      <c r="BU906" s="164"/>
      <c r="BV906" s="164"/>
      <c r="BW906" s="164"/>
      <c r="BX906" s="164"/>
      <c r="BY906" s="164"/>
      <c r="BZ906" s="164"/>
      <c r="CA906" s="164"/>
      <c r="CB906" s="164"/>
      <c r="CC906" s="164"/>
      <c r="CD906" s="164"/>
      <c r="CE906" s="164"/>
      <c r="CF906" s="164"/>
      <c r="CG906" s="164"/>
      <c r="CH906" s="164"/>
      <c r="CI906" s="164"/>
      <c r="DR906" s="243"/>
      <c r="DS906" s="243"/>
      <c r="DT906" s="243"/>
      <c r="DU906" s="243"/>
      <c r="DV906" s="243"/>
      <c r="DW906" s="243"/>
    </row>
    <row r="907" ht="15.75" customHeight="1">
      <c r="E907" s="247"/>
      <c r="F907" s="247"/>
      <c r="G907" s="247"/>
      <c r="H907" s="247"/>
      <c r="I907" s="247"/>
      <c r="J907" s="248"/>
      <c r="T907" s="249"/>
      <c r="AE907" s="242"/>
      <c r="AF907" s="242"/>
      <c r="AG907" s="242"/>
      <c r="AH907" s="242"/>
      <c r="BF907" s="164"/>
      <c r="BG907" s="164"/>
      <c r="BH907" s="164"/>
      <c r="BI907" s="164"/>
      <c r="BJ907" s="164"/>
      <c r="BK907" s="164"/>
      <c r="BL907" s="164"/>
      <c r="BM907" s="164"/>
      <c r="BN907" s="164"/>
      <c r="BO907" s="164"/>
      <c r="BP907" s="164"/>
      <c r="BQ907" s="164"/>
      <c r="BR907" s="164"/>
      <c r="BS907" s="164"/>
      <c r="BT907" s="164"/>
      <c r="BU907" s="164"/>
      <c r="BV907" s="164"/>
      <c r="BW907" s="164"/>
      <c r="BX907" s="164"/>
      <c r="BY907" s="164"/>
      <c r="BZ907" s="164"/>
      <c r="CA907" s="164"/>
      <c r="CB907" s="164"/>
      <c r="CC907" s="164"/>
      <c r="CD907" s="164"/>
      <c r="CE907" s="164"/>
      <c r="CF907" s="164"/>
      <c r="CG907" s="164"/>
      <c r="CH907" s="164"/>
      <c r="CI907" s="164"/>
      <c r="DR907" s="243"/>
      <c r="DS907" s="243"/>
      <c r="DT907" s="243"/>
      <c r="DU907" s="243"/>
      <c r="DV907" s="243"/>
      <c r="DW907" s="243"/>
    </row>
    <row r="908" ht="15.75" customHeight="1">
      <c r="E908" s="247"/>
      <c r="F908" s="247"/>
      <c r="G908" s="247"/>
      <c r="H908" s="247"/>
      <c r="I908" s="247"/>
      <c r="J908" s="248"/>
      <c r="T908" s="249"/>
      <c r="AE908" s="242"/>
      <c r="AF908" s="242"/>
      <c r="AG908" s="242"/>
      <c r="AH908" s="242"/>
      <c r="BF908" s="164"/>
      <c r="BG908" s="164"/>
      <c r="BH908" s="164"/>
      <c r="BI908" s="164"/>
      <c r="BJ908" s="164"/>
      <c r="BK908" s="164"/>
      <c r="BL908" s="164"/>
      <c r="BM908" s="164"/>
      <c r="BN908" s="164"/>
      <c r="BO908" s="164"/>
      <c r="BP908" s="164"/>
      <c r="BQ908" s="164"/>
      <c r="BR908" s="164"/>
      <c r="BS908" s="164"/>
      <c r="BT908" s="164"/>
      <c r="BU908" s="164"/>
      <c r="BV908" s="164"/>
      <c r="BW908" s="164"/>
      <c r="BX908" s="164"/>
      <c r="BY908" s="164"/>
      <c r="BZ908" s="164"/>
      <c r="CA908" s="164"/>
      <c r="CB908" s="164"/>
      <c r="CC908" s="164"/>
      <c r="CD908" s="164"/>
      <c r="CE908" s="164"/>
      <c r="CF908" s="164"/>
      <c r="CG908" s="164"/>
      <c r="CH908" s="164"/>
      <c r="CI908" s="164"/>
      <c r="DR908" s="243"/>
      <c r="DS908" s="243"/>
      <c r="DT908" s="243"/>
      <c r="DU908" s="243"/>
      <c r="DV908" s="243"/>
      <c r="DW908" s="243"/>
    </row>
    <row r="909" ht="15.75" customHeight="1">
      <c r="E909" s="247"/>
      <c r="F909" s="247"/>
      <c r="G909" s="247"/>
      <c r="H909" s="247"/>
      <c r="I909" s="247"/>
      <c r="J909" s="248"/>
      <c r="T909" s="249"/>
      <c r="AE909" s="242"/>
      <c r="AF909" s="242"/>
      <c r="AG909" s="242"/>
      <c r="AH909" s="242"/>
      <c r="BF909" s="164"/>
      <c r="BG909" s="164"/>
      <c r="BH909" s="164"/>
      <c r="BI909" s="164"/>
      <c r="BJ909" s="164"/>
      <c r="BK909" s="164"/>
      <c r="BL909" s="164"/>
      <c r="BM909" s="164"/>
      <c r="BN909" s="164"/>
      <c r="BO909" s="164"/>
      <c r="BP909" s="164"/>
      <c r="BQ909" s="164"/>
      <c r="BR909" s="164"/>
      <c r="BS909" s="164"/>
      <c r="BT909" s="164"/>
      <c r="BU909" s="164"/>
      <c r="BV909" s="164"/>
      <c r="BW909" s="164"/>
      <c r="BX909" s="164"/>
      <c r="BY909" s="164"/>
      <c r="BZ909" s="164"/>
      <c r="CA909" s="164"/>
      <c r="CB909" s="164"/>
      <c r="CC909" s="164"/>
      <c r="CD909" s="164"/>
      <c r="CE909" s="164"/>
      <c r="CF909" s="164"/>
      <c r="CG909" s="164"/>
      <c r="CH909" s="164"/>
      <c r="CI909" s="164"/>
      <c r="DR909" s="243"/>
      <c r="DS909" s="243"/>
      <c r="DT909" s="243"/>
      <c r="DU909" s="243"/>
      <c r="DV909" s="243"/>
      <c r="DW909" s="243"/>
    </row>
    <row r="910" ht="15.75" customHeight="1">
      <c r="E910" s="247"/>
      <c r="F910" s="247"/>
      <c r="G910" s="247"/>
      <c r="H910" s="247"/>
      <c r="I910" s="247"/>
      <c r="J910" s="248"/>
      <c r="T910" s="249"/>
      <c r="AE910" s="242"/>
      <c r="AF910" s="242"/>
      <c r="AG910" s="242"/>
      <c r="AH910" s="242"/>
      <c r="BF910" s="164"/>
      <c r="BG910" s="164"/>
      <c r="BH910" s="164"/>
      <c r="BI910" s="164"/>
      <c r="BJ910" s="164"/>
      <c r="BK910" s="164"/>
      <c r="BL910" s="164"/>
      <c r="BM910" s="164"/>
      <c r="BN910" s="164"/>
      <c r="BO910" s="164"/>
      <c r="BP910" s="164"/>
      <c r="BQ910" s="164"/>
      <c r="BR910" s="164"/>
      <c r="BS910" s="164"/>
      <c r="BT910" s="164"/>
      <c r="BU910" s="164"/>
      <c r="BV910" s="164"/>
      <c r="BW910" s="164"/>
      <c r="BX910" s="164"/>
      <c r="BY910" s="164"/>
      <c r="BZ910" s="164"/>
      <c r="CA910" s="164"/>
      <c r="CB910" s="164"/>
      <c r="CC910" s="164"/>
      <c r="CD910" s="164"/>
      <c r="CE910" s="164"/>
      <c r="CF910" s="164"/>
      <c r="CG910" s="164"/>
      <c r="CH910" s="164"/>
      <c r="CI910" s="164"/>
      <c r="DR910" s="243"/>
      <c r="DS910" s="243"/>
      <c r="DT910" s="243"/>
      <c r="DU910" s="243"/>
      <c r="DV910" s="243"/>
      <c r="DW910" s="243"/>
    </row>
    <row r="911" ht="15.75" customHeight="1">
      <c r="E911" s="247"/>
      <c r="F911" s="247"/>
      <c r="G911" s="247"/>
      <c r="H911" s="247"/>
      <c r="I911" s="247"/>
      <c r="J911" s="248"/>
      <c r="T911" s="249"/>
      <c r="AE911" s="242"/>
      <c r="AF911" s="242"/>
      <c r="AG911" s="242"/>
      <c r="AH911" s="242"/>
      <c r="BF911" s="164"/>
      <c r="BG911" s="164"/>
      <c r="BH911" s="164"/>
      <c r="BI911" s="164"/>
      <c r="BJ911" s="164"/>
      <c r="BK911" s="164"/>
      <c r="BL911" s="164"/>
      <c r="BM911" s="164"/>
      <c r="BN911" s="164"/>
      <c r="BO911" s="164"/>
      <c r="BP911" s="164"/>
      <c r="BQ911" s="164"/>
      <c r="BR911" s="164"/>
      <c r="BS911" s="164"/>
      <c r="BT911" s="164"/>
      <c r="BU911" s="164"/>
      <c r="BV911" s="164"/>
      <c r="BW911" s="164"/>
      <c r="BX911" s="164"/>
      <c r="BY911" s="164"/>
      <c r="BZ911" s="164"/>
      <c r="CA911" s="164"/>
      <c r="CB911" s="164"/>
      <c r="CC911" s="164"/>
      <c r="CD911" s="164"/>
      <c r="CE911" s="164"/>
      <c r="CF911" s="164"/>
      <c r="CG911" s="164"/>
      <c r="CH911" s="164"/>
      <c r="CI911" s="164"/>
      <c r="DR911" s="243"/>
      <c r="DS911" s="243"/>
      <c r="DT911" s="243"/>
      <c r="DU911" s="243"/>
      <c r="DV911" s="243"/>
      <c r="DW911" s="243"/>
    </row>
    <row r="912" ht="15.75" customHeight="1">
      <c r="E912" s="247"/>
      <c r="F912" s="247"/>
      <c r="G912" s="247"/>
      <c r="H912" s="247"/>
      <c r="I912" s="247"/>
      <c r="J912" s="248"/>
      <c r="T912" s="249"/>
      <c r="AE912" s="242"/>
      <c r="AF912" s="242"/>
      <c r="AG912" s="242"/>
      <c r="AH912" s="242"/>
      <c r="BF912" s="164"/>
      <c r="BG912" s="164"/>
      <c r="BH912" s="164"/>
      <c r="BI912" s="164"/>
      <c r="BJ912" s="164"/>
      <c r="BK912" s="164"/>
      <c r="BL912" s="164"/>
      <c r="BM912" s="164"/>
      <c r="BN912" s="164"/>
      <c r="BO912" s="164"/>
      <c r="BP912" s="164"/>
      <c r="BQ912" s="164"/>
      <c r="BR912" s="164"/>
      <c r="BS912" s="164"/>
      <c r="BT912" s="164"/>
      <c r="BU912" s="164"/>
      <c r="BV912" s="164"/>
      <c r="BW912" s="164"/>
      <c r="BX912" s="164"/>
      <c r="BY912" s="164"/>
      <c r="BZ912" s="164"/>
      <c r="CA912" s="164"/>
      <c r="CB912" s="164"/>
      <c r="CC912" s="164"/>
      <c r="CD912" s="164"/>
      <c r="CE912" s="164"/>
      <c r="CF912" s="164"/>
      <c r="CG912" s="164"/>
      <c r="CH912" s="164"/>
      <c r="CI912" s="164"/>
      <c r="DR912" s="243"/>
      <c r="DS912" s="243"/>
      <c r="DT912" s="243"/>
      <c r="DU912" s="243"/>
      <c r="DV912" s="243"/>
      <c r="DW912" s="243"/>
    </row>
    <row r="913" ht="15.75" customHeight="1">
      <c r="E913" s="247"/>
      <c r="F913" s="247"/>
      <c r="G913" s="247"/>
      <c r="H913" s="247"/>
      <c r="I913" s="247"/>
      <c r="J913" s="248"/>
      <c r="T913" s="249"/>
      <c r="AE913" s="242"/>
      <c r="AF913" s="242"/>
      <c r="AG913" s="242"/>
      <c r="AH913" s="242"/>
      <c r="BF913" s="164"/>
      <c r="BG913" s="164"/>
      <c r="BH913" s="164"/>
      <c r="BI913" s="164"/>
      <c r="BJ913" s="164"/>
      <c r="BK913" s="164"/>
      <c r="BL913" s="164"/>
      <c r="BM913" s="164"/>
      <c r="BN913" s="164"/>
      <c r="BO913" s="164"/>
      <c r="BP913" s="164"/>
      <c r="BQ913" s="164"/>
      <c r="BR913" s="164"/>
      <c r="BS913" s="164"/>
      <c r="BT913" s="164"/>
      <c r="BU913" s="164"/>
      <c r="BV913" s="164"/>
      <c r="BW913" s="164"/>
      <c r="BX913" s="164"/>
      <c r="BY913" s="164"/>
      <c r="BZ913" s="164"/>
      <c r="CA913" s="164"/>
      <c r="CB913" s="164"/>
      <c r="CC913" s="164"/>
      <c r="CD913" s="164"/>
      <c r="CE913" s="164"/>
      <c r="CF913" s="164"/>
      <c r="CG913" s="164"/>
      <c r="CH913" s="164"/>
      <c r="CI913" s="164"/>
      <c r="DR913" s="243"/>
      <c r="DS913" s="243"/>
      <c r="DT913" s="243"/>
      <c r="DU913" s="243"/>
      <c r="DV913" s="243"/>
      <c r="DW913" s="243"/>
    </row>
    <row r="914" ht="15.75" customHeight="1">
      <c r="E914" s="247"/>
      <c r="F914" s="247"/>
      <c r="G914" s="247"/>
      <c r="H914" s="247"/>
      <c r="I914" s="247"/>
      <c r="J914" s="248"/>
      <c r="T914" s="249"/>
      <c r="AE914" s="242"/>
      <c r="AF914" s="242"/>
      <c r="AG914" s="242"/>
      <c r="AH914" s="242"/>
      <c r="BF914" s="164"/>
      <c r="BG914" s="164"/>
      <c r="BH914" s="164"/>
      <c r="BI914" s="164"/>
      <c r="BJ914" s="164"/>
      <c r="BK914" s="164"/>
      <c r="BL914" s="164"/>
      <c r="BM914" s="164"/>
      <c r="BN914" s="164"/>
      <c r="BO914" s="164"/>
      <c r="BP914" s="164"/>
      <c r="BQ914" s="164"/>
      <c r="BR914" s="164"/>
      <c r="BS914" s="164"/>
      <c r="BT914" s="164"/>
      <c r="BU914" s="164"/>
      <c r="BV914" s="164"/>
      <c r="BW914" s="164"/>
      <c r="BX914" s="164"/>
      <c r="BY914" s="164"/>
      <c r="BZ914" s="164"/>
      <c r="CA914" s="164"/>
      <c r="CB914" s="164"/>
      <c r="CC914" s="164"/>
      <c r="CD914" s="164"/>
      <c r="CE914" s="164"/>
      <c r="CF914" s="164"/>
      <c r="CG914" s="164"/>
      <c r="CH914" s="164"/>
      <c r="CI914" s="164"/>
      <c r="DR914" s="243"/>
      <c r="DS914" s="243"/>
      <c r="DT914" s="243"/>
      <c r="DU914" s="243"/>
      <c r="DV914" s="243"/>
      <c r="DW914" s="243"/>
    </row>
    <row r="915" ht="15.75" customHeight="1">
      <c r="E915" s="247"/>
      <c r="F915" s="247"/>
      <c r="G915" s="247"/>
      <c r="H915" s="247"/>
      <c r="I915" s="247"/>
      <c r="J915" s="248"/>
      <c r="T915" s="249"/>
      <c r="AE915" s="242"/>
      <c r="AF915" s="242"/>
      <c r="AG915" s="242"/>
      <c r="AH915" s="242"/>
      <c r="BF915" s="164"/>
      <c r="BG915" s="164"/>
      <c r="BH915" s="164"/>
      <c r="BI915" s="164"/>
      <c r="BJ915" s="164"/>
      <c r="BK915" s="164"/>
      <c r="BL915" s="164"/>
      <c r="BM915" s="164"/>
      <c r="BN915" s="164"/>
      <c r="BO915" s="164"/>
      <c r="BP915" s="164"/>
      <c r="BQ915" s="164"/>
      <c r="BR915" s="164"/>
      <c r="BS915" s="164"/>
      <c r="BT915" s="164"/>
      <c r="BU915" s="164"/>
      <c r="BV915" s="164"/>
      <c r="BW915" s="164"/>
      <c r="BX915" s="164"/>
      <c r="BY915" s="164"/>
      <c r="BZ915" s="164"/>
      <c r="CA915" s="164"/>
      <c r="CB915" s="164"/>
      <c r="CC915" s="164"/>
      <c r="CD915" s="164"/>
      <c r="CE915" s="164"/>
      <c r="CF915" s="164"/>
      <c r="CG915" s="164"/>
      <c r="CH915" s="164"/>
      <c r="CI915" s="164"/>
      <c r="DR915" s="243"/>
      <c r="DS915" s="243"/>
      <c r="DT915" s="243"/>
      <c r="DU915" s="243"/>
      <c r="DV915" s="243"/>
      <c r="DW915" s="243"/>
    </row>
    <row r="916" ht="15.75" customHeight="1">
      <c r="E916" s="247"/>
      <c r="F916" s="247"/>
      <c r="G916" s="247"/>
      <c r="H916" s="247"/>
      <c r="I916" s="247"/>
      <c r="J916" s="248"/>
      <c r="T916" s="249"/>
      <c r="AE916" s="242"/>
      <c r="AF916" s="242"/>
      <c r="AG916" s="242"/>
      <c r="AH916" s="242"/>
      <c r="BF916" s="164"/>
      <c r="BG916" s="164"/>
      <c r="BH916" s="164"/>
      <c r="BI916" s="164"/>
      <c r="BJ916" s="164"/>
      <c r="BK916" s="164"/>
      <c r="BL916" s="164"/>
      <c r="BM916" s="164"/>
      <c r="BN916" s="164"/>
      <c r="BO916" s="164"/>
      <c r="BP916" s="164"/>
      <c r="BQ916" s="164"/>
      <c r="BR916" s="164"/>
      <c r="BS916" s="164"/>
      <c r="BT916" s="164"/>
      <c r="BU916" s="164"/>
      <c r="BV916" s="164"/>
      <c r="BW916" s="164"/>
      <c r="BX916" s="164"/>
      <c r="BY916" s="164"/>
      <c r="BZ916" s="164"/>
      <c r="CA916" s="164"/>
      <c r="CB916" s="164"/>
      <c r="CC916" s="164"/>
      <c r="CD916" s="164"/>
      <c r="CE916" s="164"/>
      <c r="CF916" s="164"/>
      <c r="CG916" s="164"/>
      <c r="CH916" s="164"/>
      <c r="CI916" s="164"/>
      <c r="DR916" s="243"/>
      <c r="DS916" s="243"/>
      <c r="DT916" s="243"/>
      <c r="DU916" s="243"/>
      <c r="DV916" s="243"/>
      <c r="DW916" s="243"/>
    </row>
    <row r="917" ht="15.75" customHeight="1">
      <c r="E917" s="247"/>
      <c r="F917" s="247"/>
      <c r="G917" s="247"/>
      <c r="H917" s="247"/>
      <c r="I917" s="247"/>
      <c r="J917" s="248"/>
      <c r="T917" s="249"/>
      <c r="AE917" s="242"/>
      <c r="AF917" s="242"/>
      <c r="AG917" s="242"/>
      <c r="AH917" s="242"/>
      <c r="BF917" s="164"/>
      <c r="BG917" s="164"/>
      <c r="BH917" s="164"/>
      <c r="BI917" s="164"/>
      <c r="BJ917" s="164"/>
      <c r="BK917" s="164"/>
      <c r="BL917" s="164"/>
      <c r="BM917" s="164"/>
      <c r="BN917" s="164"/>
      <c r="BO917" s="164"/>
      <c r="BP917" s="164"/>
      <c r="BQ917" s="164"/>
      <c r="BR917" s="164"/>
      <c r="BS917" s="164"/>
      <c r="BT917" s="164"/>
      <c r="BU917" s="164"/>
      <c r="BV917" s="164"/>
      <c r="BW917" s="164"/>
      <c r="BX917" s="164"/>
      <c r="BY917" s="164"/>
      <c r="BZ917" s="164"/>
      <c r="CA917" s="164"/>
      <c r="CB917" s="164"/>
      <c r="CC917" s="164"/>
      <c r="CD917" s="164"/>
      <c r="CE917" s="164"/>
      <c r="CF917" s="164"/>
      <c r="CG917" s="164"/>
      <c r="CH917" s="164"/>
      <c r="CI917" s="164"/>
      <c r="DR917" s="243"/>
      <c r="DS917" s="243"/>
      <c r="DT917" s="243"/>
      <c r="DU917" s="243"/>
      <c r="DV917" s="243"/>
      <c r="DW917" s="243"/>
    </row>
    <row r="918" ht="15.75" customHeight="1">
      <c r="E918" s="247"/>
      <c r="F918" s="247"/>
      <c r="G918" s="247"/>
      <c r="H918" s="247"/>
      <c r="I918" s="247"/>
      <c r="J918" s="248"/>
      <c r="T918" s="249"/>
      <c r="AE918" s="242"/>
      <c r="AF918" s="242"/>
      <c r="AG918" s="242"/>
      <c r="AH918" s="242"/>
      <c r="BF918" s="164"/>
      <c r="BG918" s="164"/>
      <c r="BH918" s="164"/>
      <c r="BI918" s="164"/>
      <c r="BJ918" s="164"/>
      <c r="BK918" s="164"/>
      <c r="BL918" s="164"/>
      <c r="BM918" s="164"/>
      <c r="BN918" s="164"/>
      <c r="BO918" s="164"/>
      <c r="BP918" s="164"/>
      <c r="BQ918" s="164"/>
      <c r="BR918" s="164"/>
      <c r="BS918" s="164"/>
      <c r="BT918" s="164"/>
      <c r="BU918" s="164"/>
      <c r="BV918" s="164"/>
      <c r="BW918" s="164"/>
      <c r="BX918" s="164"/>
      <c r="BY918" s="164"/>
      <c r="BZ918" s="164"/>
      <c r="CA918" s="164"/>
      <c r="CB918" s="164"/>
      <c r="CC918" s="164"/>
      <c r="CD918" s="164"/>
      <c r="CE918" s="164"/>
      <c r="CF918" s="164"/>
      <c r="CG918" s="164"/>
      <c r="CH918" s="164"/>
      <c r="CI918" s="164"/>
      <c r="DR918" s="243"/>
      <c r="DS918" s="243"/>
      <c r="DT918" s="243"/>
      <c r="DU918" s="243"/>
      <c r="DV918" s="243"/>
      <c r="DW918" s="243"/>
    </row>
    <row r="919" ht="15.75" customHeight="1">
      <c r="E919" s="247"/>
      <c r="F919" s="247"/>
      <c r="G919" s="247"/>
      <c r="H919" s="247"/>
      <c r="I919" s="247"/>
      <c r="J919" s="248"/>
      <c r="T919" s="249"/>
      <c r="AE919" s="242"/>
      <c r="AF919" s="242"/>
      <c r="AG919" s="242"/>
      <c r="AH919" s="242"/>
      <c r="BF919" s="164"/>
      <c r="BG919" s="164"/>
      <c r="BH919" s="164"/>
      <c r="BI919" s="164"/>
      <c r="BJ919" s="164"/>
      <c r="BK919" s="164"/>
      <c r="BL919" s="164"/>
      <c r="BM919" s="164"/>
      <c r="BN919" s="164"/>
      <c r="BO919" s="164"/>
      <c r="BP919" s="164"/>
      <c r="BQ919" s="164"/>
      <c r="BR919" s="164"/>
      <c r="BS919" s="164"/>
      <c r="BT919" s="164"/>
      <c r="BU919" s="164"/>
      <c r="BV919" s="164"/>
      <c r="BW919" s="164"/>
      <c r="BX919" s="164"/>
      <c r="BY919" s="164"/>
      <c r="BZ919" s="164"/>
      <c r="CA919" s="164"/>
      <c r="CB919" s="164"/>
      <c r="CC919" s="164"/>
      <c r="CD919" s="164"/>
      <c r="CE919" s="164"/>
      <c r="CF919" s="164"/>
      <c r="CG919" s="164"/>
      <c r="CH919" s="164"/>
      <c r="CI919" s="164"/>
      <c r="DR919" s="243"/>
      <c r="DS919" s="243"/>
      <c r="DT919" s="243"/>
      <c r="DU919" s="243"/>
      <c r="DV919" s="243"/>
      <c r="DW919" s="243"/>
    </row>
    <row r="920" ht="15.75" customHeight="1">
      <c r="E920" s="247"/>
      <c r="F920" s="247"/>
      <c r="G920" s="247"/>
      <c r="H920" s="247"/>
      <c r="I920" s="247"/>
      <c r="J920" s="248"/>
      <c r="T920" s="249"/>
      <c r="AE920" s="242"/>
      <c r="AF920" s="242"/>
      <c r="AG920" s="242"/>
      <c r="AH920" s="242"/>
      <c r="BF920" s="164"/>
      <c r="BG920" s="164"/>
      <c r="BH920" s="164"/>
      <c r="BI920" s="164"/>
      <c r="BJ920" s="164"/>
      <c r="BK920" s="164"/>
      <c r="BL920" s="164"/>
      <c r="BM920" s="164"/>
      <c r="BN920" s="164"/>
      <c r="BO920" s="164"/>
      <c r="BP920" s="164"/>
      <c r="BQ920" s="164"/>
      <c r="BR920" s="164"/>
      <c r="BS920" s="164"/>
      <c r="BT920" s="164"/>
      <c r="BU920" s="164"/>
      <c r="BV920" s="164"/>
      <c r="BW920" s="164"/>
      <c r="BX920" s="164"/>
      <c r="BY920" s="164"/>
      <c r="BZ920" s="164"/>
      <c r="CA920" s="164"/>
      <c r="CB920" s="164"/>
      <c r="CC920" s="164"/>
      <c r="CD920" s="164"/>
      <c r="CE920" s="164"/>
      <c r="CF920" s="164"/>
      <c r="CG920" s="164"/>
      <c r="CH920" s="164"/>
      <c r="CI920" s="164"/>
      <c r="DR920" s="243"/>
      <c r="DS920" s="243"/>
      <c r="DT920" s="243"/>
      <c r="DU920" s="243"/>
      <c r="DV920" s="243"/>
      <c r="DW920" s="243"/>
    </row>
    <row r="921" ht="15.75" customHeight="1">
      <c r="E921" s="247"/>
      <c r="F921" s="247"/>
      <c r="G921" s="247"/>
      <c r="H921" s="247"/>
      <c r="I921" s="247"/>
      <c r="J921" s="248"/>
      <c r="T921" s="249"/>
      <c r="AE921" s="242"/>
      <c r="AF921" s="242"/>
      <c r="AG921" s="242"/>
      <c r="AH921" s="242"/>
      <c r="BF921" s="164"/>
      <c r="BG921" s="164"/>
      <c r="BH921" s="164"/>
      <c r="BI921" s="164"/>
      <c r="BJ921" s="164"/>
      <c r="BK921" s="164"/>
      <c r="BL921" s="164"/>
      <c r="BM921" s="164"/>
      <c r="BN921" s="164"/>
      <c r="BO921" s="164"/>
      <c r="BP921" s="164"/>
      <c r="BQ921" s="164"/>
      <c r="BR921" s="164"/>
      <c r="BS921" s="164"/>
      <c r="BT921" s="164"/>
      <c r="BU921" s="164"/>
      <c r="BV921" s="164"/>
      <c r="BW921" s="164"/>
      <c r="BX921" s="164"/>
      <c r="BY921" s="164"/>
      <c r="BZ921" s="164"/>
      <c r="CA921" s="164"/>
      <c r="CB921" s="164"/>
      <c r="CC921" s="164"/>
      <c r="CD921" s="164"/>
      <c r="CE921" s="164"/>
      <c r="CF921" s="164"/>
      <c r="CG921" s="164"/>
      <c r="CH921" s="164"/>
      <c r="CI921" s="164"/>
      <c r="DR921" s="243"/>
      <c r="DS921" s="243"/>
      <c r="DT921" s="243"/>
      <c r="DU921" s="243"/>
      <c r="DV921" s="243"/>
      <c r="DW921" s="243"/>
    </row>
    <row r="922" ht="15.75" customHeight="1">
      <c r="E922" s="247"/>
      <c r="F922" s="247"/>
      <c r="G922" s="247"/>
      <c r="H922" s="247"/>
      <c r="I922" s="247"/>
      <c r="J922" s="248"/>
      <c r="T922" s="249"/>
      <c r="AE922" s="242"/>
      <c r="AF922" s="242"/>
      <c r="AG922" s="242"/>
      <c r="AH922" s="242"/>
      <c r="BF922" s="164"/>
      <c r="BG922" s="164"/>
      <c r="BH922" s="164"/>
      <c r="BI922" s="164"/>
      <c r="BJ922" s="164"/>
      <c r="BK922" s="164"/>
      <c r="BL922" s="164"/>
      <c r="BM922" s="164"/>
      <c r="BN922" s="164"/>
      <c r="BO922" s="164"/>
      <c r="BP922" s="164"/>
      <c r="BQ922" s="164"/>
      <c r="BR922" s="164"/>
      <c r="BS922" s="164"/>
      <c r="BT922" s="164"/>
      <c r="BU922" s="164"/>
      <c r="BV922" s="164"/>
      <c r="BW922" s="164"/>
      <c r="BX922" s="164"/>
      <c r="BY922" s="164"/>
      <c r="BZ922" s="164"/>
      <c r="CA922" s="164"/>
      <c r="CB922" s="164"/>
      <c r="CC922" s="164"/>
      <c r="CD922" s="164"/>
      <c r="CE922" s="164"/>
      <c r="CF922" s="164"/>
      <c r="CG922" s="164"/>
      <c r="CH922" s="164"/>
      <c r="CI922" s="164"/>
      <c r="DR922" s="243"/>
      <c r="DS922" s="243"/>
      <c r="DT922" s="243"/>
      <c r="DU922" s="243"/>
      <c r="DV922" s="243"/>
      <c r="DW922" s="243"/>
    </row>
    <row r="923" ht="15.75" customHeight="1">
      <c r="E923" s="247"/>
      <c r="F923" s="247"/>
      <c r="G923" s="247"/>
      <c r="H923" s="247"/>
      <c r="I923" s="247"/>
      <c r="J923" s="248"/>
      <c r="T923" s="249"/>
      <c r="AE923" s="242"/>
      <c r="AF923" s="242"/>
      <c r="AG923" s="242"/>
      <c r="AH923" s="242"/>
      <c r="BF923" s="164"/>
      <c r="BG923" s="164"/>
      <c r="BH923" s="164"/>
      <c r="BI923" s="164"/>
      <c r="BJ923" s="164"/>
      <c r="BK923" s="164"/>
      <c r="BL923" s="164"/>
      <c r="BM923" s="164"/>
      <c r="BN923" s="164"/>
      <c r="BO923" s="164"/>
      <c r="BP923" s="164"/>
      <c r="BQ923" s="164"/>
      <c r="BR923" s="164"/>
      <c r="BS923" s="164"/>
      <c r="BT923" s="164"/>
      <c r="BU923" s="164"/>
      <c r="BV923" s="164"/>
      <c r="BW923" s="164"/>
      <c r="BX923" s="164"/>
      <c r="BY923" s="164"/>
      <c r="BZ923" s="164"/>
      <c r="CA923" s="164"/>
      <c r="CB923" s="164"/>
      <c r="CC923" s="164"/>
      <c r="CD923" s="164"/>
      <c r="CE923" s="164"/>
      <c r="CF923" s="164"/>
      <c r="CG923" s="164"/>
      <c r="CH923" s="164"/>
      <c r="CI923" s="164"/>
      <c r="DR923" s="243"/>
      <c r="DS923" s="243"/>
      <c r="DT923" s="243"/>
      <c r="DU923" s="243"/>
      <c r="DV923" s="243"/>
      <c r="DW923" s="243"/>
    </row>
    <row r="924" ht="15.75" customHeight="1">
      <c r="E924" s="247"/>
      <c r="F924" s="247"/>
      <c r="G924" s="247"/>
      <c r="H924" s="247"/>
      <c r="I924" s="247"/>
      <c r="J924" s="248"/>
      <c r="T924" s="249"/>
      <c r="AE924" s="242"/>
      <c r="AF924" s="242"/>
      <c r="AG924" s="242"/>
      <c r="AH924" s="242"/>
      <c r="BF924" s="164"/>
      <c r="BG924" s="164"/>
      <c r="BH924" s="164"/>
      <c r="BI924" s="164"/>
      <c r="BJ924" s="164"/>
      <c r="BK924" s="164"/>
      <c r="BL924" s="164"/>
      <c r="BM924" s="164"/>
      <c r="BN924" s="164"/>
      <c r="BO924" s="164"/>
      <c r="BP924" s="164"/>
      <c r="BQ924" s="164"/>
      <c r="BR924" s="164"/>
      <c r="BS924" s="164"/>
      <c r="BT924" s="164"/>
      <c r="BU924" s="164"/>
      <c r="BV924" s="164"/>
      <c r="BW924" s="164"/>
      <c r="BX924" s="164"/>
      <c r="BY924" s="164"/>
      <c r="BZ924" s="164"/>
      <c r="CA924" s="164"/>
      <c r="CB924" s="164"/>
      <c r="CC924" s="164"/>
      <c r="CD924" s="164"/>
      <c r="CE924" s="164"/>
      <c r="CF924" s="164"/>
      <c r="CG924" s="164"/>
      <c r="CH924" s="164"/>
      <c r="CI924" s="164"/>
      <c r="DR924" s="243"/>
      <c r="DS924" s="243"/>
      <c r="DT924" s="243"/>
      <c r="DU924" s="243"/>
      <c r="DV924" s="243"/>
      <c r="DW924" s="243"/>
    </row>
    <row r="925" ht="15.75" customHeight="1">
      <c r="E925" s="247"/>
      <c r="F925" s="247"/>
      <c r="G925" s="247"/>
      <c r="H925" s="247"/>
      <c r="I925" s="247"/>
      <c r="J925" s="248"/>
      <c r="T925" s="249"/>
      <c r="AE925" s="242"/>
      <c r="AF925" s="242"/>
      <c r="AG925" s="242"/>
      <c r="AH925" s="242"/>
      <c r="BF925" s="164"/>
      <c r="BG925" s="164"/>
      <c r="BH925" s="164"/>
      <c r="BI925" s="164"/>
      <c r="BJ925" s="164"/>
      <c r="BK925" s="164"/>
      <c r="BL925" s="164"/>
      <c r="BM925" s="164"/>
      <c r="BN925" s="164"/>
      <c r="BO925" s="164"/>
      <c r="BP925" s="164"/>
      <c r="BQ925" s="164"/>
      <c r="BR925" s="164"/>
      <c r="BS925" s="164"/>
      <c r="BT925" s="164"/>
      <c r="BU925" s="164"/>
      <c r="BV925" s="164"/>
      <c r="BW925" s="164"/>
      <c r="BX925" s="164"/>
      <c r="BY925" s="164"/>
      <c r="BZ925" s="164"/>
      <c r="CA925" s="164"/>
      <c r="CB925" s="164"/>
      <c r="CC925" s="164"/>
      <c r="CD925" s="164"/>
      <c r="CE925" s="164"/>
      <c r="CF925" s="164"/>
      <c r="CG925" s="164"/>
      <c r="CH925" s="164"/>
      <c r="CI925" s="164"/>
      <c r="DR925" s="243"/>
      <c r="DS925" s="243"/>
      <c r="DT925" s="243"/>
      <c r="DU925" s="243"/>
      <c r="DV925" s="243"/>
      <c r="DW925" s="243"/>
    </row>
    <row r="926" ht="15.75" customHeight="1">
      <c r="E926" s="247"/>
      <c r="F926" s="247"/>
      <c r="G926" s="247"/>
      <c r="H926" s="247"/>
      <c r="I926" s="247"/>
      <c r="J926" s="248"/>
      <c r="T926" s="249"/>
      <c r="AE926" s="242"/>
      <c r="AF926" s="242"/>
      <c r="AG926" s="242"/>
      <c r="AH926" s="242"/>
      <c r="BF926" s="164"/>
      <c r="BG926" s="164"/>
      <c r="BH926" s="164"/>
      <c r="BI926" s="164"/>
      <c r="BJ926" s="164"/>
      <c r="BK926" s="164"/>
      <c r="BL926" s="164"/>
      <c r="BM926" s="164"/>
      <c r="BN926" s="164"/>
      <c r="BO926" s="164"/>
      <c r="BP926" s="164"/>
      <c r="BQ926" s="164"/>
      <c r="BR926" s="164"/>
      <c r="BS926" s="164"/>
      <c r="BT926" s="164"/>
      <c r="BU926" s="164"/>
      <c r="BV926" s="164"/>
      <c r="BW926" s="164"/>
      <c r="BX926" s="164"/>
      <c r="BY926" s="164"/>
      <c r="BZ926" s="164"/>
      <c r="CA926" s="164"/>
      <c r="CB926" s="164"/>
      <c r="CC926" s="164"/>
      <c r="CD926" s="164"/>
      <c r="CE926" s="164"/>
      <c r="CF926" s="164"/>
      <c r="CG926" s="164"/>
      <c r="CH926" s="164"/>
      <c r="CI926" s="164"/>
      <c r="DR926" s="243"/>
      <c r="DS926" s="243"/>
      <c r="DT926" s="243"/>
      <c r="DU926" s="243"/>
      <c r="DV926" s="243"/>
      <c r="DW926" s="243"/>
    </row>
    <row r="927" ht="15.75" customHeight="1">
      <c r="E927" s="247"/>
      <c r="F927" s="247"/>
      <c r="G927" s="247"/>
      <c r="H927" s="247"/>
      <c r="I927" s="247"/>
      <c r="J927" s="248"/>
      <c r="T927" s="249"/>
      <c r="AE927" s="242"/>
      <c r="AF927" s="242"/>
      <c r="AG927" s="242"/>
      <c r="AH927" s="242"/>
      <c r="BF927" s="164"/>
      <c r="BG927" s="164"/>
      <c r="BH927" s="164"/>
      <c r="BI927" s="164"/>
      <c r="BJ927" s="164"/>
      <c r="BK927" s="164"/>
      <c r="BL927" s="164"/>
      <c r="BM927" s="164"/>
      <c r="BN927" s="164"/>
      <c r="BO927" s="164"/>
      <c r="BP927" s="164"/>
      <c r="BQ927" s="164"/>
      <c r="BR927" s="164"/>
      <c r="BS927" s="164"/>
      <c r="BT927" s="164"/>
      <c r="BU927" s="164"/>
      <c r="BV927" s="164"/>
      <c r="BW927" s="164"/>
      <c r="BX927" s="164"/>
      <c r="BY927" s="164"/>
      <c r="BZ927" s="164"/>
      <c r="CA927" s="164"/>
      <c r="CB927" s="164"/>
      <c r="CC927" s="164"/>
      <c r="CD927" s="164"/>
      <c r="CE927" s="164"/>
      <c r="CF927" s="164"/>
      <c r="CG927" s="164"/>
      <c r="CH927" s="164"/>
      <c r="CI927" s="164"/>
      <c r="DR927" s="243"/>
      <c r="DS927" s="243"/>
      <c r="DT927" s="243"/>
      <c r="DU927" s="243"/>
      <c r="DV927" s="243"/>
      <c r="DW927" s="243"/>
    </row>
    <row r="928" ht="15.75" customHeight="1">
      <c r="E928" s="247"/>
      <c r="F928" s="247"/>
      <c r="G928" s="247"/>
      <c r="H928" s="247"/>
      <c r="I928" s="247"/>
      <c r="J928" s="248"/>
      <c r="T928" s="249"/>
      <c r="AE928" s="242"/>
      <c r="AF928" s="242"/>
      <c r="AG928" s="242"/>
      <c r="AH928" s="242"/>
      <c r="BF928" s="164"/>
      <c r="BG928" s="164"/>
      <c r="BH928" s="164"/>
      <c r="BI928" s="164"/>
      <c r="BJ928" s="164"/>
      <c r="BK928" s="164"/>
      <c r="BL928" s="164"/>
      <c r="BM928" s="164"/>
      <c r="BN928" s="164"/>
      <c r="BO928" s="164"/>
      <c r="BP928" s="164"/>
      <c r="BQ928" s="164"/>
      <c r="BR928" s="164"/>
      <c r="BS928" s="164"/>
      <c r="BT928" s="164"/>
      <c r="BU928" s="164"/>
      <c r="BV928" s="164"/>
      <c r="BW928" s="164"/>
      <c r="BX928" s="164"/>
      <c r="BY928" s="164"/>
      <c r="BZ928" s="164"/>
      <c r="CA928" s="164"/>
      <c r="CB928" s="164"/>
      <c r="CC928" s="164"/>
      <c r="CD928" s="164"/>
      <c r="CE928" s="164"/>
      <c r="CF928" s="164"/>
      <c r="CG928" s="164"/>
      <c r="CH928" s="164"/>
      <c r="CI928" s="164"/>
      <c r="DR928" s="243"/>
      <c r="DS928" s="243"/>
      <c r="DT928" s="243"/>
      <c r="DU928" s="243"/>
      <c r="DV928" s="243"/>
      <c r="DW928" s="243"/>
    </row>
    <row r="929" ht="15.75" customHeight="1">
      <c r="E929" s="247"/>
      <c r="F929" s="247"/>
      <c r="G929" s="247"/>
      <c r="H929" s="247"/>
      <c r="I929" s="247"/>
      <c r="J929" s="248"/>
      <c r="T929" s="249"/>
      <c r="AE929" s="242"/>
      <c r="AF929" s="242"/>
      <c r="AG929" s="242"/>
      <c r="AH929" s="242"/>
      <c r="BF929" s="164"/>
      <c r="BG929" s="164"/>
      <c r="BH929" s="164"/>
      <c r="BI929" s="164"/>
      <c r="BJ929" s="164"/>
      <c r="BK929" s="164"/>
      <c r="BL929" s="164"/>
      <c r="BM929" s="164"/>
      <c r="BN929" s="164"/>
      <c r="BO929" s="164"/>
      <c r="BP929" s="164"/>
      <c r="BQ929" s="164"/>
      <c r="BR929" s="164"/>
      <c r="BS929" s="164"/>
      <c r="BT929" s="164"/>
      <c r="BU929" s="164"/>
      <c r="BV929" s="164"/>
      <c r="BW929" s="164"/>
      <c r="BX929" s="164"/>
      <c r="BY929" s="164"/>
      <c r="BZ929" s="164"/>
      <c r="CA929" s="164"/>
      <c r="CB929" s="164"/>
      <c r="CC929" s="164"/>
      <c r="CD929" s="164"/>
      <c r="CE929" s="164"/>
      <c r="CF929" s="164"/>
      <c r="CG929" s="164"/>
      <c r="CH929" s="164"/>
      <c r="CI929" s="164"/>
      <c r="DR929" s="243"/>
      <c r="DS929" s="243"/>
      <c r="DT929" s="243"/>
      <c r="DU929" s="243"/>
      <c r="DV929" s="243"/>
      <c r="DW929" s="243"/>
    </row>
    <row r="930" ht="15.75" customHeight="1">
      <c r="E930" s="247"/>
      <c r="F930" s="247"/>
      <c r="G930" s="247"/>
      <c r="H930" s="247"/>
      <c r="I930" s="247"/>
      <c r="J930" s="248"/>
      <c r="T930" s="249"/>
      <c r="AE930" s="242"/>
      <c r="AF930" s="242"/>
      <c r="AG930" s="242"/>
      <c r="AH930" s="242"/>
      <c r="BF930" s="164"/>
      <c r="BG930" s="164"/>
      <c r="BH930" s="164"/>
      <c r="BI930" s="164"/>
      <c r="BJ930" s="164"/>
      <c r="BK930" s="164"/>
      <c r="BL930" s="164"/>
      <c r="BM930" s="164"/>
      <c r="BN930" s="164"/>
      <c r="BO930" s="164"/>
      <c r="BP930" s="164"/>
      <c r="BQ930" s="164"/>
      <c r="BR930" s="164"/>
      <c r="BS930" s="164"/>
      <c r="BT930" s="164"/>
      <c r="BU930" s="164"/>
      <c r="BV930" s="164"/>
      <c r="BW930" s="164"/>
      <c r="BX930" s="164"/>
      <c r="BY930" s="164"/>
      <c r="BZ930" s="164"/>
      <c r="CA930" s="164"/>
      <c r="CB930" s="164"/>
      <c r="CC930" s="164"/>
      <c r="CD930" s="164"/>
      <c r="CE930" s="164"/>
      <c r="CF930" s="164"/>
      <c r="CG930" s="164"/>
      <c r="CH930" s="164"/>
      <c r="CI930" s="164"/>
      <c r="DR930" s="243"/>
      <c r="DS930" s="243"/>
      <c r="DT930" s="243"/>
      <c r="DU930" s="243"/>
      <c r="DV930" s="243"/>
      <c r="DW930" s="243"/>
    </row>
    <row r="931" ht="15.75" customHeight="1">
      <c r="E931" s="247"/>
      <c r="F931" s="247"/>
      <c r="G931" s="247"/>
      <c r="H931" s="247"/>
      <c r="I931" s="247"/>
      <c r="J931" s="248"/>
      <c r="T931" s="249"/>
      <c r="AE931" s="242"/>
      <c r="AF931" s="242"/>
      <c r="AG931" s="242"/>
      <c r="AH931" s="242"/>
      <c r="BF931" s="164"/>
      <c r="BG931" s="164"/>
      <c r="BH931" s="164"/>
      <c r="BI931" s="164"/>
      <c r="BJ931" s="164"/>
      <c r="BK931" s="164"/>
      <c r="BL931" s="164"/>
      <c r="BM931" s="164"/>
      <c r="BN931" s="164"/>
      <c r="BO931" s="164"/>
      <c r="BP931" s="164"/>
      <c r="BQ931" s="164"/>
      <c r="BR931" s="164"/>
      <c r="BS931" s="164"/>
      <c r="BT931" s="164"/>
      <c r="BU931" s="164"/>
      <c r="BV931" s="164"/>
      <c r="BW931" s="164"/>
      <c r="BX931" s="164"/>
      <c r="BY931" s="164"/>
      <c r="BZ931" s="164"/>
      <c r="CA931" s="164"/>
      <c r="CB931" s="164"/>
      <c r="CC931" s="164"/>
      <c r="CD931" s="164"/>
      <c r="CE931" s="164"/>
      <c r="CF931" s="164"/>
      <c r="CG931" s="164"/>
      <c r="CH931" s="164"/>
      <c r="CI931" s="164"/>
      <c r="DR931" s="243"/>
      <c r="DS931" s="243"/>
      <c r="DT931" s="243"/>
      <c r="DU931" s="243"/>
      <c r="DV931" s="243"/>
      <c r="DW931" s="243"/>
    </row>
    <row r="932" ht="15.75" customHeight="1">
      <c r="E932" s="247"/>
      <c r="F932" s="247"/>
      <c r="G932" s="247"/>
      <c r="H932" s="247"/>
      <c r="I932" s="247"/>
      <c r="J932" s="248"/>
      <c r="T932" s="249"/>
      <c r="AE932" s="242"/>
      <c r="AF932" s="242"/>
      <c r="AG932" s="242"/>
      <c r="AH932" s="242"/>
      <c r="BF932" s="164"/>
      <c r="BG932" s="164"/>
      <c r="BH932" s="164"/>
      <c r="BI932" s="164"/>
      <c r="BJ932" s="164"/>
      <c r="BK932" s="164"/>
      <c r="BL932" s="164"/>
      <c r="BM932" s="164"/>
      <c r="BN932" s="164"/>
      <c r="BO932" s="164"/>
      <c r="BP932" s="164"/>
      <c r="BQ932" s="164"/>
      <c r="BR932" s="164"/>
      <c r="BS932" s="164"/>
      <c r="BT932" s="164"/>
      <c r="BU932" s="164"/>
      <c r="BV932" s="164"/>
      <c r="BW932" s="164"/>
      <c r="BX932" s="164"/>
      <c r="BY932" s="164"/>
      <c r="BZ932" s="164"/>
      <c r="CA932" s="164"/>
      <c r="CB932" s="164"/>
      <c r="CC932" s="164"/>
      <c r="CD932" s="164"/>
      <c r="CE932" s="164"/>
      <c r="CF932" s="164"/>
      <c r="CG932" s="164"/>
      <c r="CH932" s="164"/>
      <c r="CI932" s="164"/>
      <c r="DR932" s="243"/>
      <c r="DS932" s="243"/>
      <c r="DT932" s="243"/>
      <c r="DU932" s="243"/>
      <c r="DV932" s="243"/>
      <c r="DW932" s="243"/>
    </row>
    <row r="933" ht="15.75" customHeight="1">
      <c r="E933" s="247"/>
      <c r="F933" s="247"/>
      <c r="G933" s="247"/>
      <c r="H933" s="247"/>
      <c r="I933" s="247"/>
      <c r="J933" s="248"/>
      <c r="T933" s="249"/>
      <c r="AE933" s="242"/>
      <c r="AF933" s="242"/>
      <c r="AG933" s="242"/>
      <c r="AH933" s="242"/>
      <c r="BF933" s="164"/>
      <c r="BG933" s="164"/>
      <c r="BH933" s="164"/>
      <c r="BI933" s="164"/>
      <c r="BJ933" s="164"/>
      <c r="BK933" s="164"/>
      <c r="BL933" s="164"/>
      <c r="BM933" s="164"/>
      <c r="BN933" s="164"/>
      <c r="BO933" s="164"/>
      <c r="BP933" s="164"/>
      <c r="BQ933" s="164"/>
      <c r="BR933" s="164"/>
      <c r="BS933" s="164"/>
      <c r="BT933" s="164"/>
      <c r="BU933" s="164"/>
      <c r="BV933" s="164"/>
      <c r="BW933" s="164"/>
      <c r="BX933" s="164"/>
      <c r="BY933" s="164"/>
      <c r="BZ933" s="164"/>
      <c r="CA933" s="164"/>
      <c r="CB933" s="164"/>
      <c r="CC933" s="164"/>
      <c r="CD933" s="164"/>
      <c r="CE933" s="164"/>
      <c r="CF933" s="164"/>
      <c r="CG933" s="164"/>
      <c r="CH933" s="164"/>
      <c r="CI933" s="164"/>
      <c r="DR933" s="243"/>
      <c r="DS933" s="243"/>
      <c r="DT933" s="243"/>
      <c r="DU933" s="243"/>
      <c r="DV933" s="243"/>
      <c r="DW933" s="243"/>
    </row>
    <row r="934" ht="15.75" customHeight="1">
      <c r="E934" s="247"/>
      <c r="F934" s="247"/>
      <c r="G934" s="247"/>
      <c r="H934" s="247"/>
      <c r="I934" s="247"/>
      <c r="J934" s="248"/>
      <c r="T934" s="249"/>
      <c r="AE934" s="242"/>
      <c r="AF934" s="242"/>
      <c r="AG934" s="242"/>
      <c r="AH934" s="242"/>
      <c r="BF934" s="164"/>
      <c r="BG934" s="164"/>
      <c r="BH934" s="164"/>
      <c r="BI934" s="164"/>
      <c r="BJ934" s="164"/>
      <c r="BK934" s="164"/>
      <c r="BL934" s="164"/>
      <c r="BM934" s="164"/>
      <c r="BN934" s="164"/>
      <c r="BO934" s="164"/>
      <c r="BP934" s="164"/>
      <c r="BQ934" s="164"/>
      <c r="BR934" s="164"/>
      <c r="BS934" s="164"/>
      <c r="BT934" s="164"/>
      <c r="BU934" s="164"/>
      <c r="BV934" s="164"/>
      <c r="BW934" s="164"/>
      <c r="BX934" s="164"/>
      <c r="BY934" s="164"/>
      <c r="BZ934" s="164"/>
      <c r="CA934" s="164"/>
      <c r="CB934" s="164"/>
      <c r="CC934" s="164"/>
      <c r="CD934" s="164"/>
      <c r="CE934" s="164"/>
      <c r="CF934" s="164"/>
      <c r="CG934" s="164"/>
      <c r="CH934" s="164"/>
      <c r="CI934" s="164"/>
      <c r="DR934" s="243"/>
      <c r="DS934" s="243"/>
      <c r="DT934" s="243"/>
      <c r="DU934" s="243"/>
      <c r="DV934" s="243"/>
      <c r="DW934" s="243"/>
    </row>
    <row r="935" ht="15.75" customHeight="1">
      <c r="E935" s="247"/>
      <c r="F935" s="247"/>
      <c r="G935" s="247"/>
      <c r="H935" s="247"/>
      <c r="I935" s="247"/>
      <c r="J935" s="248"/>
      <c r="T935" s="249"/>
      <c r="AE935" s="242"/>
      <c r="AF935" s="242"/>
      <c r="AG935" s="242"/>
      <c r="AH935" s="242"/>
      <c r="BF935" s="164"/>
      <c r="BG935" s="164"/>
      <c r="BH935" s="164"/>
      <c r="BI935" s="164"/>
      <c r="BJ935" s="164"/>
      <c r="BK935" s="164"/>
      <c r="BL935" s="164"/>
      <c r="BM935" s="164"/>
      <c r="BN935" s="164"/>
      <c r="BO935" s="164"/>
      <c r="BP935" s="164"/>
      <c r="BQ935" s="164"/>
      <c r="BR935" s="164"/>
      <c r="BS935" s="164"/>
      <c r="BT935" s="164"/>
      <c r="BU935" s="164"/>
      <c r="BV935" s="164"/>
      <c r="BW935" s="164"/>
      <c r="BX935" s="164"/>
      <c r="BY935" s="164"/>
      <c r="BZ935" s="164"/>
      <c r="CA935" s="164"/>
      <c r="CB935" s="164"/>
      <c r="CC935" s="164"/>
      <c r="CD935" s="164"/>
      <c r="CE935" s="164"/>
      <c r="CF935" s="164"/>
      <c r="CG935" s="164"/>
      <c r="CH935" s="164"/>
      <c r="CI935" s="164"/>
      <c r="DR935" s="243"/>
      <c r="DS935" s="243"/>
      <c r="DT935" s="243"/>
      <c r="DU935" s="243"/>
      <c r="DV935" s="243"/>
      <c r="DW935" s="243"/>
    </row>
    <row r="936" ht="15.75" customHeight="1">
      <c r="E936" s="247"/>
      <c r="F936" s="247"/>
      <c r="G936" s="247"/>
      <c r="H936" s="247"/>
      <c r="I936" s="247"/>
      <c r="J936" s="248"/>
      <c r="T936" s="249"/>
      <c r="AE936" s="242"/>
      <c r="AF936" s="242"/>
      <c r="AG936" s="242"/>
      <c r="AH936" s="242"/>
      <c r="BF936" s="164"/>
      <c r="BG936" s="164"/>
      <c r="BH936" s="164"/>
      <c r="BI936" s="164"/>
      <c r="BJ936" s="164"/>
      <c r="BK936" s="164"/>
      <c r="BL936" s="164"/>
      <c r="BM936" s="164"/>
      <c r="BN936" s="164"/>
      <c r="BO936" s="164"/>
      <c r="BP936" s="164"/>
      <c r="BQ936" s="164"/>
      <c r="BR936" s="164"/>
      <c r="BS936" s="164"/>
      <c r="BT936" s="164"/>
      <c r="BU936" s="164"/>
      <c r="BV936" s="164"/>
      <c r="BW936" s="164"/>
      <c r="BX936" s="164"/>
      <c r="BY936" s="164"/>
      <c r="BZ936" s="164"/>
      <c r="CA936" s="164"/>
      <c r="CB936" s="164"/>
      <c r="CC936" s="164"/>
      <c r="CD936" s="164"/>
      <c r="CE936" s="164"/>
      <c r="CF936" s="164"/>
      <c r="CG936" s="164"/>
      <c r="CH936" s="164"/>
      <c r="CI936" s="164"/>
      <c r="DR936" s="243"/>
      <c r="DS936" s="243"/>
      <c r="DT936" s="243"/>
      <c r="DU936" s="243"/>
      <c r="DV936" s="243"/>
      <c r="DW936" s="243"/>
    </row>
    <row r="937" ht="15.75" customHeight="1">
      <c r="E937" s="247"/>
      <c r="F937" s="247"/>
      <c r="G937" s="247"/>
      <c r="H937" s="247"/>
      <c r="I937" s="247"/>
      <c r="J937" s="248"/>
      <c r="T937" s="249"/>
      <c r="AE937" s="242"/>
      <c r="AF937" s="242"/>
      <c r="AG937" s="242"/>
      <c r="AH937" s="242"/>
      <c r="BF937" s="164"/>
      <c r="BG937" s="164"/>
      <c r="BH937" s="164"/>
      <c r="BI937" s="164"/>
      <c r="BJ937" s="164"/>
      <c r="BK937" s="164"/>
      <c r="BL937" s="164"/>
      <c r="BM937" s="164"/>
      <c r="BN937" s="164"/>
      <c r="BO937" s="164"/>
      <c r="BP937" s="164"/>
      <c r="BQ937" s="164"/>
      <c r="BR937" s="164"/>
      <c r="BS937" s="164"/>
      <c r="BT937" s="164"/>
      <c r="BU937" s="164"/>
      <c r="BV937" s="164"/>
      <c r="BW937" s="164"/>
      <c r="BX937" s="164"/>
      <c r="BY937" s="164"/>
      <c r="BZ937" s="164"/>
      <c r="CA937" s="164"/>
      <c r="CB937" s="164"/>
      <c r="CC937" s="164"/>
      <c r="CD937" s="164"/>
      <c r="CE937" s="164"/>
      <c r="CF937" s="164"/>
      <c r="CG937" s="164"/>
      <c r="CH937" s="164"/>
      <c r="CI937" s="164"/>
      <c r="DR937" s="243"/>
      <c r="DS937" s="243"/>
      <c r="DT937" s="243"/>
      <c r="DU937" s="243"/>
      <c r="DV937" s="243"/>
      <c r="DW937" s="243"/>
    </row>
    <row r="938" ht="15.75" customHeight="1">
      <c r="E938" s="247"/>
      <c r="F938" s="247"/>
      <c r="G938" s="247"/>
      <c r="H938" s="247"/>
      <c r="I938" s="247"/>
      <c r="J938" s="248"/>
      <c r="T938" s="249"/>
      <c r="AE938" s="242"/>
      <c r="AF938" s="242"/>
      <c r="AG938" s="242"/>
      <c r="AH938" s="242"/>
      <c r="BF938" s="164"/>
      <c r="BG938" s="164"/>
      <c r="BH938" s="164"/>
      <c r="BI938" s="164"/>
      <c r="BJ938" s="164"/>
      <c r="BK938" s="164"/>
      <c r="BL938" s="164"/>
      <c r="BM938" s="164"/>
      <c r="BN938" s="164"/>
      <c r="BO938" s="164"/>
      <c r="BP938" s="164"/>
      <c r="BQ938" s="164"/>
      <c r="BR938" s="164"/>
      <c r="BS938" s="164"/>
      <c r="BT938" s="164"/>
      <c r="BU938" s="164"/>
      <c r="BV938" s="164"/>
      <c r="BW938" s="164"/>
      <c r="BX938" s="164"/>
      <c r="BY938" s="164"/>
      <c r="BZ938" s="164"/>
      <c r="CA938" s="164"/>
      <c r="CB938" s="164"/>
      <c r="CC938" s="164"/>
      <c r="CD938" s="164"/>
      <c r="CE938" s="164"/>
      <c r="CF938" s="164"/>
      <c r="CG938" s="164"/>
      <c r="CH938" s="164"/>
      <c r="CI938" s="164"/>
      <c r="DR938" s="243"/>
      <c r="DS938" s="243"/>
      <c r="DT938" s="243"/>
      <c r="DU938" s="243"/>
      <c r="DV938" s="243"/>
      <c r="DW938" s="243"/>
    </row>
    <row r="939" ht="15.75" customHeight="1">
      <c r="E939" s="247"/>
      <c r="F939" s="247"/>
      <c r="G939" s="247"/>
      <c r="H939" s="247"/>
      <c r="I939" s="247"/>
      <c r="J939" s="248"/>
      <c r="T939" s="249"/>
      <c r="AE939" s="242"/>
      <c r="AF939" s="242"/>
      <c r="AG939" s="242"/>
      <c r="AH939" s="242"/>
      <c r="BF939" s="164"/>
      <c r="BG939" s="164"/>
      <c r="BH939" s="164"/>
      <c r="BI939" s="164"/>
      <c r="BJ939" s="164"/>
      <c r="BK939" s="164"/>
      <c r="BL939" s="164"/>
      <c r="BM939" s="164"/>
      <c r="BN939" s="164"/>
      <c r="BO939" s="164"/>
      <c r="BP939" s="164"/>
      <c r="BQ939" s="164"/>
      <c r="BR939" s="164"/>
      <c r="BS939" s="164"/>
      <c r="BT939" s="164"/>
      <c r="BU939" s="164"/>
      <c r="BV939" s="164"/>
      <c r="BW939" s="164"/>
      <c r="BX939" s="164"/>
      <c r="BY939" s="164"/>
      <c r="BZ939" s="164"/>
      <c r="CA939" s="164"/>
      <c r="CB939" s="164"/>
      <c r="CC939" s="164"/>
      <c r="CD939" s="164"/>
      <c r="CE939" s="164"/>
      <c r="CF939" s="164"/>
      <c r="CG939" s="164"/>
      <c r="CH939" s="164"/>
      <c r="CI939" s="164"/>
      <c r="DR939" s="243"/>
      <c r="DS939" s="243"/>
      <c r="DT939" s="243"/>
      <c r="DU939" s="243"/>
      <c r="DV939" s="243"/>
      <c r="DW939" s="243"/>
    </row>
    <row r="940" ht="15.75" customHeight="1">
      <c r="E940" s="247"/>
      <c r="F940" s="247"/>
      <c r="G940" s="247"/>
      <c r="H940" s="247"/>
      <c r="I940" s="247"/>
      <c r="J940" s="248"/>
      <c r="T940" s="249"/>
      <c r="AE940" s="242"/>
      <c r="AF940" s="242"/>
      <c r="AG940" s="242"/>
      <c r="AH940" s="242"/>
      <c r="BF940" s="164"/>
      <c r="BG940" s="164"/>
      <c r="BH940" s="164"/>
      <c r="BI940" s="164"/>
      <c r="BJ940" s="164"/>
      <c r="BK940" s="164"/>
      <c r="BL940" s="164"/>
      <c r="BM940" s="164"/>
      <c r="BN940" s="164"/>
      <c r="BO940" s="164"/>
      <c r="BP940" s="164"/>
      <c r="BQ940" s="164"/>
      <c r="BR940" s="164"/>
      <c r="BS940" s="164"/>
      <c r="BT940" s="164"/>
      <c r="BU940" s="164"/>
      <c r="BV940" s="164"/>
      <c r="BW940" s="164"/>
      <c r="BX940" s="164"/>
      <c r="BY940" s="164"/>
      <c r="BZ940" s="164"/>
      <c r="CA940" s="164"/>
      <c r="CB940" s="164"/>
      <c r="CC940" s="164"/>
      <c r="CD940" s="164"/>
      <c r="CE940" s="164"/>
      <c r="CF940" s="164"/>
      <c r="CG940" s="164"/>
      <c r="CH940" s="164"/>
      <c r="CI940" s="164"/>
      <c r="DR940" s="243"/>
      <c r="DS940" s="243"/>
      <c r="DT940" s="243"/>
      <c r="DU940" s="243"/>
      <c r="DV940" s="243"/>
      <c r="DW940" s="243"/>
    </row>
    <row r="941" ht="15.75" customHeight="1">
      <c r="E941" s="247"/>
      <c r="F941" s="247"/>
      <c r="G941" s="247"/>
      <c r="H941" s="247"/>
      <c r="I941" s="247"/>
      <c r="J941" s="248"/>
      <c r="T941" s="249"/>
      <c r="AE941" s="242"/>
      <c r="AF941" s="242"/>
      <c r="AG941" s="242"/>
      <c r="AH941" s="242"/>
      <c r="BF941" s="164"/>
      <c r="BG941" s="164"/>
      <c r="BH941" s="164"/>
      <c r="BI941" s="164"/>
      <c r="BJ941" s="164"/>
      <c r="BK941" s="164"/>
      <c r="BL941" s="164"/>
      <c r="BM941" s="164"/>
      <c r="BN941" s="164"/>
      <c r="BO941" s="164"/>
      <c r="BP941" s="164"/>
      <c r="BQ941" s="164"/>
      <c r="BR941" s="164"/>
      <c r="BS941" s="164"/>
      <c r="BT941" s="164"/>
      <c r="BU941" s="164"/>
      <c r="BV941" s="164"/>
      <c r="BW941" s="164"/>
      <c r="BX941" s="164"/>
      <c r="BY941" s="164"/>
      <c r="BZ941" s="164"/>
      <c r="CA941" s="164"/>
      <c r="CB941" s="164"/>
      <c r="CC941" s="164"/>
      <c r="CD941" s="164"/>
      <c r="CE941" s="164"/>
      <c r="CF941" s="164"/>
      <c r="CG941" s="164"/>
      <c r="CH941" s="164"/>
      <c r="CI941" s="164"/>
      <c r="DR941" s="243"/>
      <c r="DS941" s="243"/>
      <c r="DT941" s="243"/>
      <c r="DU941" s="243"/>
      <c r="DV941" s="243"/>
      <c r="DW941" s="243"/>
    </row>
    <row r="942" ht="15.75" customHeight="1">
      <c r="E942" s="247"/>
      <c r="F942" s="247"/>
      <c r="G942" s="247"/>
      <c r="H942" s="247"/>
      <c r="I942" s="247"/>
      <c r="J942" s="248"/>
      <c r="T942" s="249"/>
      <c r="AE942" s="242"/>
      <c r="AF942" s="242"/>
      <c r="AG942" s="242"/>
      <c r="AH942" s="242"/>
      <c r="BF942" s="164"/>
      <c r="BG942" s="164"/>
      <c r="BH942" s="164"/>
      <c r="BI942" s="164"/>
      <c r="BJ942" s="164"/>
      <c r="BK942" s="164"/>
      <c r="BL942" s="164"/>
      <c r="BM942" s="164"/>
      <c r="BN942" s="164"/>
      <c r="BO942" s="164"/>
      <c r="BP942" s="164"/>
      <c r="BQ942" s="164"/>
      <c r="BR942" s="164"/>
      <c r="BS942" s="164"/>
      <c r="BT942" s="164"/>
      <c r="BU942" s="164"/>
      <c r="BV942" s="164"/>
      <c r="BW942" s="164"/>
      <c r="BX942" s="164"/>
      <c r="BY942" s="164"/>
      <c r="BZ942" s="164"/>
      <c r="CA942" s="164"/>
      <c r="CB942" s="164"/>
      <c r="CC942" s="164"/>
      <c r="CD942" s="164"/>
      <c r="CE942" s="164"/>
      <c r="CF942" s="164"/>
      <c r="CG942" s="164"/>
      <c r="CH942" s="164"/>
      <c r="CI942" s="164"/>
      <c r="DR942" s="243"/>
      <c r="DS942" s="243"/>
      <c r="DT942" s="243"/>
      <c r="DU942" s="243"/>
      <c r="DV942" s="243"/>
      <c r="DW942" s="243"/>
    </row>
    <row r="943" ht="15.75" customHeight="1">
      <c r="E943" s="247"/>
      <c r="F943" s="247"/>
      <c r="G943" s="247"/>
      <c r="H943" s="247"/>
      <c r="I943" s="247"/>
      <c r="J943" s="248"/>
      <c r="T943" s="249"/>
      <c r="AE943" s="242"/>
      <c r="AF943" s="242"/>
      <c r="AG943" s="242"/>
      <c r="AH943" s="242"/>
      <c r="BF943" s="164"/>
      <c r="BG943" s="164"/>
      <c r="BH943" s="164"/>
      <c r="BI943" s="164"/>
      <c r="BJ943" s="164"/>
      <c r="BK943" s="164"/>
      <c r="BL943" s="164"/>
      <c r="BM943" s="164"/>
      <c r="BN943" s="164"/>
      <c r="BO943" s="164"/>
      <c r="BP943" s="164"/>
      <c r="BQ943" s="164"/>
      <c r="BR943" s="164"/>
      <c r="BS943" s="164"/>
      <c r="BT943" s="164"/>
      <c r="BU943" s="164"/>
      <c r="BV943" s="164"/>
      <c r="BW943" s="164"/>
      <c r="BX943" s="164"/>
      <c r="BY943" s="164"/>
      <c r="BZ943" s="164"/>
      <c r="CA943" s="164"/>
      <c r="CB943" s="164"/>
      <c r="CC943" s="164"/>
      <c r="CD943" s="164"/>
      <c r="CE943" s="164"/>
      <c r="CF943" s="164"/>
      <c r="CG943" s="164"/>
      <c r="CH943" s="164"/>
      <c r="CI943" s="164"/>
      <c r="DR943" s="243"/>
      <c r="DS943" s="243"/>
      <c r="DT943" s="243"/>
      <c r="DU943" s="243"/>
      <c r="DV943" s="243"/>
      <c r="DW943" s="243"/>
    </row>
    <row r="944" ht="15.75" customHeight="1">
      <c r="E944" s="247"/>
      <c r="F944" s="247"/>
      <c r="G944" s="247"/>
      <c r="H944" s="247"/>
      <c r="I944" s="247"/>
      <c r="J944" s="248"/>
      <c r="T944" s="249"/>
      <c r="AE944" s="242"/>
      <c r="AF944" s="242"/>
      <c r="AG944" s="242"/>
      <c r="AH944" s="242"/>
      <c r="BF944" s="164"/>
      <c r="BG944" s="164"/>
      <c r="BH944" s="164"/>
      <c r="BI944" s="164"/>
      <c r="BJ944" s="164"/>
      <c r="BK944" s="164"/>
      <c r="BL944" s="164"/>
      <c r="BM944" s="164"/>
      <c r="BN944" s="164"/>
      <c r="BO944" s="164"/>
      <c r="BP944" s="164"/>
      <c r="BQ944" s="164"/>
      <c r="BR944" s="164"/>
      <c r="BS944" s="164"/>
      <c r="BT944" s="164"/>
      <c r="BU944" s="164"/>
      <c r="BV944" s="164"/>
      <c r="BW944" s="164"/>
      <c r="BX944" s="164"/>
      <c r="BY944" s="164"/>
      <c r="BZ944" s="164"/>
      <c r="CA944" s="164"/>
      <c r="CB944" s="164"/>
      <c r="CC944" s="164"/>
      <c r="CD944" s="164"/>
      <c r="CE944" s="164"/>
      <c r="CF944" s="164"/>
      <c r="CG944" s="164"/>
      <c r="CH944" s="164"/>
      <c r="CI944" s="164"/>
      <c r="DR944" s="243"/>
      <c r="DS944" s="243"/>
      <c r="DT944" s="243"/>
      <c r="DU944" s="243"/>
      <c r="DV944" s="243"/>
      <c r="DW944" s="243"/>
    </row>
    <row r="945" ht="15.75" customHeight="1">
      <c r="E945" s="247"/>
      <c r="F945" s="247"/>
      <c r="G945" s="247"/>
      <c r="H945" s="247"/>
      <c r="I945" s="247"/>
      <c r="J945" s="248"/>
      <c r="T945" s="249"/>
      <c r="AE945" s="242"/>
      <c r="AF945" s="242"/>
      <c r="AG945" s="242"/>
      <c r="AH945" s="242"/>
      <c r="BF945" s="164"/>
      <c r="BG945" s="164"/>
      <c r="BH945" s="164"/>
      <c r="BI945" s="164"/>
      <c r="BJ945" s="164"/>
      <c r="BK945" s="164"/>
      <c r="BL945" s="164"/>
      <c r="BM945" s="164"/>
      <c r="BN945" s="164"/>
      <c r="BO945" s="164"/>
      <c r="BP945" s="164"/>
      <c r="BQ945" s="164"/>
      <c r="BR945" s="164"/>
      <c r="BS945" s="164"/>
      <c r="BT945" s="164"/>
      <c r="BU945" s="164"/>
      <c r="BV945" s="164"/>
      <c r="BW945" s="164"/>
      <c r="BX945" s="164"/>
      <c r="BY945" s="164"/>
      <c r="BZ945" s="164"/>
      <c r="CA945" s="164"/>
      <c r="CB945" s="164"/>
      <c r="CC945" s="164"/>
      <c r="CD945" s="164"/>
      <c r="CE945" s="164"/>
      <c r="CF945" s="164"/>
      <c r="CG945" s="164"/>
      <c r="CH945" s="164"/>
      <c r="CI945" s="164"/>
      <c r="DR945" s="243"/>
      <c r="DS945" s="243"/>
      <c r="DT945" s="243"/>
      <c r="DU945" s="243"/>
      <c r="DV945" s="243"/>
      <c r="DW945" s="243"/>
    </row>
    <row r="946" ht="15.75" customHeight="1">
      <c r="E946" s="247"/>
      <c r="F946" s="247"/>
      <c r="G946" s="247"/>
      <c r="H946" s="247"/>
      <c r="I946" s="247"/>
      <c r="J946" s="248"/>
      <c r="T946" s="249"/>
      <c r="AE946" s="242"/>
      <c r="AF946" s="242"/>
      <c r="AG946" s="242"/>
      <c r="AH946" s="242"/>
      <c r="BF946" s="164"/>
      <c r="BG946" s="164"/>
      <c r="BH946" s="164"/>
      <c r="BI946" s="164"/>
      <c r="BJ946" s="164"/>
      <c r="BK946" s="164"/>
      <c r="BL946" s="164"/>
      <c r="BM946" s="164"/>
      <c r="BN946" s="164"/>
      <c r="BO946" s="164"/>
      <c r="BP946" s="164"/>
      <c r="BQ946" s="164"/>
      <c r="BR946" s="164"/>
      <c r="BS946" s="164"/>
      <c r="BT946" s="164"/>
      <c r="BU946" s="164"/>
      <c r="BV946" s="164"/>
      <c r="BW946" s="164"/>
      <c r="BX946" s="164"/>
      <c r="BY946" s="164"/>
      <c r="BZ946" s="164"/>
      <c r="CA946" s="164"/>
      <c r="CB946" s="164"/>
      <c r="CC946" s="164"/>
      <c r="CD946" s="164"/>
      <c r="CE946" s="164"/>
      <c r="CF946" s="164"/>
      <c r="CG946" s="164"/>
      <c r="CH946" s="164"/>
      <c r="CI946" s="164"/>
      <c r="DR946" s="243"/>
      <c r="DS946" s="243"/>
      <c r="DT946" s="243"/>
      <c r="DU946" s="243"/>
      <c r="DV946" s="243"/>
      <c r="DW946" s="243"/>
    </row>
    <row r="947" ht="15.75" customHeight="1">
      <c r="E947" s="247"/>
      <c r="F947" s="247"/>
      <c r="G947" s="247"/>
      <c r="H947" s="247"/>
      <c r="I947" s="247"/>
      <c r="J947" s="248"/>
      <c r="T947" s="249"/>
      <c r="AE947" s="242"/>
      <c r="AF947" s="242"/>
      <c r="AG947" s="242"/>
      <c r="AH947" s="242"/>
      <c r="BF947" s="164"/>
      <c r="BG947" s="164"/>
      <c r="BH947" s="164"/>
      <c r="BI947" s="164"/>
      <c r="BJ947" s="164"/>
      <c r="BK947" s="164"/>
      <c r="BL947" s="164"/>
      <c r="BM947" s="164"/>
      <c r="BN947" s="164"/>
      <c r="BO947" s="164"/>
      <c r="BP947" s="164"/>
      <c r="BQ947" s="164"/>
      <c r="BR947" s="164"/>
      <c r="BS947" s="164"/>
      <c r="BT947" s="164"/>
      <c r="BU947" s="164"/>
      <c r="BV947" s="164"/>
      <c r="BW947" s="164"/>
      <c r="BX947" s="164"/>
      <c r="BY947" s="164"/>
      <c r="BZ947" s="164"/>
      <c r="CA947" s="164"/>
      <c r="CB947" s="164"/>
      <c r="CC947" s="164"/>
      <c r="CD947" s="164"/>
      <c r="CE947" s="164"/>
      <c r="CF947" s="164"/>
      <c r="CG947" s="164"/>
      <c r="CH947" s="164"/>
      <c r="CI947" s="164"/>
      <c r="DR947" s="243"/>
      <c r="DS947" s="243"/>
      <c r="DT947" s="243"/>
      <c r="DU947" s="243"/>
      <c r="DV947" s="243"/>
      <c r="DW947" s="243"/>
    </row>
    <row r="948" ht="15.75" customHeight="1">
      <c r="E948" s="247"/>
      <c r="F948" s="247"/>
      <c r="G948" s="247"/>
      <c r="H948" s="247"/>
      <c r="I948" s="247"/>
      <c r="J948" s="248"/>
      <c r="T948" s="249"/>
      <c r="AE948" s="242"/>
      <c r="AF948" s="242"/>
      <c r="AG948" s="242"/>
      <c r="AH948" s="242"/>
      <c r="BF948" s="164"/>
      <c r="BG948" s="164"/>
      <c r="BH948" s="164"/>
      <c r="BI948" s="164"/>
      <c r="BJ948" s="164"/>
      <c r="BK948" s="164"/>
      <c r="BL948" s="164"/>
      <c r="BM948" s="164"/>
      <c r="BN948" s="164"/>
      <c r="BO948" s="164"/>
      <c r="BP948" s="164"/>
      <c r="BQ948" s="164"/>
      <c r="BR948" s="164"/>
      <c r="BS948" s="164"/>
      <c r="BT948" s="164"/>
      <c r="BU948" s="164"/>
      <c r="BV948" s="164"/>
      <c r="BW948" s="164"/>
      <c r="BX948" s="164"/>
      <c r="BY948" s="164"/>
      <c r="BZ948" s="164"/>
      <c r="CA948" s="164"/>
      <c r="CB948" s="164"/>
      <c r="CC948" s="164"/>
      <c r="CD948" s="164"/>
      <c r="CE948" s="164"/>
      <c r="CF948" s="164"/>
      <c r="CG948" s="164"/>
      <c r="CH948" s="164"/>
      <c r="CI948" s="164"/>
      <c r="DR948" s="243"/>
      <c r="DS948" s="243"/>
      <c r="DT948" s="243"/>
      <c r="DU948" s="243"/>
      <c r="DV948" s="243"/>
      <c r="DW948" s="243"/>
    </row>
    <row r="949" ht="15.75" customHeight="1">
      <c r="E949" s="247"/>
      <c r="F949" s="247"/>
      <c r="G949" s="247"/>
      <c r="H949" s="247"/>
      <c r="I949" s="247"/>
      <c r="J949" s="248"/>
      <c r="T949" s="249"/>
      <c r="AE949" s="242"/>
      <c r="AF949" s="242"/>
      <c r="AG949" s="242"/>
      <c r="AH949" s="242"/>
      <c r="BF949" s="164"/>
      <c r="BG949" s="164"/>
      <c r="BH949" s="164"/>
      <c r="BI949" s="164"/>
      <c r="BJ949" s="164"/>
      <c r="BK949" s="164"/>
      <c r="BL949" s="164"/>
      <c r="BM949" s="164"/>
      <c r="BN949" s="164"/>
      <c r="BO949" s="164"/>
      <c r="BP949" s="164"/>
      <c r="BQ949" s="164"/>
      <c r="BR949" s="164"/>
      <c r="BS949" s="164"/>
      <c r="BT949" s="164"/>
      <c r="BU949" s="164"/>
      <c r="BV949" s="164"/>
      <c r="BW949" s="164"/>
      <c r="BX949" s="164"/>
      <c r="BY949" s="164"/>
      <c r="BZ949" s="164"/>
      <c r="CA949" s="164"/>
      <c r="CB949" s="164"/>
      <c r="CC949" s="164"/>
      <c r="CD949" s="164"/>
      <c r="CE949" s="164"/>
      <c r="CF949" s="164"/>
      <c r="CG949" s="164"/>
      <c r="CH949" s="164"/>
      <c r="CI949" s="164"/>
      <c r="DR949" s="243"/>
      <c r="DS949" s="243"/>
      <c r="DT949" s="243"/>
      <c r="DU949" s="243"/>
      <c r="DV949" s="243"/>
      <c r="DW949" s="243"/>
    </row>
    <row r="950" ht="15.75" customHeight="1">
      <c r="E950" s="247"/>
      <c r="F950" s="247"/>
      <c r="G950" s="247"/>
      <c r="H950" s="247"/>
      <c r="I950" s="247"/>
      <c r="J950" s="248"/>
      <c r="T950" s="249"/>
      <c r="AE950" s="242"/>
      <c r="AF950" s="242"/>
      <c r="AG950" s="242"/>
      <c r="AH950" s="242"/>
      <c r="BF950" s="164"/>
      <c r="BG950" s="164"/>
      <c r="BH950" s="164"/>
      <c r="BI950" s="164"/>
      <c r="BJ950" s="164"/>
      <c r="BK950" s="164"/>
      <c r="BL950" s="164"/>
      <c r="BM950" s="164"/>
      <c r="BN950" s="164"/>
      <c r="BO950" s="164"/>
      <c r="BP950" s="164"/>
      <c r="BQ950" s="164"/>
      <c r="BR950" s="164"/>
      <c r="BS950" s="164"/>
      <c r="BT950" s="164"/>
      <c r="BU950" s="164"/>
      <c r="BV950" s="164"/>
      <c r="BW950" s="164"/>
      <c r="BX950" s="164"/>
      <c r="BY950" s="164"/>
      <c r="BZ950" s="164"/>
      <c r="CA950" s="164"/>
      <c r="CB950" s="164"/>
      <c r="CC950" s="164"/>
      <c r="CD950" s="164"/>
      <c r="CE950" s="164"/>
      <c r="CF950" s="164"/>
      <c r="CG950" s="164"/>
      <c r="CH950" s="164"/>
      <c r="CI950" s="164"/>
      <c r="DR950" s="243"/>
      <c r="DS950" s="243"/>
      <c r="DT950" s="243"/>
      <c r="DU950" s="243"/>
      <c r="DV950" s="243"/>
      <c r="DW950" s="243"/>
    </row>
    <row r="951" ht="15.75" customHeight="1">
      <c r="E951" s="247"/>
      <c r="F951" s="247"/>
      <c r="G951" s="247"/>
      <c r="H951" s="247"/>
      <c r="I951" s="247"/>
      <c r="J951" s="248"/>
      <c r="T951" s="249"/>
      <c r="AE951" s="242"/>
      <c r="AF951" s="242"/>
      <c r="AG951" s="242"/>
      <c r="AH951" s="242"/>
      <c r="BF951" s="164"/>
      <c r="BG951" s="164"/>
      <c r="BH951" s="164"/>
      <c r="BI951" s="164"/>
      <c r="BJ951" s="164"/>
      <c r="BK951" s="164"/>
      <c r="BL951" s="164"/>
      <c r="BM951" s="164"/>
      <c r="BN951" s="164"/>
      <c r="BO951" s="164"/>
      <c r="BP951" s="164"/>
      <c r="BQ951" s="164"/>
      <c r="BR951" s="164"/>
      <c r="BS951" s="164"/>
      <c r="BT951" s="164"/>
      <c r="BU951" s="164"/>
      <c r="BV951" s="164"/>
      <c r="BW951" s="164"/>
      <c r="BX951" s="164"/>
      <c r="BY951" s="164"/>
      <c r="BZ951" s="164"/>
      <c r="CA951" s="164"/>
      <c r="CB951" s="164"/>
      <c r="CC951" s="164"/>
      <c r="CD951" s="164"/>
      <c r="CE951" s="164"/>
      <c r="CF951" s="164"/>
      <c r="CG951" s="164"/>
      <c r="CH951" s="164"/>
      <c r="CI951" s="164"/>
      <c r="DR951" s="243"/>
      <c r="DS951" s="243"/>
      <c r="DT951" s="243"/>
      <c r="DU951" s="243"/>
      <c r="DV951" s="243"/>
      <c r="DW951" s="243"/>
    </row>
    <row r="952" ht="15.75" customHeight="1">
      <c r="E952" s="247"/>
      <c r="F952" s="247"/>
      <c r="G952" s="247"/>
      <c r="H952" s="247"/>
      <c r="I952" s="247"/>
      <c r="J952" s="248"/>
      <c r="T952" s="249"/>
      <c r="AE952" s="242"/>
      <c r="AF952" s="242"/>
      <c r="AG952" s="242"/>
      <c r="AH952" s="242"/>
      <c r="BF952" s="164"/>
      <c r="BG952" s="164"/>
      <c r="BH952" s="164"/>
      <c r="BI952" s="164"/>
      <c r="BJ952" s="164"/>
      <c r="BK952" s="164"/>
      <c r="BL952" s="164"/>
      <c r="BM952" s="164"/>
      <c r="BN952" s="164"/>
      <c r="BO952" s="164"/>
      <c r="BP952" s="164"/>
      <c r="BQ952" s="164"/>
      <c r="BR952" s="164"/>
      <c r="BS952" s="164"/>
      <c r="BT952" s="164"/>
      <c r="BU952" s="164"/>
      <c r="BV952" s="164"/>
      <c r="BW952" s="164"/>
      <c r="BX952" s="164"/>
      <c r="BY952" s="164"/>
      <c r="BZ952" s="164"/>
      <c r="CA952" s="164"/>
      <c r="CB952" s="164"/>
      <c r="CC952" s="164"/>
      <c r="CD952" s="164"/>
      <c r="CE952" s="164"/>
      <c r="CF952" s="164"/>
      <c r="CG952" s="164"/>
      <c r="CH952" s="164"/>
      <c r="CI952" s="164"/>
      <c r="DR952" s="243"/>
      <c r="DS952" s="243"/>
      <c r="DT952" s="243"/>
      <c r="DU952" s="243"/>
      <c r="DV952" s="243"/>
      <c r="DW952" s="243"/>
    </row>
    <row r="953" ht="15.75" customHeight="1">
      <c r="E953" s="247"/>
      <c r="F953" s="247"/>
      <c r="G953" s="247"/>
      <c r="H953" s="247"/>
      <c r="I953" s="247"/>
      <c r="J953" s="248"/>
      <c r="T953" s="249"/>
      <c r="AE953" s="242"/>
      <c r="AF953" s="242"/>
      <c r="AG953" s="242"/>
      <c r="AH953" s="242"/>
      <c r="BF953" s="164"/>
      <c r="BG953" s="164"/>
      <c r="BH953" s="164"/>
      <c r="BI953" s="164"/>
      <c r="BJ953" s="164"/>
      <c r="BK953" s="164"/>
      <c r="BL953" s="164"/>
      <c r="BM953" s="164"/>
      <c r="BN953" s="164"/>
      <c r="BO953" s="164"/>
      <c r="BP953" s="164"/>
      <c r="BQ953" s="164"/>
      <c r="BR953" s="164"/>
      <c r="BS953" s="164"/>
      <c r="BT953" s="164"/>
      <c r="BU953" s="164"/>
      <c r="BV953" s="164"/>
      <c r="BW953" s="164"/>
      <c r="BX953" s="164"/>
      <c r="BY953" s="164"/>
      <c r="BZ953" s="164"/>
      <c r="CA953" s="164"/>
      <c r="CB953" s="164"/>
      <c r="CC953" s="164"/>
      <c r="CD953" s="164"/>
      <c r="CE953" s="164"/>
      <c r="CF953" s="164"/>
      <c r="CG953" s="164"/>
      <c r="CH953" s="164"/>
      <c r="CI953" s="164"/>
      <c r="DR953" s="243"/>
      <c r="DS953" s="243"/>
      <c r="DT953" s="243"/>
      <c r="DU953" s="243"/>
      <c r="DV953" s="243"/>
      <c r="DW953" s="243"/>
    </row>
    <row r="954" ht="15.75" customHeight="1">
      <c r="E954" s="247"/>
      <c r="F954" s="247"/>
      <c r="G954" s="247"/>
      <c r="H954" s="247"/>
      <c r="I954" s="247"/>
      <c r="J954" s="248"/>
      <c r="T954" s="249"/>
      <c r="AE954" s="242"/>
      <c r="AF954" s="242"/>
      <c r="AG954" s="242"/>
      <c r="AH954" s="242"/>
      <c r="BF954" s="164"/>
      <c r="BG954" s="164"/>
      <c r="BH954" s="164"/>
      <c r="BI954" s="164"/>
      <c r="BJ954" s="164"/>
      <c r="BK954" s="164"/>
      <c r="BL954" s="164"/>
      <c r="BM954" s="164"/>
      <c r="BN954" s="164"/>
      <c r="BO954" s="164"/>
      <c r="BP954" s="164"/>
      <c r="BQ954" s="164"/>
      <c r="BR954" s="164"/>
      <c r="BS954" s="164"/>
      <c r="BT954" s="164"/>
      <c r="BU954" s="164"/>
      <c r="BV954" s="164"/>
      <c r="BW954" s="164"/>
      <c r="BX954" s="164"/>
      <c r="BY954" s="164"/>
      <c r="BZ954" s="164"/>
      <c r="CA954" s="164"/>
      <c r="CB954" s="164"/>
      <c r="CC954" s="164"/>
      <c r="CD954" s="164"/>
      <c r="CE954" s="164"/>
      <c r="CF954" s="164"/>
      <c r="CG954" s="164"/>
      <c r="CH954" s="164"/>
      <c r="CI954" s="164"/>
      <c r="DR954" s="243"/>
      <c r="DS954" s="243"/>
      <c r="DT954" s="243"/>
      <c r="DU954" s="243"/>
      <c r="DV954" s="243"/>
      <c r="DW954" s="243"/>
    </row>
    <row r="955" ht="15.75" customHeight="1">
      <c r="E955" s="247"/>
      <c r="F955" s="247"/>
      <c r="G955" s="247"/>
      <c r="H955" s="247"/>
      <c r="I955" s="247"/>
      <c r="J955" s="248"/>
      <c r="T955" s="249"/>
      <c r="AE955" s="242"/>
      <c r="AF955" s="242"/>
      <c r="AG955" s="242"/>
      <c r="AH955" s="242"/>
      <c r="BF955" s="164"/>
      <c r="BG955" s="164"/>
      <c r="BH955" s="164"/>
      <c r="BI955" s="164"/>
      <c r="BJ955" s="164"/>
      <c r="BK955" s="164"/>
      <c r="BL955" s="164"/>
      <c r="BM955" s="164"/>
      <c r="BN955" s="164"/>
      <c r="BO955" s="164"/>
      <c r="BP955" s="164"/>
      <c r="BQ955" s="164"/>
      <c r="BR955" s="164"/>
      <c r="BS955" s="164"/>
      <c r="BT955" s="164"/>
      <c r="BU955" s="164"/>
      <c r="BV955" s="164"/>
      <c r="BW955" s="164"/>
      <c r="BX955" s="164"/>
      <c r="BY955" s="164"/>
      <c r="BZ955" s="164"/>
      <c r="CA955" s="164"/>
      <c r="CB955" s="164"/>
      <c r="CC955" s="164"/>
      <c r="CD955" s="164"/>
      <c r="CE955" s="164"/>
      <c r="CF955" s="164"/>
      <c r="CG955" s="164"/>
      <c r="CH955" s="164"/>
      <c r="CI955" s="164"/>
      <c r="DR955" s="243"/>
      <c r="DS955" s="243"/>
      <c r="DT955" s="243"/>
      <c r="DU955" s="243"/>
      <c r="DV955" s="243"/>
      <c r="DW955" s="243"/>
    </row>
    <row r="956" ht="15.75" customHeight="1">
      <c r="E956" s="247"/>
      <c r="F956" s="247"/>
      <c r="G956" s="247"/>
      <c r="H956" s="247"/>
      <c r="I956" s="247"/>
      <c r="J956" s="248"/>
      <c r="T956" s="249"/>
      <c r="AE956" s="242"/>
      <c r="AF956" s="242"/>
      <c r="AG956" s="242"/>
      <c r="AH956" s="242"/>
      <c r="BF956" s="164"/>
      <c r="BG956" s="164"/>
      <c r="BH956" s="164"/>
      <c r="BI956" s="164"/>
      <c r="BJ956" s="164"/>
      <c r="BK956" s="164"/>
      <c r="BL956" s="164"/>
      <c r="BM956" s="164"/>
      <c r="BN956" s="164"/>
      <c r="BO956" s="164"/>
      <c r="BP956" s="164"/>
      <c r="BQ956" s="164"/>
      <c r="BR956" s="164"/>
      <c r="BS956" s="164"/>
      <c r="BT956" s="164"/>
      <c r="BU956" s="164"/>
      <c r="BV956" s="164"/>
      <c r="BW956" s="164"/>
      <c r="BX956" s="164"/>
      <c r="BY956" s="164"/>
      <c r="BZ956" s="164"/>
      <c r="CA956" s="164"/>
      <c r="CB956" s="164"/>
      <c r="CC956" s="164"/>
      <c r="CD956" s="164"/>
      <c r="CE956" s="164"/>
      <c r="CF956" s="164"/>
      <c r="CG956" s="164"/>
      <c r="CH956" s="164"/>
      <c r="CI956" s="164"/>
      <c r="DR956" s="243"/>
      <c r="DS956" s="243"/>
      <c r="DT956" s="243"/>
      <c r="DU956" s="243"/>
      <c r="DV956" s="243"/>
      <c r="DW956" s="243"/>
    </row>
    <row r="957" ht="15.75" customHeight="1">
      <c r="E957" s="247"/>
      <c r="F957" s="247"/>
      <c r="G957" s="247"/>
      <c r="H957" s="247"/>
      <c r="I957" s="247"/>
      <c r="J957" s="248"/>
      <c r="T957" s="249"/>
      <c r="AE957" s="242"/>
      <c r="AF957" s="242"/>
      <c r="AG957" s="242"/>
      <c r="AH957" s="242"/>
      <c r="BF957" s="164"/>
      <c r="BG957" s="164"/>
      <c r="BH957" s="164"/>
      <c r="BI957" s="164"/>
      <c r="BJ957" s="164"/>
      <c r="BK957" s="164"/>
      <c r="BL957" s="164"/>
      <c r="BM957" s="164"/>
      <c r="BN957" s="164"/>
      <c r="BO957" s="164"/>
      <c r="BP957" s="164"/>
      <c r="BQ957" s="164"/>
      <c r="BR957" s="164"/>
      <c r="BS957" s="164"/>
      <c r="BT957" s="164"/>
      <c r="BU957" s="164"/>
      <c r="BV957" s="164"/>
      <c r="BW957" s="164"/>
      <c r="BX957" s="164"/>
      <c r="BY957" s="164"/>
      <c r="BZ957" s="164"/>
      <c r="CA957" s="164"/>
      <c r="CB957" s="164"/>
      <c r="CC957" s="164"/>
      <c r="CD957" s="164"/>
      <c r="CE957" s="164"/>
      <c r="CF957" s="164"/>
      <c r="CG957" s="164"/>
      <c r="CH957" s="164"/>
      <c r="CI957" s="164"/>
      <c r="DR957" s="243"/>
      <c r="DS957" s="243"/>
      <c r="DT957" s="243"/>
      <c r="DU957" s="243"/>
      <c r="DV957" s="243"/>
      <c r="DW957" s="243"/>
    </row>
    <row r="958" ht="15.75" customHeight="1">
      <c r="E958" s="247"/>
      <c r="F958" s="247"/>
      <c r="G958" s="247"/>
      <c r="H958" s="247"/>
      <c r="I958" s="247"/>
      <c r="J958" s="248"/>
      <c r="T958" s="249"/>
      <c r="AE958" s="242"/>
      <c r="AF958" s="242"/>
      <c r="AG958" s="242"/>
      <c r="AH958" s="242"/>
      <c r="BF958" s="164"/>
      <c r="BG958" s="164"/>
      <c r="BH958" s="164"/>
      <c r="BI958" s="164"/>
      <c r="BJ958" s="164"/>
      <c r="BK958" s="164"/>
      <c r="BL958" s="164"/>
      <c r="BM958" s="164"/>
      <c r="BN958" s="164"/>
      <c r="BO958" s="164"/>
      <c r="BP958" s="164"/>
      <c r="BQ958" s="164"/>
      <c r="BR958" s="164"/>
      <c r="BS958" s="164"/>
      <c r="BT958" s="164"/>
      <c r="BU958" s="164"/>
      <c r="BV958" s="164"/>
      <c r="BW958" s="164"/>
      <c r="BX958" s="164"/>
      <c r="BY958" s="164"/>
      <c r="BZ958" s="164"/>
      <c r="CA958" s="164"/>
      <c r="CB958" s="164"/>
      <c r="CC958" s="164"/>
      <c r="CD958" s="164"/>
      <c r="CE958" s="164"/>
      <c r="CF958" s="164"/>
      <c r="CG958" s="164"/>
      <c r="CH958" s="164"/>
      <c r="CI958" s="164"/>
      <c r="DR958" s="243"/>
      <c r="DS958" s="243"/>
      <c r="DT958" s="243"/>
      <c r="DU958" s="243"/>
      <c r="DV958" s="243"/>
      <c r="DW958" s="243"/>
    </row>
    <row r="959" ht="15.75" customHeight="1">
      <c r="E959" s="247"/>
      <c r="F959" s="247"/>
      <c r="G959" s="247"/>
      <c r="H959" s="247"/>
      <c r="I959" s="247"/>
      <c r="J959" s="248"/>
      <c r="T959" s="249"/>
      <c r="AE959" s="242"/>
      <c r="AF959" s="242"/>
      <c r="AG959" s="242"/>
      <c r="AH959" s="242"/>
      <c r="BF959" s="164"/>
      <c r="BG959" s="164"/>
      <c r="BH959" s="164"/>
      <c r="BI959" s="164"/>
      <c r="BJ959" s="164"/>
      <c r="BK959" s="164"/>
      <c r="BL959" s="164"/>
      <c r="BM959" s="164"/>
      <c r="BN959" s="164"/>
      <c r="BO959" s="164"/>
      <c r="BP959" s="164"/>
      <c r="BQ959" s="164"/>
      <c r="BR959" s="164"/>
      <c r="BS959" s="164"/>
      <c r="BT959" s="164"/>
      <c r="BU959" s="164"/>
      <c r="BV959" s="164"/>
      <c r="BW959" s="164"/>
      <c r="BX959" s="164"/>
      <c r="BY959" s="164"/>
      <c r="BZ959" s="164"/>
      <c r="CA959" s="164"/>
      <c r="CB959" s="164"/>
      <c r="CC959" s="164"/>
      <c r="CD959" s="164"/>
      <c r="CE959" s="164"/>
      <c r="CF959" s="164"/>
      <c r="CG959" s="164"/>
      <c r="CH959" s="164"/>
      <c r="CI959" s="164"/>
      <c r="DR959" s="243"/>
      <c r="DS959" s="243"/>
      <c r="DT959" s="243"/>
      <c r="DU959" s="243"/>
      <c r="DV959" s="243"/>
      <c r="DW959" s="243"/>
    </row>
    <row r="960" ht="15.75" customHeight="1">
      <c r="E960" s="247"/>
      <c r="F960" s="247"/>
      <c r="G960" s="247"/>
      <c r="H960" s="247"/>
      <c r="I960" s="247"/>
      <c r="J960" s="248"/>
      <c r="T960" s="249"/>
      <c r="AE960" s="242"/>
      <c r="AF960" s="242"/>
      <c r="AG960" s="242"/>
      <c r="AH960" s="242"/>
      <c r="BF960" s="164"/>
      <c r="BG960" s="164"/>
      <c r="BH960" s="164"/>
      <c r="BI960" s="164"/>
      <c r="BJ960" s="164"/>
      <c r="BK960" s="164"/>
      <c r="BL960" s="164"/>
      <c r="BM960" s="164"/>
      <c r="BN960" s="164"/>
      <c r="BO960" s="164"/>
      <c r="BP960" s="164"/>
      <c r="BQ960" s="164"/>
      <c r="BR960" s="164"/>
      <c r="BS960" s="164"/>
      <c r="BT960" s="164"/>
      <c r="BU960" s="164"/>
      <c r="BV960" s="164"/>
      <c r="BW960" s="164"/>
      <c r="BX960" s="164"/>
      <c r="BY960" s="164"/>
      <c r="BZ960" s="164"/>
      <c r="CA960" s="164"/>
      <c r="CB960" s="164"/>
      <c r="CC960" s="164"/>
      <c r="CD960" s="164"/>
      <c r="CE960" s="164"/>
      <c r="CF960" s="164"/>
      <c r="CG960" s="164"/>
      <c r="CH960" s="164"/>
      <c r="CI960" s="164"/>
      <c r="DR960" s="243"/>
      <c r="DS960" s="243"/>
      <c r="DT960" s="243"/>
      <c r="DU960" s="243"/>
      <c r="DV960" s="243"/>
      <c r="DW960" s="243"/>
    </row>
    <row r="961" ht="15.75" customHeight="1">
      <c r="E961" s="247"/>
      <c r="F961" s="247"/>
      <c r="G961" s="247"/>
      <c r="H961" s="247"/>
      <c r="I961" s="247"/>
      <c r="J961" s="248"/>
      <c r="T961" s="249"/>
      <c r="AE961" s="242"/>
      <c r="AF961" s="242"/>
      <c r="AG961" s="242"/>
      <c r="AH961" s="242"/>
      <c r="BF961" s="164"/>
      <c r="BG961" s="164"/>
      <c r="BH961" s="164"/>
      <c r="BI961" s="164"/>
      <c r="BJ961" s="164"/>
      <c r="BK961" s="164"/>
      <c r="BL961" s="164"/>
      <c r="BM961" s="164"/>
      <c r="BN961" s="164"/>
      <c r="BO961" s="164"/>
      <c r="BP961" s="164"/>
      <c r="BQ961" s="164"/>
      <c r="BR961" s="164"/>
      <c r="BS961" s="164"/>
      <c r="BT961" s="164"/>
      <c r="BU961" s="164"/>
      <c r="BV961" s="164"/>
      <c r="BW961" s="164"/>
      <c r="BX961" s="164"/>
      <c r="BY961" s="164"/>
      <c r="BZ961" s="164"/>
      <c r="CA961" s="164"/>
      <c r="CB961" s="164"/>
      <c r="CC961" s="164"/>
      <c r="CD961" s="164"/>
      <c r="CE961" s="164"/>
      <c r="CF961" s="164"/>
      <c r="CG961" s="164"/>
      <c r="CH961" s="164"/>
      <c r="CI961" s="164"/>
      <c r="DR961" s="243"/>
      <c r="DS961" s="243"/>
      <c r="DT961" s="243"/>
      <c r="DU961" s="243"/>
      <c r="DV961" s="243"/>
      <c r="DW961" s="243"/>
    </row>
    <row r="962" ht="15.75" customHeight="1">
      <c r="E962" s="247"/>
      <c r="F962" s="247"/>
      <c r="G962" s="247"/>
      <c r="H962" s="247"/>
      <c r="I962" s="247"/>
      <c r="J962" s="248"/>
      <c r="T962" s="249"/>
      <c r="AE962" s="242"/>
      <c r="AF962" s="242"/>
      <c r="AG962" s="242"/>
      <c r="AH962" s="242"/>
      <c r="BF962" s="164"/>
      <c r="BG962" s="164"/>
      <c r="BH962" s="164"/>
      <c r="BI962" s="164"/>
      <c r="BJ962" s="164"/>
      <c r="BK962" s="164"/>
      <c r="BL962" s="164"/>
      <c r="BM962" s="164"/>
      <c r="BN962" s="164"/>
      <c r="BO962" s="164"/>
      <c r="BP962" s="164"/>
      <c r="BQ962" s="164"/>
      <c r="BR962" s="164"/>
      <c r="BS962" s="164"/>
      <c r="BT962" s="164"/>
      <c r="BU962" s="164"/>
      <c r="BV962" s="164"/>
      <c r="BW962" s="164"/>
      <c r="BX962" s="164"/>
      <c r="BY962" s="164"/>
      <c r="BZ962" s="164"/>
      <c r="CA962" s="164"/>
      <c r="CB962" s="164"/>
      <c r="CC962" s="164"/>
      <c r="CD962" s="164"/>
      <c r="CE962" s="164"/>
      <c r="CF962" s="164"/>
      <c r="CG962" s="164"/>
      <c r="CH962" s="164"/>
      <c r="CI962" s="164"/>
      <c r="DR962" s="243"/>
      <c r="DS962" s="243"/>
      <c r="DT962" s="243"/>
      <c r="DU962" s="243"/>
      <c r="DV962" s="243"/>
      <c r="DW962" s="243"/>
    </row>
    <row r="963" ht="15.75" customHeight="1">
      <c r="E963" s="247"/>
      <c r="F963" s="247"/>
      <c r="G963" s="247"/>
      <c r="H963" s="247"/>
      <c r="I963" s="247"/>
      <c r="J963" s="248"/>
      <c r="T963" s="249"/>
      <c r="AE963" s="242"/>
      <c r="AF963" s="242"/>
      <c r="AG963" s="242"/>
      <c r="AH963" s="242"/>
      <c r="BF963" s="164"/>
      <c r="BG963" s="164"/>
      <c r="BH963" s="164"/>
      <c r="BI963" s="164"/>
      <c r="BJ963" s="164"/>
      <c r="BK963" s="164"/>
      <c r="BL963" s="164"/>
      <c r="BM963" s="164"/>
      <c r="BN963" s="164"/>
      <c r="BO963" s="164"/>
      <c r="BP963" s="164"/>
      <c r="BQ963" s="164"/>
      <c r="BR963" s="164"/>
      <c r="BS963" s="164"/>
      <c r="BT963" s="164"/>
      <c r="BU963" s="164"/>
      <c r="BV963" s="164"/>
      <c r="BW963" s="164"/>
      <c r="BX963" s="164"/>
      <c r="BY963" s="164"/>
      <c r="BZ963" s="164"/>
      <c r="CA963" s="164"/>
      <c r="CB963" s="164"/>
      <c r="CC963" s="164"/>
      <c r="CD963" s="164"/>
      <c r="CE963" s="164"/>
      <c r="CF963" s="164"/>
      <c r="CG963" s="164"/>
      <c r="CH963" s="164"/>
      <c r="CI963" s="164"/>
      <c r="DR963" s="243"/>
      <c r="DS963" s="243"/>
      <c r="DT963" s="243"/>
      <c r="DU963" s="243"/>
      <c r="DV963" s="243"/>
      <c r="DW963" s="243"/>
    </row>
    <row r="964" ht="15.75" customHeight="1">
      <c r="E964" s="247"/>
      <c r="F964" s="247"/>
      <c r="G964" s="247"/>
      <c r="H964" s="247"/>
      <c r="I964" s="247"/>
      <c r="J964" s="248"/>
      <c r="T964" s="249"/>
      <c r="AE964" s="242"/>
      <c r="AF964" s="242"/>
      <c r="AG964" s="242"/>
      <c r="AH964" s="242"/>
      <c r="BF964" s="164"/>
      <c r="BG964" s="164"/>
      <c r="BH964" s="164"/>
      <c r="BI964" s="164"/>
      <c r="BJ964" s="164"/>
      <c r="BK964" s="164"/>
      <c r="BL964" s="164"/>
      <c r="BM964" s="164"/>
      <c r="BN964" s="164"/>
      <c r="BO964" s="164"/>
      <c r="BP964" s="164"/>
      <c r="BQ964" s="164"/>
      <c r="BR964" s="164"/>
      <c r="BS964" s="164"/>
      <c r="BT964" s="164"/>
      <c r="BU964" s="164"/>
      <c r="BV964" s="164"/>
      <c r="BW964" s="164"/>
      <c r="BX964" s="164"/>
      <c r="BY964" s="164"/>
      <c r="BZ964" s="164"/>
      <c r="CA964" s="164"/>
      <c r="CB964" s="164"/>
      <c r="CC964" s="164"/>
      <c r="CD964" s="164"/>
      <c r="CE964" s="164"/>
      <c r="CF964" s="164"/>
      <c r="CG964" s="164"/>
      <c r="CH964" s="164"/>
      <c r="CI964" s="164"/>
      <c r="DR964" s="243"/>
      <c r="DS964" s="243"/>
      <c r="DT964" s="243"/>
      <c r="DU964" s="243"/>
      <c r="DV964" s="243"/>
      <c r="DW964" s="243"/>
    </row>
    <row r="965" ht="15.75" customHeight="1">
      <c r="E965" s="247"/>
      <c r="F965" s="247"/>
      <c r="G965" s="247"/>
      <c r="H965" s="247"/>
      <c r="I965" s="247"/>
      <c r="J965" s="248"/>
      <c r="T965" s="249"/>
      <c r="AE965" s="242"/>
      <c r="AF965" s="242"/>
      <c r="AG965" s="242"/>
      <c r="AH965" s="242"/>
      <c r="BF965" s="164"/>
      <c r="BG965" s="164"/>
      <c r="BH965" s="164"/>
      <c r="BI965" s="164"/>
      <c r="BJ965" s="164"/>
      <c r="BK965" s="164"/>
      <c r="BL965" s="164"/>
      <c r="BM965" s="164"/>
      <c r="BN965" s="164"/>
      <c r="BO965" s="164"/>
      <c r="BP965" s="164"/>
      <c r="BQ965" s="164"/>
      <c r="BR965" s="164"/>
      <c r="BS965" s="164"/>
      <c r="BT965" s="164"/>
      <c r="BU965" s="164"/>
      <c r="BV965" s="164"/>
      <c r="BW965" s="164"/>
      <c r="BX965" s="164"/>
      <c r="BY965" s="164"/>
      <c r="BZ965" s="164"/>
      <c r="CA965" s="164"/>
      <c r="CB965" s="164"/>
      <c r="CC965" s="164"/>
      <c r="CD965" s="164"/>
      <c r="CE965" s="164"/>
      <c r="CF965" s="164"/>
      <c r="CG965" s="164"/>
      <c r="CH965" s="164"/>
      <c r="CI965" s="164"/>
      <c r="DR965" s="243"/>
      <c r="DS965" s="243"/>
      <c r="DT965" s="243"/>
      <c r="DU965" s="243"/>
      <c r="DV965" s="243"/>
      <c r="DW965" s="243"/>
    </row>
    <row r="966" ht="15.75" customHeight="1">
      <c r="E966" s="247"/>
      <c r="F966" s="247"/>
      <c r="G966" s="247"/>
      <c r="H966" s="247"/>
      <c r="I966" s="247"/>
      <c r="J966" s="248"/>
      <c r="T966" s="249"/>
      <c r="AE966" s="242"/>
      <c r="AF966" s="242"/>
      <c r="AG966" s="242"/>
      <c r="AH966" s="242"/>
      <c r="BF966" s="164"/>
      <c r="BG966" s="164"/>
      <c r="BH966" s="164"/>
      <c r="BI966" s="164"/>
      <c r="BJ966" s="164"/>
      <c r="BK966" s="164"/>
      <c r="BL966" s="164"/>
      <c r="BM966" s="164"/>
      <c r="BN966" s="164"/>
      <c r="BO966" s="164"/>
      <c r="BP966" s="164"/>
      <c r="BQ966" s="164"/>
      <c r="BR966" s="164"/>
      <c r="BS966" s="164"/>
      <c r="BT966" s="164"/>
      <c r="BU966" s="164"/>
      <c r="BV966" s="164"/>
      <c r="BW966" s="164"/>
      <c r="BX966" s="164"/>
      <c r="BY966" s="164"/>
      <c r="BZ966" s="164"/>
      <c r="CA966" s="164"/>
      <c r="CB966" s="164"/>
      <c r="CC966" s="164"/>
      <c r="CD966" s="164"/>
      <c r="CE966" s="164"/>
      <c r="CF966" s="164"/>
      <c r="CG966" s="164"/>
      <c r="CH966" s="164"/>
      <c r="CI966" s="164"/>
      <c r="DR966" s="243"/>
      <c r="DS966" s="243"/>
      <c r="DT966" s="243"/>
      <c r="DU966" s="243"/>
      <c r="DV966" s="243"/>
      <c r="DW966" s="243"/>
    </row>
    <row r="967" ht="15.75" customHeight="1">
      <c r="E967" s="247"/>
      <c r="F967" s="247"/>
      <c r="G967" s="247"/>
      <c r="H967" s="247"/>
      <c r="I967" s="247"/>
      <c r="J967" s="248"/>
      <c r="T967" s="249"/>
      <c r="AE967" s="242"/>
      <c r="AF967" s="242"/>
      <c r="AG967" s="242"/>
      <c r="AH967" s="242"/>
      <c r="BF967" s="164"/>
      <c r="BG967" s="164"/>
      <c r="BH967" s="164"/>
      <c r="BI967" s="164"/>
      <c r="BJ967" s="164"/>
      <c r="BK967" s="164"/>
      <c r="BL967" s="164"/>
      <c r="BM967" s="164"/>
      <c r="BN967" s="164"/>
      <c r="BO967" s="164"/>
      <c r="BP967" s="164"/>
      <c r="BQ967" s="164"/>
      <c r="BR967" s="164"/>
      <c r="BS967" s="164"/>
      <c r="BT967" s="164"/>
      <c r="BU967" s="164"/>
      <c r="BV967" s="164"/>
      <c r="BW967" s="164"/>
      <c r="BX967" s="164"/>
      <c r="BY967" s="164"/>
      <c r="BZ967" s="164"/>
      <c r="CA967" s="164"/>
      <c r="CB967" s="164"/>
      <c r="CC967" s="164"/>
      <c r="CD967" s="164"/>
      <c r="CE967" s="164"/>
      <c r="CF967" s="164"/>
      <c r="CG967" s="164"/>
      <c r="CH967" s="164"/>
      <c r="CI967" s="164"/>
      <c r="DR967" s="243"/>
      <c r="DS967" s="243"/>
      <c r="DT967" s="243"/>
      <c r="DU967" s="243"/>
      <c r="DV967" s="243"/>
      <c r="DW967" s="243"/>
    </row>
    <row r="968" ht="15.75" customHeight="1">
      <c r="E968" s="247"/>
      <c r="F968" s="247"/>
      <c r="G968" s="247"/>
      <c r="H968" s="247"/>
      <c r="I968" s="247"/>
      <c r="J968" s="248"/>
      <c r="T968" s="249"/>
      <c r="AE968" s="242"/>
      <c r="AF968" s="242"/>
      <c r="AG968" s="242"/>
      <c r="AH968" s="242"/>
      <c r="BF968" s="164"/>
      <c r="BG968" s="164"/>
      <c r="BH968" s="164"/>
      <c r="BI968" s="164"/>
      <c r="BJ968" s="164"/>
      <c r="BK968" s="164"/>
      <c r="BL968" s="164"/>
      <c r="BM968" s="164"/>
      <c r="BN968" s="164"/>
      <c r="BO968" s="164"/>
      <c r="BP968" s="164"/>
      <c r="BQ968" s="164"/>
      <c r="BR968" s="164"/>
      <c r="BS968" s="164"/>
      <c r="BT968" s="164"/>
      <c r="BU968" s="164"/>
      <c r="BV968" s="164"/>
      <c r="BW968" s="164"/>
      <c r="BX968" s="164"/>
      <c r="BY968" s="164"/>
      <c r="BZ968" s="164"/>
      <c r="CA968" s="164"/>
      <c r="CB968" s="164"/>
      <c r="CC968" s="164"/>
      <c r="CD968" s="164"/>
      <c r="CE968" s="164"/>
      <c r="CF968" s="164"/>
      <c r="CG968" s="164"/>
      <c r="CH968" s="164"/>
      <c r="CI968" s="164"/>
      <c r="DR968" s="243"/>
      <c r="DS968" s="243"/>
      <c r="DT968" s="243"/>
      <c r="DU968" s="243"/>
      <c r="DV968" s="243"/>
      <c r="DW968" s="243"/>
    </row>
    <row r="969" ht="15.75" customHeight="1">
      <c r="E969" s="247"/>
      <c r="F969" s="247"/>
      <c r="G969" s="247"/>
      <c r="H969" s="247"/>
      <c r="I969" s="247"/>
      <c r="J969" s="248"/>
      <c r="T969" s="249"/>
      <c r="AE969" s="242"/>
      <c r="AF969" s="242"/>
      <c r="AG969" s="242"/>
      <c r="AH969" s="242"/>
      <c r="BF969" s="164"/>
      <c r="BG969" s="164"/>
      <c r="BH969" s="164"/>
      <c r="BI969" s="164"/>
      <c r="BJ969" s="164"/>
      <c r="BK969" s="164"/>
      <c r="BL969" s="164"/>
      <c r="BM969" s="164"/>
      <c r="BN969" s="164"/>
      <c r="BO969" s="164"/>
      <c r="BP969" s="164"/>
      <c r="BQ969" s="164"/>
      <c r="BR969" s="164"/>
      <c r="BS969" s="164"/>
      <c r="BT969" s="164"/>
      <c r="BU969" s="164"/>
      <c r="BV969" s="164"/>
      <c r="BW969" s="164"/>
      <c r="BX969" s="164"/>
      <c r="BY969" s="164"/>
      <c r="BZ969" s="164"/>
      <c r="CA969" s="164"/>
      <c r="CB969" s="164"/>
      <c r="CC969" s="164"/>
      <c r="CD969" s="164"/>
      <c r="CE969" s="164"/>
      <c r="CF969" s="164"/>
      <c r="CG969" s="164"/>
      <c r="CH969" s="164"/>
      <c r="CI969" s="164"/>
      <c r="DR969" s="243"/>
      <c r="DS969" s="243"/>
      <c r="DT969" s="243"/>
      <c r="DU969" s="243"/>
      <c r="DV969" s="243"/>
      <c r="DW969" s="243"/>
    </row>
    <row r="970" ht="15.75" customHeight="1">
      <c r="E970" s="247"/>
      <c r="F970" s="247"/>
      <c r="G970" s="247"/>
      <c r="H970" s="247"/>
      <c r="I970" s="247"/>
      <c r="J970" s="248"/>
      <c r="T970" s="249"/>
      <c r="AE970" s="242"/>
      <c r="AF970" s="242"/>
      <c r="AG970" s="242"/>
      <c r="AH970" s="242"/>
      <c r="BF970" s="164"/>
      <c r="BG970" s="164"/>
      <c r="BH970" s="164"/>
      <c r="BI970" s="164"/>
      <c r="BJ970" s="164"/>
      <c r="BK970" s="164"/>
      <c r="BL970" s="164"/>
      <c r="BM970" s="164"/>
      <c r="BN970" s="164"/>
      <c r="BO970" s="164"/>
      <c r="BP970" s="164"/>
      <c r="BQ970" s="164"/>
      <c r="BR970" s="164"/>
      <c r="BS970" s="164"/>
      <c r="BT970" s="164"/>
      <c r="BU970" s="164"/>
      <c r="BV970" s="164"/>
      <c r="BW970" s="164"/>
      <c r="BX970" s="164"/>
      <c r="BY970" s="164"/>
      <c r="BZ970" s="164"/>
      <c r="CA970" s="164"/>
      <c r="CB970" s="164"/>
      <c r="CC970" s="164"/>
      <c r="CD970" s="164"/>
      <c r="CE970" s="164"/>
      <c r="CF970" s="164"/>
      <c r="CG970" s="164"/>
      <c r="CH970" s="164"/>
      <c r="CI970" s="164"/>
      <c r="DR970" s="243"/>
      <c r="DS970" s="243"/>
      <c r="DT970" s="243"/>
      <c r="DU970" s="243"/>
      <c r="DV970" s="243"/>
      <c r="DW970" s="243"/>
    </row>
    <row r="971" ht="15.75" customHeight="1">
      <c r="E971" s="247"/>
      <c r="F971" s="247"/>
      <c r="G971" s="247"/>
      <c r="H971" s="247"/>
      <c r="I971" s="247"/>
      <c r="J971" s="248"/>
      <c r="T971" s="249"/>
      <c r="AE971" s="242"/>
      <c r="AF971" s="242"/>
      <c r="AG971" s="242"/>
      <c r="AH971" s="242"/>
      <c r="BF971" s="164"/>
      <c r="BG971" s="164"/>
      <c r="BH971" s="164"/>
      <c r="BI971" s="164"/>
      <c r="BJ971" s="164"/>
      <c r="BK971" s="164"/>
      <c r="BL971" s="164"/>
      <c r="BM971" s="164"/>
      <c r="BN971" s="164"/>
      <c r="BO971" s="164"/>
      <c r="BP971" s="164"/>
      <c r="BQ971" s="164"/>
      <c r="BR971" s="164"/>
      <c r="BS971" s="164"/>
      <c r="BT971" s="164"/>
      <c r="BU971" s="164"/>
      <c r="BV971" s="164"/>
      <c r="BW971" s="164"/>
      <c r="BX971" s="164"/>
      <c r="BY971" s="164"/>
      <c r="BZ971" s="164"/>
      <c r="CA971" s="164"/>
      <c r="CB971" s="164"/>
      <c r="CC971" s="164"/>
      <c r="CD971" s="164"/>
      <c r="CE971" s="164"/>
      <c r="CF971" s="164"/>
      <c r="CG971" s="164"/>
      <c r="CH971" s="164"/>
      <c r="CI971" s="164"/>
      <c r="DR971" s="243"/>
      <c r="DS971" s="243"/>
      <c r="DT971" s="243"/>
      <c r="DU971" s="243"/>
      <c r="DV971" s="243"/>
      <c r="DW971" s="243"/>
    </row>
    <row r="972" ht="15.75" customHeight="1">
      <c r="E972" s="247"/>
      <c r="F972" s="247"/>
      <c r="G972" s="247"/>
      <c r="H972" s="247"/>
      <c r="I972" s="247"/>
      <c r="J972" s="248"/>
      <c r="T972" s="249"/>
      <c r="AE972" s="242"/>
      <c r="AF972" s="242"/>
      <c r="AG972" s="242"/>
      <c r="AH972" s="242"/>
      <c r="BF972" s="164"/>
      <c r="BG972" s="164"/>
      <c r="BH972" s="164"/>
      <c r="BI972" s="164"/>
      <c r="BJ972" s="164"/>
      <c r="BK972" s="164"/>
      <c r="BL972" s="164"/>
      <c r="BM972" s="164"/>
      <c r="BN972" s="164"/>
      <c r="BO972" s="164"/>
      <c r="BP972" s="164"/>
      <c r="BQ972" s="164"/>
      <c r="BR972" s="164"/>
      <c r="BS972" s="164"/>
      <c r="BT972" s="164"/>
      <c r="BU972" s="164"/>
      <c r="BV972" s="164"/>
      <c r="BW972" s="164"/>
      <c r="BX972" s="164"/>
      <c r="BY972" s="164"/>
      <c r="BZ972" s="164"/>
      <c r="CA972" s="164"/>
      <c r="CB972" s="164"/>
      <c r="CC972" s="164"/>
      <c r="CD972" s="164"/>
      <c r="CE972" s="164"/>
      <c r="CF972" s="164"/>
      <c r="CG972" s="164"/>
      <c r="CH972" s="164"/>
      <c r="CI972" s="164"/>
      <c r="DR972" s="243"/>
      <c r="DS972" s="243"/>
      <c r="DT972" s="243"/>
      <c r="DU972" s="243"/>
      <c r="DV972" s="243"/>
      <c r="DW972" s="243"/>
    </row>
    <row r="973" ht="15.75" customHeight="1">
      <c r="E973" s="247"/>
      <c r="F973" s="247"/>
      <c r="G973" s="247"/>
      <c r="H973" s="247"/>
      <c r="I973" s="247"/>
      <c r="J973" s="248"/>
      <c r="T973" s="249"/>
      <c r="AE973" s="242"/>
      <c r="AF973" s="242"/>
      <c r="AG973" s="242"/>
      <c r="AH973" s="242"/>
      <c r="BF973" s="164"/>
      <c r="BG973" s="164"/>
      <c r="BH973" s="164"/>
      <c r="BI973" s="164"/>
      <c r="BJ973" s="164"/>
      <c r="BK973" s="164"/>
      <c r="BL973" s="164"/>
      <c r="BM973" s="164"/>
      <c r="BN973" s="164"/>
      <c r="BO973" s="164"/>
      <c r="BP973" s="164"/>
      <c r="BQ973" s="164"/>
      <c r="BR973" s="164"/>
      <c r="BS973" s="164"/>
      <c r="BT973" s="164"/>
      <c r="BU973" s="164"/>
      <c r="BV973" s="164"/>
      <c r="BW973" s="164"/>
      <c r="BX973" s="164"/>
      <c r="BY973" s="164"/>
      <c r="BZ973" s="164"/>
      <c r="CA973" s="164"/>
      <c r="CB973" s="164"/>
      <c r="CC973" s="164"/>
      <c r="CD973" s="164"/>
      <c r="CE973" s="164"/>
      <c r="CF973" s="164"/>
      <c r="CG973" s="164"/>
      <c r="CH973" s="164"/>
      <c r="CI973" s="164"/>
      <c r="DR973" s="243"/>
      <c r="DS973" s="243"/>
      <c r="DT973" s="243"/>
      <c r="DU973" s="243"/>
      <c r="DV973" s="243"/>
      <c r="DW973" s="243"/>
    </row>
    <row r="974" ht="15.75" customHeight="1">
      <c r="E974" s="247"/>
      <c r="F974" s="247"/>
      <c r="G974" s="247"/>
      <c r="H974" s="247"/>
      <c r="I974" s="247"/>
      <c r="J974" s="248"/>
      <c r="T974" s="249"/>
      <c r="AE974" s="242"/>
      <c r="AF974" s="242"/>
      <c r="AG974" s="242"/>
      <c r="AH974" s="242"/>
      <c r="BF974" s="164"/>
      <c r="BG974" s="164"/>
      <c r="BH974" s="164"/>
      <c r="BI974" s="164"/>
      <c r="BJ974" s="164"/>
      <c r="BK974" s="164"/>
      <c r="BL974" s="164"/>
      <c r="BM974" s="164"/>
      <c r="BN974" s="164"/>
      <c r="BO974" s="164"/>
      <c r="BP974" s="164"/>
      <c r="BQ974" s="164"/>
      <c r="BR974" s="164"/>
      <c r="BS974" s="164"/>
      <c r="BT974" s="164"/>
      <c r="BU974" s="164"/>
      <c r="BV974" s="164"/>
      <c r="BW974" s="164"/>
      <c r="BX974" s="164"/>
      <c r="BY974" s="164"/>
      <c r="BZ974" s="164"/>
      <c r="CA974" s="164"/>
      <c r="CB974" s="164"/>
      <c r="CC974" s="164"/>
      <c r="CD974" s="164"/>
      <c r="CE974" s="164"/>
      <c r="CF974" s="164"/>
      <c r="CG974" s="164"/>
      <c r="CH974" s="164"/>
      <c r="CI974" s="164"/>
      <c r="DR974" s="243"/>
      <c r="DS974" s="243"/>
      <c r="DT974" s="243"/>
      <c r="DU974" s="243"/>
      <c r="DV974" s="243"/>
      <c r="DW974" s="243"/>
    </row>
    <row r="975" ht="15.75" customHeight="1">
      <c r="E975" s="247"/>
      <c r="F975" s="247"/>
      <c r="G975" s="247"/>
      <c r="H975" s="247"/>
      <c r="I975" s="247"/>
      <c r="J975" s="248"/>
      <c r="T975" s="249"/>
      <c r="AE975" s="242"/>
      <c r="AF975" s="242"/>
      <c r="AG975" s="242"/>
      <c r="AH975" s="242"/>
      <c r="BF975" s="164"/>
      <c r="BG975" s="164"/>
      <c r="BH975" s="164"/>
      <c r="BI975" s="164"/>
      <c r="BJ975" s="164"/>
      <c r="BK975" s="164"/>
      <c r="BL975" s="164"/>
      <c r="BM975" s="164"/>
      <c r="BN975" s="164"/>
      <c r="BO975" s="164"/>
      <c r="BP975" s="164"/>
      <c r="BQ975" s="164"/>
      <c r="BR975" s="164"/>
      <c r="BS975" s="164"/>
      <c r="BT975" s="164"/>
      <c r="BU975" s="164"/>
      <c r="BV975" s="164"/>
      <c r="BW975" s="164"/>
      <c r="BX975" s="164"/>
      <c r="BY975" s="164"/>
      <c r="BZ975" s="164"/>
      <c r="CA975" s="164"/>
      <c r="CB975" s="164"/>
      <c r="CC975" s="164"/>
      <c r="CD975" s="164"/>
      <c r="CE975" s="164"/>
      <c r="CF975" s="164"/>
      <c r="CG975" s="164"/>
      <c r="CH975" s="164"/>
      <c r="CI975" s="164"/>
      <c r="DR975" s="243"/>
      <c r="DS975" s="243"/>
      <c r="DT975" s="243"/>
      <c r="DU975" s="243"/>
      <c r="DV975" s="243"/>
      <c r="DW975" s="243"/>
    </row>
    <row r="976" ht="15.75" customHeight="1">
      <c r="E976" s="247"/>
      <c r="F976" s="247"/>
      <c r="G976" s="247"/>
      <c r="H976" s="247"/>
      <c r="I976" s="247"/>
      <c r="J976" s="248"/>
      <c r="T976" s="249"/>
      <c r="AE976" s="242"/>
      <c r="AF976" s="242"/>
      <c r="AG976" s="242"/>
      <c r="AH976" s="242"/>
      <c r="BF976" s="164"/>
      <c r="BG976" s="164"/>
      <c r="BH976" s="164"/>
      <c r="BI976" s="164"/>
      <c r="BJ976" s="164"/>
      <c r="BK976" s="164"/>
      <c r="BL976" s="164"/>
      <c r="BM976" s="164"/>
      <c r="BN976" s="164"/>
      <c r="BO976" s="164"/>
      <c r="BP976" s="164"/>
      <c r="BQ976" s="164"/>
      <c r="BR976" s="164"/>
      <c r="BS976" s="164"/>
      <c r="BT976" s="164"/>
      <c r="BU976" s="164"/>
      <c r="BV976" s="164"/>
      <c r="BW976" s="164"/>
      <c r="BX976" s="164"/>
      <c r="BY976" s="164"/>
      <c r="BZ976" s="164"/>
      <c r="CA976" s="164"/>
      <c r="CB976" s="164"/>
      <c r="CC976" s="164"/>
      <c r="CD976" s="164"/>
      <c r="CE976" s="164"/>
      <c r="CF976" s="164"/>
      <c r="CG976" s="164"/>
      <c r="CH976" s="164"/>
      <c r="CI976" s="164"/>
      <c r="DR976" s="243"/>
      <c r="DS976" s="243"/>
      <c r="DT976" s="243"/>
      <c r="DU976" s="243"/>
      <c r="DV976" s="243"/>
      <c r="DW976" s="243"/>
    </row>
    <row r="977" ht="15.75" customHeight="1">
      <c r="E977" s="247"/>
      <c r="F977" s="247"/>
      <c r="G977" s="247"/>
      <c r="H977" s="247"/>
      <c r="I977" s="247"/>
      <c r="J977" s="248"/>
      <c r="T977" s="249"/>
      <c r="AE977" s="242"/>
      <c r="AF977" s="242"/>
      <c r="AG977" s="242"/>
      <c r="AH977" s="242"/>
      <c r="BF977" s="164"/>
      <c r="BG977" s="164"/>
      <c r="BH977" s="164"/>
      <c r="BI977" s="164"/>
      <c r="BJ977" s="164"/>
      <c r="BK977" s="164"/>
      <c r="BL977" s="164"/>
      <c r="BM977" s="164"/>
      <c r="BN977" s="164"/>
      <c r="BO977" s="164"/>
      <c r="BP977" s="164"/>
      <c r="BQ977" s="164"/>
      <c r="BR977" s="164"/>
      <c r="BS977" s="164"/>
      <c r="BT977" s="164"/>
      <c r="BU977" s="164"/>
      <c r="BV977" s="164"/>
      <c r="BW977" s="164"/>
      <c r="BX977" s="164"/>
      <c r="BY977" s="164"/>
      <c r="BZ977" s="164"/>
      <c r="CA977" s="164"/>
      <c r="CB977" s="164"/>
      <c r="CC977" s="164"/>
      <c r="CD977" s="164"/>
      <c r="CE977" s="164"/>
      <c r="CF977" s="164"/>
      <c r="CG977" s="164"/>
      <c r="CH977" s="164"/>
      <c r="CI977" s="164"/>
      <c r="DR977" s="243"/>
      <c r="DS977" s="243"/>
      <c r="DT977" s="243"/>
      <c r="DU977" s="243"/>
      <c r="DV977" s="243"/>
      <c r="DW977" s="243"/>
    </row>
    <row r="978" ht="15.75" customHeight="1">
      <c r="E978" s="247"/>
      <c r="F978" s="247"/>
      <c r="G978" s="247"/>
      <c r="H978" s="247"/>
      <c r="I978" s="247"/>
      <c r="J978" s="248"/>
      <c r="T978" s="249"/>
      <c r="AE978" s="242"/>
      <c r="AF978" s="242"/>
      <c r="AG978" s="242"/>
      <c r="AH978" s="242"/>
      <c r="BF978" s="164"/>
      <c r="BG978" s="164"/>
      <c r="BH978" s="164"/>
      <c r="BI978" s="164"/>
      <c r="BJ978" s="164"/>
      <c r="BK978" s="164"/>
      <c r="BL978" s="164"/>
      <c r="BM978" s="164"/>
      <c r="BN978" s="164"/>
      <c r="BO978" s="164"/>
      <c r="BP978" s="164"/>
      <c r="BQ978" s="164"/>
      <c r="BR978" s="164"/>
      <c r="BS978" s="164"/>
      <c r="BT978" s="164"/>
      <c r="BU978" s="164"/>
      <c r="BV978" s="164"/>
      <c r="BW978" s="164"/>
      <c r="BX978" s="164"/>
      <c r="BY978" s="164"/>
      <c r="BZ978" s="164"/>
      <c r="CA978" s="164"/>
      <c r="CB978" s="164"/>
      <c r="CC978" s="164"/>
      <c r="CD978" s="164"/>
      <c r="CE978" s="164"/>
      <c r="CF978" s="164"/>
      <c r="CG978" s="164"/>
      <c r="CH978" s="164"/>
      <c r="CI978" s="164"/>
      <c r="DR978" s="243"/>
      <c r="DS978" s="243"/>
      <c r="DT978" s="243"/>
      <c r="DU978" s="243"/>
      <c r="DV978" s="243"/>
      <c r="DW978" s="243"/>
    </row>
    <row r="979" ht="15.75" customHeight="1">
      <c r="E979" s="247"/>
      <c r="F979" s="247"/>
      <c r="G979" s="247"/>
      <c r="H979" s="247"/>
      <c r="I979" s="247"/>
      <c r="J979" s="248"/>
      <c r="T979" s="249"/>
      <c r="AE979" s="242"/>
      <c r="AF979" s="242"/>
      <c r="AG979" s="242"/>
      <c r="AH979" s="242"/>
      <c r="BF979" s="164"/>
      <c r="BG979" s="164"/>
      <c r="BH979" s="164"/>
      <c r="BI979" s="164"/>
      <c r="BJ979" s="164"/>
      <c r="BK979" s="164"/>
      <c r="BL979" s="164"/>
      <c r="BM979" s="164"/>
      <c r="BN979" s="164"/>
      <c r="BO979" s="164"/>
      <c r="BP979" s="164"/>
      <c r="BQ979" s="164"/>
      <c r="BR979" s="164"/>
      <c r="BS979" s="164"/>
      <c r="BT979" s="164"/>
      <c r="BU979" s="164"/>
      <c r="BV979" s="164"/>
      <c r="BW979" s="164"/>
      <c r="BX979" s="164"/>
      <c r="BY979" s="164"/>
      <c r="BZ979" s="164"/>
      <c r="CA979" s="164"/>
      <c r="CB979" s="164"/>
      <c r="CC979" s="164"/>
      <c r="CD979" s="164"/>
      <c r="CE979" s="164"/>
      <c r="CF979" s="164"/>
      <c r="CG979" s="164"/>
      <c r="CH979" s="164"/>
      <c r="CI979" s="164"/>
      <c r="DR979" s="243"/>
      <c r="DS979" s="243"/>
      <c r="DT979" s="243"/>
      <c r="DU979" s="243"/>
      <c r="DV979" s="243"/>
      <c r="DW979" s="243"/>
    </row>
    <row r="980" ht="15.75" customHeight="1">
      <c r="E980" s="247"/>
      <c r="F980" s="247"/>
      <c r="G980" s="247"/>
      <c r="H980" s="247"/>
      <c r="I980" s="247"/>
      <c r="J980" s="248"/>
      <c r="T980" s="249"/>
      <c r="AE980" s="242"/>
      <c r="AF980" s="242"/>
      <c r="AG980" s="242"/>
      <c r="AH980" s="242"/>
      <c r="BF980" s="164"/>
      <c r="BG980" s="164"/>
      <c r="BH980" s="164"/>
      <c r="BI980" s="164"/>
      <c r="BJ980" s="164"/>
      <c r="BK980" s="164"/>
      <c r="BL980" s="164"/>
      <c r="BM980" s="164"/>
      <c r="BN980" s="164"/>
      <c r="BO980" s="164"/>
      <c r="BP980" s="164"/>
      <c r="BQ980" s="164"/>
      <c r="BR980" s="164"/>
      <c r="BS980" s="164"/>
      <c r="BT980" s="164"/>
      <c r="BU980" s="164"/>
      <c r="BV980" s="164"/>
      <c r="BW980" s="164"/>
      <c r="BX980" s="164"/>
      <c r="BY980" s="164"/>
      <c r="BZ980" s="164"/>
      <c r="CA980" s="164"/>
      <c r="CB980" s="164"/>
      <c r="CC980" s="164"/>
      <c r="CD980" s="164"/>
      <c r="CE980" s="164"/>
      <c r="CF980" s="164"/>
      <c r="CG980" s="164"/>
      <c r="CH980" s="164"/>
      <c r="CI980" s="164"/>
      <c r="DR980" s="243"/>
      <c r="DS980" s="243"/>
      <c r="DT980" s="243"/>
      <c r="DU980" s="243"/>
      <c r="DV980" s="243"/>
      <c r="DW980" s="243"/>
    </row>
    <row r="981" ht="15.75" customHeight="1">
      <c r="E981" s="247"/>
      <c r="F981" s="247"/>
      <c r="G981" s="247"/>
      <c r="H981" s="247"/>
      <c r="I981" s="247"/>
      <c r="J981" s="248"/>
      <c r="T981" s="249"/>
      <c r="AE981" s="242"/>
      <c r="AF981" s="242"/>
      <c r="AG981" s="242"/>
      <c r="AH981" s="242"/>
      <c r="BF981" s="164"/>
      <c r="BG981" s="164"/>
      <c r="BH981" s="164"/>
      <c r="BI981" s="164"/>
      <c r="BJ981" s="164"/>
      <c r="BK981" s="164"/>
      <c r="BL981" s="164"/>
      <c r="BM981" s="164"/>
      <c r="BN981" s="164"/>
      <c r="BO981" s="164"/>
      <c r="BP981" s="164"/>
      <c r="BQ981" s="164"/>
      <c r="BR981" s="164"/>
      <c r="BS981" s="164"/>
      <c r="BT981" s="164"/>
      <c r="BU981" s="164"/>
      <c r="BV981" s="164"/>
      <c r="BW981" s="164"/>
      <c r="BX981" s="164"/>
      <c r="BY981" s="164"/>
      <c r="BZ981" s="164"/>
      <c r="CA981" s="164"/>
      <c r="CB981" s="164"/>
      <c r="CC981" s="164"/>
      <c r="CD981" s="164"/>
      <c r="CE981" s="164"/>
      <c r="CF981" s="164"/>
      <c r="CG981" s="164"/>
      <c r="CH981" s="164"/>
      <c r="CI981" s="164"/>
      <c r="DR981" s="243"/>
      <c r="DS981" s="243"/>
      <c r="DT981" s="243"/>
      <c r="DU981" s="243"/>
      <c r="DV981" s="243"/>
      <c r="DW981" s="243"/>
    </row>
    <row r="982" ht="15.75" customHeight="1">
      <c r="E982" s="247"/>
      <c r="F982" s="247"/>
      <c r="G982" s="247"/>
      <c r="H982" s="247"/>
      <c r="I982" s="247"/>
      <c r="J982" s="248"/>
      <c r="T982" s="249"/>
      <c r="AE982" s="242"/>
      <c r="AF982" s="242"/>
      <c r="AG982" s="242"/>
      <c r="AH982" s="242"/>
      <c r="BF982" s="164"/>
      <c r="BG982" s="164"/>
      <c r="BH982" s="164"/>
      <c r="BI982" s="164"/>
      <c r="BJ982" s="164"/>
      <c r="BK982" s="164"/>
      <c r="BL982" s="164"/>
      <c r="BM982" s="164"/>
      <c r="BN982" s="164"/>
      <c r="BO982" s="164"/>
      <c r="BP982" s="164"/>
      <c r="BQ982" s="164"/>
      <c r="BR982" s="164"/>
      <c r="BS982" s="164"/>
      <c r="BT982" s="164"/>
      <c r="BU982" s="164"/>
      <c r="BV982" s="164"/>
      <c r="BW982" s="164"/>
      <c r="BX982" s="164"/>
      <c r="BY982" s="164"/>
      <c r="BZ982" s="164"/>
      <c r="CA982" s="164"/>
      <c r="CB982" s="164"/>
      <c r="CC982" s="164"/>
      <c r="CD982" s="164"/>
      <c r="CE982" s="164"/>
      <c r="CF982" s="164"/>
      <c r="CG982" s="164"/>
      <c r="CH982" s="164"/>
      <c r="CI982" s="164"/>
      <c r="DR982" s="243"/>
      <c r="DS982" s="243"/>
      <c r="DT982" s="243"/>
      <c r="DU982" s="243"/>
      <c r="DV982" s="243"/>
      <c r="DW982" s="243"/>
    </row>
    <row r="983" ht="15.75" customHeight="1">
      <c r="E983" s="247"/>
      <c r="F983" s="247"/>
      <c r="G983" s="247"/>
      <c r="H983" s="247"/>
      <c r="I983" s="247"/>
      <c r="J983" s="248"/>
      <c r="T983" s="249"/>
      <c r="AE983" s="242"/>
      <c r="AF983" s="242"/>
      <c r="AG983" s="242"/>
      <c r="AH983" s="242"/>
      <c r="BF983" s="164"/>
      <c r="BG983" s="164"/>
      <c r="BH983" s="164"/>
      <c r="BI983" s="164"/>
      <c r="BJ983" s="164"/>
      <c r="BK983" s="164"/>
      <c r="BL983" s="164"/>
      <c r="BM983" s="164"/>
      <c r="BN983" s="164"/>
      <c r="BO983" s="164"/>
      <c r="BP983" s="164"/>
      <c r="BQ983" s="164"/>
      <c r="BR983" s="164"/>
      <c r="BS983" s="164"/>
      <c r="BT983" s="164"/>
      <c r="BU983" s="164"/>
      <c r="BV983" s="164"/>
      <c r="BW983" s="164"/>
      <c r="BX983" s="164"/>
      <c r="BY983" s="164"/>
      <c r="BZ983" s="164"/>
      <c r="CA983" s="164"/>
      <c r="CB983" s="164"/>
      <c r="CC983" s="164"/>
      <c r="CD983" s="164"/>
      <c r="CE983" s="164"/>
      <c r="CF983" s="164"/>
      <c r="CG983" s="164"/>
      <c r="CH983" s="164"/>
      <c r="CI983" s="164"/>
      <c r="DR983" s="243"/>
      <c r="DS983" s="243"/>
      <c r="DT983" s="243"/>
      <c r="DU983" s="243"/>
      <c r="DV983" s="243"/>
      <c r="DW983" s="243"/>
    </row>
    <row r="984" ht="15.75" customHeight="1">
      <c r="E984" s="247"/>
      <c r="F984" s="247"/>
      <c r="G984" s="247"/>
      <c r="H984" s="247"/>
      <c r="I984" s="247"/>
      <c r="J984" s="248"/>
      <c r="T984" s="249"/>
      <c r="AE984" s="242"/>
      <c r="AF984" s="242"/>
      <c r="AG984" s="242"/>
      <c r="AH984" s="242"/>
      <c r="BF984" s="164"/>
      <c r="BG984" s="164"/>
      <c r="BH984" s="164"/>
      <c r="BI984" s="164"/>
      <c r="BJ984" s="164"/>
      <c r="BK984" s="164"/>
      <c r="BL984" s="164"/>
      <c r="BM984" s="164"/>
      <c r="BN984" s="164"/>
      <c r="BO984" s="164"/>
      <c r="BP984" s="164"/>
      <c r="BQ984" s="164"/>
      <c r="BR984" s="164"/>
      <c r="BS984" s="164"/>
      <c r="BT984" s="164"/>
      <c r="BU984" s="164"/>
      <c r="BV984" s="164"/>
      <c r="BW984" s="164"/>
      <c r="BX984" s="164"/>
      <c r="BY984" s="164"/>
      <c r="BZ984" s="164"/>
      <c r="CA984" s="164"/>
      <c r="CB984" s="164"/>
      <c r="CC984" s="164"/>
      <c r="CD984" s="164"/>
      <c r="CE984" s="164"/>
      <c r="CF984" s="164"/>
      <c r="CG984" s="164"/>
      <c r="CH984" s="164"/>
      <c r="CI984" s="164"/>
      <c r="DR984" s="243"/>
      <c r="DS984" s="243"/>
      <c r="DT984" s="243"/>
      <c r="DU984" s="243"/>
      <c r="DV984" s="243"/>
      <c r="DW984" s="243"/>
    </row>
    <row r="985" ht="15.75" customHeight="1">
      <c r="E985" s="247"/>
      <c r="F985" s="247"/>
      <c r="G985" s="247"/>
      <c r="H985" s="247"/>
      <c r="I985" s="247"/>
      <c r="J985" s="248"/>
      <c r="T985" s="249"/>
      <c r="AE985" s="242"/>
      <c r="AF985" s="242"/>
      <c r="AG985" s="242"/>
      <c r="AH985" s="242"/>
      <c r="BF985" s="164"/>
      <c r="BG985" s="164"/>
      <c r="BH985" s="164"/>
      <c r="BI985" s="164"/>
      <c r="BJ985" s="164"/>
      <c r="BK985" s="164"/>
      <c r="BL985" s="164"/>
      <c r="BM985" s="164"/>
      <c r="BN985" s="164"/>
      <c r="BO985" s="164"/>
      <c r="BP985" s="164"/>
      <c r="BQ985" s="164"/>
      <c r="BR985" s="164"/>
      <c r="BS985" s="164"/>
      <c r="BT985" s="164"/>
      <c r="BU985" s="164"/>
      <c r="BV985" s="164"/>
      <c r="BW985" s="164"/>
      <c r="BX985" s="164"/>
      <c r="BY985" s="164"/>
      <c r="BZ985" s="164"/>
      <c r="CA985" s="164"/>
      <c r="CB985" s="164"/>
      <c r="CC985" s="164"/>
      <c r="CD985" s="164"/>
      <c r="CE985" s="164"/>
      <c r="CF985" s="164"/>
      <c r="CG985" s="164"/>
      <c r="CH985" s="164"/>
      <c r="CI985" s="164"/>
      <c r="DR985" s="243"/>
      <c r="DS985" s="243"/>
      <c r="DT985" s="243"/>
      <c r="DU985" s="243"/>
      <c r="DV985" s="243"/>
      <c r="DW985" s="243"/>
    </row>
    <row r="986" ht="15.75" customHeight="1">
      <c r="E986" s="247"/>
      <c r="F986" s="247"/>
      <c r="G986" s="247"/>
      <c r="H986" s="247"/>
      <c r="I986" s="247"/>
      <c r="J986" s="248"/>
      <c r="T986" s="249"/>
      <c r="AE986" s="242"/>
      <c r="AF986" s="242"/>
      <c r="AG986" s="242"/>
      <c r="AH986" s="242"/>
      <c r="BF986" s="164"/>
      <c r="BG986" s="164"/>
      <c r="BH986" s="164"/>
      <c r="BI986" s="164"/>
      <c r="BJ986" s="164"/>
      <c r="BK986" s="164"/>
      <c r="BL986" s="164"/>
      <c r="BM986" s="164"/>
      <c r="BN986" s="164"/>
      <c r="BO986" s="164"/>
      <c r="BP986" s="164"/>
      <c r="BQ986" s="164"/>
      <c r="BR986" s="164"/>
      <c r="BS986" s="164"/>
      <c r="BT986" s="164"/>
      <c r="BU986" s="164"/>
      <c r="BV986" s="164"/>
      <c r="BW986" s="164"/>
      <c r="BX986" s="164"/>
      <c r="BY986" s="164"/>
      <c r="BZ986" s="164"/>
      <c r="CA986" s="164"/>
      <c r="CB986" s="164"/>
      <c r="CC986" s="164"/>
      <c r="CD986" s="164"/>
      <c r="CE986" s="164"/>
      <c r="CF986" s="164"/>
      <c r="CG986" s="164"/>
      <c r="CH986" s="164"/>
      <c r="CI986" s="164"/>
      <c r="DR986" s="243"/>
      <c r="DS986" s="243"/>
      <c r="DT986" s="243"/>
      <c r="DU986" s="243"/>
      <c r="DV986" s="243"/>
      <c r="DW986" s="243"/>
    </row>
    <row r="987" ht="15.75" customHeight="1">
      <c r="E987" s="247"/>
      <c r="F987" s="247"/>
      <c r="G987" s="247"/>
      <c r="H987" s="247"/>
      <c r="I987" s="247"/>
      <c r="J987" s="248"/>
      <c r="T987" s="249"/>
      <c r="AE987" s="242"/>
      <c r="AF987" s="242"/>
      <c r="AG987" s="242"/>
      <c r="AH987" s="242"/>
      <c r="BF987" s="164"/>
      <c r="BG987" s="164"/>
      <c r="BH987" s="164"/>
      <c r="BI987" s="164"/>
      <c r="BJ987" s="164"/>
      <c r="BK987" s="164"/>
      <c r="BL987" s="164"/>
      <c r="BM987" s="164"/>
      <c r="BN987" s="164"/>
      <c r="BO987" s="164"/>
      <c r="BP987" s="164"/>
      <c r="BQ987" s="164"/>
      <c r="BR987" s="164"/>
      <c r="BS987" s="164"/>
      <c r="BT987" s="164"/>
      <c r="BU987" s="164"/>
      <c r="BV987" s="164"/>
      <c r="BW987" s="164"/>
      <c r="BX987" s="164"/>
      <c r="BY987" s="164"/>
      <c r="BZ987" s="164"/>
      <c r="CA987" s="164"/>
      <c r="CB987" s="164"/>
      <c r="CC987" s="164"/>
      <c r="CD987" s="164"/>
      <c r="CE987" s="164"/>
      <c r="CF987" s="164"/>
      <c r="CG987" s="164"/>
      <c r="CH987" s="164"/>
      <c r="CI987" s="164"/>
      <c r="DR987" s="243"/>
      <c r="DS987" s="243"/>
      <c r="DT987" s="243"/>
      <c r="DU987" s="243"/>
      <c r="DV987" s="243"/>
      <c r="DW987" s="243"/>
    </row>
    <row r="988" ht="15.75" customHeight="1">
      <c r="E988" s="247"/>
      <c r="F988" s="247"/>
      <c r="G988" s="247"/>
      <c r="H988" s="247"/>
      <c r="I988" s="247"/>
      <c r="J988" s="248"/>
      <c r="T988" s="249"/>
      <c r="AE988" s="242"/>
      <c r="AF988" s="242"/>
      <c r="AG988" s="242"/>
      <c r="AH988" s="242"/>
      <c r="BF988" s="164"/>
      <c r="BG988" s="164"/>
      <c r="BH988" s="164"/>
      <c r="BI988" s="164"/>
      <c r="BJ988" s="164"/>
      <c r="BK988" s="164"/>
      <c r="BL988" s="164"/>
      <c r="BM988" s="164"/>
      <c r="BN988" s="164"/>
      <c r="BO988" s="164"/>
      <c r="BP988" s="164"/>
      <c r="BQ988" s="164"/>
      <c r="BR988" s="164"/>
      <c r="BS988" s="164"/>
      <c r="BT988" s="164"/>
      <c r="BU988" s="164"/>
      <c r="BV988" s="164"/>
      <c r="BW988" s="164"/>
      <c r="BX988" s="164"/>
      <c r="BY988" s="164"/>
      <c r="BZ988" s="164"/>
      <c r="CA988" s="164"/>
      <c r="CB988" s="164"/>
      <c r="CC988" s="164"/>
      <c r="CD988" s="164"/>
      <c r="CE988" s="164"/>
      <c r="CF988" s="164"/>
      <c r="CG988" s="164"/>
      <c r="CH988" s="164"/>
      <c r="CI988" s="164"/>
      <c r="DR988" s="243"/>
      <c r="DS988" s="243"/>
      <c r="DT988" s="243"/>
      <c r="DU988" s="243"/>
      <c r="DV988" s="243"/>
      <c r="DW988" s="243"/>
    </row>
    <row r="989" ht="15.75" customHeight="1">
      <c r="E989" s="247"/>
      <c r="F989" s="247"/>
      <c r="G989" s="247"/>
      <c r="H989" s="247"/>
      <c r="I989" s="247"/>
      <c r="J989" s="248"/>
      <c r="T989" s="249"/>
      <c r="AE989" s="242"/>
      <c r="AF989" s="242"/>
      <c r="AG989" s="242"/>
      <c r="AH989" s="242"/>
      <c r="BF989" s="164"/>
      <c r="BG989" s="164"/>
      <c r="BH989" s="164"/>
      <c r="BI989" s="164"/>
      <c r="BJ989" s="164"/>
      <c r="BK989" s="164"/>
      <c r="BL989" s="164"/>
      <c r="BM989" s="164"/>
      <c r="BN989" s="164"/>
      <c r="BO989" s="164"/>
      <c r="BP989" s="164"/>
      <c r="BQ989" s="164"/>
      <c r="BR989" s="164"/>
      <c r="BS989" s="164"/>
      <c r="BT989" s="164"/>
      <c r="BU989" s="164"/>
      <c r="BV989" s="164"/>
      <c r="BW989" s="164"/>
      <c r="BX989" s="164"/>
      <c r="BY989" s="164"/>
      <c r="BZ989" s="164"/>
      <c r="CA989" s="164"/>
      <c r="CB989" s="164"/>
      <c r="CC989" s="164"/>
      <c r="CD989" s="164"/>
      <c r="CE989" s="164"/>
      <c r="CF989" s="164"/>
      <c r="CG989" s="164"/>
      <c r="CH989" s="164"/>
      <c r="CI989" s="164"/>
      <c r="DR989" s="243"/>
      <c r="DS989" s="243"/>
      <c r="DT989" s="243"/>
      <c r="DU989" s="243"/>
      <c r="DV989" s="243"/>
      <c r="DW989" s="243"/>
    </row>
    <row r="990" ht="15.75" customHeight="1">
      <c r="E990" s="247"/>
      <c r="F990" s="247"/>
      <c r="G990" s="247"/>
      <c r="H990" s="247"/>
      <c r="I990" s="247"/>
      <c r="J990" s="248"/>
      <c r="T990" s="249"/>
      <c r="AE990" s="242"/>
      <c r="AF990" s="242"/>
      <c r="AG990" s="242"/>
      <c r="AH990" s="242"/>
      <c r="BF990" s="164"/>
      <c r="BG990" s="164"/>
      <c r="BH990" s="164"/>
      <c r="BI990" s="164"/>
      <c r="BJ990" s="164"/>
      <c r="BK990" s="164"/>
      <c r="BL990" s="164"/>
      <c r="BM990" s="164"/>
      <c r="BN990" s="164"/>
      <c r="BO990" s="164"/>
      <c r="BP990" s="164"/>
      <c r="BQ990" s="164"/>
      <c r="BR990" s="164"/>
      <c r="BS990" s="164"/>
      <c r="BT990" s="164"/>
      <c r="BU990" s="164"/>
      <c r="BV990" s="164"/>
      <c r="BW990" s="164"/>
      <c r="BX990" s="164"/>
      <c r="BY990" s="164"/>
      <c r="BZ990" s="164"/>
      <c r="CA990" s="164"/>
      <c r="CB990" s="164"/>
      <c r="CC990" s="164"/>
      <c r="CD990" s="164"/>
      <c r="CE990" s="164"/>
      <c r="CF990" s="164"/>
      <c r="CG990" s="164"/>
      <c r="CH990" s="164"/>
      <c r="CI990" s="164"/>
      <c r="DR990" s="243"/>
      <c r="DS990" s="243"/>
      <c r="DT990" s="243"/>
      <c r="DU990" s="243"/>
      <c r="DV990" s="243"/>
      <c r="DW990" s="243"/>
    </row>
    <row r="991" ht="15.75" customHeight="1">
      <c r="E991" s="247"/>
      <c r="F991" s="247"/>
      <c r="G991" s="247"/>
      <c r="H991" s="247"/>
      <c r="I991" s="247"/>
      <c r="J991" s="248"/>
      <c r="T991" s="249"/>
      <c r="AE991" s="242"/>
      <c r="AF991" s="242"/>
      <c r="AG991" s="242"/>
      <c r="AH991" s="242"/>
      <c r="BF991" s="164"/>
      <c r="BG991" s="164"/>
      <c r="BH991" s="164"/>
      <c r="BI991" s="164"/>
      <c r="BJ991" s="164"/>
      <c r="BK991" s="164"/>
      <c r="BL991" s="164"/>
      <c r="BM991" s="164"/>
      <c r="BN991" s="164"/>
      <c r="BO991" s="164"/>
      <c r="BP991" s="164"/>
      <c r="BQ991" s="164"/>
      <c r="BR991" s="164"/>
      <c r="BS991" s="164"/>
      <c r="BT991" s="164"/>
      <c r="BU991" s="164"/>
      <c r="BV991" s="164"/>
      <c r="BW991" s="164"/>
      <c r="BX991" s="164"/>
      <c r="BY991" s="164"/>
      <c r="BZ991" s="164"/>
      <c r="CA991" s="164"/>
      <c r="CB991" s="164"/>
      <c r="CC991" s="164"/>
      <c r="CD991" s="164"/>
      <c r="CE991" s="164"/>
      <c r="CF991" s="164"/>
      <c r="CG991" s="164"/>
      <c r="CH991" s="164"/>
      <c r="CI991" s="164"/>
      <c r="DR991" s="243"/>
      <c r="DS991" s="243"/>
      <c r="DT991" s="243"/>
      <c r="DU991" s="243"/>
      <c r="DV991" s="243"/>
      <c r="DW991" s="243"/>
    </row>
    <row r="992" ht="15.75" customHeight="1">
      <c r="E992" s="247"/>
      <c r="F992" s="247"/>
      <c r="G992" s="247"/>
      <c r="H992" s="247"/>
      <c r="I992" s="247"/>
      <c r="J992" s="248"/>
      <c r="T992" s="249"/>
      <c r="AE992" s="242"/>
      <c r="AF992" s="242"/>
      <c r="AG992" s="242"/>
      <c r="AH992" s="242"/>
      <c r="BF992" s="164"/>
      <c r="BG992" s="164"/>
      <c r="BH992" s="164"/>
      <c r="BI992" s="164"/>
      <c r="BJ992" s="164"/>
      <c r="BK992" s="164"/>
      <c r="BL992" s="164"/>
      <c r="BM992" s="164"/>
      <c r="BN992" s="164"/>
      <c r="BO992" s="164"/>
      <c r="BP992" s="164"/>
      <c r="BQ992" s="164"/>
      <c r="BR992" s="164"/>
      <c r="BS992" s="164"/>
      <c r="BT992" s="164"/>
      <c r="BU992" s="164"/>
      <c r="BV992" s="164"/>
      <c r="BW992" s="164"/>
      <c r="BX992" s="164"/>
      <c r="BY992" s="164"/>
      <c r="BZ992" s="164"/>
      <c r="CA992" s="164"/>
      <c r="CB992" s="164"/>
      <c r="CC992" s="164"/>
      <c r="CD992" s="164"/>
      <c r="CE992" s="164"/>
      <c r="CF992" s="164"/>
      <c r="CG992" s="164"/>
      <c r="CH992" s="164"/>
      <c r="CI992" s="164"/>
      <c r="DR992" s="243"/>
      <c r="DS992" s="243"/>
      <c r="DT992" s="243"/>
      <c r="DU992" s="243"/>
      <c r="DV992" s="243"/>
      <c r="DW992" s="243"/>
    </row>
    <row r="993" ht="15.75" customHeight="1">
      <c r="E993" s="247"/>
      <c r="F993" s="247"/>
      <c r="G993" s="247"/>
      <c r="H993" s="247"/>
      <c r="I993" s="247"/>
      <c r="J993" s="248"/>
      <c r="T993" s="249"/>
      <c r="AE993" s="242"/>
      <c r="AF993" s="242"/>
      <c r="AG993" s="242"/>
      <c r="AH993" s="242"/>
      <c r="BF993" s="164"/>
      <c r="BG993" s="164"/>
      <c r="BH993" s="164"/>
      <c r="BI993" s="164"/>
      <c r="BJ993" s="164"/>
      <c r="BK993" s="164"/>
      <c r="BL993" s="164"/>
      <c r="BM993" s="164"/>
      <c r="BN993" s="164"/>
      <c r="BO993" s="164"/>
      <c r="BP993" s="164"/>
      <c r="BQ993" s="164"/>
      <c r="BR993" s="164"/>
      <c r="BS993" s="164"/>
      <c r="BT993" s="164"/>
      <c r="BU993" s="164"/>
      <c r="BV993" s="164"/>
      <c r="BW993" s="164"/>
      <c r="BX993" s="164"/>
      <c r="BY993" s="164"/>
      <c r="BZ993" s="164"/>
      <c r="CA993" s="164"/>
      <c r="CB993" s="164"/>
      <c r="CC993" s="164"/>
      <c r="CD993" s="164"/>
      <c r="CE993" s="164"/>
      <c r="CF993" s="164"/>
      <c r="CG993" s="164"/>
      <c r="CH993" s="164"/>
      <c r="CI993" s="164"/>
      <c r="DR993" s="243"/>
      <c r="DS993" s="243"/>
      <c r="DT993" s="243"/>
      <c r="DU993" s="243"/>
      <c r="DV993" s="243"/>
      <c r="DW993" s="243"/>
    </row>
    <row r="994" ht="15.75" customHeight="1">
      <c r="E994" s="247"/>
      <c r="F994" s="247"/>
      <c r="G994" s="247"/>
      <c r="H994" s="247"/>
      <c r="I994" s="247"/>
      <c r="J994" s="248"/>
      <c r="T994" s="249"/>
      <c r="AE994" s="242"/>
      <c r="AF994" s="242"/>
      <c r="AG994" s="242"/>
      <c r="AH994" s="242"/>
      <c r="BF994" s="164"/>
      <c r="BG994" s="164"/>
      <c r="BH994" s="164"/>
      <c r="BI994" s="164"/>
      <c r="BJ994" s="164"/>
      <c r="BK994" s="164"/>
      <c r="BL994" s="164"/>
      <c r="BM994" s="164"/>
      <c r="BN994" s="164"/>
      <c r="BO994" s="164"/>
      <c r="BP994" s="164"/>
      <c r="BQ994" s="164"/>
      <c r="BR994" s="164"/>
      <c r="BS994" s="164"/>
      <c r="BT994" s="164"/>
      <c r="BU994" s="164"/>
      <c r="BV994" s="164"/>
      <c r="BW994" s="164"/>
      <c r="BX994" s="164"/>
      <c r="BY994" s="164"/>
      <c r="BZ994" s="164"/>
      <c r="CA994" s="164"/>
      <c r="CB994" s="164"/>
      <c r="CC994" s="164"/>
      <c r="CD994" s="164"/>
      <c r="CE994" s="164"/>
      <c r="CF994" s="164"/>
      <c r="CG994" s="164"/>
      <c r="CH994" s="164"/>
      <c r="CI994" s="164"/>
      <c r="DR994" s="243"/>
      <c r="DS994" s="243"/>
      <c r="DT994" s="243"/>
      <c r="DU994" s="243"/>
      <c r="DV994" s="243"/>
      <c r="DW994" s="243"/>
    </row>
    <row r="995" ht="15.75" customHeight="1">
      <c r="E995" s="247"/>
      <c r="F995" s="247"/>
      <c r="G995" s="247"/>
      <c r="H995" s="247"/>
      <c r="I995" s="247"/>
      <c r="J995" s="248"/>
      <c r="T995" s="249"/>
      <c r="AE995" s="242"/>
      <c r="AF995" s="242"/>
      <c r="AG995" s="242"/>
      <c r="AH995" s="242"/>
      <c r="BF995" s="164"/>
      <c r="BG995" s="164"/>
      <c r="BH995" s="164"/>
      <c r="BI995" s="164"/>
      <c r="BJ995" s="164"/>
      <c r="BK995" s="164"/>
      <c r="BL995" s="164"/>
      <c r="BM995" s="164"/>
      <c r="BN995" s="164"/>
      <c r="BO995" s="164"/>
      <c r="BP995" s="164"/>
      <c r="BQ995" s="164"/>
      <c r="BR995" s="164"/>
      <c r="BS995" s="164"/>
      <c r="BT995" s="164"/>
      <c r="BU995" s="164"/>
      <c r="BV995" s="164"/>
      <c r="BW995" s="164"/>
      <c r="BX995" s="164"/>
      <c r="BY995" s="164"/>
      <c r="BZ995" s="164"/>
      <c r="CA995" s="164"/>
      <c r="CB995" s="164"/>
      <c r="CC995" s="164"/>
      <c r="CD995" s="164"/>
      <c r="CE995" s="164"/>
      <c r="CF995" s="164"/>
      <c r="CG995" s="164"/>
      <c r="CH995" s="164"/>
      <c r="CI995" s="164"/>
      <c r="DR995" s="243"/>
      <c r="DS995" s="243"/>
      <c r="DT995" s="243"/>
      <c r="DU995" s="243"/>
      <c r="DV995" s="243"/>
      <c r="DW995" s="243"/>
    </row>
    <row r="996" ht="15.75" customHeight="1">
      <c r="E996" s="247"/>
      <c r="F996" s="247"/>
      <c r="G996" s="247"/>
      <c r="H996" s="247"/>
      <c r="I996" s="247"/>
      <c r="J996" s="248"/>
      <c r="T996" s="249"/>
      <c r="AE996" s="242"/>
      <c r="AF996" s="242"/>
      <c r="AG996" s="242"/>
      <c r="AH996" s="242"/>
      <c r="BF996" s="164"/>
      <c r="BG996" s="164"/>
      <c r="BH996" s="164"/>
      <c r="BI996" s="164"/>
      <c r="BJ996" s="164"/>
      <c r="BK996" s="164"/>
      <c r="BL996" s="164"/>
      <c r="BM996" s="164"/>
      <c r="BN996" s="164"/>
      <c r="BO996" s="164"/>
      <c r="BP996" s="164"/>
      <c r="BQ996" s="164"/>
      <c r="BR996" s="164"/>
      <c r="BS996" s="164"/>
      <c r="BT996" s="164"/>
      <c r="BU996" s="164"/>
      <c r="BV996" s="164"/>
      <c r="BW996" s="164"/>
      <c r="BX996" s="164"/>
      <c r="BY996" s="164"/>
      <c r="BZ996" s="164"/>
      <c r="CA996" s="164"/>
      <c r="CB996" s="164"/>
      <c r="CC996" s="164"/>
      <c r="CD996" s="164"/>
      <c r="CE996" s="164"/>
      <c r="CF996" s="164"/>
      <c r="CG996" s="164"/>
      <c r="CH996" s="164"/>
      <c r="CI996" s="164"/>
      <c r="DR996" s="243"/>
      <c r="DS996" s="243"/>
      <c r="DT996" s="243"/>
      <c r="DU996" s="243"/>
      <c r="DV996" s="243"/>
      <c r="DW996" s="243"/>
    </row>
    <row r="997" ht="15.75" customHeight="1">
      <c r="E997" s="247"/>
      <c r="F997" s="247"/>
      <c r="G997" s="247"/>
      <c r="H997" s="247"/>
      <c r="I997" s="247"/>
      <c r="J997" s="248"/>
      <c r="T997" s="249"/>
      <c r="AE997" s="242"/>
      <c r="AF997" s="242"/>
      <c r="AG997" s="242"/>
      <c r="AH997" s="242"/>
      <c r="BF997" s="164"/>
      <c r="BG997" s="164"/>
      <c r="BH997" s="164"/>
      <c r="BI997" s="164"/>
      <c r="BJ997" s="164"/>
      <c r="BK997" s="164"/>
      <c r="BL997" s="164"/>
      <c r="BM997" s="164"/>
      <c r="BN997" s="164"/>
      <c r="BO997" s="164"/>
      <c r="BP997" s="164"/>
      <c r="BQ997" s="164"/>
      <c r="BR997" s="164"/>
      <c r="BS997" s="164"/>
      <c r="BT997" s="164"/>
      <c r="BU997" s="164"/>
      <c r="BV997" s="164"/>
      <c r="BW997" s="164"/>
      <c r="BX997" s="164"/>
      <c r="BY997" s="164"/>
      <c r="BZ997" s="164"/>
      <c r="CA997" s="164"/>
      <c r="CB997" s="164"/>
      <c r="CC997" s="164"/>
      <c r="CD997" s="164"/>
      <c r="CE997" s="164"/>
      <c r="CF997" s="164"/>
      <c r="CG997" s="164"/>
      <c r="CH997" s="164"/>
      <c r="CI997" s="164"/>
      <c r="DR997" s="243"/>
      <c r="DS997" s="243"/>
      <c r="DT997" s="243"/>
      <c r="DU997" s="243"/>
      <c r="DV997" s="243"/>
      <c r="DW997" s="243"/>
    </row>
    <row r="998" ht="15.75" customHeight="1">
      <c r="E998" s="247"/>
      <c r="F998" s="247"/>
      <c r="G998" s="247"/>
      <c r="H998" s="247"/>
      <c r="I998" s="247"/>
      <c r="J998" s="248"/>
      <c r="T998" s="249"/>
      <c r="AE998" s="242"/>
      <c r="AF998" s="242"/>
      <c r="AG998" s="242"/>
      <c r="AH998" s="242"/>
      <c r="BF998" s="164"/>
      <c r="BG998" s="164"/>
      <c r="BH998" s="164"/>
      <c r="BI998" s="164"/>
      <c r="BJ998" s="164"/>
      <c r="BK998" s="164"/>
      <c r="BL998" s="164"/>
      <c r="BM998" s="164"/>
      <c r="BN998" s="164"/>
      <c r="BO998" s="164"/>
      <c r="BP998" s="164"/>
      <c r="BQ998" s="164"/>
      <c r="BR998" s="164"/>
      <c r="BS998" s="164"/>
      <c r="BT998" s="164"/>
      <c r="BU998" s="164"/>
      <c r="BV998" s="164"/>
      <c r="BW998" s="164"/>
      <c r="BX998" s="164"/>
      <c r="BY998" s="164"/>
      <c r="BZ998" s="164"/>
      <c r="CA998" s="164"/>
      <c r="CB998" s="164"/>
      <c r="CC998" s="164"/>
      <c r="CD998" s="164"/>
      <c r="CE998" s="164"/>
      <c r="CF998" s="164"/>
      <c r="CG998" s="164"/>
      <c r="CH998" s="164"/>
      <c r="CI998" s="164"/>
      <c r="DR998" s="243"/>
      <c r="DS998" s="243"/>
      <c r="DT998" s="243"/>
      <c r="DU998" s="243"/>
      <c r="DV998" s="243"/>
      <c r="DW998" s="243"/>
    </row>
    <row r="999" ht="15.75" customHeight="1">
      <c r="E999" s="247"/>
      <c r="F999" s="247"/>
      <c r="G999" s="247"/>
      <c r="H999" s="247"/>
      <c r="I999" s="247"/>
      <c r="J999" s="248"/>
      <c r="T999" s="249"/>
      <c r="AE999" s="242"/>
      <c r="AF999" s="242"/>
      <c r="AG999" s="242"/>
      <c r="AH999" s="242"/>
      <c r="BF999" s="164"/>
      <c r="BG999" s="164"/>
      <c r="BH999" s="164"/>
      <c r="BI999" s="164"/>
      <c r="BJ999" s="164"/>
      <c r="BK999" s="164"/>
      <c r="BL999" s="164"/>
      <c r="BM999" s="164"/>
      <c r="BN999" s="164"/>
      <c r="BO999" s="164"/>
      <c r="BP999" s="164"/>
      <c r="BQ999" s="164"/>
      <c r="BR999" s="164"/>
      <c r="BS999" s="164"/>
      <c r="BT999" s="164"/>
      <c r="BU999" s="164"/>
      <c r="BV999" s="164"/>
      <c r="BW999" s="164"/>
      <c r="BX999" s="164"/>
      <c r="BY999" s="164"/>
      <c r="BZ999" s="164"/>
      <c r="CA999" s="164"/>
      <c r="CB999" s="164"/>
      <c r="CC999" s="164"/>
      <c r="CD999" s="164"/>
      <c r="CE999" s="164"/>
      <c r="CF999" s="164"/>
      <c r="CG999" s="164"/>
      <c r="CH999" s="164"/>
      <c r="CI999" s="164"/>
      <c r="DR999" s="243"/>
      <c r="DS999" s="243"/>
      <c r="DT999" s="243"/>
      <c r="DU999" s="243"/>
      <c r="DV999" s="243"/>
      <c r="DW999" s="243"/>
    </row>
    <row r="1000" ht="15.75" customHeight="1">
      <c r="E1000" s="247"/>
      <c r="F1000" s="247"/>
      <c r="G1000" s="247"/>
      <c r="H1000" s="247"/>
      <c r="I1000" s="247"/>
      <c r="J1000" s="248"/>
      <c r="T1000" s="249"/>
      <c r="AE1000" s="242"/>
      <c r="AF1000" s="242"/>
      <c r="AG1000" s="242"/>
      <c r="AH1000" s="242"/>
      <c r="BF1000" s="164"/>
      <c r="BG1000" s="164"/>
      <c r="BH1000" s="164"/>
      <c r="BI1000" s="164"/>
      <c r="BJ1000" s="164"/>
      <c r="BK1000" s="164"/>
      <c r="BL1000" s="164"/>
      <c r="BM1000" s="164"/>
      <c r="BN1000" s="164"/>
      <c r="BO1000" s="164"/>
      <c r="BP1000" s="164"/>
      <c r="BQ1000" s="164"/>
      <c r="BR1000" s="164"/>
      <c r="BS1000" s="164"/>
      <c r="BT1000" s="164"/>
      <c r="BU1000" s="164"/>
      <c r="BV1000" s="164"/>
      <c r="BW1000" s="164"/>
      <c r="BX1000" s="164"/>
      <c r="BY1000" s="164"/>
      <c r="BZ1000" s="164"/>
      <c r="CA1000" s="164"/>
      <c r="CB1000" s="164"/>
      <c r="CC1000" s="164"/>
      <c r="CD1000" s="164"/>
      <c r="CE1000" s="164"/>
      <c r="CF1000" s="164"/>
      <c r="CG1000" s="164"/>
      <c r="CH1000" s="164"/>
      <c r="CI1000" s="164"/>
      <c r="DR1000" s="243"/>
      <c r="DS1000" s="243"/>
      <c r="DT1000" s="243"/>
      <c r="DU1000" s="243"/>
      <c r="DV1000" s="243"/>
      <c r="DW1000" s="243"/>
    </row>
    <row r="1001" ht="15.75" customHeight="1">
      <c r="E1001" s="247"/>
      <c r="F1001" s="247"/>
      <c r="G1001" s="247"/>
      <c r="H1001" s="247"/>
      <c r="I1001" s="247"/>
      <c r="J1001" s="248"/>
      <c r="T1001" s="249"/>
      <c r="AE1001" s="242"/>
      <c r="AF1001" s="242"/>
      <c r="AG1001" s="242"/>
      <c r="AH1001" s="242"/>
      <c r="BF1001" s="164"/>
      <c r="BG1001" s="164"/>
      <c r="BH1001" s="164"/>
      <c r="BI1001" s="164"/>
      <c r="BJ1001" s="164"/>
      <c r="BK1001" s="164"/>
      <c r="BL1001" s="164"/>
      <c r="BM1001" s="164"/>
      <c r="BN1001" s="164"/>
      <c r="BO1001" s="164"/>
      <c r="BP1001" s="164"/>
      <c r="BQ1001" s="164"/>
      <c r="BR1001" s="164"/>
      <c r="BS1001" s="164"/>
      <c r="BT1001" s="164"/>
      <c r="BU1001" s="164"/>
      <c r="BV1001" s="164"/>
      <c r="BW1001" s="164"/>
      <c r="BX1001" s="164"/>
      <c r="BY1001" s="164"/>
      <c r="BZ1001" s="164"/>
      <c r="CA1001" s="164"/>
      <c r="CB1001" s="164"/>
      <c r="CC1001" s="164"/>
      <c r="CD1001" s="164"/>
      <c r="CE1001" s="164"/>
      <c r="CF1001" s="164"/>
      <c r="CG1001" s="164"/>
      <c r="CH1001" s="164"/>
      <c r="CI1001" s="164"/>
      <c r="DR1001" s="243"/>
      <c r="DS1001" s="243"/>
      <c r="DT1001" s="243"/>
      <c r="DU1001" s="243"/>
      <c r="DV1001" s="243"/>
      <c r="DW1001" s="243"/>
    </row>
  </sheetData>
  <mergeCells count="146">
    <mergeCell ref="BH2:BH3"/>
    <mergeCell ref="BI2:BI3"/>
    <mergeCell ref="B1:B3"/>
    <mergeCell ref="C1:C3"/>
    <mergeCell ref="E1:I1"/>
    <mergeCell ref="K1:AA1"/>
    <mergeCell ref="AE1:AQ1"/>
    <mergeCell ref="AS1:BD1"/>
    <mergeCell ref="BF1:BR1"/>
    <mergeCell ref="B4:D4"/>
    <mergeCell ref="DF2:DF3"/>
    <mergeCell ref="DG2:DG3"/>
    <mergeCell ref="CX2:CX3"/>
    <mergeCell ref="CY2:CY3"/>
    <mergeCell ref="CZ2:CZ3"/>
    <mergeCell ref="DA2:DA3"/>
    <mergeCell ref="DB2:DB3"/>
    <mergeCell ref="DC2:DC3"/>
    <mergeCell ref="DD2:DD3"/>
    <mergeCell ref="DP2:DP3"/>
    <mergeCell ref="DR2:DR3"/>
    <mergeCell ref="DH2:DH3"/>
    <mergeCell ref="DI2:DI3"/>
    <mergeCell ref="DJ2:DJ3"/>
    <mergeCell ref="DL2:DL3"/>
    <mergeCell ref="DM2:DM3"/>
    <mergeCell ref="DN2:DN3"/>
    <mergeCell ref="DO2:D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G2:AG3"/>
    <mergeCell ref="AH2:AH3"/>
    <mergeCell ref="AI2:AI3"/>
    <mergeCell ref="AJ2:AJ3"/>
    <mergeCell ref="AK2:AK3"/>
    <mergeCell ref="DS2:DS3"/>
    <mergeCell ref="DT2:DT3"/>
    <mergeCell ref="DU2:DU3"/>
    <mergeCell ref="DV2:DV3"/>
    <mergeCell ref="DW2:DW3"/>
    <mergeCell ref="BT1:BX1"/>
    <mergeCell ref="BZ1:CH1"/>
    <mergeCell ref="CJ1:CU1"/>
    <mergeCell ref="CW1:DD1"/>
    <mergeCell ref="DF1:DJ1"/>
    <mergeCell ref="DL1:DP1"/>
    <mergeCell ref="DR1:DW1"/>
    <mergeCell ref="AS2:AS3"/>
    <mergeCell ref="AT2:AT3"/>
    <mergeCell ref="AL2:AL3"/>
    <mergeCell ref="AM2:AM3"/>
    <mergeCell ref="AN2:AN3"/>
    <mergeCell ref="AO2:AO3"/>
    <mergeCell ref="AP2:AP3"/>
    <mergeCell ref="AQ2:AQ3"/>
    <mergeCell ref="AR2:AR3"/>
    <mergeCell ref="AE2:AE3"/>
    <mergeCell ref="AF2:AF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F2:BF3"/>
    <mergeCell ref="BG2:BG3"/>
    <mergeCell ref="BQ2:BQ3"/>
    <mergeCell ref="BR2:BR3"/>
    <mergeCell ref="BJ2:BJ3"/>
    <mergeCell ref="BK2:BK3"/>
    <mergeCell ref="BL2:BL3"/>
    <mergeCell ref="BM2:BM3"/>
    <mergeCell ref="BN2:BN3"/>
    <mergeCell ref="BO2:BO3"/>
    <mergeCell ref="BP2:BP3"/>
    <mergeCell ref="CB2:CB3"/>
    <mergeCell ref="CC2:CC3"/>
    <mergeCell ref="BT2:BT3"/>
    <mergeCell ref="BU2:BU3"/>
    <mergeCell ref="BV2:BV3"/>
    <mergeCell ref="BW2:BW3"/>
    <mergeCell ref="BX2:BX3"/>
    <mergeCell ref="BZ2:BZ3"/>
    <mergeCell ref="CA2:CA3"/>
    <mergeCell ref="CL2:CL3"/>
    <mergeCell ref="CM2:CM3"/>
    <mergeCell ref="CD2:CD3"/>
    <mergeCell ref="CE2:CE3"/>
    <mergeCell ref="CF2:CF3"/>
    <mergeCell ref="CG2:CG3"/>
    <mergeCell ref="CH2:CH3"/>
    <mergeCell ref="CJ2:CJ3"/>
    <mergeCell ref="CK2:CK3"/>
    <mergeCell ref="CU2:CU3"/>
    <mergeCell ref="CW2:CW3"/>
    <mergeCell ref="CN2:CN3"/>
    <mergeCell ref="CO2:CO3"/>
    <mergeCell ref="CP2:CP3"/>
    <mergeCell ref="CQ2:CQ3"/>
    <mergeCell ref="CR2:CR3"/>
    <mergeCell ref="CS2:CS3"/>
    <mergeCell ref="CT2:CT3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P2:P3"/>
    <mergeCell ref="Q2:Q3"/>
    <mergeCell ref="A5:A16"/>
    <mergeCell ref="A17:A82"/>
    <mergeCell ref="A83:A99"/>
    <mergeCell ref="A100:A112"/>
    <mergeCell ref="A113:A128"/>
  </mergeCells>
  <hyperlinks>
    <hyperlink r:id="rId1" ref="AS2"/>
    <hyperlink r:id="rId2" ref="AT2"/>
    <hyperlink r:id="rId3" ref="AU2"/>
    <hyperlink r:id="rId4" ref="AV2"/>
    <hyperlink r:id="rId5" ref="AW2"/>
    <hyperlink r:id="rId6" ref="AX2"/>
    <hyperlink r:id="rId7" ref="AY2"/>
    <hyperlink r:id="rId8" ref="AZ2"/>
    <hyperlink r:id="rId9" ref="BA2"/>
    <hyperlink r:id="rId10" ref="BB2"/>
    <hyperlink r:id="rId11" ref="BC2"/>
    <hyperlink r:id="rId12" ref="BD2"/>
    <hyperlink r:id="rId13" ref="BF2"/>
    <hyperlink r:id="rId14" ref="BG2"/>
    <hyperlink r:id="rId15" ref="BH2"/>
    <hyperlink r:id="rId16" ref="BI2"/>
    <hyperlink r:id="rId17" ref="BJ2"/>
    <hyperlink r:id="rId18" ref="BK2"/>
    <hyperlink r:id="rId19" ref="BL2"/>
    <hyperlink r:id="rId20" ref="BM2"/>
    <hyperlink r:id="rId21" ref="BN2"/>
    <hyperlink r:id="rId22" ref="BO2"/>
    <hyperlink r:id="rId23" ref="BP2"/>
    <hyperlink r:id="rId24" ref="BR2"/>
    <hyperlink r:id="rId25" ref="BT2"/>
    <hyperlink r:id="rId26" ref="BU2"/>
    <hyperlink r:id="rId27" ref="BV2"/>
    <hyperlink r:id="rId28" ref="BW2"/>
    <hyperlink r:id="rId29" ref="BX2"/>
    <hyperlink r:id="rId30" ref="CA2"/>
    <hyperlink r:id="rId31" ref="CB2"/>
    <hyperlink r:id="rId32" ref="CC2"/>
    <hyperlink r:id="rId33" ref="CD2"/>
    <hyperlink r:id="rId34" ref="CE2"/>
    <hyperlink r:id="rId35" ref="CF2"/>
    <hyperlink r:id="rId36" ref="CG2"/>
    <hyperlink r:id="rId37" ref="CH2"/>
    <hyperlink r:id="rId38" ref="CJ2"/>
    <hyperlink r:id="rId39" ref="CL2"/>
    <hyperlink r:id="rId40" ref="CM2"/>
    <hyperlink r:id="rId41" ref="CN2"/>
    <hyperlink r:id="rId42" ref="CO2"/>
    <hyperlink r:id="rId43" ref="CP2"/>
    <hyperlink r:id="rId44" ref="CQ2"/>
    <hyperlink r:id="rId45" ref="CR2"/>
    <hyperlink r:id="rId46" ref="CS2"/>
    <hyperlink r:id="rId47" ref="CT2"/>
    <hyperlink r:id="rId48" ref="CU2"/>
    <hyperlink r:id="rId49" ref="CW2"/>
    <hyperlink r:id="rId50" ref="CX2"/>
    <hyperlink r:id="rId51" ref="CY2"/>
    <hyperlink r:id="rId52" ref="CZ2"/>
    <hyperlink r:id="rId53" ref="DA2"/>
    <hyperlink r:id="rId54" ref="DB2"/>
    <hyperlink r:id="rId55" ref="DC2"/>
    <hyperlink r:id="rId56" ref="DD2"/>
    <hyperlink r:id="rId57" ref="DF2"/>
    <hyperlink r:id="rId58" ref="DG2"/>
    <hyperlink r:id="rId59" ref="DH2"/>
    <hyperlink r:id="rId60" ref="DI2"/>
    <hyperlink r:id="rId61" ref="DJ2"/>
    <hyperlink r:id="rId62" ref="DL2"/>
    <hyperlink r:id="rId63" ref="DM2"/>
    <hyperlink r:id="rId64" ref="DN2"/>
    <hyperlink r:id="rId65" ref="DO2"/>
    <hyperlink r:id="rId66" ref="DP2"/>
    <hyperlink r:id="rId67" ref="DR2"/>
    <hyperlink r:id="rId68" ref="DT2"/>
    <hyperlink r:id="rId69" ref="DU2"/>
    <hyperlink r:id="rId70" ref="DV2"/>
    <hyperlink r:id="rId71" ref="DW2"/>
  </hyperlinks>
  <printOptions/>
  <pageMargins bottom="0.75" footer="0.0" header="0.0" left="0.25" right="0.25" top="0.75"/>
  <pageSetup fitToHeight="0" paperSize="9" orientation="portrait"/>
  <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250" t="s">
        <v>416</v>
      </c>
      <c r="B1" s="251" t="s">
        <v>417</v>
      </c>
      <c r="C1" s="252" t="s">
        <v>418</v>
      </c>
      <c r="D1" s="253" t="s">
        <v>419</v>
      </c>
      <c r="E1" s="254" t="s">
        <v>414</v>
      </c>
      <c r="F1" s="255" t="s">
        <v>401</v>
      </c>
      <c r="H1" s="253" t="s">
        <v>420</v>
      </c>
      <c r="I1" s="253" t="s">
        <v>417</v>
      </c>
      <c r="J1" s="255" t="s">
        <v>421</v>
      </c>
      <c r="K1" s="255" t="s">
        <v>414</v>
      </c>
      <c r="L1" s="256" t="s">
        <v>415</v>
      </c>
      <c r="M1" s="255" t="s">
        <v>422</v>
      </c>
      <c r="Q1" s="256" t="s">
        <v>423</v>
      </c>
      <c r="R1" s="251" t="s">
        <v>417</v>
      </c>
      <c r="S1" s="255" t="s">
        <v>421</v>
      </c>
      <c r="T1" s="255" t="s">
        <v>414</v>
      </c>
      <c r="U1" s="255" t="s">
        <v>422</v>
      </c>
      <c r="W1" s="257" t="s">
        <v>424</v>
      </c>
      <c r="X1" s="139"/>
      <c r="Y1" s="140"/>
      <c r="Z1" s="258" t="s">
        <v>425</v>
      </c>
      <c r="AA1" s="258" t="s">
        <v>426</v>
      </c>
      <c r="AB1" s="258" t="s">
        <v>427</v>
      </c>
      <c r="AC1" s="258" t="s">
        <v>428</v>
      </c>
      <c r="AD1" s="258" t="s">
        <v>429</v>
      </c>
      <c r="AE1" s="258" t="s">
        <v>430</v>
      </c>
      <c r="AF1" s="258"/>
    </row>
    <row r="2" ht="14.25" customHeight="1">
      <c r="A2" s="259" t="s">
        <v>431</v>
      </c>
      <c r="B2" s="260"/>
      <c r="C2" s="261"/>
      <c r="D2" s="262"/>
      <c r="E2" s="262"/>
      <c r="F2" s="263"/>
      <c r="H2" s="264" t="s">
        <v>432</v>
      </c>
      <c r="I2" s="265">
        <v>0.9774999999999999</v>
      </c>
      <c r="J2" s="263"/>
      <c r="K2" s="263"/>
      <c r="L2" s="263"/>
      <c r="M2" s="263"/>
      <c r="Q2" s="266" t="s">
        <v>433</v>
      </c>
      <c r="R2" s="267">
        <f>AVERAGE(B5:B33)</f>
        <v>0.9930769231</v>
      </c>
      <c r="S2" s="258"/>
      <c r="T2" s="258"/>
      <c r="U2" s="258"/>
      <c r="W2" s="268" t="s">
        <v>434</v>
      </c>
      <c r="X2" s="139"/>
      <c r="Y2" s="140"/>
      <c r="Z2" s="269" t="str">
        <f>R6</f>
        <v/>
      </c>
      <c r="AA2" s="258"/>
      <c r="AB2" s="258"/>
      <c r="AC2" s="258"/>
      <c r="AD2" s="258"/>
      <c r="AE2" s="258"/>
      <c r="AF2" s="258"/>
    </row>
    <row r="3" ht="14.25" customHeight="1">
      <c r="A3" s="259" t="s">
        <v>435</v>
      </c>
      <c r="B3" s="270">
        <v>0.99</v>
      </c>
      <c r="C3" s="261"/>
      <c r="D3" s="262"/>
      <c r="E3" s="262"/>
      <c r="F3" s="263"/>
      <c r="H3" s="271" t="s">
        <v>436</v>
      </c>
      <c r="I3" s="265">
        <v>0.9933333333333333</v>
      </c>
      <c r="J3" s="263"/>
      <c r="K3" s="263"/>
      <c r="L3" s="263"/>
      <c r="M3" s="263"/>
      <c r="Q3" s="266" t="s">
        <v>425</v>
      </c>
      <c r="R3" s="267">
        <f>AVERAGE(B34:B64)</f>
        <v>0.9957142857</v>
      </c>
      <c r="S3" s="258"/>
      <c r="T3" s="258"/>
      <c r="U3" s="258"/>
      <c r="W3" s="268" t="s">
        <v>437</v>
      </c>
      <c r="X3" s="139"/>
      <c r="Y3" s="140"/>
      <c r="Z3" s="272">
        <v>48.0</v>
      </c>
      <c r="AA3" s="258"/>
      <c r="AB3" s="258"/>
      <c r="AC3" s="258"/>
      <c r="AD3" s="258"/>
      <c r="AE3" s="258"/>
      <c r="AF3" s="258"/>
    </row>
    <row r="4" ht="14.25" customHeight="1">
      <c r="A4" s="273" t="s">
        <v>438</v>
      </c>
      <c r="B4" s="270">
        <v>0.95</v>
      </c>
      <c r="C4" s="263"/>
      <c r="D4" s="265"/>
      <c r="E4" s="265"/>
      <c r="F4" s="263"/>
      <c r="H4" s="271" t="s">
        <v>439</v>
      </c>
      <c r="I4" s="265">
        <v>0.985</v>
      </c>
      <c r="J4" s="263"/>
      <c r="K4" s="263"/>
      <c r="L4" s="263"/>
      <c r="M4" s="263"/>
      <c r="Q4" s="266" t="s">
        <v>426</v>
      </c>
      <c r="R4" s="274">
        <f>AVERAGE(B65:B94)</f>
        <v>1</v>
      </c>
      <c r="S4" s="258">
        <f>SUM(D65:D94)</f>
        <v>41</v>
      </c>
      <c r="T4" s="258"/>
      <c r="U4" s="258"/>
      <c r="W4" s="268" t="s">
        <v>404</v>
      </c>
      <c r="X4" s="139"/>
      <c r="Y4" s="140"/>
      <c r="Z4" s="275">
        <v>6.0</v>
      </c>
      <c r="AA4" s="258"/>
      <c r="AB4" s="258"/>
      <c r="AC4" s="258"/>
      <c r="AD4" s="258"/>
      <c r="AE4" s="258"/>
      <c r="AF4" s="258"/>
    </row>
    <row r="5" ht="14.25" customHeight="1">
      <c r="A5" s="273">
        <v>43832.0</v>
      </c>
      <c r="B5" s="260"/>
      <c r="C5" s="263"/>
      <c r="D5" s="265"/>
      <c r="E5" s="265"/>
      <c r="F5" s="263"/>
      <c r="H5" s="271" t="s">
        <v>440</v>
      </c>
      <c r="I5" s="265">
        <v>0.9975</v>
      </c>
      <c r="J5" s="263"/>
      <c r="K5" s="263"/>
      <c r="L5" s="263"/>
      <c r="M5" s="263"/>
      <c r="Q5" s="266" t="s">
        <v>427</v>
      </c>
      <c r="R5" s="274"/>
      <c r="S5" s="258"/>
      <c r="T5" s="258"/>
      <c r="U5" s="258"/>
      <c r="W5" s="276" t="s">
        <v>441</v>
      </c>
      <c r="X5" s="139"/>
      <c r="Y5" s="140"/>
      <c r="Z5" s="275">
        <v>165.0</v>
      </c>
      <c r="AA5" s="258"/>
      <c r="AB5" s="258"/>
      <c r="AC5" s="258"/>
      <c r="AD5" s="258"/>
      <c r="AE5" s="258"/>
      <c r="AF5" s="258"/>
    </row>
    <row r="6" ht="14.25" customHeight="1">
      <c r="A6" s="273">
        <v>43863.0</v>
      </c>
      <c r="B6" s="260"/>
      <c r="C6" s="261"/>
      <c r="D6" s="262"/>
      <c r="E6" s="262"/>
      <c r="F6" s="263"/>
      <c r="H6" s="264" t="s">
        <v>442</v>
      </c>
      <c r="I6" s="265">
        <v>1.0</v>
      </c>
      <c r="J6" s="263"/>
      <c r="K6" s="263"/>
      <c r="L6" s="263"/>
      <c r="M6" s="263"/>
      <c r="Q6" s="258"/>
      <c r="R6" s="274"/>
      <c r="S6" s="258"/>
      <c r="T6" s="258"/>
      <c r="U6" s="277"/>
      <c r="W6" s="268" t="s">
        <v>443</v>
      </c>
      <c r="X6" s="139"/>
      <c r="Y6" s="140"/>
      <c r="Z6" s="275">
        <v>34.0</v>
      </c>
      <c r="AA6" s="258"/>
      <c r="AB6" s="258"/>
      <c r="AC6" s="258"/>
      <c r="AD6" s="258"/>
      <c r="AE6" s="258"/>
      <c r="AF6" s="258"/>
    </row>
    <row r="7" ht="14.25" customHeight="1">
      <c r="A7" s="273">
        <v>43892.0</v>
      </c>
      <c r="B7" s="270">
        <v>0.99</v>
      </c>
      <c r="C7" s="261"/>
      <c r="D7" s="262"/>
      <c r="E7" s="262"/>
      <c r="F7" s="263"/>
      <c r="H7" s="271" t="s">
        <v>444</v>
      </c>
      <c r="I7" s="265">
        <v>0.98</v>
      </c>
      <c r="J7" s="262">
        <v>11.0</v>
      </c>
      <c r="K7" s="262">
        <v>29.0</v>
      </c>
      <c r="L7" s="260"/>
      <c r="M7" s="278">
        <v>0.030520833333333334</v>
      </c>
      <c r="R7" s="279"/>
      <c r="W7" s="268" t="s">
        <v>406</v>
      </c>
      <c r="X7" s="139"/>
      <c r="Y7" s="140"/>
      <c r="Z7" s="280" t="str">
        <f>U6</f>
        <v/>
      </c>
      <c r="AA7" s="258"/>
      <c r="AB7" s="258"/>
      <c r="AC7" s="258"/>
      <c r="AD7" s="258"/>
      <c r="AE7" s="258"/>
      <c r="AF7" s="258"/>
    </row>
    <row r="8" ht="14.25" customHeight="1">
      <c r="A8" s="273">
        <v>43923.0</v>
      </c>
      <c r="B8" s="270">
        <v>0.98</v>
      </c>
      <c r="C8" s="261"/>
      <c r="D8" s="262"/>
      <c r="E8" s="262"/>
      <c r="F8" s="263"/>
      <c r="H8" s="271" t="s">
        <v>445</v>
      </c>
      <c r="I8" s="265">
        <v>0.99</v>
      </c>
      <c r="J8" s="262">
        <v>21.0</v>
      </c>
      <c r="K8" s="262">
        <v>95.0</v>
      </c>
      <c r="L8" s="260"/>
      <c r="M8" s="278">
        <v>0.08332175925925926</v>
      </c>
      <c r="R8" s="279"/>
    </row>
    <row r="9" ht="14.25" customHeight="1">
      <c r="A9" s="273">
        <v>43953.0</v>
      </c>
      <c r="B9" s="260"/>
      <c r="C9" s="261"/>
      <c r="D9" s="262"/>
      <c r="E9" s="262"/>
      <c r="F9" s="263"/>
      <c r="H9" s="271" t="s">
        <v>446</v>
      </c>
      <c r="I9" s="265">
        <v>1.0</v>
      </c>
      <c r="J9" s="262">
        <v>21.0</v>
      </c>
      <c r="K9" s="262">
        <v>123.0</v>
      </c>
      <c r="L9" s="260"/>
      <c r="M9" s="278">
        <v>0.06927083333333334</v>
      </c>
      <c r="R9" s="279"/>
    </row>
    <row r="10" ht="14.25" customHeight="1">
      <c r="A10" s="273">
        <v>43984.0</v>
      </c>
      <c r="B10" s="260"/>
      <c r="C10" s="261"/>
      <c r="D10" s="262"/>
      <c r="E10" s="262"/>
      <c r="F10" s="263"/>
      <c r="H10" s="271" t="s">
        <v>447</v>
      </c>
      <c r="I10" s="265">
        <v>1.0</v>
      </c>
      <c r="J10" s="262">
        <v>14.0</v>
      </c>
      <c r="K10" s="262">
        <v>61.0</v>
      </c>
      <c r="L10" s="260"/>
      <c r="M10" s="278">
        <v>0.0372337962962963</v>
      </c>
      <c r="R10" s="279"/>
      <c r="X10" s="281"/>
    </row>
    <row r="11" ht="14.25" customHeight="1">
      <c r="A11" s="273">
        <v>44014.0</v>
      </c>
      <c r="B11" s="270">
        <v>0.99</v>
      </c>
      <c r="C11" s="261"/>
      <c r="D11" s="265"/>
      <c r="E11" s="265"/>
      <c r="F11" s="263"/>
      <c r="H11" s="271" t="s">
        <v>448</v>
      </c>
      <c r="I11" s="265">
        <v>1.0</v>
      </c>
      <c r="J11" s="282">
        <v>11.0</v>
      </c>
      <c r="K11" s="282">
        <v>55.0</v>
      </c>
      <c r="L11" s="265">
        <f t="shared" ref="L11:L18" si="1">I11*J11</f>
        <v>11</v>
      </c>
      <c r="M11" s="278">
        <v>0.039525462962962964</v>
      </c>
      <c r="R11" s="279"/>
    </row>
    <row r="12" ht="14.25" customHeight="1">
      <c r="A12" s="273">
        <v>44045.0</v>
      </c>
      <c r="B12" s="270">
        <v>1.0</v>
      </c>
      <c r="C12" s="261"/>
      <c r="D12" s="265"/>
      <c r="E12" s="265"/>
      <c r="F12" s="263"/>
      <c r="H12" s="271" t="s">
        <v>449</v>
      </c>
      <c r="I12" s="265">
        <v>0.9986111111111111</v>
      </c>
      <c r="J12" s="282">
        <v>16.0</v>
      </c>
      <c r="K12" s="282">
        <v>56.0</v>
      </c>
      <c r="L12" s="265">
        <f t="shared" si="1"/>
        <v>15.97777778</v>
      </c>
      <c r="M12" s="278">
        <v>0.08503472222222222</v>
      </c>
      <c r="R12" s="279"/>
    </row>
    <row r="13" ht="14.25" customHeight="1">
      <c r="A13" s="273">
        <v>44076.0</v>
      </c>
      <c r="B13" s="260"/>
      <c r="C13" s="261"/>
      <c r="D13" s="262"/>
      <c r="E13" s="262"/>
      <c r="F13" s="263"/>
      <c r="H13" s="271" t="s">
        <v>450</v>
      </c>
      <c r="I13" s="265">
        <v>1.0</v>
      </c>
      <c r="J13" s="282">
        <v>21.0</v>
      </c>
      <c r="K13" s="282">
        <v>91.0</v>
      </c>
      <c r="L13" s="265">
        <f t="shared" si="1"/>
        <v>21</v>
      </c>
      <c r="M13" s="278">
        <v>0.08929398148148149</v>
      </c>
      <c r="R13" s="279"/>
    </row>
    <row r="14" ht="14.25" customHeight="1">
      <c r="A14" s="273">
        <v>44106.0</v>
      </c>
      <c r="B14" s="260"/>
      <c r="C14" s="261"/>
      <c r="D14" s="262"/>
      <c r="E14" s="262"/>
      <c r="F14" s="263"/>
      <c r="H14" s="271" t="s">
        <v>451</v>
      </c>
      <c r="I14" s="265">
        <v>1.0</v>
      </c>
      <c r="J14" s="282">
        <v>29.0</v>
      </c>
      <c r="K14" s="282">
        <v>58.0</v>
      </c>
      <c r="L14" s="265">
        <f t="shared" si="1"/>
        <v>29</v>
      </c>
      <c r="M14" s="278">
        <v>0.11725694444444443</v>
      </c>
      <c r="R14" s="279"/>
    </row>
    <row r="15" ht="14.25" customHeight="1">
      <c r="A15" s="273">
        <v>44137.0</v>
      </c>
      <c r="B15" s="270">
        <v>0.99</v>
      </c>
      <c r="C15" s="261"/>
      <c r="D15" s="283"/>
      <c r="E15" s="283"/>
      <c r="F15" s="263"/>
      <c r="H15" s="264" t="s">
        <v>452</v>
      </c>
      <c r="I15" s="284">
        <v>0.9946</v>
      </c>
      <c r="J15" s="285">
        <v>37.0</v>
      </c>
      <c r="K15" s="286"/>
      <c r="L15" s="265">
        <f t="shared" si="1"/>
        <v>36.8002</v>
      </c>
      <c r="M15" s="287">
        <v>0.12707175925925926</v>
      </c>
      <c r="R15" s="279"/>
    </row>
    <row r="16" ht="14.25" customHeight="1">
      <c r="A16" s="273">
        <v>44167.0</v>
      </c>
      <c r="B16" s="270">
        <v>0.98</v>
      </c>
      <c r="C16" s="261"/>
      <c r="D16" s="283"/>
      <c r="E16" s="283"/>
      <c r="F16" s="263"/>
      <c r="H16" s="288" t="s">
        <v>453</v>
      </c>
      <c r="I16" s="274">
        <f>SUM(C100:C106)/J16</f>
        <v>0.8838286137</v>
      </c>
      <c r="J16" s="258">
        <f t="shared" ref="J16:K16" si="2">SUM(D100:D106)</f>
        <v>23</v>
      </c>
      <c r="K16" s="289">
        <f t="shared" si="2"/>
        <v>41</v>
      </c>
      <c r="L16" s="274">
        <f t="shared" si="1"/>
        <v>20.32805812</v>
      </c>
      <c r="M16" s="277">
        <f>SUM(F100:F106)</f>
        <v>0.08827546296</v>
      </c>
      <c r="R16" s="279"/>
    </row>
    <row r="17" ht="14.25" customHeight="1">
      <c r="A17" s="259" t="s">
        <v>454</v>
      </c>
      <c r="B17" s="260"/>
      <c r="C17" s="261"/>
      <c r="D17" s="262"/>
      <c r="E17" s="262"/>
      <c r="F17" s="263"/>
      <c r="H17" s="288" t="s">
        <v>455</v>
      </c>
      <c r="I17" s="274">
        <f>SUM(C107:C113)/J17</f>
        <v>0.8487188511</v>
      </c>
      <c r="J17" s="258">
        <f t="shared" ref="J17:K17" si="3">SUM(D107:D113)</f>
        <v>43</v>
      </c>
      <c r="K17" s="289">
        <f t="shared" si="3"/>
        <v>58</v>
      </c>
      <c r="L17" s="274">
        <f t="shared" si="1"/>
        <v>36.4949106</v>
      </c>
      <c r="M17" s="290">
        <f>SUM(F107:F113)</f>
        <v>996.4163773</v>
      </c>
      <c r="R17" s="279"/>
    </row>
    <row r="18" ht="14.25" customHeight="1">
      <c r="A18" s="259" t="s">
        <v>456</v>
      </c>
      <c r="B18" s="260"/>
      <c r="C18" s="261"/>
      <c r="D18" s="265"/>
      <c r="E18" s="265"/>
      <c r="F18" s="263"/>
      <c r="H18" s="266" t="s">
        <v>457</v>
      </c>
      <c r="I18" s="274">
        <f>SUM(C114:C120)/J18</f>
        <v>0.8507380958</v>
      </c>
      <c r="J18" s="258">
        <f t="shared" ref="J18:K18" si="4">SUM(D114:D120)</f>
        <v>34</v>
      </c>
      <c r="K18" s="258">
        <f t="shared" si="4"/>
        <v>88</v>
      </c>
      <c r="L18" s="274">
        <f t="shared" si="1"/>
        <v>28.92509526</v>
      </c>
      <c r="M18" s="277">
        <f>SUM(F114:F120)</f>
        <v>0.1674305556</v>
      </c>
      <c r="R18" s="279"/>
    </row>
    <row r="19" ht="15.75" customHeight="1">
      <c r="A19" s="259" t="s">
        <v>458</v>
      </c>
      <c r="B19" s="260"/>
      <c r="C19" s="261"/>
      <c r="D19" s="265"/>
      <c r="E19" s="265"/>
      <c r="F19" s="263"/>
      <c r="H19" s="258"/>
      <c r="I19" s="274"/>
      <c r="J19" s="258"/>
      <c r="K19" s="258"/>
      <c r="L19" s="258"/>
      <c r="M19" s="258"/>
      <c r="R19" s="279"/>
    </row>
    <row r="20" ht="15.75" customHeight="1">
      <c r="A20" s="259" t="s">
        <v>459</v>
      </c>
      <c r="B20" s="270">
        <v>0.99</v>
      </c>
      <c r="C20" s="261"/>
      <c r="D20" s="262"/>
      <c r="E20" s="262"/>
      <c r="F20" s="263"/>
      <c r="H20" s="258"/>
      <c r="I20" s="274"/>
      <c r="J20" s="258"/>
      <c r="K20" s="258"/>
      <c r="L20" s="258"/>
      <c r="M20" s="258"/>
      <c r="R20" s="279"/>
    </row>
    <row r="21" ht="15.75" customHeight="1">
      <c r="A21" s="259" t="s">
        <v>460</v>
      </c>
      <c r="B21" s="260"/>
      <c r="C21" s="261"/>
      <c r="D21" s="262"/>
      <c r="E21" s="262"/>
      <c r="F21" s="263"/>
      <c r="H21" s="291"/>
      <c r="I21" s="274"/>
      <c r="J21" s="292"/>
      <c r="K21" s="258"/>
      <c r="L21" s="258"/>
      <c r="M21" s="258"/>
      <c r="R21" s="279"/>
    </row>
    <row r="22" ht="15.75" customHeight="1">
      <c r="A22" s="259" t="s">
        <v>461</v>
      </c>
      <c r="B22" s="260"/>
      <c r="C22" s="261"/>
      <c r="D22" s="262"/>
      <c r="E22" s="262"/>
      <c r="F22" s="263"/>
      <c r="H22" s="258"/>
      <c r="I22" s="274"/>
      <c r="J22" s="293"/>
      <c r="K22" s="258"/>
      <c r="L22" s="258"/>
      <c r="M22" s="258"/>
      <c r="R22" s="279"/>
    </row>
    <row r="23" ht="15.75" customHeight="1">
      <c r="A23" s="259" t="s">
        <v>462</v>
      </c>
      <c r="B23" s="270">
        <v>1.0</v>
      </c>
      <c r="C23" s="261"/>
      <c r="D23" s="262"/>
      <c r="E23" s="262"/>
      <c r="F23" s="263"/>
      <c r="H23" s="258"/>
      <c r="I23" s="274"/>
      <c r="J23" s="293"/>
      <c r="K23" s="293"/>
      <c r="L23" s="274"/>
      <c r="M23" s="294"/>
      <c r="R23" s="279"/>
    </row>
    <row r="24" ht="15.75" customHeight="1">
      <c r="A24" s="259" t="s">
        <v>463</v>
      </c>
      <c r="B24" s="270">
        <v>0.99</v>
      </c>
      <c r="C24" s="261"/>
      <c r="D24" s="262"/>
      <c r="E24" s="262"/>
      <c r="F24" s="263"/>
      <c r="H24" s="258"/>
      <c r="I24" s="274"/>
      <c r="J24" s="293"/>
      <c r="K24" s="293"/>
      <c r="L24" s="274"/>
      <c r="M24" s="295"/>
      <c r="R24" s="279"/>
    </row>
    <row r="25" ht="15.75" customHeight="1">
      <c r="A25" s="259" t="s">
        <v>464</v>
      </c>
      <c r="B25" s="260"/>
      <c r="C25" s="261"/>
      <c r="D25" s="265"/>
      <c r="E25" s="265"/>
      <c r="F25" s="263"/>
      <c r="H25" s="258"/>
      <c r="I25" s="274"/>
      <c r="J25" s="293"/>
      <c r="K25" s="293"/>
      <c r="L25" s="274"/>
      <c r="M25" s="295"/>
      <c r="R25" s="279"/>
    </row>
    <row r="26" ht="15.75" customHeight="1">
      <c r="A26" s="259" t="s">
        <v>465</v>
      </c>
      <c r="B26" s="260"/>
      <c r="C26" s="261"/>
      <c r="D26" s="265"/>
      <c r="E26" s="265"/>
      <c r="F26" s="263"/>
      <c r="H26" s="258"/>
      <c r="I26" s="274"/>
      <c r="J26" s="258"/>
      <c r="K26" s="258"/>
      <c r="L26" s="274"/>
      <c r="M26" s="277"/>
      <c r="R26" s="279"/>
    </row>
    <row r="27" ht="15.75" customHeight="1">
      <c r="A27" s="259" t="s">
        <v>466</v>
      </c>
      <c r="B27" s="270">
        <v>1.0</v>
      </c>
      <c r="C27" s="261"/>
      <c r="D27" s="262"/>
      <c r="E27" s="262"/>
      <c r="F27" s="263"/>
      <c r="H27" s="258"/>
      <c r="I27" s="274"/>
      <c r="J27" s="258"/>
      <c r="K27" s="258"/>
      <c r="L27" s="274"/>
      <c r="M27" s="277"/>
      <c r="R27" s="279"/>
    </row>
    <row r="28" ht="15.75" customHeight="1">
      <c r="A28" s="259" t="s">
        <v>467</v>
      </c>
      <c r="B28" s="270">
        <v>1.0</v>
      </c>
      <c r="C28" s="261"/>
      <c r="D28" s="262"/>
      <c r="E28" s="262"/>
      <c r="F28" s="263"/>
      <c r="H28" s="258"/>
      <c r="I28" s="274"/>
      <c r="J28" s="258"/>
      <c r="K28" s="258"/>
      <c r="L28" s="274"/>
      <c r="M28" s="277"/>
      <c r="R28" s="279"/>
    </row>
    <row r="29" ht="15.75" customHeight="1">
      <c r="A29" s="259" t="s">
        <v>468</v>
      </c>
      <c r="B29" s="260"/>
      <c r="C29" s="261"/>
      <c r="D29" s="262"/>
      <c r="E29" s="262"/>
      <c r="F29" s="263"/>
      <c r="R29" s="279"/>
    </row>
    <row r="30" ht="15.75" customHeight="1">
      <c r="A30" s="296" t="s">
        <v>469</v>
      </c>
      <c r="B30" s="260"/>
      <c r="C30" s="261"/>
      <c r="D30" s="262"/>
      <c r="E30" s="262"/>
      <c r="F30" s="263"/>
      <c r="R30" s="279"/>
    </row>
    <row r="31" ht="15.75" customHeight="1">
      <c r="A31" s="296" t="s">
        <v>470</v>
      </c>
      <c r="B31" s="270">
        <v>1.0</v>
      </c>
      <c r="C31" s="261"/>
      <c r="D31" s="265"/>
      <c r="E31" s="265"/>
      <c r="F31" s="263"/>
      <c r="R31" s="279"/>
    </row>
    <row r="32" ht="15.75" customHeight="1">
      <c r="A32" s="296" t="s">
        <v>471</v>
      </c>
      <c r="B32" s="270">
        <v>1.0</v>
      </c>
      <c r="C32" s="261"/>
      <c r="D32" s="265"/>
      <c r="E32" s="265"/>
      <c r="F32" s="263"/>
      <c r="R32" s="279"/>
    </row>
    <row r="33" ht="15.75" customHeight="1">
      <c r="A33" s="297" t="s">
        <v>472</v>
      </c>
      <c r="B33" s="260"/>
      <c r="C33" s="261"/>
      <c r="D33" s="265"/>
      <c r="E33" s="265"/>
      <c r="F33" s="263"/>
      <c r="R33" s="279"/>
    </row>
    <row r="34" ht="15.75" customHeight="1">
      <c r="A34" s="297">
        <v>43833.0</v>
      </c>
      <c r="B34" s="298"/>
      <c r="C34" s="261"/>
      <c r="D34" s="262"/>
      <c r="E34" s="262"/>
      <c r="F34" s="263"/>
      <c r="R34" s="279"/>
    </row>
    <row r="35" ht="15.75" customHeight="1">
      <c r="A35" s="297">
        <v>43864.0</v>
      </c>
      <c r="B35" s="299">
        <v>1.0</v>
      </c>
      <c r="C35" s="261"/>
      <c r="D35" s="262"/>
      <c r="E35" s="262"/>
      <c r="F35" s="263"/>
      <c r="R35" s="279"/>
    </row>
    <row r="36" ht="15.75" customHeight="1">
      <c r="A36" s="297">
        <v>43893.0</v>
      </c>
      <c r="B36" s="299">
        <v>1.0</v>
      </c>
      <c r="C36" s="261"/>
      <c r="D36" s="262"/>
      <c r="E36" s="262"/>
      <c r="F36" s="263"/>
      <c r="R36" s="279"/>
    </row>
    <row r="37" ht="15.75" customHeight="1">
      <c r="A37" s="273">
        <v>43924.0</v>
      </c>
      <c r="B37" s="260"/>
      <c r="C37" s="261"/>
      <c r="D37" s="262"/>
      <c r="E37" s="262"/>
      <c r="F37" s="263"/>
      <c r="R37" s="279"/>
    </row>
    <row r="38" ht="15.75" customHeight="1">
      <c r="A38" s="273">
        <v>43954.0</v>
      </c>
      <c r="B38" s="260"/>
      <c r="C38" s="261"/>
      <c r="D38" s="262"/>
      <c r="E38" s="262"/>
      <c r="F38" s="263"/>
      <c r="R38" s="279"/>
    </row>
    <row r="39" ht="15.75" customHeight="1">
      <c r="A39" s="273">
        <v>43985.0</v>
      </c>
      <c r="B39" s="260"/>
      <c r="C39" s="261"/>
      <c r="D39" s="265"/>
      <c r="E39" s="265"/>
      <c r="F39" s="263"/>
      <c r="R39" s="279"/>
    </row>
    <row r="40" ht="15.75" customHeight="1">
      <c r="A40" s="273">
        <v>44015.0</v>
      </c>
      <c r="B40" s="260"/>
      <c r="C40" s="261"/>
      <c r="D40" s="265"/>
      <c r="E40" s="265"/>
      <c r="F40" s="263"/>
      <c r="R40" s="279"/>
    </row>
    <row r="41" ht="15.75" customHeight="1">
      <c r="A41" s="273">
        <v>44046.0</v>
      </c>
      <c r="B41" s="260"/>
      <c r="C41" s="261"/>
      <c r="D41" s="262"/>
      <c r="E41" s="262"/>
      <c r="F41" s="263"/>
      <c r="R41" s="279"/>
    </row>
    <row r="42" ht="15.75" customHeight="1">
      <c r="A42" s="273">
        <v>44077.0</v>
      </c>
      <c r="B42" s="260"/>
      <c r="C42" s="261"/>
      <c r="D42" s="262"/>
      <c r="E42" s="262"/>
      <c r="F42" s="263"/>
      <c r="R42" s="279"/>
    </row>
    <row r="43" ht="15.75" customHeight="1">
      <c r="A43" s="273">
        <v>44107.0</v>
      </c>
      <c r="B43" s="270">
        <v>0.98</v>
      </c>
      <c r="C43" s="261"/>
      <c r="D43" s="262"/>
      <c r="E43" s="262"/>
      <c r="F43" s="263"/>
      <c r="R43" s="279"/>
    </row>
    <row r="44" ht="15.75" customHeight="1">
      <c r="A44" s="273">
        <v>44138.0</v>
      </c>
      <c r="B44" s="270">
        <v>0.98</v>
      </c>
      <c r="C44" s="261"/>
      <c r="D44" s="283"/>
      <c r="E44" s="283"/>
      <c r="F44" s="263"/>
      <c r="R44" s="279"/>
    </row>
    <row r="45" ht="15.75" customHeight="1">
      <c r="A45" s="273">
        <v>44168.0</v>
      </c>
      <c r="B45" s="260"/>
      <c r="C45" s="261"/>
      <c r="D45" s="262"/>
      <c r="E45" s="262"/>
      <c r="F45" s="263"/>
      <c r="R45" s="279"/>
    </row>
    <row r="46" ht="15.75" customHeight="1">
      <c r="A46" s="259" t="s">
        <v>473</v>
      </c>
      <c r="B46" s="270">
        <v>1.0</v>
      </c>
      <c r="C46" s="261"/>
      <c r="D46" s="265"/>
      <c r="E46" s="265"/>
      <c r="F46" s="263"/>
      <c r="R46" s="279"/>
    </row>
    <row r="47" ht="15.75" customHeight="1">
      <c r="A47" s="259" t="s">
        <v>474</v>
      </c>
      <c r="B47" s="270">
        <v>1.0</v>
      </c>
      <c r="C47" s="263"/>
      <c r="D47" s="265"/>
      <c r="E47" s="265"/>
      <c r="F47" s="263"/>
      <c r="R47" s="279"/>
    </row>
    <row r="48" ht="14.25" customHeight="1">
      <c r="A48" s="259" t="s">
        <v>475</v>
      </c>
      <c r="B48" s="270">
        <v>0.98</v>
      </c>
      <c r="C48" s="263"/>
      <c r="D48" s="262"/>
      <c r="E48" s="262"/>
      <c r="F48" s="263"/>
      <c r="R48" s="279"/>
    </row>
    <row r="49" ht="14.25" customHeight="1">
      <c r="A49" s="259" t="s">
        <v>476</v>
      </c>
      <c r="B49" s="260"/>
      <c r="C49" s="263"/>
      <c r="D49" s="262"/>
      <c r="E49" s="262"/>
      <c r="F49" s="263"/>
      <c r="R49" s="279"/>
    </row>
    <row r="50" ht="14.25" customHeight="1">
      <c r="A50" s="259" t="s">
        <v>477</v>
      </c>
      <c r="B50" s="260"/>
      <c r="C50" s="263"/>
      <c r="D50" s="265"/>
      <c r="E50" s="265"/>
      <c r="F50" s="263"/>
      <c r="R50" s="279"/>
    </row>
    <row r="51" ht="14.25" customHeight="1">
      <c r="A51" s="259" t="s">
        <v>478</v>
      </c>
      <c r="B51" s="270">
        <v>1.0</v>
      </c>
      <c r="C51" s="263"/>
      <c r="D51" s="262"/>
      <c r="E51" s="262"/>
      <c r="F51" s="263"/>
      <c r="R51" s="279"/>
    </row>
    <row r="52" ht="14.25" customHeight="1">
      <c r="A52" s="259" t="s">
        <v>479</v>
      </c>
      <c r="B52" s="270">
        <v>1.0</v>
      </c>
      <c r="C52" s="263"/>
      <c r="D52" s="262"/>
      <c r="E52" s="262"/>
      <c r="F52" s="263"/>
      <c r="R52" s="279"/>
    </row>
    <row r="53" ht="14.25" customHeight="1">
      <c r="A53" s="259" t="s">
        <v>480</v>
      </c>
      <c r="B53" s="260"/>
      <c r="C53" s="263"/>
      <c r="D53" s="265"/>
      <c r="E53" s="265"/>
      <c r="F53" s="263"/>
      <c r="R53" s="279"/>
    </row>
    <row r="54" ht="14.25" customHeight="1">
      <c r="A54" s="259" t="s">
        <v>481</v>
      </c>
      <c r="B54" s="260"/>
      <c r="C54" s="263"/>
      <c r="D54" s="265"/>
      <c r="E54" s="265"/>
      <c r="F54" s="263"/>
      <c r="R54" s="279"/>
    </row>
    <row r="55" ht="14.25" customHeight="1">
      <c r="A55" s="259" t="s">
        <v>482</v>
      </c>
      <c r="B55" s="270">
        <v>1.0</v>
      </c>
      <c r="C55" s="263"/>
      <c r="D55" s="262"/>
      <c r="E55" s="262"/>
      <c r="F55" s="263"/>
      <c r="R55" s="279"/>
    </row>
    <row r="56" ht="14.25" customHeight="1">
      <c r="A56" s="259" t="s">
        <v>483</v>
      </c>
      <c r="B56" s="270">
        <v>1.0</v>
      </c>
      <c r="C56" s="263"/>
      <c r="D56" s="262"/>
      <c r="E56" s="262"/>
      <c r="F56" s="263"/>
      <c r="R56" s="279"/>
    </row>
    <row r="57" ht="14.25" customHeight="1">
      <c r="A57" s="300" t="s">
        <v>484</v>
      </c>
      <c r="B57" s="260"/>
      <c r="C57" s="263"/>
      <c r="D57" s="262"/>
      <c r="E57" s="262"/>
      <c r="F57" s="263"/>
      <c r="R57" s="279"/>
    </row>
    <row r="58" ht="14.25" customHeight="1">
      <c r="A58" s="300" t="s">
        <v>485</v>
      </c>
      <c r="B58" s="260"/>
      <c r="C58" s="263"/>
      <c r="D58" s="262"/>
      <c r="E58" s="262"/>
      <c r="F58" s="263"/>
      <c r="R58" s="279"/>
    </row>
    <row r="59" ht="14.25" customHeight="1">
      <c r="A59" s="301" t="s">
        <v>486</v>
      </c>
      <c r="B59" s="270">
        <v>1.0</v>
      </c>
      <c r="C59" s="263"/>
      <c r="D59" s="262"/>
      <c r="E59" s="262"/>
      <c r="F59" s="263"/>
      <c r="R59" s="279"/>
    </row>
    <row r="60" ht="14.25" customHeight="1">
      <c r="A60" s="301" t="s">
        <v>487</v>
      </c>
      <c r="B60" s="260"/>
      <c r="C60" s="263"/>
      <c r="D60" s="265"/>
      <c r="E60" s="265"/>
      <c r="F60" s="263"/>
      <c r="R60" s="279"/>
    </row>
    <row r="61" ht="14.25" customHeight="1">
      <c r="A61" s="301" t="s">
        <v>488</v>
      </c>
      <c r="B61" s="260"/>
      <c r="C61" s="263"/>
      <c r="D61" s="265"/>
      <c r="E61" s="265"/>
      <c r="F61" s="263"/>
      <c r="R61" s="279"/>
    </row>
    <row r="62" ht="14.25" customHeight="1">
      <c r="A62" s="301" t="s">
        <v>489</v>
      </c>
      <c r="B62" s="298"/>
      <c r="C62" s="302"/>
      <c r="D62" s="303"/>
      <c r="E62" s="303"/>
      <c r="F62" s="263"/>
      <c r="R62" s="279"/>
    </row>
    <row r="63" ht="14.25" customHeight="1">
      <c r="A63" s="301" t="s">
        <v>490</v>
      </c>
      <c r="B63" s="299">
        <v>1.0</v>
      </c>
      <c r="C63" s="302"/>
      <c r="D63" s="303"/>
      <c r="E63" s="303"/>
      <c r="F63" s="263"/>
      <c r="R63" s="279"/>
    </row>
    <row r="64" ht="14.25" customHeight="1">
      <c r="A64" s="273" t="s">
        <v>491</v>
      </c>
      <c r="B64" s="299">
        <v>1.0</v>
      </c>
      <c r="C64" s="302"/>
      <c r="D64" s="303"/>
      <c r="E64" s="303"/>
      <c r="F64" s="263"/>
      <c r="R64" s="279"/>
    </row>
    <row r="65" ht="14.25" customHeight="1">
      <c r="A65" s="273">
        <v>43834.0</v>
      </c>
      <c r="B65" s="298"/>
      <c r="C65" s="302"/>
      <c r="D65" s="303"/>
      <c r="E65" s="303"/>
      <c r="F65" s="263"/>
      <c r="R65" s="279"/>
    </row>
    <row r="66" ht="14.25" customHeight="1">
      <c r="A66" s="273">
        <v>43865.0</v>
      </c>
      <c r="B66" s="298"/>
      <c r="C66" s="298"/>
      <c r="D66" s="303"/>
      <c r="E66" s="303"/>
      <c r="F66" s="304"/>
      <c r="R66" s="279"/>
    </row>
    <row r="67" ht="14.25" customHeight="1">
      <c r="A67" s="273">
        <v>43894.0</v>
      </c>
      <c r="B67" s="298"/>
      <c r="C67" s="298"/>
      <c r="D67" s="305"/>
      <c r="E67" s="305"/>
      <c r="F67" s="304"/>
      <c r="R67" s="279"/>
    </row>
    <row r="68" ht="14.25" customHeight="1">
      <c r="A68" s="273">
        <v>43925.0</v>
      </c>
      <c r="B68" s="298"/>
      <c r="C68" s="298"/>
      <c r="D68" s="305"/>
      <c r="E68" s="305"/>
      <c r="F68" s="304"/>
      <c r="R68" s="279"/>
    </row>
    <row r="69" ht="14.25" customHeight="1">
      <c r="A69" s="273">
        <v>43955.0</v>
      </c>
      <c r="B69" s="298"/>
      <c r="C69" s="302"/>
      <c r="D69" s="303"/>
      <c r="E69" s="303"/>
      <c r="F69" s="263"/>
      <c r="R69" s="279"/>
    </row>
    <row r="70" ht="14.25" customHeight="1">
      <c r="A70" s="273">
        <v>43986.0</v>
      </c>
      <c r="B70" s="298"/>
      <c r="C70" s="298"/>
      <c r="D70" s="303"/>
      <c r="E70" s="303"/>
      <c r="F70" s="304"/>
      <c r="R70" s="279"/>
    </row>
    <row r="71" ht="14.25" customHeight="1">
      <c r="A71" s="273">
        <v>44016.0</v>
      </c>
      <c r="B71" s="298"/>
      <c r="C71" s="298"/>
      <c r="D71" s="303"/>
      <c r="E71" s="303"/>
      <c r="F71" s="304"/>
      <c r="R71" s="279"/>
    </row>
    <row r="72" ht="14.25" customHeight="1">
      <c r="A72" s="273">
        <v>44047.0</v>
      </c>
      <c r="B72" s="298"/>
      <c r="C72" s="298"/>
      <c r="D72" s="303"/>
      <c r="E72" s="303"/>
      <c r="F72" s="304"/>
      <c r="R72" s="279"/>
    </row>
    <row r="73" ht="14.25" customHeight="1">
      <c r="A73" s="273">
        <v>44078.0</v>
      </c>
      <c r="B73" s="298"/>
      <c r="C73" s="302"/>
      <c r="D73" s="303"/>
      <c r="E73" s="303"/>
      <c r="F73" s="263"/>
      <c r="R73" s="279"/>
    </row>
    <row r="74" ht="14.25" customHeight="1">
      <c r="A74" s="273">
        <v>44108.0</v>
      </c>
      <c r="B74" s="298"/>
      <c r="C74" s="298"/>
      <c r="D74" s="306"/>
      <c r="E74" s="306"/>
      <c r="F74" s="304"/>
      <c r="R74" s="279"/>
    </row>
    <row r="75" ht="14.25" customHeight="1">
      <c r="A75" s="273">
        <v>44139.0</v>
      </c>
      <c r="B75" s="298">
        <v>1.0</v>
      </c>
      <c r="C75" s="298">
        <v>4.0</v>
      </c>
      <c r="D75" s="307" t="s">
        <v>492</v>
      </c>
      <c r="E75" s="307"/>
      <c r="F75" s="304">
        <v>0.016840277777777777</v>
      </c>
      <c r="R75" s="279"/>
    </row>
    <row r="76" ht="14.25" customHeight="1">
      <c r="A76" s="273">
        <v>44169.0</v>
      </c>
      <c r="B76" s="298">
        <v>1.0</v>
      </c>
      <c r="C76" s="298">
        <v>5.0</v>
      </c>
      <c r="D76" s="303">
        <v>5.0</v>
      </c>
      <c r="E76" s="303"/>
      <c r="F76" s="304">
        <v>0.016979166666666667</v>
      </c>
      <c r="R76" s="279"/>
    </row>
    <row r="77" ht="14.25" customHeight="1">
      <c r="A77" s="301" t="s">
        <v>493</v>
      </c>
      <c r="B77" s="298"/>
      <c r="C77" s="302"/>
      <c r="D77" s="303"/>
      <c r="E77" s="303"/>
      <c r="F77" s="263"/>
      <c r="R77" s="279"/>
    </row>
    <row r="78" ht="14.25" customHeight="1">
      <c r="A78" s="308" t="s">
        <v>494</v>
      </c>
      <c r="B78" s="298"/>
      <c r="C78" s="298"/>
      <c r="D78" s="303"/>
      <c r="E78" s="303"/>
      <c r="F78" s="304"/>
      <c r="R78" s="279"/>
    </row>
    <row r="79" ht="14.25" customHeight="1">
      <c r="A79" s="308" t="s">
        <v>495</v>
      </c>
      <c r="B79" s="298">
        <v>1.0</v>
      </c>
      <c r="C79" s="298">
        <v>6.0</v>
      </c>
      <c r="D79" s="303">
        <v>6.0</v>
      </c>
      <c r="E79" s="303"/>
      <c r="F79" s="304">
        <v>0.0424537037037037</v>
      </c>
      <c r="R79" s="279"/>
    </row>
    <row r="80" ht="14.25" customHeight="1">
      <c r="A80" s="308" t="s">
        <v>496</v>
      </c>
      <c r="B80" s="298">
        <v>1.0</v>
      </c>
      <c r="C80" s="298">
        <v>6.0</v>
      </c>
      <c r="D80" s="303">
        <v>6.0</v>
      </c>
      <c r="E80" s="303"/>
      <c r="F80" s="304">
        <v>0.010462962962962962</v>
      </c>
      <c r="R80" s="279"/>
    </row>
    <row r="81" ht="14.25" customHeight="1">
      <c r="A81" s="308" t="s">
        <v>497</v>
      </c>
      <c r="B81" s="298"/>
      <c r="C81" s="302"/>
      <c r="D81" s="203"/>
      <c r="E81" s="203"/>
      <c r="F81" s="263"/>
      <c r="R81" s="279"/>
    </row>
    <row r="82" ht="14.25" customHeight="1">
      <c r="A82" s="308" t="s">
        <v>498</v>
      </c>
      <c r="B82" s="298"/>
      <c r="C82" s="298"/>
      <c r="D82" s="303"/>
      <c r="E82" s="303"/>
      <c r="F82" s="304"/>
      <c r="R82" s="279"/>
    </row>
    <row r="83" ht="14.25" customHeight="1">
      <c r="A83" s="308" t="s">
        <v>499</v>
      </c>
      <c r="B83" s="298">
        <v>1.0</v>
      </c>
      <c r="C83" s="298">
        <v>5.0</v>
      </c>
      <c r="D83" s="303">
        <v>5.0</v>
      </c>
      <c r="E83" s="303"/>
      <c r="F83" s="304">
        <v>0.0153125</v>
      </c>
      <c r="R83" s="279"/>
    </row>
    <row r="84" ht="14.25" customHeight="1">
      <c r="A84" s="308" t="s">
        <v>500</v>
      </c>
      <c r="B84" s="298">
        <v>1.0</v>
      </c>
      <c r="C84" s="298">
        <v>4.0</v>
      </c>
      <c r="D84" s="303">
        <v>4.0</v>
      </c>
      <c r="E84" s="303"/>
      <c r="F84" s="304">
        <v>0.021064814814814814</v>
      </c>
      <c r="R84" s="279"/>
    </row>
    <row r="85" ht="14.25" customHeight="1">
      <c r="A85" s="308" t="s">
        <v>501</v>
      </c>
      <c r="B85" s="298"/>
      <c r="C85" s="302"/>
      <c r="D85" s="303"/>
      <c r="E85" s="303"/>
      <c r="F85" s="263"/>
      <c r="R85" s="279"/>
    </row>
    <row r="86" ht="14.25" customHeight="1">
      <c r="A86" s="308" t="s">
        <v>502</v>
      </c>
      <c r="B86" s="298"/>
      <c r="C86" s="298"/>
      <c r="D86" s="303"/>
      <c r="E86" s="303"/>
      <c r="F86" s="304"/>
      <c r="R86" s="279"/>
    </row>
    <row r="87" ht="14.25" customHeight="1">
      <c r="A87" s="308" t="s">
        <v>503</v>
      </c>
      <c r="B87" s="298">
        <v>1.0</v>
      </c>
      <c r="C87" s="298">
        <v>6.0</v>
      </c>
      <c r="D87" s="307" t="s">
        <v>504</v>
      </c>
      <c r="E87" s="307"/>
      <c r="F87" s="304">
        <v>0.025543981481481477</v>
      </c>
      <c r="R87" s="279"/>
    </row>
    <row r="88" ht="14.25" customHeight="1">
      <c r="A88" s="308" t="s">
        <v>505</v>
      </c>
      <c r="B88" s="298">
        <v>1.0</v>
      </c>
      <c r="C88" s="298">
        <v>12.0</v>
      </c>
      <c r="D88" s="307" t="s">
        <v>506</v>
      </c>
      <c r="E88" s="307"/>
      <c r="F88" s="304">
        <v>0.04181712962962963</v>
      </c>
      <c r="R88" s="279"/>
    </row>
    <row r="89" ht="14.25" customHeight="1">
      <c r="A89" s="308" t="s">
        <v>507</v>
      </c>
      <c r="B89" s="298"/>
      <c r="C89" s="302"/>
      <c r="D89" s="203"/>
      <c r="E89" s="203"/>
      <c r="F89" s="263"/>
      <c r="R89" s="279"/>
    </row>
    <row r="90" ht="14.25" customHeight="1">
      <c r="A90" s="301" t="s">
        <v>508</v>
      </c>
      <c r="B90" s="260"/>
      <c r="C90" s="260"/>
      <c r="D90" s="262"/>
      <c r="E90" s="262"/>
      <c r="F90" s="304"/>
      <c r="R90" s="279"/>
    </row>
    <row r="91" ht="14.25" customHeight="1">
      <c r="A91" s="301" t="s">
        <v>509</v>
      </c>
      <c r="B91" s="265">
        <v>1.0</v>
      </c>
      <c r="C91" s="265">
        <v>7.0</v>
      </c>
      <c r="D91" s="262">
        <v>7.0</v>
      </c>
      <c r="E91" s="262"/>
      <c r="F91" s="304">
        <v>0.03585648148148148</v>
      </c>
      <c r="R91" s="279"/>
    </row>
    <row r="92" ht="14.25" customHeight="1">
      <c r="A92" s="301" t="s">
        <v>510</v>
      </c>
      <c r="B92" s="265">
        <v>1.0</v>
      </c>
      <c r="C92" s="265">
        <v>4.0</v>
      </c>
      <c r="D92" s="262">
        <v>4.0</v>
      </c>
      <c r="E92" s="262"/>
      <c r="F92" s="304">
        <v>0.014039351851851851</v>
      </c>
      <c r="R92" s="279"/>
    </row>
    <row r="93" ht="14.25" customHeight="1">
      <c r="A93" s="301" t="s">
        <v>511</v>
      </c>
      <c r="B93" s="265">
        <v>1.0</v>
      </c>
      <c r="C93" s="265">
        <v>4.0</v>
      </c>
      <c r="D93" s="262">
        <v>4.0</v>
      </c>
      <c r="E93" s="262"/>
      <c r="F93" s="304">
        <v>0.016261574074074074</v>
      </c>
      <c r="R93" s="279"/>
    </row>
    <row r="94" ht="14.25" customHeight="1">
      <c r="A94" s="273" t="s">
        <v>512</v>
      </c>
      <c r="B94" s="260"/>
      <c r="C94" s="260"/>
      <c r="D94" s="262"/>
      <c r="E94" s="262"/>
      <c r="F94" s="304"/>
      <c r="R94" s="279"/>
    </row>
    <row r="95" ht="14.25" customHeight="1">
      <c r="A95" s="273">
        <v>43835.0</v>
      </c>
      <c r="B95" s="284">
        <v>1.0</v>
      </c>
      <c r="C95" s="265">
        <f t="shared" ref="C95:C96" si="5">B95*D95</f>
        <v>9</v>
      </c>
      <c r="D95" s="309" t="s">
        <v>513</v>
      </c>
      <c r="E95" s="309"/>
      <c r="F95" s="287">
        <v>0.01826388888888889</v>
      </c>
      <c r="R95" s="279"/>
    </row>
    <row r="96" ht="14.25" customHeight="1">
      <c r="A96" s="273">
        <v>43866.0</v>
      </c>
      <c r="B96" s="284">
        <v>1.0</v>
      </c>
      <c r="C96" s="265">
        <f t="shared" si="5"/>
        <v>7</v>
      </c>
      <c r="D96" s="310">
        <v>7.0</v>
      </c>
      <c r="E96" s="310"/>
      <c r="F96" s="287">
        <v>0.01982638888888889</v>
      </c>
      <c r="R96" s="279"/>
    </row>
    <row r="97" ht="14.25" customHeight="1">
      <c r="A97" s="273">
        <v>43895.0</v>
      </c>
      <c r="B97" s="260"/>
      <c r="C97" s="263"/>
      <c r="D97" s="262"/>
      <c r="E97" s="262"/>
      <c r="F97" s="263"/>
      <c r="R97" s="279"/>
    </row>
    <row r="98" ht="14.25" customHeight="1">
      <c r="A98" s="273">
        <v>43926.0</v>
      </c>
      <c r="B98" s="260"/>
      <c r="C98" s="260"/>
      <c r="D98" s="262"/>
      <c r="E98" s="262"/>
      <c r="F98" s="304"/>
      <c r="R98" s="279"/>
    </row>
    <row r="99" ht="14.25" customHeight="1">
      <c r="A99" s="273">
        <v>43956.0</v>
      </c>
      <c r="B99" s="284">
        <v>0.9883</v>
      </c>
      <c r="C99" s="265">
        <f t="shared" ref="C99:C100" si="6">B99*D99</f>
        <v>16.8011</v>
      </c>
      <c r="D99" s="310">
        <v>17.0</v>
      </c>
      <c r="E99" s="310"/>
      <c r="F99" s="287">
        <v>0.07271990740740741</v>
      </c>
      <c r="R99" s="279"/>
    </row>
    <row r="100" ht="14.25" customHeight="1">
      <c r="A100" s="273">
        <v>43987.0</v>
      </c>
      <c r="B100" s="267">
        <f>' ОТП'!J150</f>
        <v>0.7377283443</v>
      </c>
      <c r="C100" s="274">
        <f t="shared" si="6"/>
        <v>3.688641722</v>
      </c>
      <c r="D100" s="293">
        <f>' ОТП'!J151</f>
        <v>5</v>
      </c>
      <c r="E100" s="311">
        <f>' ОТП'!J159</f>
        <v>18</v>
      </c>
      <c r="F100" s="277">
        <f>' ОТП'!J152</f>
        <v>0.02084490741</v>
      </c>
      <c r="R100" s="279"/>
    </row>
    <row r="101" ht="14.25" customHeight="1">
      <c r="A101" s="273">
        <v>44017.0</v>
      </c>
      <c r="B101" s="312"/>
      <c r="C101" s="258"/>
      <c r="D101" s="293"/>
      <c r="E101" s="293"/>
      <c r="F101" s="258"/>
      <c r="R101" s="279"/>
    </row>
    <row r="102" ht="14.25" customHeight="1">
      <c r="A102" s="273">
        <v>44048.0</v>
      </c>
      <c r="B102" s="312"/>
      <c r="C102" s="258"/>
      <c r="D102" s="313"/>
      <c r="E102" s="313"/>
      <c r="F102" s="258"/>
      <c r="R102" s="279"/>
    </row>
    <row r="103" ht="14.25" customHeight="1">
      <c r="A103" s="273">
        <v>44079.0</v>
      </c>
      <c r="B103" s="314"/>
      <c r="C103" s="258"/>
      <c r="D103" s="293"/>
      <c r="E103" s="293"/>
      <c r="F103" s="258"/>
      <c r="R103" s="279"/>
    </row>
    <row r="104" ht="14.25" customHeight="1">
      <c r="A104" s="273">
        <v>44109.0</v>
      </c>
      <c r="B104" s="267">
        <f>' ОТП'!AB150</f>
        <v>0.9380652177</v>
      </c>
      <c r="C104" s="274">
        <f>B104*D104</f>
        <v>15.9471087</v>
      </c>
      <c r="D104" s="293">
        <f>' ОТП'!AB151</f>
        <v>17</v>
      </c>
      <c r="E104" s="311">
        <f>' ОТП'!AB159</f>
        <v>22</v>
      </c>
      <c r="F104" s="277">
        <f>' ОТП'!AB152</f>
        <v>0.06594907407</v>
      </c>
      <c r="R104" s="279"/>
    </row>
    <row r="105" ht="14.25" customHeight="1">
      <c r="A105" s="273">
        <v>44140.0</v>
      </c>
      <c r="B105" s="312"/>
      <c r="C105" s="258"/>
      <c r="D105" s="293"/>
      <c r="E105" s="293"/>
      <c r="F105" s="258"/>
      <c r="R105" s="279"/>
    </row>
    <row r="106" ht="14.25" customHeight="1">
      <c r="A106" s="273">
        <v>44170.0</v>
      </c>
      <c r="B106" s="274">
        <f>' ОТП'!AD150</f>
        <v>0.6923076923</v>
      </c>
      <c r="C106" s="274">
        <f>' ОТП'!AD160</f>
        <v>0.6923076923</v>
      </c>
      <c r="D106" s="311">
        <f>' ОТП'!AD159</f>
        <v>1</v>
      </c>
      <c r="E106" s="311">
        <f>' ОТП'!AD159</f>
        <v>1</v>
      </c>
      <c r="F106" s="277">
        <f>' ОТП'!AD156</f>
        <v>0.001481481481</v>
      </c>
      <c r="R106" s="279"/>
    </row>
    <row r="107" ht="14.25" customHeight="1">
      <c r="A107" s="315" t="s">
        <v>514</v>
      </c>
      <c r="B107" s="267">
        <f>' ОТП'!AR150</f>
        <v>0.7363553763</v>
      </c>
      <c r="C107" s="274">
        <f>' ОТП'!AR160</f>
        <v>9.572619892</v>
      </c>
      <c r="D107" s="293">
        <f>' ОТП'!AR151</f>
        <v>13</v>
      </c>
      <c r="E107" s="311">
        <f>' ОТП'!AR159</f>
        <v>14</v>
      </c>
      <c r="F107" s="277">
        <f>' ОТП'!AR156</f>
        <v>0.05219907407</v>
      </c>
      <c r="R107" s="279"/>
    </row>
    <row r="108" ht="14.25" customHeight="1">
      <c r="A108" s="315" t="s">
        <v>515</v>
      </c>
      <c r="B108" s="267">
        <f>' ОТП'!BE150</f>
        <v>0.8763158414</v>
      </c>
      <c r="C108" s="274">
        <f>B108*D108</f>
        <v>10.5157901</v>
      </c>
      <c r="D108" s="293">
        <f>' ОТП'!BE151</f>
        <v>12</v>
      </c>
      <c r="E108" s="293">
        <f>' ОТП'!BE159</f>
        <v>18</v>
      </c>
      <c r="F108" s="316">
        <f>' ОТП'!BE152</f>
        <v>996.2966667</v>
      </c>
      <c r="R108" s="279"/>
    </row>
    <row r="109" ht="14.25" customHeight="1">
      <c r="A109" s="315" t="s">
        <v>516</v>
      </c>
      <c r="B109" s="274"/>
      <c r="C109" s="258"/>
      <c r="D109" s="313"/>
      <c r="E109" s="313"/>
      <c r="F109" s="258"/>
      <c r="R109" s="279"/>
    </row>
    <row r="110" ht="14.25" customHeight="1">
      <c r="A110" s="315" t="s">
        <v>517</v>
      </c>
      <c r="B110" s="274"/>
      <c r="C110" s="274"/>
      <c r="D110" s="293"/>
      <c r="E110" s="293"/>
      <c r="F110" s="258"/>
      <c r="R110" s="279"/>
    </row>
    <row r="111" ht="14.25" customHeight="1">
      <c r="A111" s="315" t="s">
        <v>518</v>
      </c>
      <c r="B111" s="267">
        <f>' ОТП'!BS150</f>
        <v>0.923634696</v>
      </c>
      <c r="C111" s="274">
        <f t="shared" ref="C111:C112" si="7">B111*D111</f>
        <v>12.00725105</v>
      </c>
      <c r="D111" s="293">
        <f>' ОТП'!BS151</f>
        <v>13</v>
      </c>
      <c r="E111" s="293">
        <f>' ОТП'!BS159</f>
        <v>19</v>
      </c>
      <c r="F111" s="316">
        <f>' ОТП'!BS152</f>
        <v>0.04064814815</v>
      </c>
      <c r="R111" s="279"/>
    </row>
    <row r="112" ht="14.25" customHeight="1">
      <c r="A112" s="315" t="s">
        <v>519</v>
      </c>
      <c r="B112" s="267">
        <f>' ОТП'!BY150</f>
        <v>0.8798499115</v>
      </c>
      <c r="C112" s="274">
        <f t="shared" si="7"/>
        <v>4.399249558</v>
      </c>
      <c r="D112" s="293">
        <f>' ОТП'!BY151</f>
        <v>5</v>
      </c>
      <c r="E112" s="293">
        <f>' ОТП'!BY159</f>
        <v>7</v>
      </c>
      <c r="F112" s="316">
        <f>' ОТП'!BY152</f>
        <v>0.02686342593</v>
      </c>
      <c r="R112" s="279"/>
    </row>
    <row r="113" ht="14.25" customHeight="1">
      <c r="A113" s="317" t="s">
        <v>520</v>
      </c>
      <c r="B113" s="258"/>
      <c r="C113" s="258"/>
      <c r="D113" s="293"/>
      <c r="E113" s="293"/>
      <c r="F113" s="258"/>
      <c r="R113" s="279"/>
    </row>
    <row r="114" ht="14.25" customHeight="1">
      <c r="A114" s="317" t="s">
        <v>521</v>
      </c>
      <c r="B114" s="267"/>
      <c r="C114" s="258"/>
      <c r="D114" s="293"/>
      <c r="E114" s="293"/>
      <c r="F114" s="258"/>
      <c r="R114" s="279"/>
    </row>
    <row r="115" ht="14.25" customHeight="1">
      <c r="A115" s="317" t="s">
        <v>522</v>
      </c>
      <c r="B115" s="267">
        <f>' ОТП'!CI150</f>
        <v>0.915186373</v>
      </c>
      <c r="C115" s="274">
        <f t="shared" ref="C115:C116" si="8">B115*D115</f>
        <v>8.236677357</v>
      </c>
      <c r="D115" s="293">
        <f>' ОТП'!CI151</f>
        <v>9</v>
      </c>
      <c r="E115" s="293">
        <f>' ОТП'!CI159</f>
        <v>24</v>
      </c>
      <c r="F115" s="316">
        <f>' ОТП'!CI152</f>
        <v>0.04030092593</v>
      </c>
      <c r="R115" s="279"/>
    </row>
    <row r="116" ht="14.25" customHeight="1">
      <c r="A116" s="317" t="s">
        <v>523</v>
      </c>
      <c r="B116" s="267">
        <f>' ОТП'!CV150</f>
        <v>0.8225976505</v>
      </c>
      <c r="C116" s="274">
        <f t="shared" si="8"/>
        <v>9.871171806</v>
      </c>
      <c r="D116" s="318">
        <f>' ОТП'!CV151</f>
        <v>12</v>
      </c>
      <c r="E116" s="318">
        <f>' ОТП'!CV159</f>
        <v>25</v>
      </c>
      <c r="F116" s="316">
        <f>' ОТП'!CV152</f>
        <v>0.05315972222</v>
      </c>
      <c r="R116" s="279"/>
    </row>
    <row r="117" ht="14.25" customHeight="1">
      <c r="A117" s="317" t="s">
        <v>524</v>
      </c>
      <c r="B117" s="291"/>
      <c r="C117" s="258"/>
      <c r="D117" s="293"/>
      <c r="E117" s="293"/>
      <c r="F117" s="258"/>
      <c r="R117" s="279"/>
    </row>
    <row r="118" ht="14.25" customHeight="1">
      <c r="A118" s="317" t="s">
        <v>525</v>
      </c>
      <c r="B118" s="258"/>
      <c r="C118" s="258"/>
      <c r="D118" s="293"/>
      <c r="E118" s="293"/>
      <c r="F118" s="258"/>
      <c r="R118" s="279"/>
    </row>
    <row r="119" ht="14.25" customHeight="1">
      <c r="A119" s="317" t="s">
        <v>526</v>
      </c>
      <c r="B119" s="267">
        <f>' ОТП'!DE150</f>
        <v>0.8090042857</v>
      </c>
      <c r="C119" s="274">
        <f t="shared" ref="C119:C120" si="9">B119*D119</f>
        <v>6.472034286</v>
      </c>
      <c r="D119" s="293">
        <f>' ОТП'!DE151</f>
        <v>8</v>
      </c>
      <c r="E119" s="293">
        <f>' ОТП'!DE159</f>
        <v>21</v>
      </c>
      <c r="F119" s="316">
        <f>' ОТП'!DE152</f>
        <v>0.05211805556</v>
      </c>
      <c r="R119" s="279"/>
    </row>
    <row r="120" ht="14.25" customHeight="1">
      <c r="A120" s="317" t="s">
        <v>527</v>
      </c>
      <c r="B120" s="319">
        <f>' ОТП'!DK150</f>
        <v>0.869042362</v>
      </c>
      <c r="C120" s="274">
        <f t="shared" si="9"/>
        <v>4.34521181</v>
      </c>
      <c r="D120" s="293">
        <f>' ОТП'!DK151</f>
        <v>5</v>
      </c>
      <c r="E120" s="293">
        <f>' ОТП'!DK159</f>
        <v>18</v>
      </c>
      <c r="F120" s="316">
        <f>' ОТП'!DK152</f>
        <v>0.02185185185</v>
      </c>
      <c r="R120" s="279"/>
    </row>
    <row r="121" ht="14.25" customHeight="1">
      <c r="A121" s="317" t="s">
        <v>528</v>
      </c>
      <c r="B121" s="274">
        <f>' ОТП'!DX150</f>
        <v>0.9141227515</v>
      </c>
      <c r="C121" s="274">
        <f>' ОТП'!DX160</f>
        <v>5.484736509</v>
      </c>
      <c r="D121" s="293">
        <f>' ОТП'!DX151</f>
        <v>6</v>
      </c>
      <c r="E121" s="293">
        <f>' ОТП'!DX159</f>
        <v>12</v>
      </c>
      <c r="F121" s="316">
        <f>' ОТП'!DX156</f>
        <v>0.01412037037</v>
      </c>
      <c r="R121" s="279"/>
    </row>
    <row r="122" ht="14.25" customHeight="1">
      <c r="A122" s="320"/>
      <c r="B122" s="258"/>
      <c r="C122" s="258"/>
      <c r="D122" s="293"/>
      <c r="E122" s="293"/>
      <c r="F122" s="258"/>
      <c r="R122" s="279"/>
    </row>
    <row r="123" ht="14.25" customHeight="1">
      <c r="A123" s="320"/>
      <c r="B123" s="267"/>
      <c r="C123" s="258"/>
      <c r="D123" s="313"/>
      <c r="E123" s="313"/>
      <c r="F123" s="258"/>
      <c r="R123" s="279"/>
    </row>
    <row r="124" ht="14.25" customHeight="1">
      <c r="A124" s="320"/>
      <c r="B124" s="267"/>
      <c r="C124" s="258"/>
      <c r="D124" s="293"/>
      <c r="E124" s="293"/>
      <c r="F124" s="258"/>
      <c r="R124" s="279"/>
    </row>
    <row r="125" ht="14.25" customHeight="1">
      <c r="A125" s="320"/>
      <c r="B125" s="258"/>
      <c r="C125" s="258"/>
      <c r="D125" s="293"/>
      <c r="E125" s="293"/>
      <c r="F125" s="258"/>
      <c r="R125" s="279"/>
    </row>
    <row r="126" ht="14.25" customHeight="1">
      <c r="A126" s="320"/>
      <c r="B126" s="258"/>
      <c r="C126" s="258"/>
      <c r="D126" s="293"/>
      <c r="E126" s="293"/>
      <c r="F126" s="258"/>
      <c r="R126" s="279"/>
    </row>
    <row r="127" ht="14.25" customHeight="1">
      <c r="A127" s="320"/>
      <c r="B127" s="267"/>
      <c r="C127" s="258"/>
      <c r="D127" s="293"/>
      <c r="E127" s="293"/>
      <c r="F127" s="258"/>
      <c r="R127" s="279"/>
    </row>
    <row r="128" ht="14.25" customHeight="1">
      <c r="A128" s="320"/>
      <c r="B128" s="267"/>
      <c r="C128" s="258"/>
      <c r="D128" s="293"/>
      <c r="E128" s="293"/>
      <c r="F128" s="258"/>
      <c r="R128" s="279"/>
    </row>
    <row r="129" ht="14.25" customHeight="1">
      <c r="A129" s="320"/>
      <c r="B129" s="258"/>
      <c r="C129" s="258"/>
      <c r="D129" s="293"/>
      <c r="E129" s="293"/>
      <c r="F129" s="258"/>
      <c r="R129" s="279"/>
    </row>
    <row r="130" ht="14.25" customHeight="1">
      <c r="A130" s="320"/>
      <c r="B130" s="258"/>
      <c r="C130" s="258"/>
      <c r="D130" s="313"/>
      <c r="E130" s="313"/>
      <c r="F130" s="258"/>
      <c r="R130" s="279"/>
    </row>
    <row r="131" ht="14.25" customHeight="1">
      <c r="A131" s="320"/>
      <c r="B131" s="321"/>
      <c r="C131" s="258"/>
      <c r="D131" s="293"/>
      <c r="E131" s="293"/>
      <c r="F131" s="258"/>
      <c r="R131" s="279"/>
    </row>
    <row r="132" ht="14.25" customHeight="1">
      <c r="A132" s="320"/>
      <c r="B132" s="267"/>
      <c r="C132" s="258"/>
      <c r="D132" s="293"/>
      <c r="E132" s="293"/>
      <c r="F132" s="258"/>
      <c r="R132" s="279"/>
    </row>
    <row r="133" ht="14.25" customHeight="1">
      <c r="A133" s="320"/>
      <c r="B133" s="258"/>
      <c r="C133" s="258"/>
      <c r="D133" s="293"/>
      <c r="E133" s="293"/>
      <c r="F133" s="258"/>
      <c r="R133" s="279"/>
    </row>
    <row r="134" ht="14.25" customHeight="1">
      <c r="A134" s="322"/>
      <c r="B134" s="323"/>
      <c r="C134" s="258"/>
      <c r="D134" s="293"/>
      <c r="E134" s="293"/>
      <c r="F134" s="258"/>
      <c r="R134" s="279"/>
    </row>
    <row r="135" ht="14.25" customHeight="1">
      <c r="A135" s="324"/>
      <c r="B135" s="325"/>
      <c r="C135" s="258"/>
      <c r="D135" s="293"/>
      <c r="E135" s="293"/>
      <c r="F135" s="258"/>
      <c r="R135" s="279"/>
    </row>
    <row r="136" ht="14.25" customHeight="1">
      <c r="A136" s="324"/>
      <c r="B136" s="325"/>
      <c r="C136" s="258"/>
      <c r="D136" s="313"/>
      <c r="E136" s="313"/>
      <c r="F136" s="258"/>
      <c r="R136" s="279"/>
    </row>
    <row r="137" ht="14.25" customHeight="1">
      <c r="A137" s="322"/>
      <c r="B137" s="258"/>
      <c r="C137" s="258"/>
      <c r="D137" s="313"/>
      <c r="E137" s="313"/>
      <c r="F137" s="258"/>
      <c r="R137" s="279"/>
    </row>
    <row r="138" ht="14.25" customHeight="1">
      <c r="A138" s="326"/>
      <c r="B138" s="327"/>
      <c r="C138" s="258"/>
      <c r="D138" s="293"/>
      <c r="E138" s="293"/>
      <c r="F138" s="258"/>
      <c r="R138" s="279"/>
    </row>
    <row r="139" ht="14.25" customHeight="1">
      <c r="A139" s="326"/>
      <c r="B139" s="328"/>
      <c r="C139" s="258"/>
      <c r="D139" s="293"/>
      <c r="E139" s="293"/>
      <c r="F139" s="258"/>
      <c r="R139" s="279"/>
    </row>
    <row r="140" ht="14.25" customHeight="1">
      <c r="A140" s="326"/>
      <c r="B140" s="328"/>
      <c r="C140" s="258"/>
      <c r="D140" s="293"/>
      <c r="E140" s="293"/>
      <c r="F140" s="258"/>
      <c r="R140" s="279"/>
    </row>
    <row r="141" ht="14.25" customHeight="1">
      <c r="A141" s="329"/>
      <c r="B141" s="258"/>
      <c r="C141" s="258"/>
      <c r="D141" s="293"/>
      <c r="E141" s="293"/>
      <c r="F141" s="258"/>
      <c r="R141" s="279"/>
    </row>
    <row r="142" ht="14.25" customHeight="1">
      <c r="A142" s="329"/>
      <c r="B142" s="258"/>
      <c r="C142" s="258"/>
      <c r="D142" s="293"/>
      <c r="E142" s="293"/>
      <c r="F142" s="258"/>
      <c r="R142" s="279"/>
    </row>
    <row r="143" ht="14.25" customHeight="1">
      <c r="A143" s="329"/>
      <c r="B143" s="267"/>
      <c r="C143" s="258"/>
      <c r="D143" s="293"/>
      <c r="E143" s="293"/>
      <c r="F143" s="258"/>
      <c r="R143" s="279"/>
    </row>
    <row r="144" ht="14.25" customHeight="1">
      <c r="A144" s="329"/>
      <c r="B144" s="267"/>
      <c r="C144" s="258"/>
      <c r="D144" s="313"/>
      <c r="E144" s="313"/>
      <c r="F144" s="258"/>
      <c r="R144" s="279"/>
    </row>
    <row r="145" ht="14.25" customHeight="1">
      <c r="A145" s="329"/>
      <c r="B145" s="258"/>
      <c r="C145" s="258"/>
      <c r="D145" s="293"/>
      <c r="E145" s="293"/>
      <c r="F145" s="258"/>
      <c r="R145" s="279"/>
    </row>
    <row r="146" ht="14.25" customHeight="1">
      <c r="A146" s="329"/>
      <c r="B146" s="258"/>
      <c r="C146" s="258"/>
      <c r="D146" s="293"/>
      <c r="E146" s="293"/>
      <c r="F146" s="258"/>
      <c r="R146" s="279"/>
    </row>
    <row r="147" ht="14.25" customHeight="1">
      <c r="A147" s="329"/>
      <c r="B147" s="267"/>
      <c r="C147" s="258"/>
      <c r="D147" s="293"/>
      <c r="E147" s="293"/>
      <c r="F147" s="258"/>
      <c r="R147" s="279"/>
    </row>
    <row r="148" ht="14.25" customHeight="1">
      <c r="A148" s="329"/>
      <c r="B148" s="267"/>
      <c r="C148" s="258"/>
      <c r="D148" s="293"/>
      <c r="E148" s="293"/>
      <c r="F148" s="258"/>
      <c r="R148" s="279"/>
    </row>
    <row r="149" ht="14.25" customHeight="1">
      <c r="A149" s="329"/>
      <c r="B149" s="258"/>
      <c r="C149" s="258"/>
      <c r="D149" s="293"/>
      <c r="E149" s="293"/>
      <c r="F149" s="258"/>
      <c r="R149" s="279"/>
    </row>
    <row r="150" ht="14.25" customHeight="1">
      <c r="A150" s="320"/>
      <c r="B150" s="267"/>
      <c r="C150" s="258"/>
      <c r="D150" s="293"/>
      <c r="E150" s="293"/>
      <c r="F150" s="258"/>
      <c r="R150" s="279"/>
    </row>
    <row r="151" ht="14.25" customHeight="1">
      <c r="A151" s="320"/>
      <c r="B151" s="267"/>
      <c r="C151" s="258"/>
      <c r="D151" s="313"/>
      <c r="E151" s="313"/>
      <c r="F151" s="258"/>
      <c r="R151" s="279"/>
    </row>
    <row r="152" ht="14.25" customHeight="1">
      <c r="A152" s="320"/>
      <c r="B152" s="267"/>
      <c r="C152" s="258"/>
      <c r="D152" s="293"/>
      <c r="E152" s="293"/>
      <c r="F152" s="258"/>
      <c r="R152" s="279"/>
    </row>
    <row r="153" ht="14.25" customHeight="1">
      <c r="A153" s="320"/>
      <c r="B153" s="258"/>
      <c r="C153" s="258"/>
      <c r="D153" s="293"/>
      <c r="E153" s="293"/>
      <c r="F153" s="258"/>
      <c r="R153" s="279"/>
    </row>
    <row r="154" ht="14.25" customHeight="1">
      <c r="A154" s="320"/>
      <c r="B154" s="258"/>
      <c r="C154" s="258"/>
      <c r="D154" s="293"/>
      <c r="E154" s="293"/>
      <c r="F154" s="258"/>
      <c r="R154" s="279"/>
    </row>
    <row r="155" ht="14.25" customHeight="1">
      <c r="A155" s="320"/>
      <c r="B155" s="267"/>
      <c r="C155" s="258"/>
      <c r="D155" s="293"/>
      <c r="E155" s="293"/>
      <c r="F155" s="258"/>
      <c r="R155" s="279"/>
    </row>
    <row r="156" ht="14.25" customHeight="1">
      <c r="A156" s="320"/>
      <c r="B156" s="267"/>
      <c r="C156" s="258"/>
      <c r="D156" s="293"/>
      <c r="E156" s="293"/>
      <c r="F156" s="258"/>
      <c r="R156" s="279"/>
    </row>
    <row r="157" ht="14.25" customHeight="1">
      <c r="A157" s="320"/>
      <c r="B157" s="258"/>
      <c r="C157" s="258"/>
      <c r="D157" s="293"/>
      <c r="E157" s="293"/>
      <c r="F157" s="258"/>
      <c r="R157" s="279"/>
    </row>
    <row r="158" ht="14.25" customHeight="1">
      <c r="A158" s="320"/>
      <c r="B158" s="258"/>
      <c r="C158" s="258"/>
      <c r="D158" s="293"/>
      <c r="E158" s="293"/>
      <c r="F158" s="258"/>
      <c r="R158" s="279"/>
    </row>
    <row r="159" ht="14.25" customHeight="1">
      <c r="A159" s="320"/>
      <c r="B159" s="267"/>
      <c r="C159" s="258"/>
      <c r="D159" s="293"/>
      <c r="E159" s="293"/>
      <c r="F159" s="258"/>
      <c r="R159" s="279"/>
    </row>
    <row r="160" ht="14.25" customHeight="1">
      <c r="A160" s="320"/>
      <c r="B160" s="267"/>
      <c r="C160" s="258"/>
      <c r="D160" s="293"/>
      <c r="E160" s="293"/>
      <c r="F160" s="258"/>
      <c r="R160" s="279"/>
    </row>
    <row r="161" ht="14.25" customHeight="1">
      <c r="A161" s="320"/>
      <c r="B161" s="258"/>
      <c r="C161" s="258"/>
      <c r="D161" s="293"/>
      <c r="E161" s="293"/>
      <c r="F161" s="258"/>
      <c r="R161" s="279"/>
    </row>
    <row r="162" ht="14.25" customHeight="1">
      <c r="A162" s="320"/>
      <c r="B162" s="258"/>
      <c r="C162" s="258"/>
      <c r="D162" s="293"/>
      <c r="E162" s="293"/>
      <c r="F162" s="258"/>
      <c r="R162" s="279"/>
    </row>
    <row r="163" ht="14.25" customHeight="1">
      <c r="A163" s="320"/>
      <c r="B163" s="267"/>
      <c r="C163" s="258"/>
      <c r="D163" s="293"/>
      <c r="E163" s="293"/>
      <c r="F163" s="258"/>
      <c r="R163" s="279"/>
    </row>
    <row r="164" ht="14.25" customHeight="1">
      <c r="A164" s="320"/>
      <c r="B164" s="267"/>
      <c r="C164" s="258"/>
      <c r="D164" s="293"/>
      <c r="E164" s="293"/>
      <c r="F164" s="258"/>
      <c r="R164" s="279"/>
    </row>
    <row r="165" ht="14.25" customHeight="1">
      <c r="A165" s="320"/>
      <c r="B165" s="258"/>
      <c r="C165" s="258"/>
      <c r="D165" s="293"/>
      <c r="E165" s="293"/>
      <c r="F165" s="258"/>
      <c r="R165" s="279"/>
    </row>
    <row r="166" ht="14.25" customHeight="1">
      <c r="A166" s="320"/>
      <c r="B166" s="258"/>
      <c r="C166" s="258"/>
      <c r="D166" s="293"/>
      <c r="E166" s="293"/>
      <c r="F166" s="258"/>
      <c r="R166" s="279"/>
    </row>
    <row r="167" ht="14.25" customHeight="1">
      <c r="A167" s="320"/>
      <c r="B167" s="267"/>
      <c r="C167" s="258"/>
      <c r="D167" s="293"/>
      <c r="E167" s="293"/>
      <c r="F167" s="258"/>
      <c r="R167" s="279"/>
    </row>
    <row r="168" ht="14.25" customHeight="1">
      <c r="A168" s="320"/>
      <c r="B168" s="267"/>
      <c r="C168" s="258"/>
      <c r="D168" s="293"/>
      <c r="E168" s="293"/>
      <c r="F168" s="258"/>
      <c r="R168" s="279"/>
    </row>
    <row r="169" ht="14.25" customHeight="1">
      <c r="A169" s="326"/>
      <c r="B169" s="258"/>
      <c r="C169" s="258"/>
      <c r="D169" s="293"/>
      <c r="E169" s="293"/>
      <c r="F169" s="258"/>
      <c r="R169" s="279"/>
    </row>
    <row r="170" ht="14.25" customHeight="1">
      <c r="A170" s="329"/>
      <c r="B170" s="258"/>
      <c r="C170" s="258"/>
      <c r="D170" s="293"/>
      <c r="E170" s="293"/>
      <c r="F170" s="258"/>
      <c r="R170" s="279"/>
    </row>
    <row r="171" ht="14.25" customHeight="1">
      <c r="A171" s="329"/>
      <c r="B171" s="274"/>
      <c r="C171" s="274"/>
      <c r="D171" s="293"/>
      <c r="E171" s="293"/>
      <c r="F171" s="277"/>
      <c r="R171" s="279"/>
    </row>
    <row r="172" ht="14.25" customHeight="1">
      <c r="A172" s="329"/>
      <c r="B172" s="274"/>
      <c r="C172" s="274"/>
      <c r="D172" s="293"/>
      <c r="E172" s="293"/>
      <c r="F172" s="277"/>
      <c r="R172" s="279"/>
    </row>
    <row r="173" ht="14.25" customHeight="1">
      <c r="A173" s="329"/>
      <c r="B173" s="258"/>
      <c r="C173" s="258"/>
      <c r="D173" s="293"/>
      <c r="E173" s="293"/>
      <c r="F173" s="258"/>
      <c r="R173" s="279"/>
    </row>
    <row r="174" ht="14.25" customHeight="1">
      <c r="A174" s="329"/>
      <c r="B174" s="258"/>
      <c r="C174" s="258"/>
      <c r="D174" s="293"/>
      <c r="E174" s="293"/>
      <c r="F174" s="258"/>
      <c r="R174" s="279"/>
    </row>
    <row r="175" ht="14.25" customHeight="1">
      <c r="A175" s="329"/>
      <c r="B175" s="274"/>
      <c r="C175" s="274"/>
      <c r="D175" s="293"/>
      <c r="E175" s="293"/>
      <c r="F175" s="277"/>
      <c r="R175" s="279"/>
    </row>
    <row r="176" ht="14.25" customHeight="1">
      <c r="A176" s="329"/>
      <c r="B176" s="274"/>
      <c r="C176" s="274"/>
      <c r="D176" s="293"/>
      <c r="E176" s="293"/>
      <c r="F176" s="277"/>
      <c r="R176" s="279"/>
    </row>
    <row r="177" ht="14.25" customHeight="1">
      <c r="A177" s="329"/>
      <c r="B177" s="258"/>
      <c r="C177" s="258"/>
      <c r="D177" s="293"/>
      <c r="E177" s="293"/>
      <c r="F177" s="258"/>
      <c r="R177" s="279"/>
    </row>
    <row r="178" ht="14.25" customHeight="1">
      <c r="A178" s="329"/>
      <c r="B178" s="258"/>
      <c r="C178" s="258"/>
      <c r="D178" s="293"/>
      <c r="E178" s="293"/>
      <c r="F178" s="258"/>
      <c r="R178" s="279"/>
    </row>
    <row r="179" ht="14.25" customHeight="1">
      <c r="A179" s="329"/>
      <c r="B179" s="274"/>
      <c r="C179" s="274"/>
      <c r="D179" s="293"/>
      <c r="E179" s="293"/>
      <c r="F179" s="277"/>
      <c r="R179" s="279"/>
    </row>
    <row r="180" ht="14.25" customHeight="1">
      <c r="A180" s="329"/>
      <c r="B180" s="330"/>
      <c r="C180" s="274"/>
      <c r="D180" s="293"/>
      <c r="E180" s="293"/>
      <c r="F180" s="277"/>
      <c r="R180" s="279"/>
    </row>
    <row r="181" ht="14.25" customHeight="1">
      <c r="A181" s="320"/>
      <c r="B181" s="327"/>
      <c r="C181" s="258"/>
      <c r="D181" s="293"/>
      <c r="E181" s="293"/>
      <c r="F181" s="258"/>
      <c r="R181" s="279"/>
    </row>
    <row r="182" ht="14.25" customHeight="1">
      <c r="A182" s="320"/>
      <c r="B182" s="327"/>
      <c r="C182" s="258"/>
      <c r="D182" s="293"/>
      <c r="E182" s="293"/>
      <c r="F182" s="258"/>
      <c r="R182" s="279"/>
    </row>
    <row r="183" ht="14.25" customHeight="1">
      <c r="A183" s="320"/>
      <c r="B183" s="330"/>
      <c r="C183" s="274"/>
      <c r="D183" s="293"/>
      <c r="E183" s="293"/>
      <c r="F183" s="277"/>
      <c r="R183" s="279"/>
    </row>
    <row r="184" ht="14.25" customHeight="1">
      <c r="A184" s="320"/>
      <c r="B184" s="327"/>
      <c r="C184" s="258"/>
      <c r="D184" s="293"/>
      <c r="E184" s="293"/>
      <c r="F184" s="258"/>
      <c r="R184" s="279"/>
    </row>
    <row r="185" ht="14.25" customHeight="1">
      <c r="A185" s="320"/>
      <c r="B185" s="327"/>
      <c r="C185" s="258"/>
      <c r="D185" s="293"/>
      <c r="E185" s="293"/>
      <c r="F185" s="258"/>
      <c r="R185" s="279"/>
    </row>
    <row r="186" ht="14.25" customHeight="1">
      <c r="A186" s="320"/>
      <c r="B186" s="327"/>
      <c r="C186" s="258"/>
      <c r="D186" s="293"/>
      <c r="E186" s="293"/>
      <c r="F186" s="258"/>
      <c r="R186" s="279"/>
    </row>
    <row r="187" ht="14.25" customHeight="1">
      <c r="A187" s="320"/>
      <c r="B187" s="327"/>
      <c r="C187" s="258"/>
      <c r="D187" s="293"/>
      <c r="E187" s="293"/>
      <c r="F187" s="258"/>
      <c r="R187" s="279"/>
    </row>
    <row r="188" ht="14.25" customHeight="1">
      <c r="A188" s="320"/>
      <c r="B188" s="327"/>
      <c r="C188" s="258"/>
      <c r="D188" s="293"/>
      <c r="E188" s="293"/>
      <c r="F188" s="258"/>
      <c r="R188" s="279"/>
    </row>
    <row r="189" ht="14.25" customHeight="1">
      <c r="A189" s="320"/>
      <c r="B189" s="327"/>
      <c r="C189" s="258"/>
      <c r="D189" s="293"/>
      <c r="E189" s="293"/>
      <c r="F189" s="258"/>
      <c r="R189" s="279"/>
    </row>
    <row r="190" ht="14.25" customHeight="1">
      <c r="A190" s="331"/>
      <c r="B190" s="249"/>
      <c r="D190" s="332"/>
      <c r="E190" s="332"/>
      <c r="R190" s="279"/>
    </row>
    <row r="191" ht="14.25" customHeight="1">
      <c r="A191" s="331"/>
      <c r="B191" s="249"/>
      <c r="D191" s="332"/>
      <c r="E191" s="332"/>
      <c r="R191" s="279"/>
    </row>
    <row r="192" ht="14.25" customHeight="1">
      <c r="A192" s="331"/>
      <c r="B192" s="249"/>
      <c r="D192" s="332"/>
      <c r="E192" s="332"/>
      <c r="R192" s="279"/>
    </row>
    <row r="193" ht="14.25" customHeight="1">
      <c r="A193" s="331"/>
      <c r="D193" s="332"/>
      <c r="E193" s="332"/>
      <c r="R193" s="279"/>
    </row>
    <row r="194" ht="14.25" customHeight="1">
      <c r="A194" s="331"/>
      <c r="D194" s="332"/>
      <c r="E194" s="332"/>
      <c r="R194" s="279"/>
    </row>
    <row r="195" ht="14.25" customHeight="1">
      <c r="A195" s="331"/>
      <c r="D195" s="332"/>
      <c r="E195" s="332"/>
      <c r="R195" s="279"/>
    </row>
    <row r="196" ht="14.25" customHeight="1">
      <c r="A196" s="331"/>
      <c r="D196" s="332"/>
      <c r="E196" s="332"/>
      <c r="R196" s="279"/>
    </row>
    <row r="197" ht="14.25" customHeight="1">
      <c r="A197" s="331"/>
      <c r="D197" s="332"/>
      <c r="E197" s="332"/>
      <c r="R197" s="279"/>
    </row>
    <row r="198" ht="14.25" customHeight="1">
      <c r="A198" s="331"/>
      <c r="D198" s="332"/>
      <c r="E198" s="332"/>
      <c r="R198" s="279"/>
    </row>
    <row r="199" ht="14.25" customHeight="1">
      <c r="A199" s="331"/>
      <c r="D199" s="332"/>
      <c r="E199" s="332"/>
      <c r="R199" s="279"/>
    </row>
    <row r="200" ht="14.25" customHeight="1">
      <c r="A200" s="331"/>
      <c r="D200" s="332"/>
      <c r="E200" s="332"/>
      <c r="R200" s="279"/>
    </row>
    <row r="201" ht="14.25" customHeight="1">
      <c r="A201" s="331"/>
      <c r="D201" s="332"/>
      <c r="E201" s="332"/>
      <c r="R201" s="279"/>
    </row>
    <row r="202" ht="14.25" customHeight="1">
      <c r="A202" s="331"/>
      <c r="D202" s="332"/>
      <c r="E202" s="332"/>
      <c r="R202" s="279"/>
    </row>
    <row r="203" ht="14.25" customHeight="1">
      <c r="A203" s="331"/>
      <c r="D203" s="332"/>
      <c r="E203" s="332"/>
      <c r="R203" s="279"/>
    </row>
    <row r="204" ht="14.25" customHeight="1">
      <c r="A204" s="331"/>
      <c r="D204" s="332"/>
      <c r="E204" s="332"/>
      <c r="R204" s="279"/>
    </row>
    <row r="205" ht="14.25" customHeight="1">
      <c r="A205" s="331"/>
      <c r="D205" s="332"/>
      <c r="E205" s="332"/>
      <c r="R205" s="279"/>
    </row>
    <row r="206" ht="14.25" customHeight="1">
      <c r="A206" s="331"/>
      <c r="D206" s="332"/>
      <c r="E206" s="332"/>
      <c r="R206" s="279"/>
    </row>
    <row r="207" ht="14.25" customHeight="1">
      <c r="A207" s="331"/>
      <c r="D207" s="332"/>
      <c r="E207" s="332"/>
      <c r="R207" s="279"/>
    </row>
    <row r="208" ht="14.25" customHeight="1">
      <c r="A208" s="331"/>
      <c r="D208" s="332"/>
      <c r="E208" s="332"/>
      <c r="R208" s="279"/>
    </row>
    <row r="209" ht="14.25" customHeight="1">
      <c r="A209" s="331"/>
      <c r="D209" s="332"/>
      <c r="E209" s="332"/>
      <c r="R209" s="279"/>
    </row>
    <row r="210" ht="14.25" customHeight="1">
      <c r="A210" s="331"/>
      <c r="D210" s="332"/>
      <c r="E210" s="332"/>
      <c r="R210" s="279"/>
    </row>
    <row r="211" ht="14.25" customHeight="1">
      <c r="A211" s="331"/>
      <c r="D211" s="332"/>
      <c r="E211" s="332"/>
      <c r="R211" s="279"/>
    </row>
    <row r="212" ht="14.25" customHeight="1">
      <c r="A212" s="331"/>
      <c r="D212" s="332"/>
      <c r="E212" s="332"/>
      <c r="R212" s="279"/>
    </row>
    <row r="213" ht="14.25" customHeight="1">
      <c r="A213" s="331"/>
      <c r="D213" s="332"/>
      <c r="E213" s="332"/>
      <c r="R213" s="279"/>
    </row>
    <row r="214" ht="14.25" customHeight="1">
      <c r="A214" s="333"/>
      <c r="D214" s="332"/>
      <c r="E214" s="332"/>
      <c r="R214" s="279"/>
    </row>
    <row r="215" ht="14.25" customHeight="1">
      <c r="A215" s="333"/>
      <c r="D215" s="332"/>
      <c r="E215" s="332"/>
      <c r="R215" s="279"/>
    </row>
    <row r="216" ht="14.25" customHeight="1">
      <c r="A216" s="333"/>
      <c r="D216" s="332"/>
      <c r="E216" s="332"/>
      <c r="R216" s="279"/>
    </row>
    <row r="217" ht="14.25" customHeight="1">
      <c r="A217" s="333"/>
      <c r="D217" s="332"/>
      <c r="E217" s="332"/>
      <c r="R217" s="279"/>
    </row>
    <row r="218" ht="14.25" customHeight="1">
      <c r="A218" s="333"/>
      <c r="D218" s="332"/>
      <c r="E218" s="332"/>
      <c r="R218" s="279"/>
    </row>
    <row r="219" ht="14.25" customHeight="1">
      <c r="A219" s="333"/>
      <c r="D219" s="332"/>
      <c r="E219" s="332"/>
      <c r="R219" s="279"/>
    </row>
    <row r="220" ht="14.25" customHeight="1">
      <c r="A220" s="333"/>
      <c r="D220" s="332"/>
      <c r="E220" s="332"/>
      <c r="R220" s="279"/>
    </row>
    <row r="221" ht="14.25" customHeight="1">
      <c r="A221" s="333"/>
      <c r="D221" s="332"/>
      <c r="E221" s="332"/>
      <c r="R221" s="279"/>
    </row>
    <row r="222" ht="14.25" customHeight="1">
      <c r="A222" s="333"/>
      <c r="D222" s="332"/>
      <c r="E222" s="332"/>
      <c r="R222" s="279"/>
    </row>
    <row r="223" ht="14.25" customHeight="1">
      <c r="A223" s="333"/>
      <c r="D223" s="332"/>
      <c r="E223" s="332"/>
      <c r="R223" s="279"/>
    </row>
    <row r="224" ht="14.25" customHeight="1">
      <c r="A224" s="333"/>
      <c r="D224" s="332"/>
      <c r="E224" s="332"/>
      <c r="R224" s="279"/>
    </row>
    <row r="225" ht="14.25" customHeight="1">
      <c r="A225" s="333"/>
      <c r="D225" s="332"/>
      <c r="E225" s="332"/>
      <c r="R225" s="279"/>
    </row>
    <row r="226" ht="14.25" customHeight="1">
      <c r="A226" s="333"/>
      <c r="D226" s="332"/>
      <c r="E226" s="332"/>
      <c r="R226" s="279"/>
    </row>
    <row r="227" ht="14.25" customHeight="1">
      <c r="A227" s="333"/>
      <c r="D227" s="332"/>
      <c r="E227" s="332"/>
      <c r="R227" s="279"/>
    </row>
    <row r="228" ht="14.25" customHeight="1">
      <c r="A228" s="333"/>
      <c r="D228" s="332"/>
      <c r="E228" s="332"/>
      <c r="R228" s="279"/>
    </row>
    <row r="229" ht="14.25" customHeight="1">
      <c r="A229" s="333"/>
      <c r="D229" s="332"/>
      <c r="E229" s="332"/>
      <c r="R229" s="279"/>
    </row>
    <row r="230" ht="14.25" customHeight="1">
      <c r="A230" s="333"/>
      <c r="D230" s="332"/>
      <c r="E230" s="332"/>
      <c r="R230" s="279"/>
    </row>
    <row r="231" ht="14.25" customHeight="1">
      <c r="A231" s="333"/>
      <c r="D231" s="332"/>
      <c r="E231" s="332"/>
      <c r="R231" s="279"/>
    </row>
    <row r="232" ht="14.25" customHeight="1">
      <c r="A232" s="333"/>
      <c r="D232" s="332"/>
      <c r="E232" s="332"/>
      <c r="R232" s="279"/>
    </row>
    <row r="233" ht="14.25" customHeight="1">
      <c r="A233" s="333"/>
      <c r="D233" s="332"/>
      <c r="E233" s="332"/>
      <c r="R233" s="279"/>
    </row>
    <row r="234" ht="14.25" customHeight="1">
      <c r="A234" s="333"/>
      <c r="D234" s="332"/>
      <c r="E234" s="332"/>
      <c r="R234" s="279"/>
    </row>
    <row r="235" ht="14.25" customHeight="1">
      <c r="A235" s="333"/>
      <c r="D235" s="332"/>
      <c r="E235" s="332"/>
      <c r="R235" s="279"/>
    </row>
    <row r="236" ht="14.25" customHeight="1">
      <c r="A236" s="333"/>
      <c r="D236" s="332"/>
      <c r="E236" s="332"/>
      <c r="R236" s="279"/>
    </row>
    <row r="237" ht="14.25" customHeight="1">
      <c r="A237" s="333"/>
      <c r="D237" s="332"/>
      <c r="E237" s="332"/>
      <c r="R237" s="279"/>
    </row>
    <row r="238" ht="14.25" customHeight="1">
      <c r="A238" s="333"/>
      <c r="D238" s="332"/>
      <c r="E238" s="332"/>
      <c r="R238" s="279"/>
    </row>
    <row r="239" ht="14.25" customHeight="1">
      <c r="A239" s="333"/>
      <c r="D239" s="332"/>
      <c r="E239" s="332"/>
      <c r="R239" s="279"/>
    </row>
    <row r="240" ht="14.25" customHeight="1">
      <c r="A240" s="333"/>
      <c r="D240" s="332"/>
      <c r="E240" s="332"/>
      <c r="R240" s="279"/>
    </row>
    <row r="241" ht="14.25" customHeight="1">
      <c r="A241" s="333"/>
      <c r="D241" s="332"/>
      <c r="E241" s="332"/>
      <c r="R241" s="279"/>
    </row>
    <row r="242" ht="14.25" customHeight="1">
      <c r="A242" s="333"/>
      <c r="D242" s="332"/>
      <c r="E242" s="332"/>
      <c r="R242" s="279"/>
    </row>
    <row r="243" ht="14.25" customHeight="1">
      <c r="A243" s="333"/>
      <c r="D243" s="332"/>
      <c r="E243" s="332"/>
      <c r="R243" s="279"/>
    </row>
    <row r="244" ht="14.25" customHeight="1">
      <c r="A244" s="333"/>
      <c r="D244" s="332"/>
      <c r="E244" s="332"/>
      <c r="R244" s="279"/>
    </row>
    <row r="245" ht="14.25" customHeight="1">
      <c r="A245" s="333"/>
      <c r="D245" s="332"/>
      <c r="E245" s="332"/>
      <c r="R245" s="279"/>
    </row>
    <row r="246" ht="14.25" customHeight="1">
      <c r="A246" s="333"/>
      <c r="D246" s="332"/>
      <c r="E246" s="332"/>
      <c r="R246" s="279"/>
    </row>
    <row r="247" ht="14.25" customHeight="1">
      <c r="A247" s="333"/>
      <c r="D247" s="332"/>
      <c r="E247" s="332"/>
      <c r="R247" s="279"/>
    </row>
    <row r="248" ht="14.25" customHeight="1">
      <c r="A248" s="333"/>
      <c r="D248" s="332"/>
      <c r="E248" s="332"/>
      <c r="R248" s="279"/>
    </row>
    <row r="249" ht="14.25" customHeight="1">
      <c r="A249" s="333"/>
      <c r="D249" s="332"/>
      <c r="E249" s="332"/>
      <c r="R249" s="279"/>
    </row>
    <row r="250" ht="14.25" customHeight="1">
      <c r="A250" s="333"/>
      <c r="D250" s="332"/>
      <c r="E250" s="332"/>
      <c r="R250" s="279"/>
    </row>
    <row r="251" ht="14.25" customHeight="1">
      <c r="A251" s="333"/>
      <c r="D251" s="332"/>
      <c r="E251" s="332"/>
      <c r="R251" s="279"/>
    </row>
    <row r="252" ht="14.25" customHeight="1">
      <c r="A252" s="333"/>
      <c r="D252" s="332"/>
      <c r="E252" s="332"/>
      <c r="R252" s="279"/>
    </row>
    <row r="253" ht="15.75" customHeight="1">
      <c r="A253" s="333"/>
      <c r="D253" s="332"/>
      <c r="E253" s="332"/>
      <c r="R253" s="279"/>
    </row>
    <row r="254" ht="15.75" customHeight="1">
      <c r="A254" s="333"/>
      <c r="D254" s="332"/>
      <c r="E254" s="332"/>
      <c r="R254" s="279"/>
    </row>
    <row r="255" ht="15.75" customHeight="1">
      <c r="A255" s="333"/>
      <c r="D255" s="332"/>
      <c r="E255" s="332"/>
      <c r="R255" s="279"/>
    </row>
    <row r="256" ht="15.75" customHeight="1">
      <c r="A256" s="333"/>
      <c r="D256" s="332"/>
      <c r="E256" s="332"/>
      <c r="R256" s="279"/>
    </row>
    <row r="257" ht="15.75" customHeight="1">
      <c r="A257" s="333"/>
      <c r="D257" s="332"/>
      <c r="E257" s="332"/>
      <c r="R257" s="279"/>
    </row>
    <row r="258" ht="15.75" customHeight="1">
      <c r="A258" s="333"/>
      <c r="D258" s="332"/>
      <c r="E258" s="332"/>
      <c r="R258" s="279"/>
    </row>
    <row r="259" ht="15.75" customHeight="1">
      <c r="A259" s="333"/>
      <c r="D259" s="332"/>
      <c r="E259" s="332"/>
      <c r="R259" s="279"/>
    </row>
    <row r="260" ht="15.75" customHeight="1">
      <c r="A260" s="333"/>
      <c r="D260" s="332"/>
      <c r="E260" s="332"/>
      <c r="R260" s="279"/>
    </row>
    <row r="261" ht="15.75" customHeight="1">
      <c r="A261" s="333"/>
      <c r="D261" s="332"/>
      <c r="E261" s="332"/>
      <c r="R261" s="279"/>
    </row>
    <row r="262" ht="15.75" customHeight="1">
      <c r="A262" s="333"/>
      <c r="D262" s="332"/>
      <c r="E262" s="332"/>
      <c r="R262" s="279"/>
    </row>
    <row r="263" ht="15.75" customHeight="1">
      <c r="A263" s="333"/>
      <c r="D263" s="332"/>
      <c r="E263" s="332"/>
      <c r="R263" s="279"/>
    </row>
    <row r="264" ht="15.75" customHeight="1">
      <c r="A264" s="333"/>
      <c r="D264" s="332"/>
      <c r="E264" s="332"/>
      <c r="R264" s="279"/>
    </row>
    <row r="265" ht="15.75" customHeight="1">
      <c r="A265" s="333"/>
      <c r="D265" s="332"/>
      <c r="E265" s="332"/>
      <c r="R265" s="279"/>
    </row>
    <row r="266" ht="15.75" customHeight="1">
      <c r="A266" s="333"/>
      <c r="D266" s="332"/>
      <c r="E266" s="332"/>
      <c r="R266" s="279"/>
    </row>
    <row r="267" ht="15.75" customHeight="1">
      <c r="A267" s="333"/>
      <c r="D267" s="332"/>
      <c r="E267" s="332"/>
      <c r="R267" s="279"/>
    </row>
    <row r="268" ht="15.75" customHeight="1">
      <c r="A268" s="333"/>
      <c r="D268" s="332"/>
      <c r="E268" s="332"/>
      <c r="R268" s="279"/>
    </row>
    <row r="269" ht="15.75" customHeight="1">
      <c r="A269" s="333"/>
      <c r="D269" s="332"/>
      <c r="E269" s="332"/>
      <c r="R269" s="279"/>
    </row>
    <row r="270" ht="15.75" customHeight="1">
      <c r="A270" s="333"/>
      <c r="D270" s="332"/>
      <c r="E270" s="332"/>
      <c r="R270" s="279"/>
    </row>
    <row r="271" ht="15.75" customHeight="1">
      <c r="A271" s="333"/>
      <c r="D271" s="332"/>
      <c r="E271" s="332"/>
      <c r="R271" s="279"/>
    </row>
    <row r="272" ht="15.75" customHeight="1">
      <c r="A272" s="333"/>
      <c r="D272" s="332"/>
      <c r="E272" s="332"/>
      <c r="R272" s="279"/>
    </row>
    <row r="273" ht="15.75" customHeight="1">
      <c r="A273" s="333"/>
      <c r="D273" s="332"/>
      <c r="E273" s="332"/>
      <c r="R273" s="279"/>
    </row>
    <row r="274" ht="15.75" customHeight="1">
      <c r="A274" s="333"/>
      <c r="D274" s="332"/>
      <c r="E274" s="332"/>
      <c r="R274" s="279"/>
    </row>
    <row r="275" ht="15.75" customHeight="1">
      <c r="A275" s="333"/>
      <c r="D275" s="332"/>
      <c r="E275" s="332"/>
      <c r="R275" s="279"/>
    </row>
    <row r="276" ht="15.75" customHeight="1">
      <c r="A276" s="333"/>
      <c r="D276" s="332"/>
      <c r="E276" s="332"/>
      <c r="R276" s="279"/>
    </row>
    <row r="277" ht="15.75" customHeight="1">
      <c r="A277" s="333"/>
      <c r="D277" s="332"/>
      <c r="E277" s="332"/>
      <c r="R277" s="279"/>
    </row>
    <row r="278" ht="15.75" customHeight="1">
      <c r="A278" s="333"/>
      <c r="D278" s="332"/>
      <c r="E278" s="332"/>
      <c r="R278" s="279"/>
    </row>
    <row r="279" ht="15.75" customHeight="1">
      <c r="A279" s="333"/>
      <c r="D279" s="332"/>
      <c r="E279" s="332"/>
      <c r="R279" s="279"/>
    </row>
    <row r="280" ht="15.75" customHeight="1">
      <c r="A280" s="333"/>
      <c r="D280" s="332"/>
      <c r="E280" s="332"/>
      <c r="R280" s="279"/>
    </row>
    <row r="281" ht="15.75" customHeight="1">
      <c r="A281" s="333"/>
      <c r="D281" s="332"/>
      <c r="E281" s="332"/>
      <c r="R281" s="279"/>
    </row>
    <row r="282" ht="15.75" customHeight="1">
      <c r="A282" s="333"/>
      <c r="D282" s="332"/>
      <c r="E282" s="332"/>
      <c r="R282" s="279"/>
    </row>
    <row r="283" ht="15.75" customHeight="1">
      <c r="A283" s="333"/>
      <c r="D283" s="332"/>
      <c r="E283" s="332"/>
      <c r="R283" s="279"/>
    </row>
    <row r="284" ht="15.75" customHeight="1">
      <c r="A284" s="333"/>
      <c r="D284" s="332"/>
      <c r="E284" s="332"/>
      <c r="R284" s="279"/>
    </row>
    <row r="285" ht="15.75" customHeight="1">
      <c r="A285" s="333"/>
      <c r="D285" s="332"/>
      <c r="E285" s="332"/>
      <c r="R285" s="279"/>
    </row>
    <row r="286" ht="15.75" customHeight="1">
      <c r="A286" s="333"/>
      <c r="D286" s="332"/>
      <c r="E286" s="332"/>
      <c r="R286" s="279"/>
    </row>
    <row r="287" ht="15.75" customHeight="1">
      <c r="A287" s="333"/>
      <c r="D287" s="332"/>
      <c r="E287" s="332"/>
      <c r="R287" s="279"/>
    </row>
    <row r="288" ht="15.75" customHeight="1">
      <c r="A288" s="333"/>
      <c r="D288" s="332"/>
      <c r="E288" s="332"/>
      <c r="R288" s="279"/>
    </row>
    <row r="289" ht="15.75" customHeight="1">
      <c r="A289" s="333"/>
      <c r="D289" s="332"/>
      <c r="E289" s="332"/>
      <c r="R289" s="279"/>
    </row>
    <row r="290" ht="15.75" customHeight="1">
      <c r="A290" s="333"/>
      <c r="D290" s="332"/>
      <c r="E290" s="332"/>
      <c r="R290" s="279"/>
    </row>
    <row r="291" ht="15.75" customHeight="1">
      <c r="A291" s="333"/>
      <c r="D291" s="332"/>
      <c r="E291" s="332"/>
      <c r="R291" s="279"/>
    </row>
    <row r="292" ht="15.75" customHeight="1">
      <c r="A292" s="333"/>
      <c r="D292" s="332"/>
      <c r="E292" s="332"/>
      <c r="R292" s="279"/>
    </row>
    <row r="293" ht="15.75" customHeight="1">
      <c r="A293" s="333"/>
      <c r="D293" s="332"/>
      <c r="E293" s="332"/>
      <c r="R293" s="279"/>
    </row>
    <row r="294" ht="15.75" customHeight="1">
      <c r="A294" s="333"/>
      <c r="D294" s="332"/>
      <c r="E294" s="332"/>
      <c r="R294" s="279"/>
    </row>
    <row r="295" ht="15.75" customHeight="1">
      <c r="A295" s="333"/>
      <c r="D295" s="332"/>
      <c r="E295" s="332"/>
      <c r="R295" s="279"/>
    </row>
    <row r="296" ht="15.75" customHeight="1">
      <c r="A296" s="333"/>
      <c r="D296" s="332"/>
      <c r="E296" s="332"/>
      <c r="R296" s="279"/>
    </row>
    <row r="297" ht="15.75" customHeight="1">
      <c r="A297" s="333"/>
      <c r="D297" s="332"/>
      <c r="E297" s="332"/>
      <c r="R297" s="279"/>
    </row>
    <row r="298" ht="15.75" customHeight="1">
      <c r="A298" s="333"/>
      <c r="D298" s="332"/>
      <c r="E298" s="332"/>
      <c r="R298" s="279"/>
    </row>
    <row r="299" ht="15.75" customHeight="1">
      <c r="A299" s="333"/>
      <c r="D299" s="332"/>
      <c r="E299" s="332"/>
      <c r="R299" s="279"/>
    </row>
    <row r="300" ht="15.75" customHeight="1">
      <c r="A300" s="333"/>
      <c r="D300" s="332"/>
      <c r="E300" s="332"/>
      <c r="R300" s="279"/>
    </row>
    <row r="301" ht="15.75" customHeight="1">
      <c r="A301" s="333"/>
      <c r="D301" s="332"/>
      <c r="E301" s="332"/>
      <c r="R301" s="279"/>
    </row>
    <row r="302" ht="15.75" customHeight="1">
      <c r="A302" s="333"/>
      <c r="D302" s="332"/>
      <c r="E302" s="332"/>
      <c r="R302" s="279"/>
    </row>
    <row r="303" ht="15.75" customHeight="1">
      <c r="A303" s="333"/>
      <c r="D303" s="332"/>
      <c r="E303" s="332"/>
      <c r="R303" s="279"/>
    </row>
    <row r="304" ht="15.75" customHeight="1">
      <c r="A304" s="333"/>
      <c r="D304" s="332"/>
      <c r="E304" s="332"/>
      <c r="R304" s="279"/>
    </row>
    <row r="305" ht="15.75" customHeight="1">
      <c r="A305" s="333"/>
      <c r="D305" s="332"/>
      <c r="E305" s="332"/>
      <c r="R305" s="279"/>
    </row>
    <row r="306" ht="15.75" customHeight="1">
      <c r="A306" s="333"/>
      <c r="D306" s="332"/>
      <c r="E306" s="332"/>
      <c r="R306" s="279"/>
    </row>
    <row r="307" ht="15.75" customHeight="1">
      <c r="A307" s="333"/>
      <c r="D307" s="332"/>
      <c r="E307" s="332"/>
      <c r="R307" s="279"/>
    </row>
    <row r="308" ht="15.75" customHeight="1">
      <c r="A308" s="333"/>
      <c r="D308" s="332"/>
      <c r="E308" s="332"/>
      <c r="R308" s="279"/>
    </row>
    <row r="309" ht="15.75" customHeight="1">
      <c r="A309" s="333"/>
      <c r="D309" s="332"/>
      <c r="E309" s="332"/>
      <c r="R309" s="279"/>
    </row>
    <row r="310" ht="15.75" customHeight="1">
      <c r="A310" s="333"/>
      <c r="D310" s="332"/>
      <c r="E310" s="332"/>
      <c r="R310" s="279"/>
    </row>
    <row r="311" ht="15.75" customHeight="1">
      <c r="A311" s="333"/>
      <c r="D311" s="332"/>
      <c r="E311" s="332"/>
      <c r="R311" s="279"/>
    </row>
    <row r="312" ht="15.75" customHeight="1">
      <c r="A312" s="333"/>
      <c r="D312" s="332"/>
      <c r="E312" s="332"/>
      <c r="R312" s="279"/>
    </row>
    <row r="313" ht="15.75" customHeight="1">
      <c r="A313" s="333"/>
      <c r="D313" s="332"/>
      <c r="E313" s="332"/>
      <c r="R313" s="279"/>
    </row>
    <row r="314" ht="15.75" customHeight="1">
      <c r="A314" s="333"/>
      <c r="D314" s="332"/>
      <c r="E314" s="332"/>
      <c r="R314" s="279"/>
    </row>
    <row r="315" ht="15.75" customHeight="1">
      <c r="A315" s="333"/>
      <c r="D315" s="332"/>
      <c r="E315" s="332"/>
      <c r="R315" s="279"/>
    </row>
    <row r="316" ht="15.75" customHeight="1">
      <c r="A316" s="333"/>
      <c r="D316" s="332"/>
      <c r="E316" s="332"/>
      <c r="R316" s="279"/>
    </row>
    <row r="317" ht="15.75" customHeight="1">
      <c r="A317" s="333"/>
      <c r="D317" s="332"/>
      <c r="E317" s="332"/>
      <c r="R317" s="279"/>
    </row>
    <row r="318" ht="15.75" customHeight="1">
      <c r="A318" s="333"/>
      <c r="D318" s="332"/>
      <c r="E318" s="332"/>
      <c r="R318" s="279"/>
    </row>
    <row r="319" ht="15.75" customHeight="1">
      <c r="A319" s="333"/>
      <c r="D319" s="332"/>
      <c r="E319" s="332"/>
      <c r="R319" s="279"/>
    </row>
    <row r="320" ht="15.75" customHeight="1">
      <c r="A320" s="333"/>
      <c r="D320" s="332"/>
      <c r="E320" s="332"/>
      <c r="R320" s="279"/>
    </row>
    <row r="321" ht="15.75" customHeight="1">
      <c r="A321" s="333"/>
      <c r="D321" s="332"/>
      <c r="E321" s="332"/>
      <c r="R321" s="279"/>
    </row>
    <row r="322" ht="15.75" customHeight="1">
      <c r="A322" s="333"/>
      <c r="D322" s="332"/>
      <c r="E322" s="332"/>
      <c r="R322" s="279"/>
    </row>
    <row r="323" ht="15.75" customHeight="1">
      <c r="A323" s="333"/>
      <c r="D323" s="332"/>
      <c r="E323" s="332"/>
      <c r="R323" s="279"/>
    </row>
    <row r="324" ht="15.75" customHeight="1">
      <c r="A324" s="333"/>
      <c r="D324" s="332"/>
      <c r="E324" s="332"/>
      <c r="R324" s="279"/>
    </row>
    <row r="325" ht="15.75" customHeight="1">
      <c r="A325" s="333"/>
      <c r="D325" s="332"/>
      <c r="E325" s="332"/>
      <c r="R325" s="279"/>
    </row>
    <row r="326" ht="15.75" customHeight="1">
      <c r="A326" s="333"/>
      <c r="D326" s="332"/>
      <c r="E326" s="332"/>
      <c r="R326" s="279"/>
    </row>
    <row r="327" ht="15.75" customHeight="1">
      <c r="A327" s="333"/>
      <c r="D327" s="332"/>
      <c r="E327" s="332"/>
      <c r="R327" s="279"/>
    </row>
    <row r="328" ht="15.75" customHeight="1">
      <c r="A328" s="333"/>
      <c r="D328" s="332"/>
      <c r="E328" s="332"/>
      <c r="R328" s="279"/>
    </row>
    <row r="329" ht="15.75" customHeight="1">
      <c r="A329" s="333"/>
      <c r="D329" s="332"/>
      <c r="E329" s="332"/>
      <c r="R329" s="279"/>
    </row>
    <row r="330" ht="15.75" customHeight="1">
      <c r="A330" s="333"/>
      <c r="D330" s="332"/>
      <c r="E330" s="332"/>
      <c r="R330" s="279"/>
    </row>
    <row r="331" ht="15.75" customHeight="1">
      <c r="A331" s="333"/>
      <c r="D331" s="332"/>
      <c r="E331" s="332"/>
      <c r="R331" s="279"/>
    </row>
    <row r="332" ht="15.75" customHeight="1">
      <c r="A332" s="333"/>
      <c r="D332" s="332"/>
      <c r="E332" s="332"/>
      <c r="R332" s="279"/>
    </row>
    <row r="333" ht="15.75" customHeight="1">
      <c r="A333" s="333"/>
      <c r="D333" s="332"/>
      <c r="E333" s="332"/>
      <c r="R333" s="279"/>
    </row>
    <row r="334" ht="15.75" customHeight="1">
      <c r="A334" s="333"/>
      <c r="D334" s="332"/>
      <c r="E334" s="332"/>
      <c r="R334" s="279"/>
    </row>
    <row r="335" ht="15.75" customHeight="1">
      <c r="A335" s="333"/>
      <c r="D335" s="332"/>
      <c r="E335" s="332"/>
      <c r="R335" s="279"/>
    </row>
    <row r="336" ht="15.75" customHeight="1">
      <c r="A336" s="333"/>
      <c r="D336" s="332"/>
      <c r="E336" s="332"/>
      <c r="R336" s="279"/>
    </row>
    <row r="337" ht="15.75" customHeight="1">
      <c r="A337" s="333"/>
      <c r="D337" s="332"/>
      <c r="E337" s="332"/>
      <c r="R337" s="279"/>
    </row>
    <row r="338" ht="15.75" customHeight="1">
      <c r="A338" s="333"/>
      <c r="D338" s="332"/>
      <c r="E338" s="332"/>
      <c r="R338" s="279"/>
    </row>
    <row r="339" ht="15.75" customHeight="1">
      <c r="A339" s="333"/>
      <c r="D339" s="332"/>
      <c r="E339" s="332"/>
      <c r="R339" s="279"/>
    </row>
    <row r="340" ht="15.75" customHeight="1">
      <c r="A340" s="333"/>
      <c r="D340" s="332"/>
      <c r="E340" s="332"/>
      <c r="R340" s="279"/>
    </row>
    <row r="341" ht="15.75" customHeight="1">
      <c r="A341" s="333"/>
      <c r="D341" s="332"/>
      <c r="E341" s="332"/>
      <c r="R341" s="279"/>
    </row>
    <row r="342" ht="15.75" customHeight="1">
      <c r="A342" s="333"/>
      <c r="D342" s="332"/>
      <c r="E342" s="332"/>
      <c r="R342" s="279"/>
    </row>
    <row r="343" ht="15.75" customHeight="1">
      <c r="A343" s="333"/>
      <c r="D343" s="332"/>
      <c r="E343" s="332"/>
      <c r="R343" s="279"/>
    </row>
    <row r="344" ht="15.75" customHeight="1">
      <c r="A344" s="333"/>
      <c r="D344" s="332"/>
      <c r="E344" s="332"/>
      <c r="R344" s="279"/>
    </row>
    <row r="345" ht="15.75" customHeight="1">
      <c r="A345" s="333"/>
      <c r="D345" s="332"/>
      <c r="E345" s="332"/>
      <c r="R345" s="279"/>
    </row>
    <row r="346" ht="15.75" customHeight="1">
      <c r="A346" s="333"/>
      <c r="D346" s="332"/>
      <c r="E346" s="332"/>
      <c r="R346" s="279"/>
    </row>
    <row r="347" ht="15.75" customHeight="1">
      <c r="A347" s="333"/>
      <c r="D347" s="332"/>
      <c r="E347" s="332"/>
      <c r="R347" s="279"/>
    </row>
    <row r="348" ht="15.75" customHeight="1">
      <c r="A348" s="333"/>
      <c r="D348" s="332"/>
      <c r="E348" s="332"/>
      <c r="R348" s="279"/>
    </row>
    <row r="349" ht="15.75" customHeight="1">
      <c r="A349" s="333"/>
      <c r="D349" s="332"/>
      <c r="E349" s="332"/>
      <c r="R349" s="279"/>
    </row>
    <row r="350" ht="15.75" customHeight="1">
      <c r="A350" s="333"/>
      <c r="D350" s="332"/>
      <c r="E350" s="332"/>
      <c r="R350" s="279"/>
    </row>
    <row r="351" ht="15.75" customHeight="1">
      <c r="A351" s="333"/>
      <c r="D351" s="332"/>
      <c r="E351" s="332"/>
      <c r="R351" s="279"/>
    </row>
    <row r="352" ht="15.75" customHeight="1">
      <c r="A352" s="333"/>
      <c r="D352" s="332"/>
      <c r="E352" s="332"/>
      <c r="R352" s="279"/>
    </row>
    <row r="353" ht="15.75" customHeight="1">
      <c r="A353" s="333"/>
      <c r="D353" s="332"/>
      <c r="E353" s="332"/>
      <c r="R353" s="279"/>
    </row>
    <row r="354" ht="15.75" customHeight="1">
      <c r="A354" s="333"/>
      <c r="D354" s="332"/>
      <c r="E354" s="332"/>
      <c r="R354" s="279"/>
    </row>
    <row r="355" ht="15.75" customHeight="1">
      <c r="A355" s="333"/>
      <c r="D355" s="332"/>
      <c r="E355" s="332"/>
      <c r="R355" s="279"/>
    </row>
    <row r="356" ht="15.75" customHeight="1">
      <c r="A356" s="333"/>
      <c r="D356" s="332"/>
      <c r="E356" s="332"/>
      <c r="R356" s="279"/>
    </row>
    <row r="357" ht="15.75" customHeight="1">
      <c r="A357" s="333"/>
      <c r="D357" s="332"/>
      <c r="E357" s="332"/>
      <c r="R357" s="279"/>
    </row>
    <row r="358" ht="15.75" customHeight="1">
      <c r="A358" s="333"/>
      <c r="D358" s="332"/>
      <c r="E358" s="332"/>
      <c r="R358" s="279"/>
    </row>
    <row r="359" ht="15.75" customHeight="1">
      <c r="A359" s="333"/>
      <c r="D359" s="332"/>
      <c r="E359" s="332"/>
      <c r="R359" s="279"/>
    </row>
    <row r="360" ht="15.75" customHeight="1">
      <c r="A360" s="333"/>
      <c r="D360" s="332"/>
      <c r="E360" s="332"/>
      <c r="R360" s="279"/>
    </row>
    <row r="361" ht="15.75" customHeight="1">
      <c r="A361" s="333"/>
      <c r="D361" s="332"/>
      <c r="E361" s="332"/>
      <c r="R361" s="279"/>
    </row>
    <row r="362" ht="15.75" customHeight="1">
      <c r="A362" s="333"/>
      <c r="D362" s="332"/>
      <c r="E362" s="332"/>
      <c r="R362" s="279"/>
    </row>
    <row r="363" ht="15.75" customHeight="1">
      <c r="A363" s="333"/>
      <c r="D363" s="332"/>
      <c r="E363" s="332"/>
      <c r="R363" s="279"/>
    </row>
    <row r="364" ht="15.75" customHeight="1">
      <c r="A364" s="333"/>
      <c r="D364" s="332"/>
      <c r="E364" s="332"/>
      <c r="R364" s="279"/>
    </row>
    <row r="365" ht="15.75" customHeight="1">
      <c r="A365" s="333"/>
      <c r="D365" s="332"/>
      <c r="E365" s="332"/>
      <c r="R365" s="279"/>
    </row>
    <row r="366" ht="15.75" customHeight="1">
      <c r="A366" s="333"/>
      <c r="D366" s="332"/>
      <c r="E366" s="332"/>
      <c r="R366" s="279"/>
    </row>
    <row r="367" ht="15.75" customHeight="1">
      <c r="A367" s="333"/>
      <c r="D367" s="332"/>
      <c r="E367" s="332"/>
      <c r="R367" s="279"/>
    </row>
    <row r="368" ht="15.75" customHeight="1">
      <c r="A368" s="333"/>
      <c r="D368" s="332"/>
      <c r="E368" s="332"/>
      <c r="R368" s="279"/>
    </row>
    <row r="369" ht="15.75" customHeight="1">
      <c r="A369" s="333"/>
      <c r="D369" s="332"/>
      <c r="E369" s="332"/>
      <c r="R369" s="279"/>
    </row>
    <row r="370" ht="15.75" customHeight="1">
      <c r="A370" s="333"/>
      <c r="D370" s="332"/>
      <c r="E370" s="332"/>
      <c r="R370" s="279"/>
    </row>
    <row r="371" ht="15.75" customHeight="1">
      <c r="A371" s="333"/>
      <c r="D371" s="332"/>
      <c r="E371" s="332"/>
      <c r="R371" s="279"/>
    </row>
    <row r="372" ht="15.75" customHeight="1">
      <c r="A372" s="333"/>
      <c r="D372" s="332"/>
      <c r="E372" s="332"/>
      <c r="R372" s="279"/>
    </row>
    <row r="373" ht="15.75" customHeight="1">
      <c r="A373" s="333"/>
      <c r="D373" s="332"/>
      <c r="E373" s="332"/>
      <c r="R373" s="279"/>
    </row>
    <row r="374" ht="15.75" customHeight="1">
      <c r="A374" s="333"/>
      <c r="D374" s="332"/>
      <c r="E374" s="332"/>
      <c r="R374" s="279"/>
    </row>
    <row r="375" ht="15.75" customHeight="1">
      <c r="A375" s="333"/>
      <c r="D375" s="332"/>
      <c r="E375" s="332"/>
      <c r="R375" s="279"/>
    </row>
    <row r="376" ht="15.75" customHeight="1">
      <c r="A376" s="333"/>
      <c r="D376" s="332"/>
      <c r="E376" s="332"/>
      <c r="R376" s="279"/>
    </row>
    <row r="377" ht="15.75" customHeight="1">
      <c r="A377" s="333"/>
      <c r="D377" s="332"/>
      <c r="E377" s="332"/>
      <c r="R377" s="279"/>
    </row>
    <row r="378" ht="15.75" customHeight="1">
      <c r="A378" s="333"/>
      <c r="D378" s="332"/>
      <c r="E378" s="332"/>
      <c r="R378" s="279"/>
    </row>
    <row r="379" ht="15.75" customHeight="1">
      <c r="A379" s="333"/>
      <c r="D379" s="332"/>
      <c r="E379" s="332"/>
      <c r="R379" s="279"/>
    </row>
    <row r="380" ht="15.75" customHeight="1">
      <c r="A380" s="333"/>
      <c r="D380" s="332"/>
      <c r="E380" s="332"/>
      <c r="R380" s="279"/>
    </row>
    <row r="381" ht="15.75" customHeight="1">
      <c r="A381" s="333"/>
      <c r="D381" s="332"/>
      <c r="E381" s="332"/>
      <c r="R381" s="279"/>
    </row>
    <row r="382" ht="15.75" customHeight="1">
      <c r="A382" s="333"/>
      <c r="D382" s="332"/>
      <c r="E382" s="332"/>
      <c r="R382" s="279"/>
    </row>
    <row r="383" ht="15.75" customHeight="1">
      <c r="A383" s="333"/>
      <c r="D383" s="332"/>
      <c r="E383" s="332"/>
      <c r="R383" s="279"/>
    </row>
    <row r="384" ht="15.75" customHeight="1">
      <c r="A384" s="333"/>
      <c r="D384" s="332"/>
      <c r="E384" s="332"/>
      <c r="R384" s="279"/>
    </row>
    <row r="385" ht="15.75" customHeight="1">
      <c r="A385" s="333"/>
      <c r="D385" s="332"/>
      <c r="E385" s="332"/>
      <c r="R385" s="279"/>
    </row>
    <row r="386" ht="15.75" customHeight="1">
      <c r="A386" s="333"/>
      <c r="D386" s="332"/>
      <c r="E386" s="332"/>
      <c r="R386" s="279"/>
    </row>
    <row r="387" ht="15.75" customHeight="1">
      <c r="A387" s="333"/>
      <c r="D387" s="332"/>
      <c r="E387" s="332"/>
      <c r="R387" s="279"/>
    </row>
    <row r="388" ht="15.75" customHeight="1">
      <c r="A388" s="333"/>
      <c r="D388" s="332"/>
      <c r="E388" s="332"/>
      <c r="R388" s="279"/>
    </row>
    <row r="389" ht="15.75" customHeight="1">
      <c r="A389" s="333"/>
      <c r="D389" s="332"/>
      <c r="E389" s="332"/>
      <c r="R389" s="279"/>
    </row>
    <row r="390" ht="15.75" customHeight="1">
      <c r="A390" s="333"/>
      <c r="D390" s="332"/>
      <c r="E390" s="332"/>
      <c r="R390" s="279"/>
    </row>
    <row r="391" ht="15.75" customHeight="1">
      <c r="A391" s="333"/>
      <c r="D391" s="332"/>
      <c r="E391" s="332"/>
      <c r="R391" s="279"/>
    </row>
    <row r="392" ht="15.75" customHeight="1">
      <c r="A392" s="333"/>
      <c r="D392" s="332"/>
      <c r="E392" s="332"/>
      <c r="R392" s="279"/>
    </row>
    <row r="393" ht="15.75" customHeight="1">
      <c r="A393" s="333"/>
      <c r="D393" s="332"/>
      <c r="E393" s="332"/>
      <c r="R393" s="279"/>
    </row>
    <row r="394" ht="15.75" customHeight="1">
      <c r="A394" s="333"/>
      <c r="D394" s="332"/>
      <c r="E394" s="332"/>
      <c r="R394" s="279"/>
    </row>
    <row r="395" ht="15.75" customHeight="1">
      <c r="A395" s="333"/>
      <c r="D395" s="332"/>
      <c r="E395" s="332"/>
      <c r="R395" s="279"/>
    </row>
    <row r="396" ht="15.75" customHeight="1">
      <c r="A396" s="333"/>
      <c r="D396" s="332"/>
      <c r="E396" s="332"/>
      <c r="R396" s="279"/>
    </row>
    <row r="397" ht="15.75" customHeight="1">
      <c r="A397" s="333"/>
      <c r="D397" s="332"/>
      <c r="E397" s="332"/>
      <c r="R397" s="279"/>
    </row>
    <row r="398" ht="15.75" customHeight="1">
      <c r="A398" s="333"/>
      <c r="D398" s="332"/>
      <c r="E398" s="332"/>
      <c r="R398" s="279"/>
    </row>
    <row r="399" ht="15.75" customHeight="1">
      <c r="A399" s="333"/>
      <c r="D399" s="332"/>
      <c r="E399" s="332"/>
      <c r="R399" s="279"/>
    </row>
    <row r="400" ht="15.75" customHeight="1">
      <c r="A400" s="333"/>
      <c r="D400" s="332"/>
      <c r="E400" s="332"/>
      <c r="R400" s="279"/>
    </row>
    <row r="401" ht="15.75" customHeight="1">
      <c r="A401" s="333"/>
      <c r="D401" s="332"/>
      <c r="E401" s="332"/>
      <c r="R401" s="279"/>
    </row>
    <row r="402" ht="15.75" customHeight="1">
      <c r="A402" s="333"/>
      <c r="D402" s="332"/>
      <c r="E402" s="332"/>
      <c r="R402" s="279"/>
    </row>
    <row r="403" ht="15.75" customHeight="1">
      <c r="A403" s="333"/>
      <c r="D403" s="332"/>
      <c r="E403" s="332"/>
      <c r="R403" s="279"/>
    </row>
    <row r="404" ht="15.75" customHeight="1">
      <c r="A404" s="333"/>
      <c r="D404" s="332"/>
      <c r="E404" s="332"/>
      <c r="R404" s="279"/>
    </row>
    <row r="405" ht="15.75" customHeight="1">
      <c r="A405" s="333"/>
      <c r="D405" s="332"/>
      <c r="E405" s="332"/>
      <c r="R405" s="279"/>
    </row>
    <row r="406" ht="15.75" customHeight="1">
      <c r="A406" s="333"/>
      <c r="D406" s="332"/>
      <c r="E406" s="332"/>
      <c r="R406" s="279"/>
    </row>
    <row r="407" ht="15.75" customHeight="1">
      <c r="A407" s="333"/>
      <c r="D407" s="332"/>
      <c r="E407" s="332"/>
      <c r="R407" s="279"/>
    </row>
    <row r="408" ht="15.75" customHeight="1">
      <c r="A408" s="333"/>
      <c r="D408" s="332"/>
      <c r="E408" s="332"/>
      <c r="R408" s="279"/>
    </row>
    <row r="409" ht="15.75" customHeight="1">
      <c r="A409" s="333"/>
      <c r="D409" s="332"/>
      <c r="E409" s="332"/>
      <c r="R409" s="279"/>
    </row>
    <row r="410" ht="15.75" customHeight="1">
      <c r="A410" s="333"/>
      <c r="D410" s="332"/>
      <c r="E410" s="332"/>
      <c r="R410" s="279"/>
    </row>
    <row r="411" ht="15.75" customHeight="1">
      <c r="A411" s="333"/>
      <c r="D411" s="332"/>
      <c r="E411" s="332"/>
      <c r="R411" s="279"/>
    </row>
    <row r="412" ht="15.75" customHeight="1">
      <c r="A412" s="333"/>
      <c r="D412" s="332"/>
      <c r="E412" s="332"/>
      <c r="R412" s="279"/>
    </row>
    <row r="413" ht="15.75" customHeight="1">
      <c r="A413" s="333"/>
      <c r="D413" s="332"/>
      <c r="E413" s="332"/>
      <c r="R413" s="279"/>
    </row>
    <row r="414" ht="15.75" customHeight="1">
      <c r="A414" s="333"/>
      <c r="D414" s="332"/>
      <c r="E414" s="332"/>
      <c r="R414" s="279"/>
    </row>
    <row r="415" ht="15.75" customHeight="1">
      <c r="A415" s="333"/>
      <c r="D415" s="332"/>
      <c r="E415" s="332"/>
      <c r="R415" s="279"/>
    </row>
    <row r="416" ht="15.75" customHeight="1">
      <c r="A416" s="333"/>
      <c r="D416" s="332"/>
      <c r="E416" s="332"/>
      <c r="R416" s="279"/>
    </row>
    <row r="417" ht="15.75" customHeight="1">
      <c r="A417" s="333"/>
      <c r="D417" s="332"/>
      <c r="E417" s="332"/>
      <c r="R417" s="279"/>
    </row>
    <row r="418" ht="15.75" customHeight="1">
      <c r="A418" s="333"/>
      <c r="D418" s="332"/>
      <c r="E418" s="332"/>
      <c r="R418" s="279"/>
    </row>
    <row r="419" ht="15.75" customHeight="1">
      <c r="A419" s="333"/>
      <c r="D419" s="332"/>
      <c r="E419" s="332"/>
      <c r="R419" s="279"/>
    </row>
    <row r="420" ht="15.75" customHeight="1">
      <c r="A420" s="333"/>
      <c r="D420" s="332"/>
      <c r="E420" s="332"/>
      <c r="R420" s="279"/>
    </row>
    <row r="421" ht="15.75" customHeight="1">
      <c r="A421" s="333"/>
      <c r="D421" s="332"/>
      <c r="E421" s="332"/>
      <c r="R421" s="279"/>
    </row>
    <row r="422" ht="15.75" customHeight="1">
      <c r="A422" s="333"/>
      <c r="D422" s="332"/>
      <c r="E422" s="332"/>
      <c r="R422" s="279"/>
    </row>
    <row r="423" ht="15.75" customHeight="1">
      <c r="A423" s="333"/>
      <c r="D423" s="332"/>
      <c r="E423" s="332"/>
      <c r="R423" s="279"/>
    </row>
    <row r="424" ht="15.75" customHeight="1">
      <c r="A424" s="333"/>
      <c r="D424" s="332"/>
      <c r="E424" s="332"/>
      <c r="R424" s="279"/>
    </row>
    <row r="425" ht="15.75" customHeight="1">
      <c r="A425" s="333"/>
      <c r="D425" s="332"/>
      <c r="E425" s="332"/>
      <c r="R425" s="279"/>
    </row>
    <row r="426" ht="15.75" customHeight="1">
      <c r="A426" s="333"/>
      <c r="D426" s="332"/>
      <c r="E426" s="332"/>
      <c r="R426" s="279"/>
    </row>
    <row r="427" ht="15.75" customHeight="1">
      <c r="A427" s="333"/>
      <c r="D427" s="332"/>
      <c r="E427" s="332"/>
      <c r="R427" s="279"/>
    </row>
    <row r="428" ht="15.75" customHeight="1">
      <c r="A428" s="333"/>
      <c r="D428" s="332"/>
      <c r="E428" s="332"/>
      <c r="R428" s="279"/>
    </row>
    <row r="429" ht="15.75" customHeight="1">
      <c r="A429" s="333"/>
      <c r="D429" s="332"/>
      <c r="E429" s="332"/>
      <c r="R429" s="279"/>
    </row>
    <row r="430" ht="15.75" customHeight="1">
      <c r="A430" s="333"/>
      <c r="D430" s="332"/>
      <c r="E430" s="332"/>
      <c r="R430" s="279"/>
    </row>
    <row r="431" ht="15.75" customHeight="1">
      <c r="A431" s="333"/>
      <c r="D431" s="332"/>
      <c r="E431" s="332"/>
      <c r="R431" s="279"/>
    </row>
    <row r="432" ht="15.75" customHeight="1">
      <c r="A432" s="333"/>
      <c r="D432" s="332"/>
      <c r="E432" s="332"/>
      <c r="R432" s="279"/>
    </row>
    <row r="433" ht="15.75" customHeight="1">
      <c r="A433" s="333"/>
      <c r="D433" s="332"/>
      <c r="E433" s="332"/>
      <c r="R433" s="279"/>
    </row>
    <row r="434" ht="15.75" customHeight="1">
      <c r="A434" s="333"/>
      <c r="D434" s="332"/>
      <c r="E434" s="332"/>
      <c r="R434" s="279"/>
    </row>
    <row r="435" ht="15.75" customHeight="1">
      <c r="A435" s="333"/>
      <c r="D435" s="332"/>
      <c r="E435" s="332"/>
      <c r="R435" s="279"/>
    </row>
    <row r="436" ht="15.75" customHeight="1">
      <c r="A436" s="333"/>
      <c r="D436" s="332"/>
      <c r="E436" s="332"/>
      <c r="R436" s="279"/>
    </row>
    <row r="437" ht="15.75" customHeight="1">
      <c r="A437" s="333"/>
      <c r="D437" s="332"/>
      <c r="E437" s="332"/>
      <c r="R437" s="279"/>
    </row>
    <row r="438" ht="15.75" customHeight="1">
      <c r="A438" s="333"/>
      <c r="D438" s="332"/>
      <c r="E438" s="332"/>
      <c r="R438" s="279"/>
    </row>
    <row r="439" ht="15.75" customHeight="1">
      <c r="A439" s="333"/>
      <c r="D439" s="332"/>
      <c r="E439" s="332"/>
      <c r="R439" s="279"/>
    </row>
    <row r="440" ht="15.75" customHeight="1">
      <c r="A440" s="333"/>
      <c r="D440" s="332"/>
      <c r="E440" s="332"/>
      <c r="R440" s="279"/>
    </row>
    <row r="441" ht="15.75" customHeight="1">
      <c r="A441" s="333"/>
      <c r="D441" s="332"/>
      <c r="E441" s="332"/>
      <c r="R441" s="279"/>
    </row>
    <row r="442" ht="15.75" customHeight="1">
      <c r="A442" s="333"/>
      <c r="D442" s="332"/>
      <c r="E442" s="332"/>
      <c r="R442" s="279"/>
    </row>
    <row r="443" ht="15.75" customHeight="1">
      <c r="A443" s="333"/>
      <c r="D443" s="332"/>
      <c r="E443" s="332"/>
      <c r="R443" s="279"/>
    </row>
    <row r="444" ht="15.75" customHeight="1">
      <c r="A444" s="333"/>
      <c r="D444" s="332"/>
      <c r="E444" s="332"/>
      <c r="R444" s="279"/>
    </row>
    <row r="445" ht="15.75" customHeight="1">
      <c r="A445" s="333"/>
      <c r="D445" s="332"/>
      <c r="E445" s="332"/>
      <c r="R445" s="279"/>
    </row>
    <row r="446" ht="15.75" customHeight="1">
      <c r="A446" s="333"/>
      <c r="D446" s="332"/>
      <c r="E446" s="332"/>
      <c r="R446" s="279"/>
    </row>
    <row r="447" ht="15.75" customHeight="1">
      <c r="A447" s="333"/>
      <c r="D447" s="332"/>
      <c r="E447" s="332"/>
      <c r="R447" s="279"/>
    </row>
    <row r="448" ht="15.75" customHeight="1">
      <c r="A448" s="333"/>
      <c r="D448" s="332"/>
      <c r="E448" s="332"/>
      <c r="R448" s="279"/>
    </row>
    <row r="449" ht="15.75" customHeight="1">
      <c r="A449" s="333"/>
      <c r="D449" s="332"/>
      <c r="E449" s="332"/>
      <c r="R449" s="279"/>
    </row>
    <row r="450" ht="15.75" customHeight="1">
      <c r="A450" s="333"/>
      <c r="D450" s="332"/>
      <c r="E450" s="332"/>
      <c r="R450" s="279"/>
    </row>
    <row r="451" ht="15.75" customHeight="1">
      <c r="A451" s="333"/>
      <c r="D451" s="332"/>
      <c r="E451" s="332"/>
      <c r="R451" s="279"/>
    </row>
    <row r="452" ht="15.75" customHeight="1">
      <c r="A452" s="333"/>
      <c r="D452" s="332"/>
      <c r="E452" s="332"/>
      <c r="R452" s="279"/>
    </row>
    <row r="453" ht="15.75" customHeight="1">
      <c r="A453" s="333"/>
      <c r="D453" s="332"/>
      <c r="E453" s="332"/>
      <c r="R453" s="279"/>
    </row>
    <row r="454" ht="15.75" customHeight="1">
      <c r="A454" s="333"/>
      <c r="D454" s="332"/>
      <c r="E454" s="332"/>
      <c r="R454" s="279"/>
    </row>
    <row r="455" ht="15.75" customHeight="1">
      <c r="A455" s="333"/>
      <c r="D455" s="332"/>
      <c r="E455" s="332"/>
      <c r="R455" s="279"/>
    </row>
    <row r="456" ht="15.75" customHeight="1">
      <c r="A456" s="333"/>
      <c r="D456" s="332"/>
      <c r="E456" s="332"/>
      <c r="R456" s="279"/>
    </row>
    <row r="457" ht="15.75" customHeight="1">
      <c r="A457" s="333"/>
      <c r="D457" s="332"/>
      <c r="E457" s="332"/>
      <c r="R457" s="279"/>
    </row>
    <row r="458" ht="15.75" customHeight="1">
      <c r="A458" s="333"/>
      <c r="D458" s="332"/>
      <c r="E458" s="332"/>
      <c r="R458" s="279"/>
    </row>
    <row r="459" ht="15.75" customHeight="1">
      <c r="A459" s="333"/>
      <c r="D459" s="332"/>
      <c r="E459" s="332"/>
      <c r="R459" s="279"/>
    </row>
    <row r="460" ht="15.75" customHeight="1">
      <c r="A460" s="333"/>
      <c r="D460" s="332"/>
      <c r="E460" s="332"/>
      <c r="R460" s="279"/>
    </row>
    <row r="461" ht="15.75" customHeight="1">
      <c r="A461" s="333"/>
      <c r="D461" s="332"/>
      <c r="E461" s="332"/>
      <c r="R461" s="279"/>
    </row>
    <row r="462" ht="15.75" customHeight="1">
      <c r="A462" s="333"/>
      <c r="D462" s="332"/>
      <c r="E462" s="332"/>
      <c r="R462" s="279"/>
    </row>
    <row r="463" ht="15.75" customHeight="1">
      <c r="A463" s="333"/>
      <c r="D463" s="332"/>
      <c r="E463" s="332"/>
      <c r="R463" s="279"/>
    </row>
    <row r="464" ht="15.75" customHeight="1">
      <c r="A464" s="333"/>
      <c r="D464" s="332"/>
      <c r="E464" s="332"/>
      <c r="R464" s="279"/>
    </row>
    <row r="465" ht="15.75" customHeight="1">
      <c r="A465" s="333"/>
      <c r="D465" s="332"/>
      <c r="E465" s="332"/>
      <c r="R465" s="279"/>
    </row>
    <row r="466" ht="15.75" customHeight="1">
      <c r="A466" s="333"/>
      <c r="D466" s="332"/>
      <c r="E466" s="332"/>
      <c r="R466" s="279"/>
    </row>
    <row r="467" ht="15.75" customHeight="1">
      <c r="A467" s="333"/>
      <c r="D467" s="332"/>
      <c r="E467" s="332"/>
      <c r="R467" s="279"/>
    </row>
    <row r="468" ht="15.75" customHeight="1">
      <c r="A468" s="333"/>
      <c r="D468" s="332"/>
      <c r="E468" s="332"/>
      <c r="R468" s="279"/>
    </row>
    <row r="469" ht="15.75" customHeight="1">
      <c r="A469" s="333"/>
      <c r="D469" s="332"/>
      <c r="E469" s="332"/>
      <c r="R469" s="279"/>
    </row>
    <row r="470" ht="15.75" customHeight="1">
      <c r="A470" s="333"/>
      <c r="D470" s="332"/>
      <c r="E470" s="332"/>
      <c r="R470" s="279"/>
    </row>
    <row r="471" ht="15.75" customHeight="1">
      <c r="A471" s="333"/>
      <c r="D471" s="332"/>
      <c r="E471" s="332"/>
      <c r="R471" s="279"/>
    </row>
    <row r="472" ht="15.75" customHeight="1">
      <c r="A472" s="333"/>
      <c r="D472" s="332"/>
      <c r="E472" s="332"/>
      <c r="R472" s="279"/>
    </row>
    <row r="473" ht="15.75" customHeight="1">
      <c r="A473" s="333"/>
      <c r="D473" s="332"/>
      <c r="E473" s="332"/>
      <c r="R473" s="279"/>
    </row>
    <row r="474" ht="15.75" customHeight="1">
      <c r="A474" s="333"/>
      <c r="D474" s="332"/>
      <c r="E474" s="332"/>
      <c r="R474" s="279"/>
    </row>
    <row r="475" ht="15.75" customHeight="1">
      <c r="A475" s="333"/>
      <c r="D475" s="332"/>
      <c r="E475" s="332"/>
      <c r="R475" s="279"/>
    </row>
    <row r="476" ht="15.75" customHeight="1">
      <c r="A476" s="333"/>
      <c r="D476" s="332"/>
      <c r="E476" s="332"/>
      <c r="R476" s="279"/>
    </row>
    <row r="477" ht="15.75" customHeight="1">
      <c r="A477" s="333"/>
      <c r="D477" s="332"/>
      <c r="E477" s="332"/>
      <c r="R477" s="279"/>
    </row>
    <row r="478" ht="15.75" customHeight="1">
      <c r="A478" s="333"/>
      <c r="D478" s="332"/>
      <c r="E478" s="332"/>
      <c r="R478" s="279"/>
    </row>
    <row r="479" ht="15.75" customHeight="1">
      <c r="A479" s="333"/>
      <c r="D479" s="332"/>
      <c r="E479" s="332"/>
      <c r="R479" s="279"/>
    </row>
    <row r="480" ht="15.75" customHeight="1">
      <c r="A480" s="333"/>
      <c r="D480" s="332"/>
      <c r="E480" s="332"/>
      <c r="R480" s="279"/>
    </row>
    <row r="481" ht="15.75" customHeight="1">
      <c r="A481" s="333"/>
      <c r="D481" s="332"/>
      <c r="E481" s="332"/>
      <c r="R481" s="279"/>
    </row>
    <row r="482" ht="15.75" customHeight="1">
      <c r="A482" s="333"/>
      <c r="D482" s="332"/>
      <c r="E482" s="332"/>
      <c r="R482" s="279"/>
    </row>
    <row r="483" ht="15.75" customHeight="1">
      <c r="A483" s="333"/>
      <c r="D483" s="332"/>
      <c r="E483" s="332"/>
      <c r="R483" s="279"/>
    </row>
    <row r="484" ht="15.75" customHeight="1">
      <c r="A484" s="333"/>
      <c r="D484" s="332"/>
      <c r="E484" s="332"/>
      <c r="R484" s="279"/>
    </row>
    <row r="485" ht="15.75" customHeight="1">
      <c r="A485" s="333"/>
      <c r="D485" s="332"/>
      <c r="E485" s="332"/>
      <c r="R485" s="279"/>
    </row>
    <row r="486" ht="15.75" customHeight="1">
      <c r="A486" s="333"/>
      <c r="D486" s="332"/>
      <c r="E486" s="332"/>
      <c r="R486" s="279"/>
    </row>
    <row r="487" ht="15.75" customHeight="1">
      <c r="A487" s="333"/>
      <c r="D487" s="332"/>
      <c r="E487" s="332"/>
      <c r="R487" s="279"/>
    </row>
    <row r="488" ht="15.75" customHeight="1">
      <c r="A488" s="333"/>
      <c r="D488" s="332"/>
      <c r="E488" s="332"/>
      <c r="R488" s="279"/>
    </row>
    <row r="489" ht="15.75" customHeight="1">
      <c r="A489" s="333"/>
      <c r="D489" s="332"/>
      <c r="E489" s="332"/>
      <c r="R489" s="279"/>
    </row>
    <row r="490" ht="15.75" customHeight="1">
      <c r="A490" s="333"/>
      <c r="D490" s="332"/>
      <c r="E490" s="332"/>
      <c r="R490" s="279"/>
    </row>
    <row r="491" ht="15.75" customHeight="1">
      <c r="A491" s="333"/>
      <c r="D491" s="332"/>
      <c r="E491" s="332"/>
      <c r="R491" s="279"/>
    </row>
    <row r="492" ht="15.75" customHeight="1">
      <c r="A492" s="333"/>
      <c r="D492" s="332"/>
      <c r="E492" s="332"/>
      <c r="R492" s="279"/>
    </row>
    <row r="493" ht="15.75" customHeight="1">
      <c r="A493" s="333"/>
      <c r="D493" s="332"/>
      <c r="E493" s="332"/>
      <c r="R493" s="279"/>
    </row>
    <row r="494" ht="15.75" customHeight="1">
      <c r="A494" s="333"/>
      <c r="D494" s="332"/>
      <c r="E494" s="332"/>
      <c r="R494" s="279"/>
    </row>
    <row r="495" ht="15.75" customHeight="1">
      <c r="A495" s="333"/>
      <c r="D495" s="332"/>
      <c r="E495" s="332"/>
      <c r="R495" s="279"/>
    </row>
    <row r="496" ht="15.75" customHeight="1">
      <c r="A496" s="333"/>
      <c r="D496" s="332"/>
      <c r="E496" s="332"/>
      <c r="R496" s="279"/>
    </row>
    <row r="497" ht="15.75" customHeight="1">
      <c r="A497" s="333"/>
      <c r="D497" s="332"/>
      <c r="E497" s="332"/>
      <c r="R497" s="279"/>
    </row>
    <row r="498" ht="15.75" customHeight="1">
      <c r="A498" s="333"/>
      <c r="D498" s="332"/>
      <c r="E498" s="332"/>
      <c r="R498" s="279"/>
    </row>
    <row r="499" ht="15.75" customHeight="1">
      <c r="A499" s="333"/>
      <c r="D499" s="332"/>
      <c r="E499" s="332"/>
      <c r="R499" s="279"/>
    </row>
    <row r="500" ht="15.75" customHeight="1">
      <c r="A500" s="333"/>
      <c r="D500" s="332"/>
      <c r="E500" s="332"/>
      <c r="R500" s="279"/>
    </row>
    <row r="501" ht="15.75" customHeight="1">
      <c r="A501" s="333"/>
      <c r="D501" s="332"/>
      <c r="E501" s="332"/>
      <c r="R501" s="279"/>
    </row>
    <row r="502" ht="15.75" customHeight="1">
      <c r="A502" s="333"/>
      <c r="D502" s="332"/>
      <c r="E502" s="332"/>
      <c r="R502" s="279"/>
    </row>
    <row r="503" ht="15.75" customHeight="1">
      <c r="A503" s="333"/>
      <c r="D503" s="332"/>
      <c r="E503" s="332"/>
      <c r="R503" s="279"/>
    </row>
    <row r="504" ht="15.75" customHeight="1">
      <c r="A504" s="333"/>
      <c r="D504" s="332"/>
      <c r="E504" s="332"/>
      <c r="R504" s="279"/>
    </row>
    <row r="505" ht="15.75" customHeight="1">
      <c r="A505" s="333"/>
      <c r="D505" s="332"/>
      <c r="E505" s="332"/>
      <c r="R505" s="279"/>
    </row>
    <row r="506" ht="15.75" customHeight="1">
      <c r="A506" s="333"/>
      <c r="D506" s="332"/>
      <c r="E506" s="332"/>
      <c r="R506" s="279"/>
    </row>
    <row r="507" ht="15.75" customHeight="1">
      <c r="A507" s="333"/>
      <c r="D507" s="332"/>
      <c r="E507" s="332"/>
      <c r="R507" s="279"/>
    </row>
    <row r="508" ht="15.75" customHeight="1">
      <c r="A508" s="333"/>
      <c r="D508" s="332"/>
      <c r="E508" s="332"/>
      <c r="R508" s="279"/>
    </row>
    <row r="509" ht="15.75" customHeight="1">
      <c r="A509" s="333"/>
      <c r="D509" s="332"/>
      <c r="E509" s="332"/>
      <c r="R509" s="279"/>
    </row>
    <row r="510" ht="15.75" customHeight="1">
      <c r="A510" s="333"/>
      <c r="D510" s="332"/>
      <c r="E510" s="332"/>
      <c r="R510" s="279"/>
    </row>
    <row r="511" ht="15.75" customHeight="1">
      <c r="A511" s="333"/>
      <c r="D511" s="332"/>
      <c r="E511" s="332"/>
      <c r="R511" s="279"/>
    </row>
    <row r="512" ht="15.75" customHeight="1">
      <c r="A512" s="333"/>
      <c r="D512" s="332"/>
      <c r="E512" s="332"/>
      <c r="R512" s="279"/>
    </row>
    <row r="513" ht="15.75" customHeight="1">
      <c r="A513" s="333"/>
      <c r="D513" s="332"/>
      <c r="E513" s="332"/>
      <c r="R513" s="279"/>
    </row>
    <row r="514" ht="15.75" customHeight="1">
      <c r="A514" s="333"/>
      <c r="D514" s="332"/>
      <c r="E514" s="332"/>
      <c r="R514" s="279"/>
    </row>
    <row r="515" ht="15.75" customHeight="1">
      <c r="A515" s="333"/>
      <c r="D515" s="332"/>
      <c r="E515" s="332"/>
      <c r="R515" s="279"/>
    </row>
    <row r="516" ht="15.75" customHeight="1">
      <c r="A516" s="333"/>
      <c r="D516" s="332"/>
      <c r="E516" s="332"/>
      <c r="R516" s="279"/>
    </row>
    <row r="517" ht="15.75" customHeight="1">
      <c r="A517" s="333"/>
      <c r="D517" s="332"/>
      <c r="E517" s="332"/>
      <c r="R517" s="279"/>
    </row>
    <row r="518" ht="15.75" customHeight="1">
      <c r="A518" s="333"/>
      <c r="D518" s="332"/>
      <c r="E518" s="332"/>
      <c r="R518" s="279"/>
    </row>
    <row r="519" ht="15.75" customHeight="1">
      <c r="A519" s="333"/>
      <c r="D519" s="332"/>
      <c r="E519" s="332"/>
      <c r="R519" s="279"/>
    </row>
    <row r="520" ht="15.75" customHeight="1">
      <c r="A520" s="333"/>
      <c r="D520" s="332"/>
      <c r="E520" s="332"/>
      <c r="R520" s="279"/>
    </row>
    <row r="521" ht="15.75" customHeight="1">
      <c r="A521" s="333"/>
      <c r="D521" s="332"/>
      <c r="E521" s="332"/>
      <c r="R521" s="279"/>
    </row>
    <row r="522" ht="15.75" customHeight="1">
      <c r="A522" s="333"/>
      <c r="D522" s="332"/>
      <c r="E522" s="332"/>
      <c r="R522" s="279"/>
    </row>
    <row r="523" ht="15.75" customHeight="1">
      <c r="A523" s="333"/>
      <c r="D523" s="332"/>
      <c r="E523" s="332"/>
      <c r="R523" s="279"/>
    </row>
    <row r="524" ht="15.75" customHeight="1">
      <c r="A524" s="333"/>
      <c r="D524" s="332"/>
      <c r="E524" s="332"/>
      <c r="R524" s="279"/>
    </row>
    <row r="525" ht="15.75" customHeight="1">
      <c r="A525" s="333"/>
      <c r="D525" s="332"/>
      <c r="E525" s="332"/>
      <c r="R525" s="279"/>
    </row>
    <row r="526" ht="15.75" customHeight="1">
      <c r="A526" s="333"/>
      <c r="D526" s="332"/>
      <c r="E526" s="332"/>
      <c r="R526" s="279"/>
    </row>
    <row r="527" ht="15.75" customHeight="1">
      <c r="A527" s="333"/>
      <c r="D527" s="332"/>
      <c r="E527" s="332"/>
      <c r="R527" s="279"/>
    </row>
    <row r="528" ht="15.75" customHeight="1">
      <c r="A528" s="333"/>
      <c r="D528" s="332"/>
      <c r="E528" s="332"/>
      <c r="R528" s="279"/>
    </row>
    <row r="529" ht="15.75" customHeight="1">
      <c r="A529" s="333"/>
      <c r="D529" s="332"/>
      <c r="E529" s="332"/>
      <c r="R529" s="279"/>
    </row>
    <row r="530" ht="15.75" customHeight="1">
      <c r="A530" s="333"/>
      <c r="D530" s="332"/>
      <c r="E530" s="332"/>
      <c r="R530" s="279"/>
    </row>
    <row r="531" ht="15.75" customHeight="1">
      <c r="A531" s="333"/>
      <c r="D531" s="332"/>
      <c r="E531" s="332"/>
      <c r="R531" s="279"/>
    </row>
    <row r="532" ht="15.75" customHeight="1">
      <c r="A532" s="333"/>
      <c r="D532" s="332"/>
      <c r="E532" s="332"/>
      <c r="R532" s="279"/>
    </row>
    <row r="533" ht="15.75" customHeight="1">
      <c r="A533" s="333"/>
      <c r="D533" s="332"/>
      <c r="E533" s="332"/>
      <c r="R533" s="279"/>
    </row>
    <row r="534" ht="15.75" customHeight="1">
      <c r="A534" s="333"/>
      <c r="D534" s="332"/>
      <c r="E534" s="332"/>
      <c r="R534" s="279"/>
    </row>
    <row r="535" ht="15.75" customHeight="1">
      <c r="A535" s="333"/>
      <c r="D535" s="332"/>
      <c r="E535" s="332"/>
      <c r="R535" s="279"/>
    </row>
    <row r="536" ht="15.75" customHeight="1">
      <c r="A536" s="333"/>
      <c r="D536" s="332"/>
      <c r="E536" s="332"/>
      <c r="R536" s="279"/>
    </row>
    <row r="537" ht="15.75" customHeight="1">
      <c r="A537" s="333"/>
      <c r="D537" s="332"/>
      <c r="E537" s="332"/>
      <c r="R537" s="279"/>
    </row>
    <row r="538" ht="15.75" customHeight="1">
      <c r="A538" s="333"/>
      <c r="D538" s="332"/>
      <c r="E538" s="332"/>
      <c r="R538" s="279"/>
    </row>
    <row r="539" ht="15.75" customHeight="1">
      <c r="A539" s="333"/>
      <c r="D539" s="332"/>
      <c r="E539" s="332"/>
      <c r="R539" s="279"/>
    </row>
    <row r="540" ht="15.75" customHeight="1">
      <c r="A540" s="333"/>
      <c r="D540" s="332"/>
      <c r="E540" s="332"/>
      <c r="R540" s="279"/>
    </row>
    <row r="541" ht="15.75" customHeight="1">
      <c r="A541" s="333"/>
      <c r="D541" s="332"/>
      <c r="E541" s="332"/>
      <c r="R541" s="279"/>
    </row>
    <row r="542" ht="15.75" customHeight="1">
      <c r="A542" s="333"/>
      <c r="D542" s="332"/>
      <c r="E542" s="332"/>
      <c r="R542" s="279"/>
    </row>
    <row r="543" ht="15.75" customHeight="1">
      <c r="A543" s="333"/>
      <c r="D543" s="332"/>
      <c r="E543" s="332"/>
      <c r="R543" s="279"/>
    </row>
    <row r="544" ht="15.75" customHeight="1">
      <c r="A544" s="333"/>
      <c r="D544" s="332"/>
      <c r="E544" s="332"/>
      <c r="R544" s="279"/>
    </row>
    <row r="545" ht="15.75" customHeight="1">
      <c r="A545" s="333"/>
      <c r="D545" s="332"/>
      <c r="E545" s="332"/>
      <c r="R545" s="279"/>
    </row>
    <row r="546" ht="15.75" customHeight="1">
      <c r="A546" s="333"/>
      <c r="D546" s="332"/>
      <c r="E546" s="332"/>
      <c r="R546" s="279"/>
    </row>
    <row r="547" ht="15.75" customHeight="1">
      <c r="A547" s="333"/>
      <c r="D547" s="332"/>
      <c r="E547" s="332"/>
      <c r="R547" s="279"/>
    </row>
    <row r="548" ht="15.75" customHeight="1">
      <c r="A548" s="333"/>
      <c r="D548" s="332"/>
      <c r="E548" s="332"/>
      <c r="R548" s="279"/>
    </row>
    <row r="549" ht="15.75" customHeight="1">
      <c r="A549" s="333"/>
      <c r="D549" s="332"/>
      <c r="E549" s="332"/>
      <c r="R549" s="279"/>
    </row>
    <row r="550" ht="15.75" customHeight="1">
      <c r="A550" s="333"/>
      <c r="D550" s="332"/>
      <c r="E550" s="332"/>
      <c r="R550" s="279"/>
    </row>
    <row r="551" ht="15.75" customHeight="1">
      <c r="A551" s="333"/>
      <c r="D551" s="332"/>
      <c r="E551" s="332"/>
      <c r="R551" s="279"/>
    </row>
    <row r="552" ht="15.75" customHeight="1">
      <c r="A552" s="333"/>
      <c r="D552" s="332"/>
      <c r="E552" s="332"/>
      <c r="R552" s="279"/>
    </row>
    <row r="553" ht="15.75" customHeight="1">
      <c r="A553" s="333"/>
      <c r="D553" s="332"/>
      <c r="E553" s="332"/>
      <c r="R553" s="279"/>
    </row>
    <row r="554" ht="15.75" customHeight="1">
      <c r="A554" s="333"/>
      <c r="D554" s="332"/>
      <c r="E554" s="332"/>
      <c r="R554" s="279"/>
    </row>
    <row r="555" ht="15.75" customHeight="1">
      <c r="A555" s="333"/>
      <c r="D555" s="332"/>
      <c r="E555" s="332"/>
      <c r="R555" s="279"/>
    </row>
    <row r="556" ht="15.75" customHeight="1">
      <c r="A556" s="333"/>
      <c r="D556" s="332"/>
      <c r="E556" s="332"/>
      <c r="R556" s="279"/>
    </row>
    <row r="557" ht="15.75" customHeight="1">
      <c r="A557" s="333"/>
      <c r="D557" s="332"/>
      <c r="E557" s="332"/>
      <c r="R557" s="279"/>
    </row>
    <row r="558" ht="15.75" customHeight="1">
      <c r="A558" s="333"/>
      <c r="D558" s="332"/>
      <c r="E558" s="332"/>
      <c r="R558" s="279"/>
    </row>
    <row r="559" ht="15.75" customHeight="1">
      <c r="A559" s="333"/>
      <c r="D559" s="332"/>
      <c r="E559" s="332"/>
      <c r="R559" s="279"/>
    </row>
    <row r="560" ht="15.75" customHeight="1">
      <c r="A560" s="333"/>
      <c r="D560" s="332"/>
      <c r="E560" s="332"/>
      <c r="R560" s="279"/>
    </row>
    <row r="561" ht="15.75" customHeight="1">
      <c r="A561" s="333"/>
      <c r="D561" s="332"/>
      <c r="E561" s="332"/>
      <c r="R561" s="279"/>
    </row>
    <row r="562" ht="15.75" customHeight="1">
      <c r="A562" s="333"/>
      <c r="D562" s="332"/>
      <c r="E562" s="332"/>
      <c r="R562" s="279"/>
    </row>
    <row r="563" ht="15.75" customHeight="1">
      <c r="A563" s="333"/>
      <c r="D563" s="332"/>
      <c r="E563" s="332"/>
      <c r="R563" s="279"/>
    </row>
    <row r="564" ht="15.75" customHeight="1">
      <c r="A564" s="333"/>
      <c r="D564" s="332"/>
      <c r="E564" s="332"/>
      <c r="R564" s="279"/>
    </row>
    <row r="565" ht="15.75" customHeight="1">
      <c r="A565" s="333"/>
      <c r="D565" s="332"/>
      <c r="E565" s="332"/>
      <c r="R565" s="279"/>
    </row>
    <row r="566" ht="15.75" customHeight="1">
      <c r="A566" s="333"/>
      <c r="D566" s="332"/>
      <c r="E566" s="332"/>
      <c r="R566" s="279"/>
    </row>
    <row r="567" ht="15.75" customHeight="1">
      <c r="A567" s="333"/>
      <c r="D567" s="332"/>
      <c r="E567" s="332"/>
      <c r="R567" s="279"/>
    </row>
    <row r="568" ht="15.75" customHeight="1">
      <c r="A568" s="333"/>
      <c r="D568" s="332"/>
      <c r="E568" s="332"/>
      <c r="R568" s="279"/>
    </row>
    <row r="569" ht="15.75" customHeight="1">
      <c r="A569" s="333"/>
      <c r="D569" s="332"/>
      <c r="E569" s="332"/>
      <c r="R569" s="279"/>
    </row>
    <row r="570" ht="15.75" customHeight="1">
      <c r="A570" s="333"/>
      <c r="D570" s="332"/>
      <c r="E570" s="332"/>
      <c r="R570" s="279"/>
    </row>
    <row r="571" ht="15.75" customHeight="1">
      <c r="A571" s="333"/>
      <c r="D571" s="332"/>
      <c r="E571" s="332"/>
      <c r="R571" s="279"/>
    </row>
    <row r="572" ht="15.75" customHeight="1">
      <c r="A572" s="333"/>
      <c r="D572" s="332"/>
      <c r="E572" s="332"/>
      <c r="R572" s="279"/>
    </row>
    <row r="573" ht="15.75" customHeight="1">
      <c r="A573" s="333"/>
      <c r="D573" s="332"/>
      <c r="E573" s="332"/>
      <c r="R573" s="279"/>
    </row>
    <row r="574" ht="15.75" customHeight="1">
      <c r="A574" s="333"/>
      <c r="D574" s="332"/>
      <c r="E574" s="332"/>
      <c r="R574" s="279"/>
    </row>
    <row r="575" ht="15.75" customHeight="1">
      <c r="A575" s="333"/>
      <c r="D575" s="332"/>
      <c r="E575" s="332"/>
      <c r="R575" s="279"/>
    </row>
    <row r="576" ht="15.75" customHeight="1">
      <c r="A576" s="333"/>
      <c r="D576" s="332"/>
      <c r="E576" s="332"/>
      <c r="R576" s="279"/>
    </row>
    <row r="577" ht="15.75" customHeight="1">
      <c r="A577" s="333"/>
      <c r="D577" s="332"/>
      <c r="E577" s="332"/>
      <c r="R577" s="279"/>
    </row>
    <row r="578" ht="15.75" customHeight="1">
      <c r="A578" s="333"/>
      <c r="D578" s="332"/>
      <c r="E578" s="332"/>
      <c r="R578" s="279"/>
    </row>
    <row r="579" ht="15.75" customHeight="1">
      <c r="A579" s="333"/>
      <c r="D579" s="332"/>
      <c r="E579" s="332"/>
      <c r="R579" s="279"/>
    </row>
    <row r="580" ht="15.75" customHeight="1">
      <c r="A580" s="333"/>
      <c r="D580" s="332"/>
      <c r="E580" s="332"/>
      <c r="R580" s="279"/>
    </row>
    <row r="581" ht="15.75" customHeight="1">
      <c r="A581" s="333"/>
      <c r="D581" s="332"/>
      <c r="E581" s="332"/>
      <c r="R581" s="279"/>
    </row>
    <row r="582" ht="15.75" customHeight="1">
      <c r="A582" s="333"/>
      <c r="D582" s="332"/>
      <c r="E582" s="332"/>
      <c r="R582" s="279"/>
    </row>
    <row r="583" ht="15.75" customHeight="1">
      <c r="A583" s="333"/>
      <c r="D583" s="332"/>
      <c r="E583" s="332"/>
      <c r="R583" s="279"/>
    </row>
    <row r="584" ht="15.75" customHeight="1">
      <c r="A584" s="333"/>
      <c r="D584" s="332"/>
      <c r="E584" s="332"/>
      <c r="R584" s="279"/>
    </row>
    <row r="585" ht="15.75" customHeight="1">
      <c r="A585" s="333"/>
      <c r="D585" s="332"/>
      <c r="E585" s="332"/>
      <c r="R585" s="279"/>
    </row>
    <row r="586" ht="15.75" customHeight="1">
      <c r="A586" s="333"/>
      <c r="D586" s="332"/>
      <c r="E586" s="332"/>
      <c r="R586" s="279"/>
    </row>
    <row r="587" ht="15.75" customHeight="1">
      <c r="A587" s="333"/>
      <c r="D587" s="332"/>
      <c r="E587" s="332"/>
      <c r="R587" s="279"/>
    </row>
    <row r="588" ht="15.75" customHeight="1">
      <c r="A588" s="333"/>
      <c r="D588" s="332"/>
      <c r="E588" s="332"/>
      <c r="R588" s="279"/>
    </row>
    <row r="589" ht="15.75" customHeight="1">
      <c r="A589" s="333"/>
      <c r="D589" s="332"/>
      <c r="E589" s="332"/>
      <c r="R589" s="279"/>
    </row>
    <row r="590" ht="15.75" customHeight="1">
      <c r="A590" s="333"/>
      <c r="D590" s="332"/>
      <c r="E590" s="332"/>
      <c r="R590" s="279"/>
    </row>
    <row r="591" ht="15.75" customHeight="1">
      <c r="A591" s="333"/>
      <c r="D591" s="332"/>
      <c r="E591" s="332"/>
      <c r="R591" s="279"/>
    </row>
    <row r="592" ht="15.75" customHeight="1">
      <c r="A592" s="333"/>
      <c r="D592" s="332"/>
      <c r="E592" s="332"/>
      <c r="R592" s="279"/>
    </row>
    <row r="593" ht="15.75" customHeight="1">
      <c r="A593" s="333"/>
      <c r="D593" s="332"/>
      <c r="E593" s="332"/>
      <c r="R593" s="279"/>
    </row>
    <row r="594" ht="15.75" customHeight="1">
      <c r="A594" s="333"/>
      <c r="D594" s="332"/>
      <c r="E594" s="332"/>
      <c r="R594" s="279"/>
    </row>
    <row r="595" ht="15.75" customHeight="1">
      <c r="A595" s="333"/>
      <c r="D595" s="332"/>
      <c r="E595" s="332"/>
      <c r="R595" s="279"/>
    </row>
    <row r="596" ht="15.75" customHeight="1">
      <c r="A596" s="333"/>
      <c r="D596" s="332"/>
      <c r="E596" s="332"/>
      <c r="R596" s="279"/>
    </row>
    <row r="597" ht="15.75" customHeight="1">
      <c r="A597" s="333"/>
      <c r="D597" s="332"/>
      <c r="E597" s="332"/>
      <c r="R597" s="279"/>
    </row>
    <row r="598" ht="15.75" customHeight="1">
      <c r="A598" s="333"/>
      <c r="D598" s="332"/>
      <c r="E598" s="332"/>
      <c r="R598" s="279"/>
    </row>
    <row r="599" ht="15.75" customHeight="1">
      <c r="A599" s="333"/>
      <c r="D599" s="332"/>
      <c r="E599" s="332"/>
      <c r="R599" s="279"/>
    </row>
    <row r="600" ht="15.75" customHeight="1">
      <c r="A600" s="333"/>
      <c r="D600" s="332"/>
      <c r="E600" s="332"/>
      <c r="R600" s="279"/>
    </row>
    <row r="601" ht="15.75" customHeight="1">
      <c r="A601" s="333"/>
      <c r="D601" s="332"/>
      <c r="E601" s="332"/>
      <c r="R601" s="279"/>
    </row>
    <row r="602" ht="15.75" customHeight="1">
      <c r="A602" s="333"/>
      <c r="D602" s="332"/>
      <c r="E602" s="332"/>
      <c r="R602" s="279"/>
    </row>
    <row r="603" ht="15.75" customHeight="1">
      <c r="A603" s="333"/>
      <c r="D603" s="332"/>
      <c r="E603" s="332"/>
      <c r="R603" s="279"/>
    </row>
    <row r="604" ht="15.75" customHeight="1">
      <c r="A604" s="333"/>
      <c r="D604" s="332"/>
      <c r="E604" s="332"/>
      <c r="R604" s="279"/>
    </row>
    <row r="605" ht="15.75" customHeight="1">
      <c r="A605" s="333"/>
      <c r="D605" s="332"/>
      <c r="E605" s="332"/>
      <c r="R605" s="279"/>
    </row>
    <row r="606" ht="15.75" customHeight="1">
      <c r="A606" s="333"/>
      <c r="D606" s="332"/>
      <c r="E606" s="332"/>
      <c r="R606" s="279"/>
    </row>
    <row r="607" ht="15.75" customHeight="1">
      <c r="A607" s="333"/>
      <c r="D607" s="332"/>
      <c r="E607" s="332"/>
      <c r="R607" s="279"/>
    </row>
    <row r="608" ht="15.75" customHeight="1">
      <c r="A608" s="333"/>
      <c r="D608" s="332"/>
      <c r="E608" s="332"/>
      <c r="R608" s="279"/>
    </row>
    <row r="609" ht="15.75" customHeight="1">
      <c r="A609" s="333"/>
      <c r="D609" s="332"/>
      <c r="E609" s="332"/>
      <c r="R609" s="279"/>
    </row>
    <row r="610" ht="15.75" customHeight="1">
      <c r="A610" s="333"/>
      <c r="D610" s="332"/>
      <c r="E610" s="332"/>
      <c r="R610" s="279"/>
    </row>
    <row r="611" ht="15.75" customHeight="1">
      <c r="A611" s="333"/>
      <c r="D611" s="332"/>
      <c r="E611" s="332"/>
      <c r="R611" s="279"/>
    </row>
    <row r="612" ht="15.75" customHeight="1">
      <c r="A612" s="333"/>
      <c r="D612" s="332"/>
      <c r="E612" s="332"/>
      <c r="R612" s="279"/>
    </row>
    <row r="613" ht="15.75" customHeight="1">
      <c r="A613" s="333"/>
      <c r="D613" s="332"/>
      <c r="E613" s="332"/>
      <c r="R613" s="279"/>
    </row>
    <row r="614" ht="15.75" customHeight="1">
      <c r="A614" s="333"/>
      <c r="D614" s="332"/>
      <c r="E614" s="332"/>
      <c r="R614" s="279"/>
    </row>
    <row r="615" ht="15.75" customHeight="1">
      <c r="A615" s="333"/>
      <c r="D615" s="332"/>
      <c r="E615" s="332"/>
      <c r="R615" s="279"/>
    </row>
    <row r="616" ht="15.75" customHeight="1">
      <c r="A616" s="333"/>
      <c r="D616" s="332"/>
      <c r="E616" s="332"/>
      <c r="R616" s="279"/>
    </row>
    <row r="617" ht="15.75" customHeight="1">
      <c r="A617" s="333"/>
      <c r="D617" s="332"/>
      <c r="E617" s="332"/>
      <c r="R617" s="279"/>
    </row>
    <row r="618" ht="15.75" customHeight="1">
      <c r="A618" s="333"/>
      <c r="D618" s="332"/>
      <c r="E618" s="332"/>
      <c r="R618" s="279"/>
    </row>
    <row r="619" ht="15.75" customHeight="1">
      <c r="A619" s="333"/>
      <c r="D619" s="332"/>
      <c r="E619" s="332"/>
      <c r="R619" s="279"/>
    </row>
    <row r="620" ht="15.75" customHeight="1">
      <c r="A620" s="333"/>
      <c r="D620" s="332"/>
      <c r="E620" s="332"/>
      <c r="R620" s="279"/>
    </row>
    <row r="621" ht="15.75" customHeight="1">
      <c r="A621" s="333"/>
      <c r="D621" s="332"/>
      <c r="E621" s="332"/>
      <c r="R621" s="279"/>
    </row>
    <row r="622" ht="15.75" customHeight="1">
      <c r="A622" s="333"/>
      <c r="D622" s="332"/>
      <c r="E622" s="332"/>
      <c r="R622" s="279"/>
    </row>
    <row r="623" ht="15.75" customHeight="1">
      <c r="A623" s="333"/>
      <c r="D623" s="332"/>
      <c r="E623" s="332"/>
      <c r="R623" s="279"/>
    </row>
    <row r="624" ht="15.75" customHeight="1">
      <c r="A624" s="333"/>
      <c r="D624" s="332"/>
      <c r="E624" s="332"/>
      <c r="R624" s="279"/>
    </row>
    <row r="625" ht="15.75" customHeight="1">
      <c r="A625" s="333"/>
      <c r="D625" s="332"/>
      <c r="E625" s="332"/>
      <c r="R625" s="279"/>
    </row>
    <row r="626" ht="15.75" customHeight="1">
      <c r="A626" s="333"/>
      <c r="D626" s="332"/>
      <c r="E626" s="332"/>
      <c r="R626" s="279"/>
    </row>
    <row r="627" ht="15.75" customHeight="1">
      <c r="A627" s="333"/>
      <c r="D627" s="332"/>
      <c r="E627" s="332"/>
      <c r="R627" s="279"/>
    </row>
    <row r="628" ht="15.75" customHeight="1">
      <c r="A628" s="333"/>
      <c r="D628" s="332"/>
      <c r="E628" s="332"/>
      <c r="R628" s="279"/>
    </row>
    <row r="629" ht="15.75" customHeight="1">
      <c r="A629" s="333"/>
      <c r="D629" s="332"/>
      <c r="E629" s="332"/>
      <c r="R629" s="279"/>
    </row>
    <row r="630" ht="15.75" customHeight="1">
      <c r="A630" s="333"/>
      <c r="D630" s="332"/>
      <c r="E630" s="332"/>
      <c r="R630" s="279"/>
    </row>
    <row r="631" ht="15.75" customHeight="1">
      <c r="A631" s="333"/>
      <c r="D631" s="332"/>
      <c r="E631" s="332"/>
      <c r="R631" s="279"/>
    </row>
    <row r="632" ht="15.75" customHeight="1">
      <c r="A632" s="333"/>
      <c r="D632" s="332"/>
      <c r="E632" s="332"/>
      <c r="R632" s="279"/>
    </row>
    <row r="633" ht="15.75" customHeight="1">
      <c r="A633" s="333"/>
      <c r="D633" s="332"/>
      <c r="E633" s="332"/>
      <c r="R633" s="279"/>
    </row>
    <row r="634" ht="15.75" customHeight="1">
      <c r="A634" s="333"/>
      <c r="D634" s="332"/>
      <c r="E634" s="332"/>
      <c r="R634" s="279"/>
    </row>
    <row r="635" ht="15.75" customHeight="1">
      <c r="A635" s="333"/>
      <c r="D635" s="332"/>
      <c r="E635" s="332"/>
      <c r="R635" s="279"/>
    </row>
    <row r="636" ht="15.75" customHeight="1">
      <c r="A636" s="333"/>
      <c r="D636" s="332"/>
      <c r="E636" s="332"/>
      <c r="R636" s="279"/>
    </row>
    <row r="637" ht="15.75" customHeight="1">
      <c r="A637" s="333"/>
      <c r="D637" s="332"/>
      <c r="E637" s="332"/>
      <c r="R637" s="279"/>
    </row>
    <row r="638" ht="15.75" customHeight="1">
      <c r="A638" s="333"/>
      <c r="D638" s="332"/>
      <c r="E638" s="332"/>
      <c r="R638" s="279"/>
    </row>
    <row r="639" ht="15.75" customHeight="1">
      <c r="A639" s="333"/>
      <c r="D639" s="332"/>
      <c r="E639" s="332"/>
      <c r="R639" s="279"/>
    </row>
    <row r="640" ht="15.75" customHeight="1">
      <c r="A640" s="333"/>
      <c r="D640" s="332"/>
      <c r="E640" s="332"/>
      <c r="R640" s="279"/>
    </row>
    <row r="641" ht="15.75" customHeight="1">
      <c r="A641" s="333"/>
      <c r="D641" s="332"/>
      <c r="E641" s="332"/>
      <c r="R641" s="279"/>
    </row>
    <row r="642" ht="15.75" customHeight="1">
      <c r="A642" s="333"/>
      <c r="D642" s="332"/>
      <c r="E642" s="332"/>
      <c r="R642" s="279"/>
    </row>
    <row r="643" ht="15.75" customHeight="1">
      <c r="A643" s="333"/>
      <c r="D643" s="332"/>
      <c r="E643" s="332"/>
      <c r="R643" s="279"/>
    </row>
    <row r="644" ht="15.75" customHeight="1">
      <c r="A644" s="333"/>
      <c r="D644" s="332"/>
      <c r="E644" s="332"/>
      <c r="R644" s="279"/>
    </row>
    <row r="645" ht="15.75" customHeight="1">
      <c r="A645" s="333"/>
      <c r="D645" s="332"/>
      <c r="E645" s="332"/>
      <c r="R645" s="279"/>
    </row>
    <row r="646" ht="15.75" customHeight="1">
      <c r="A646" s="333"/>
      <c r="D646" s="332"/>
      <c r="E646" s="332"/>
      <c r="R646" s="279"/>
    </row>
    <row r="647" ht="15.75" customHeight="1">
      <c r="A647" s="333"/>
      <c r="D647" s="332"/>
      <c r="E647" s="332"/>
      <c r="R647" s="279"/>
    </row>
    <row r="648" ht="15.75" customHeight="1">
      <c r="A648" s="333"/>
      <c r="D648" s="332"/>
      <c r="E648" s="332"/>
      <c r="R648" s="279"/>
    </row>
    <row r="649" ht="15.75" customHeight="1">
      <c r="A649" s="333"/>
      <c r="D649" s="332"/>
      <c r="E649" s="332"/>
      <c r="R649" s="279"/>
    </row>
    <row r="650" ht="15.75" customHeight="1">
      <c r="A650" s="333"/>
      <c r="D650" s="332"/>
      <c r="E650" s="332"/>
      <c r="R650" s="279"/>
    </row>
    <row r="651" ht="15.75" customHeight="1">
      <c r="A651" s="333"/>
      <c r="D651" s="332"/>
      <c r="E651" s="332"/>
      <c r="R651" s="279"/>
    </row>
    <row r="652" ht="15.75" customHeight="1">
      <c r="A652" s="333"/>
      <c r="D652" s="332"/>
      <c r="E652" s="332"/>
      <c r="R652" s="279"/>
    </row>
    <row r="653" ht="15.75" customHeight="1">
      <c r="A653" s="333"/>
      <c r="D653" s="332"/>
      <c r="E653" s="332"/>
      <c r="R653" s="279"/>
    </row>
    <row r="654" ht="15.75" customHeight="1">
      <c r="A654" s="333"/>
      <c r="D654" s="332"/>
      <c r="E654" s="332"/>
      <c r="R654" s="279"/>
    </row>
    <row r="655" ht="15.75" customHeight="1">
      <c r="A655" s="333"/>
      <c r="D655" s="332"/>
      <c r="E655" s="332"/>
      <c r="R655" s="279"/>
    </row>
    <row r="656" ht="15.75" customHeight="1">
      <c r="A656" s="333"/>
      <c r="D656" s="332"/>
      <c r="E656" s="332"/>
      <c r="R656" s="279"/>
    </row>
    <row r="657" ht="15.75" customHeight="1">
      <c r="A657" s="333"/>
      <c r="D657" s="332"/>
      <c r="E657" s="332"/>
      <c r="R657" s="279"/>
    </row>
    <row r="658" ht="15.75" customHeight="1">
      <c r="A658" s="333"/>
      <c r="D658" s="332"/>
      <c r="E658" s="332"/>
      <c r="R658" s="279"/>
    </row>
    <row r="659" ht="15.75" customHeight="1">
      <c r="A659" s="333"/>
      <c r="D659" s="332"/>
      <c r="E659" s="332"/>
      <c r="R659" s="279"/>
    </row>
    <row r="660" ht="15.75" customHeight="1">
      <c r="A660" s="333"/>
      <c r="D660" s="332"/>
      <c r="E660" s="332"/>
      <c r="R660" s="279"/>
    </row>
    <row r="661" ht="15.75" customHeight="1">
      <c r="A661" s="333"/>
      <c r="D661" s="332"/>
      <c r="E661" s="332"/>
      <c r="R661" s="279"/>
    </row>
    <row r="662" ht="15.75" customHeight="1">
      <c r="A662" s="333"/>
      <c r="D662" s="332"/>
      <c r="E662" s="332"/>
      <c r="R662" s="279"/>
    </row>
    <row r="663" ht="15.75" customHeight="1">
      <c r="A663" s="333"/>
      <c r="D663" s="332"/>
      <c r="E663" s="332"/>
      <c r="R663" s="279"/>
    </row>
    <row r="664" ht="15.75" customHeight="1">
      <c r="A664" s="333"/>
      <c r="D664" s="332"/>
      <c r="E664" s="332"/>
      <c r="R664" s="279"/>
    </row>
    <row r="665" ht="15.75" customHeight="1">
      <c r="A665" s="333"/>
      <c r="D665" s="332"/>
      <c r="E665" s="332"/>
      <c r="R665" s="279"/>
    </row>
    <row r="666" ht="15.75" customHeight="1">
      <c r="A666" s="333"/>
      <c r="D666" s="332"/>
      <c r="E666" s="332"/>
      <c r="R666" s="279"/>
    </row>
    <row r="667" ht="15.75" customHeight="1">
      <c r="A667" s="333"/>
      <c r="D667" s="332"/>
      <c r="E667" s="332"/>
      <c r="R667" s="279"/>
    </row>
    <row r="668" ht="15.75" customHeight="1">
      <c r="A668" s="333"/>
      <c r="D668" s="332"/>
      <c r="E668" s="332"/>
      <c r="R668" s="279"/>
    </row>
    <row r="669" ht="15.75" customHeight="1">
      <c r="A669" s="333"/>
      <c r="D669" s="332"/>
      <c r="E669" s="332"/>
      <c r="R669" s="279"/>
    </row>
    <row r="670" ht="15.75" customHeight="1">
      <c r="A670" s="333"/>
      <c r="D670" s="332"/>
      <c r="E670" s="332"/>
      <c r="R670" s="279"/>
    </row>
    <row r="671" ht="15.75" customHeight="1">
      <c r="A671" s="333"/>
      <c r="D671" s="332"/>
      <c r="E671" s="332"/>
      <c r="R671" s="279"/>
    </row>
    <row r="672" ht="15.75" customHeight="1">
      <c r="A672" s="333"/>
      <c r="D672" s="332"/>
      <c r="E672" s="332"/>
      <c r="R672" s="279"/>
    </row>
    <row r="673" ht="15.75" customHeight="1">
      <c r="A673" s="333"/>
      <c r="D673" s="332"/>
      <c r="E673" s="332"/>
      <c r="R673" s="279"/>
    </row>
    <row r="674" ht="15.75" customHeight="1">
      <c r="A674" s="333"/>
      <c r="D674" s="332"/>
      <c r="E674" s="332"/>
      <c r="R674" s="279"/>
    </row>
    <row r="675" ht="15.75" customHeight="1">
      <c r="A675" s="333"/>
      <c r="D675" s="332"/>
      <c r="E675" s="332"/>
      <c r="R675" s="279"/>
    </row>
    <row r="676" ht="15.75" customHeight="1">
      <c r="A676" s="333"/>
      <c r="D676" s="332"/>
      <c r="E676" s="332"/>
      <c r="R676" s="279"/>
    </row>
    <row r="677" ht="15.75" customHeight="1">
      <c r="A677" s="333"/>
      <c r="D677" s="332"/>
      <c r="E677" s="332"/>
      <c r="R677" s="279"/>
    </row>
    <row r="678" ht="15.75" customHeight="1">
      <c r="A678" s="333"/>
      <c r="D678" s="332"/>
      <c r="E678" s="332"/>
      <c r="R678" s="279"/>
    </row>
    <row r="679" ht="15.75" customHeight="1">
      <c r="A679" s="333"/>
      <c r="D679" s="332"/>
      <c r="E679" s="332"/>
      <c r="R679" s="279"/>
    </row>
    <row r="680" ht="15.75" customHeight="1">
      <c r="A680" s="333"/>
      <c r="D680" s="332"/>
      <c r="E680" s="332"/>
      <c r="R680" s="279"/>
    </row>
    <row r="681" ht="15.75" customHeight="1">
      <c r="A681" s="333"/>
      <c r="D681" s="332"/>
      <c r="E681" s="332"/>
      <c r="R681" s="279"/>
    </row>
    <row r="682" ht="15.75" customHeight="1">
      <c r="A682" s="333"/>
      <c r="D682" s="332"/>
      <c r="E682" s="332"/>
      <c r="R682" s="279"/>
    </row>
    <row r="683" ht="15.75" customHeight="1">
      <c r="A683" s="333"/>
      <c r="D683" s="332"/>
      <c r="E683" s="332"/>
      <c r="R683" s="279"/>
    </row>
    <row r="684" ht="15.75" customHeight="1">
      <c r="A684" s="333"/>
      <c r="D684" s="332"/>
      <c r="E684" s="332"/>
      <c r="R684" s="279"/>
    </row>
    <row r="685" ht="15.75" customHeight="1">
      <c r="A685" s="333"/>
      <c r="D685" s="332"/>
      <c r="E685" s="332"/>
      <c r="R685" s="279"/>
    </row>
    <row r="686" ht="15.75" customHeight="1">
      <c r="A686" s="333"/>
      <c r="D686" s="332"/>
      <c r="E686" s="332"/>
      <c r="R686" s="279"/>
    </row>
    <row r="687" ht="15.75" customHeight="1">
      <c r="A687" s="333"/>
      <c r="D687" s="332"/>
      <c r="E687" s="332"/>
      <c r="R687" s="279"/>
    </row>
    <row r="688" ht="15.75" customHeight="1">
      <c r="A688" s="333"/>
      <c r="D688" s="332"/>
      <c r="E688" s="332"/>
      <c r="R688" s="279"/>
    </row>
    <row r="689" ht="15.75" customHeight="1">
      <c r="A689" s="333"/>
      <c r="D689" s="332"/>
      <c r="E689" s="332"/>
      <c r="R689" s="279"/>
    </row>
    <row r="690" ht="15.75" customHeight="1">
      <c r="A690" s="333"/>
      <c r="D690" s="332"/>
      <c r="E690" s="332"/>
      <c r="R690" s="279"/>
    </row>
    <row r="691" ht="15.75" customHeight="1">
      <c r="A691" s="333"/>
      <c r="D691" s="332"/>
      <c r="E691" s="332"/>
      <c r="R691" s="279"/>
    </row>
    <row r="692" ht="15.75" customHeight="1">
      <c r="A692" s="333"/>
      <c r="D692" s="332"/>
      <c r="E692" s="332"/>
      <c r="R692" s="279"/>
    </row>
    <row r="693" ht="15.75" customHeight="1">
      <c r="A693" s="333"/>
      <c r="D693" s="332"/>
      <c r="E693" s="332"/>
      <c r="R693" s="279"/>
    </row>
    <row r="694" ht="15.75" customHeight="1">
      <c r="A694" s="333"/>
      <c r="D694" s="332"/>
      <c r="E694" s="332"/>
      <c r="R694" s="279"/>
    </row>
    <row r="695" ht="15.75" customHeight="1">
      <c r="A695" s="333"/>
      <c r="D695" s="332"/>
      <c r="E695" s="332"/>
      <c r="R695" s="279"/>
    </row>
    <row r="696" ht="15.75" customHeight="1">
      <c r="A696" s="333"/>
      <c r="D696" s="332"/>
      <c r="E696" s="332"/>
      <c r="R696" s="279"/>
    </row>
    <row r="697" ht="15.75" customHeight="1">
      <c r="A697" s="333"/>
      <c r="D697" s="332"/>
      <c r="E697" s="332"/>
      <c r="R697" s="279"/>
    </row>
    <row r="698" ht="15.75" customHeight="1">
      <c r="A698" s="333"/>
      <c r="D698" s="332"/>
      <c r="E698" s="332"/>
      <c r="R698" s="279"/>
    </row>
    <row r="699" ht="15.75" customHeight="1">
      <c r="A699" s="333"/>
      <c r="D699" s="332"/>
      <c r="E699" s="332"/>
      <c r="R699" s="279"/>
    </row>
    <row r="700" ht="15.75" customHeight="1">
      <c r="A700" s="333"/>
      <c r="D700" s="332"/>
      <c r="E700" s="332"/>
      <c r="R700" s="279"/>
    </row>
    <row r="701" ht="15.75" customHeight="1">
      <c r="A701" s="333"/>
      <c r="D701" s="332"/>
      <c r="E701" s="332"/>
      <c r="R701" s="279"/>
    </row>
    <row r="702" ht="15.75" customHeight="1">
      <c r="A702" s="333"/>
      <c r="D702" s="332"/>
      <c r="E702" s="332"/>
      <c r="R702" s="279"/>
    </row>
    <row r="703" ht="15.75" customHeight="1">
      <c r="A703" s="333"/>
      <c r="D703" s="332"/>
      <c r="E703" s="332"/>
      <c r="R703" s="279"/>
    </row>
    <row r="704" ht="15.75" customHeight="1">
      <c r="A704" s="333"/>
      <c r="D704" s="332"/>
      <c r="E704" s="332"/>
      <c r="R704" s="279"/>
    </row>
    <row r="705" ht="15.75" customHeight="1">
      <c r="A705" s="333"/>
      <c r="D705" s="332"/>
      <c r="E705" s="332"/>
      <c r="R705" s="279"/>
    </row>
    <row r="706" ht="15.75" customHeight="1">
      <c r="A706" s="333"/>
      <c r="D706" s="332"/>
      <c r="E706" s="332"/>
      <c r="R706" s="279"/>
    </row>
    <row r="707" ht="15.75" customHeight="1">
      <c r="A707" s="333"/>
      <c r="D707" s="332"/>
      <c r="E707" s="332"/>
      <c r="R707" s="279"/>
    </row>
    <row r="708" ht="15.75" customHeight="1">
      <c r="A708" s="333"/>
      <c r="D708" s="332"/>
      <c r="E708" s="332"/>
      <c r="R708" s="279"/>
    </row>
    <row r="709" ht="15.75" customHeight="1">
      <c r="A709" s="333"/>
      <c r="D709" s="332"/>
      <c r="E709" s="332"/>
      <c r="R709" s="279"/>
    </row>
    <row r="710" ht="15.75" customHeight="1">
      <c r="A710" s="333"/>
      <c r="D710" s="332"/>
      <c r="E710" s="332"/>
      <c r="R710" s="279"/>
    </row>
    <row r="711" ht="15.75" customHeight="1">
      <c r="A711" s="333"/>
      <c r="D711" s="332"/>
      <c r="E711" s="332"/>
      <c r="R711" s="279"/>
    </row>
    <row r="712" ht="15.75" customHeight="1">
      <c r="A712" s="333"/>
      <c r="D712" s="332"/>
      <c r="E712" s="332"/>
      <c r="R712" s="279"/>
    </row>
    <row r="713" ht="15.75" customHeight="1">
      <c r="A713" s="333"/>
      <c r="D713" s="332"/>
      <c r="E713" s="332"/>
      <c r="R713" s="279"/>
    </row>
    <row r="714" ht="15.75" customHeight="1">
      <c r="A714" s="333"/>
      <c r="D714" s="332"/>
      <c r="E714" s="332"/>
      <c r="R714" s="279"/>
    </row>
    <row r="715" ht="15.75" customHeight="1">
      <c r="A715" s="333"/>
      <c r="D715" s="332"/>
      <c r="E715" s="332"/>
      <c r="R715" s="279"/>
    </row>
    <row r="716" ht="15.75" customHeight="1">
      <c r="A716" s="333"/>
      <c r="D716" s="332"/>
      <c r="E716" s="332"/>
      <c r="R716" s="279"/>
    </row>
    <row r="717" ht="15.75" customHeight="1">
      <c r="A717" s="333"/>
      <c r="D717" s="332"/>
      <c r="E717" s="332"/>
      <c r="R717" s="279"/>
    </row>
    <row r="718" ht="15.75" customHeight="1">
      <c r="A718" s="333"/>
      <c r="D718" s="332"/>
      <c r="E718" s="332"/>
      <c r="R718" s="279"/>
    </row>
    <row r="719" ht="15.75" customHeight="1">
      <c r="A719" s="333"/>
      <c r="D719" s="332"/>
      <c r="E719" s="332"/>
      <c r="R719" s="279"/>
    </row>
    <row r="720" ht="15.75" customHeight="1">
      <c r="A720" s="333"/>
      <c r="D720" s="332"/>
      <c r="E720" s="332"/>
      <c r="R720" s="279"/>
    </row>
    <row r="721" ht="15.75" customHeight="1">
      <c r="A721" s="333"/>
      <c r="D721" s="332"/>
      <c r="E721" s="332"/>
      <c r="R721" s="279"/>
    </row>
    <row r="722" ht="15.75" customHeight="1">
      <c r="A722" s="333"/>
      <c r="D722" s="332"/>
      <c r="E722" s="332"/>
      <c r="R722" s="279"/>
    </row>
    <row r="723" ht="15.75" customHeight="1">
      <c r="A723" s="333"/>
      <c r="D723" s="332"/>
      <c r="E723" s="332"/>
      <c r="R723" s="279"/>
    </row>
    <row r="724" ht="15.75" customHeight="1">
      <c r="A724" s="333"/>
      <c r="D724" s="332"/>
      <c r="E724" s="332"/>
      <c r="R724" s="279"/>
    </row>
    <row r="725" ht="15.75" customHeight="1">
      <c r="A725" s="333"/>
      <c r="D725" s="332"/>
      <c r="E725" s="332"/>
      <c r="R725" s="279"/>
    </row>
    <row r="726" ht="15.75" customHeight="1">
      <c r="A726" s="333"/>
      <c r="D726" s="332"/>
      <c r="E726" s="332"/>
      <c r="R726" s="279"/>
    </row>
    <row r="727" ht="15.75" customHeight="1">
      <c r="A727" s="333"/>
      <c r="D727" s="332"/>
      <c r="E727" s="332"/>
      <c r="R727" s="279"/>
    </row>
    <row r="728" ht="15.75" customHeight="1">
      <c r="A728" s="333"/>
      <c r="D728" s="332"/>
      <c r="E728" s="332"/>
      <c r="R728" s="279"/>
    </row>
    <row r="729" ht="15.75" customHeight="1">
      <c r="A729" s="333"/>
      <c r="D729" s="332"/>
      <c r="E729" s="332"/>
      <c r="R729" s="279"/>
    </row>
    <row r="730" ht="15.75" customHeight="1">
      <c r="A730" s="333"/>
      <c r="D730" s="332"/>
      <c r="E730" s="332"/>
      <c r="R730" s="279"/>
    </row>
    <row r="731" ht="15.75" customHeight="1">
      <c r="A731" s="333"/>
      <c r="D731" s="332"/>
      <c r="E731" s="332"/>
      <c r="R731" s="279"/>
    </row>
    <row r="732" ht="15.75" customHeight="1">
      <c r="A732" s="333"/>
      <c r="D732" s="332"/>
      <c r="E732" s="332"/>
      <c r="R732" s="279"/>
    </row>
    <row r="733" ht="15.75" customHeight="1">
      <c r="A733" s="333"/>
      <c r="D733" s="332"/>
      <c r="E733" s="332"/>
      <c r="R733" s="279"/>
    </row>
    <row r="734" ht="15.75" customHeight="1">
      <c r="A734" s="333"/>
      <c r="D734" s="332"/>
      <c r="E734" s="332"/>
      <c r="R734" s="279"/>
    </row>
    <row r="735" ht="15.75" customHeight="1">
      <c r="A735" s="333"/>
      <c r="D735" s="332"/>
      <c r="E735" s="332"/>
      <c r="R735" s="279"/>
    </row>
    <row r="736" ht="15.75" customHeight="1">
      <c r="A736" s="333"/>
      <c r="D736" s="332"/>
      <c r="E736" s="332"/>
      <c r="R736" s="279"/>
    </row>
    <row r="737" ht="15.75" customHeight="1">
      <c r="A737" s="333"/>
      <c r="D737" s="332"/>
      <c r="E737" s="332"/>
      <c r="R737" s="279"/>
    </row>
    <row r="738" ht="15.75" customHeight="1">
      <c r="A738" s="333"/>
      <c r="D738" s="332"/>
      <c r="E738" s="332"/>
      <c r="R738" s="279"/>
    </row>
    <row r="739" ht="15.75" customHeight="1">
      <c r="A739" s="333"/>
      <c r="D739" s="332"/>
      <c r="E739" s="332"/>
      <c r="R739" s="279"/>
    </row>
    <row r="740" ht="15.75" customHeight="1">
      <c r="A740" s="333"/>
      <c r="D740" s="332"/>
      <c r="E740" s="332"/>
      <c r="R740" s="279"/>
    </row>
    <row r="741" ht="15.75" customHeight="1">
      <c r="A741" s="333"/>
      <c r="D741" s="332"/>
      <c r="E741" s="332"/>
      <c r="R741" s="279"/>
    </row>
    <row r="742" ht="15.75" customHeight="1">
      <c r="A742" s="333"/>
      <c r="D742" s="332"/>
      <c r="E742" s="332"/>
      <c r="R742" s="279"/>
    </row>
    <row r="743" ht="15.75" customHeight="1">
      <c r="A743" s="333"/>
      <c r="D743" s="332"/>
      <c r="E743" s="332"/>
      <c r="R743" s="279"/>
    </row>
    <row r="744" ht="15.75" customHeight="1">
      <c r="A744" s="333"/>
      <c r="D744" s="332"/>
      <c r="E744" s="332"/>
      <c r="R744" s="279"/>
    </row>
    <row r="745" ht="15.75" customHeight="1">
      <c r="A745" s="333"/>
      <c r="D745" s="332"/>
      <c r="E745" s="332"/>
      <c r="R745" s="279"/>
    </row>
    <row r="746" ht="15.75" customHeight="1">
      <c r="A746" s="333"/>
      <c r="D746" s="332"/>
      <c r="E746" s="332"/>
      <c r="R746" s="279"/>
    </row>
    <row r="747" ht="15.75" customHeight="1">
      <c r="A747" s="333"/>
      <c r="D747" s="332"/>
      <c r="E747" s="332"/>
      <c r="R747" s="279"/>
    </row>
    <row r="748" ht="15.75" customHeight="1">
      <c r="A748" s="333"/>
      <c r="D748" s="332"/>
      <c r="E748" s="332"/>
      <c r="R748" s="279"/>
    </row>
    <row r="749" ht="15.75" customHeight="1">
      <c r="A749" s="333"/>
      <c r="D749" s="332"/>
      <c r="E749" s="332"/>
      <c r="R749" s="279"/>
    </row>
    <row r="750" ht="15.75" customHeight="1">
      <c r="A750" s="333"/>
      <c r="D750" s="332"/>
      <c r="E750" s="332"/>
      <c r="R750" s="279"/>
    </row>
    <row r="751" ht="15.75" customHeight="1">
      <c r="A751" s="333"/>
      <c r="D751" s="332"/>
      <c r="E751" s="332"/>
      <c r="R751" s="279"/>
    </row>
    <row r="752" ht="15.75" customHeight="1">
      <c r="A752" s="333"/>
      <c r="D752" s="332"/>
      <c r="E752" s="332"/>
      <c r="R752" s="279"/>
    </row>
    <row r="753" ht="15.75" customHeight="1">
      <c r="A753" s="333"/>
      <c r="D753" s="332"/>
      <c r="E753" s="332"/>
      <c r="R753" s="279"/>
    </row>
    <row r="754" ht="15.75" customHeight="1">
      <c r="A754" s="333"/>
      <c r="D754" s="332"/>
      <c r="E754" s="332"/>
      <c r="R754" s="279"/>
    </row>
    <row r="755" ht="15.75" customHeight="1">
      <c r="A755" s="333"/>
      <c r="D755" s="332"/>
      <c r="E755" s="332"/>
      <c r="R755" s="279"/>
    </row>
    <row r="756" ht="15.75" customHeight="1">
      <c r="A756" s="333"/>
      <c r="D756" s="332"/>
      <c r="E756" s="332"/>
      <c r="R756" s="279"/>
    </row>
    <row r="757" ht="15.75" customHeight="1">
      <c r="A757" s="333"/>
      <c r="D757" s="332"/>
      <c r="E757" s="332"/>
      <c r="R757" s="279"/>
    </row>
    <row r="758" ht="15.75" customHeight="1">
      <c r="A758" s="333"/>
      <c r="D758" s="332"/>
      <c r="E758" s="332"/>
      <c r="R758" s="279"/>
    </row>
    <row r="759" ht="15.75" customHeight="1">
      <c r="A759" s="333"/>
      <c r="D759" s="332"/>
      <c r="E759" s="332"/>
      <c r="R759" s="279"/>
    </row>
    <row r="760" ht="15.75" customHeight="1">
      <c r="A760" s="333"/>
      <c r="D760" s="332"/>
      <c r="E760" s="332"/>
      <c r="R760" s="279"/>
    </row>
    <row r="761" ht="15.75" customHeight="1">
      <c r="A761" s="333"/>
      <c r="D761" s="332"/>
      <c r="E761" s="332"/>
      <c r="R761" s="279"/>
    </row>
    <row r="762" ht="15.75" customHeight="1">
      <c r="A762" s="333"/>
      <c r="D762" s="332"/>
      <c r="E762" s="332"/>
      <c r="R762" s="279"/>
    </row>
    <row r="763" ht="15.75" customHeight="1">
      <c r="A763" s="333"/>
      <c r="D763" s="332"/>
      <c r="E763" s="332"/>
      <c r="R763" s="279"/>
    </row>
    <row r="764" ht="15.75" customHeight="1">
      <c r="A764" s="333"/>
      <c r="D764" s="332"/>
      <c r="E764" s="332"/>
      <c r="R764" s="279"/>
    </row>
    <row r="765" ht="15.75" customHeight="1">
      <c r="A765" s="333"/>
      <c r="D765" s="332"/>
      <c r="E765" s="332"/>
      <c r="R765" s="279"/>
    </row>
    <row r="766" ht="15.75" customHeight="1">
      <c r="A766" s="333"/>
      <c r="D766" s="332"/>
      <c r="E766" s="332"/>
      <c r="R766" s="279"/>
    </row>
    <row r="767" ht="15.75" customHeight="1">
      <c r="A767" s="333"/>
      <c r="D767" s="332"/>
      <c r="E767" s="332"/>
      <c r="R767" s="279"/>
    </row>
    <row r="768" ht="15.75" customHeight="1">
      <c r="A768" s="333"/>
      <c r="D768" s="332"/>
      <c r="E768" s="332"/>
      <c r="R768" s="279"/>
    </row>
    <row r="769" ht="15.75" customHeight="1">
      <c r="A769" s="333"/>
      <c r="D769" s="332"/>
      <c r="E769" s="332"/>
      <c r="R769" s="279"/>
    </row>
    <row r="770" ht="15.75" customHeight="1">
      <c r="A770" s="333"/>
      <c r="D770" s="332"/>
      <c r="E770" s="332"/>
      <c r="R770" s="279"/>
    </row>
    <row r="771" ht="15.75" customHeight="1">
      <c r="A771" s="333"/>
      <c r="D771" s="332"/>
      <c r="E771" s="332"/>
      <c r="R771" s="279"/>
    </row>
    <row r="772" ht="15.75" customHeight="1">
      <c r="A772" s="333"/>
      <c r="D772" s="332"/>
      <c r="E772" s="332"/>
      <c r="R772" s="279"/>
    </row>
    <row r="773" ht="15.75" customHeight="1">
      <c r="A773" s="333"/>
      <c r="D773" s="332"/>
      <c r="E773" s="332"/>
      <c r="R773" s="279"/>
    </row>
    <row r="774" ht="15.75" customHeight="1">
      <c r="A774" s="333"/>
      <c r="D774" s="332"/>
      <c r="E774" s="332"/>
      <c r="R774" s="279"/>
    </row>
    <row r="775" ht="15.75" customHeight="1">
      <c r="A775" s="333"/>
      <c r="D775" s="332"/>
      <c r="E775" s="332"/>
      <c r="R775" s="279"/>
    </row>
    <row r="776" ht="15.75" customHeight="1">
      <c r="A776" s="333"/>
      <c r="D776" s="332"/>
      <c r="E776" s="332"/>
      <c r="R776" s="279"/>
    </row>
    <row r="777" ht="15.75" customHeight="1">
      <c r="A777" s="333"/>
      <c r="D777" s="332"/>
      <c r="E777" s="332"/>
      <c r="R777" s="279"/>
    </row>
    <row r="778" ht="15.75" customHeight="1">
      <c r="A778" s="333"/>
      <c r="D778" s="332"/>
      <c r="E778" s="332"/>
      <c r="R778" s="279"/>
    </row>
    <row r="779" ht="15.75" customHeight="1">
      <c r="A779" s="333"/>
      <c r="D779" s="332"/>
      <c r="E779" s="332"/>
      <c r="R779" s="279"/>
    </row>
    <row r="780" ht="15.75" customHeight="1">
      <c r="A780" s="333"/>
      <c r="D780" s="332"/>
      <c r="E780" s="332"/>
      <c r="R780" s="279"/>
    </row>
    <row r="781" ht="15.75" customHeight="1">
      <c r="A781" s="333"/>
      <c r="D781" s="332"/>
      <c r="E781" s="332"/>
      <c r="R781" s="279"/>
    </row>
    <row r="782" ht="15.75" customHeight="1">
      <c r="A782" s="333"/>
      <c r="D782" s="332"/>
      <c r="E782" s="332"/>
      <c r="R782" s="279"/>
    </row>
    <row r="783" ht="15.75" customHeight="1">
      <c r="A783" s="333"/>
      <c r="D783" s="332"/>
      <c r="E783" s="332"/>
      <c r="R783" s="279"/>
    </row>
    <row r="784" ht="15.75" customHeight="1">
      <c r="A784" s="333"/>
      <c r="D784" s="332"/>
      <c r="E784" s="332"/>
      <c r="R784" s="279"/>
    </row>
    <row r="785" ht="15.75" customHeight="1">
      <c r="A785" s="333"/>
      <c r="D785" s="332"/>
      <c r="E785" s="332"/>
      <c r="R785" s="279"/>
    </row>
    <row r="786" ht="15.75" customHeight="1">
      <c r="A786" s="333"/>
      <c r="D786" s="332"/>
      <c r="E786" s="332"/>
      <c r="R786" s="279"/>
    </row>
    <row r="787" ht="15.75" customHeight="1">
      <c r="A787" s="333"/>
      <c r="D787" s="332"/>
      <c r="E787" s="332"/>
      <c r="R787" s="279"/>
    </row>
    <row r="788" ht="15.75" customHeight="1">
      <c r="A788" s="333"/>
      <c r="D788" s="332"/>
      <c r="E788" s="332"/>
      <c r="R788" s="279"/>
    </row>
    <row r="789" ht="15.75" customHeight="1">
      <c r="A789" s="333"/>
      <c r="D789" s="332"/>
      <c r="E789" s="332"/>
      <c r="R789" s="279"/>
    </row>
    <row r="790" ht="15.75" customHeight="1">
      <c r="A790" s="333"/>
      <c r="D790" s="332"/>
      <c r="E790" s="332"/>
      <c r="R790" s="279"/>
    </row>
    <row r="791" ht="15.75" customHeight="1">
      <c r="A791" s="333"/>
      <c r="D791" s="332"/>
      <c r="E791" s="332"/>
      <c r="R791" s="279"/>
    </row>
    <row r="792" ht="15.75" customHeight="1">
      <c r="A792" s="333"/>
      <c r="D792" s="332"/>
      <c r="E792" s="332"/>
      <c r="R792" s="279"/>
    </row>
    <row r="793" ht="15.75" customHeight="1">
      <c r="A793" s="333"/>
      <c r="D793" s="332"/>
      <c r="E793" s="332"/>
      <c r="R793" s="279"/>
    </row>
    <row r="794" ht="15.75" customHeight="1">
      <c r="A794" s="333"/>
      <c r="D794" s="332"/>
      <c r="E794" s="332"/>
      <c r="R794" s="279"/>
    </row>
    <row r="795" ht="15.75" customHeight="1">
      <c r="A795" s="333"/>
      <c r="D795" s="332"/>
      <c r="E795" s="332"/>
      <c r="R795" s="279"/>
    </row>
    <row r="796" ht="15.75" customHeight="1">
      <c r="A796" s="333"/>
      <c r="D796" s="332"/>
      <c r="E796" s="332"/>
      <c r="R796" s="279"/>
    </row>
    <row r="797" ht="15.75" customHeight="1">
      <c r="A797" s="333"/>
      <c r="D797" s="332"/>
      <c r="E797" s="332"/>
      <c r="R797" s="279"/>
    </row>
    <row r="798" ht="15.75" customHeight="1">
      <c r="A798" s="333"/>
      <c r="D798" s="332"/>
      <c r="E798" s="332"/>
      <c r="R798" s="279"/>
    </row>
    <row r="799" ht="15.75" customHeight="1">
      <c r="A799" s="333"/>
      <c r="D799" s="332"/>
      <c r="E799" s="332"/>
      <c r="R799" s="279"/>
    </row>
    <row r="800" ht="15.75" customHeight="1">
      <c r="A800" s="333"/>
      <c r="D800" s="332"/>
      <c r="E800" s="332"/>
      <c r="R800" s="279"/>
    </row>
    <row r="801" ht="15.75" customHeight="1">
      <c r="A801" s="333"/>
      <c r="D801" s="332"/>
      <c r="E801" s="332"/>
      <c r="R801" s="279"/>
    </row>
    <row r="802" ht="15.75" customHeight="1">
      <c r="A802" s="333"/>
      <c r="D802" s="332"/>
      <c r="E802" s="332"/>
      <c r="R802" s="279"/>
    </row>
    <row r="803" ht="15.75" customHeight="1">
      <c r="A803" s="333"/>
      <c r="D803" s="332"/>
      <c r="E803" s="332"/>
      <c r="R803" s="279"/>
    </row>
    <row r="804" ht="15.75" customHeight="1">
      <c r="A804" s="333"/>
      <c r="D804" s="332"/>
      <c r="E804" s="332"/>
      <c r="R804" s="279"/>
    </row>
    <row r="805" ht="15.75" customHeight="1">
      <c r="A805" s="333"/>
      <c r="D805" s="332"/>
      <c r="E805" s="332"/>
      <c r="R805" s="279"/>
    </row>
    <row r="806" ht="15.75" customHeight="1">
      <c r="A806" s="333"/>
      <c r="D806" s="332"/>
      <c r="E806" s="332"/>
      <c r="R806" s="279"/>
    </row>
    <row r="807" ht="15.75" customHeight="1">
      <c r="A807" s="333"/>
      <c r="D807" s="332"/>
      <c r="E807" s="332"/>
      <c r="R807" s="279"/>
    </row>
    <row r="808" ht="15.75" customHeight="1">
      <c r="A808" s="333"/>
      <c r="D808" s="332"/>
      <c r="E808" s="332"/>
      <c r="R808" s="279"/>
    </row>
    <row r="809" ht="15.75" customHeight="1">
      <c r="A809" s="333"/>
      <c r="D809" s="332"/>
      <c r="E809" s="332"/>
      <c r="R809" s="279"/>
    </row>
    <row r="810" ht="15.75" customHeight="1">
      <c r="A810" s="333"/>
      <c r="D810" s="332"/>
      <c r="E810" s="332"/>
      <c r="R810" s="279"/>
    </row>
    <row r="811" ht="15.75" customHeight="1">
      <c r="A811" s="333"/>
      <c r="D811" s="332"/>
      <c r="E811" s="332"/>
      <c r="R811" s="279"/>
    </row>
    <row r="812" ht="15.75" customHeight="1">
      <c r="A812" s="333"/>
      <c r="D812" s="332"/>
      <c r="E812" s="332"/>
      <c r="R812" s="279"/>
    </row>
    <row r="813" ht="15.75" customHeight="1">
      <c r="A813" s="333"/>
      <c r="D813" s="332"/>
      <c r="E813" s="332"/>
      <c r="R813" s="279"/>
    </row>
    <row r="814" ht="15.75" customHeight="1">
      <c r="A814" s="333"/>
      <c r="D814" s="332"/>
      <c r="E814" s="332"/>
      <c r="R814" s="279"/>
    </row>
    <row r="815" ht="15.75" customHeight="1">
      <c r="A815" s="333"/>
      <c r="D815" s="332"/>
      <c r="E815" s="332"/>
      <c r="R815" s="279"/>
    </row>
    <row r="816" ht="15.75" customHeight="1">
      <c r="A816" s="333"/>
      <c r="D816" s="332"/>
      <c r="E816" s="332"/>
      <c r="R816" s="279"/>
    </row>
    <row r="817" ht="15.75" customHeight="1">
      <c r="A817" s="333"/>
      <c r="D817" s="332"/>
      <c r="E817" s="332"/>
      <c r="R817" s="279"/>
    </row>
    <row r="818" ht="15.75" customHeight="1">
      <c r="A818" s="333"/>
      <c r="D818" s="332"/>
      <c r="E818" s="332"/>
      <c r="R818" s="279"/>
    </row>
    <row r="819" ht="15.75" customHeight="1">
      <c r="A819" s="333"/>
      <c r="D819" s="332"/>
      <c r="E819" s="332"/>
      <c r="R819" s="279"/>
    </row>
    <row r="820" ht="15.75" customHeight="1">
      <c r="A820" s="333"/>
      <c r="D820" s="332"/>
      <c r="E820" s="332"/>
      <c r="R820" s="279"/>
    </row>
    <row r="821" ht="15.75" customHeight="1">
      <c r="A821" s="333"/>
      <c r="D821" s="332"/>
      <c r="E821" s="332"/>
      <c r="R821" s="279"/>
    </row>
    <row r="822" ht="15.75" customHeight="1">
      <c r="A822" s="333"/>
      <c r="D822" s="332"/>
      <c r="E822" s="332"/>
      <c r="R822" s="279"/>
    </row>
    <row r="823" ht="15.75" customHeight="1">
      <c r="A823" s="333"/>
      <c r="D823" s="332"/>
      <c r="E823" s="332"/>
      <c r="R823" s="279"/>
    </row>
    <row r="824" ht="15.75" customHeight="1">
      <c r="A824" s="333"/>
      <c r="D824" s="332"/>
      <c r="E824" s="332"/>
      <c r="R824" s="279"/>
    </row>
    <row r="825" ht="15.75" customHeight="1">
      <c r="A825" s="333"/>
      <c r="D825" s="332"/>
      <c r="E825" s="332"/>
      <c r="R825" s="279"/>
    </row>
    <row r="826" ht="15.75" customHeight="1">
      <c r="A826" s="333"/>
      <c r="D826" s="332"/>
      <c r="E826" s="332"/>
      <c r="R826" s="279"/>
    </row>
    <row r="827" ht="15.75" customHeight="1">
      <c r="A827" s="333"/>
      <c r="D827" s="332"/>
      <c r="E827" s="332"/>
      <c r="R827" s="279"/>
    </row>
    <row r="828" ht="15.75" customHeight="1">
      <c r="A828" s="333"/>
      <c r="D828" s="332"/>
      <c r="E828" s="332"/>
      <c r="R828" s="279"/>
    </row>
    <row r="829" ht="15.75" customHeight="1">
      <c r="A829" s="333"/>
      <c r="D829" s="332"/>
      <c r="E829" s="332"/>
      <c r="R829" s="279"/>
    </row>
    <row r="830" ht="15.75" customHeight="1">
      <c r="A830" s="333"/>
      <c r="D830" s="332"/>
      <c r="E830" s="332"/>
      <c r="R830" s="279"/>
    </row>
    <row r="831" ht="15.75" customHeight="1">
      <c r="A831" s="333"/>
      <c r="D831" s="332"/>
      <c r="E831" s="332"/>
      <c r="R831" s="279"/>
    </row>
    <row r="832" ht="15.75" customHeight="1">
      <c r="A832" s="333"/>
      <c r="D832" s="332"/>
      <c r="E832" s="332"/>
      <c r="R832" s="279"/>
    </row>
    <row r="833" ht="15.75" customHeight="1">
      <c r="A833" s="333"/>
      <c r="D833" s="332"/>
      <c r="E833" s="332"/>
      <c r="R833" s="279"/>
    </row>
    <row r="834" ht="15.75" customHeight="1">
      <c r="A834" s="333"/>
      <c r="D834" s="332"/>
      <c r="E834" s="332"/>
      <c r="R834" s="279"/>
    </row>
    <row r="835" ht="15.75" customHeight="1">
      <c r="A835" s="333"/>
      <c r="D835" s="332"/>
      <c r="E835" s="332"/>
      <c r="R835" s="279"/>
    </row>
    <row r="836" ht="15.75" customHeight="1">
      <c r="A836" s="333"/>
      <c r="D836" s="332"/>
      <c r="E836" s="332"/>
      <c r="R836" s="279"/>
    </row>
    <row r="837" ht="15.75" customHeight="1">
      <c r="A837" s="333"/>
      <c r="D837" s="332"/>
      <c r="E837" s="332"/>
      <c r="R837" s="279"/>
    </row>
    <row r="838" ht="15.75" customHeight="1">
      <c r="A838" s="333"/>
      <c r="D838" s="332"/>
      <c r="E838" s="332"/>
      <c r="R838" s="279"/>
    </row>
    <row r="839" ht="15.75" customHeight="1">
      <c r="A839" s="333"/>
      <c r="D839" s="332"/>
      <c r="E839" s="332"/>
      <c r="R839" s="279"/>
    </row>
    <row r="840" ht="15.75" customHeight="1">
      <c r="A840" s="333"/>
      <c r="D840" s="332"/>
      <c r="E840" s="332"/>
      <c r="R840" s="279"/>
    </row>
    <row r="841" ht="15.75" customHeight="1">
      <c r="A841" s="333"/>
      <c r="D841" s="332"/>
      <c r="E841" s="332"/>
      <c r="R841" s="279"/>
    </row>
    <row r="842" ht="15.75" customHeight="1">
      <c r="A842" s="333"/>
      <c r="D842" s="332"/>
      <c r="E842" s="332"/>
      <c r="R842" s="279"/>
    </row>
    <row r="843" ht="15.75" customHeight="1">
      <c r="A843" s="333"/>
      <c r="D843" s="332"/>
      <c r="E843" s="332"/>
      <c r="R843" s="279"/>
    </row>
    <row r="844" ht="15.75" customHeight="1">
      <c r="A844" s="333"/>
      <c r="D844" s="332"/>
      <c r="E844" s="332"/>
      <c r="R844" s="279"/>
    </row>
    <row r="845" ht="15.75" customHeight="1">
      <c r="A845" s="333"/>
      <c r="D845" s="332"/>
      <c r="E845" s="332"/>
      <c r="R845" s="279"/>
    </row>
    <row r="846" ht="15.75" customHeight="1">
      <c r="A846" s="333"/>
      <c r="D846" s="332"/>
      <c r="E846" s="332"/>
      <c r="R846" s="279"/>
    </row>
    <row r="847" ht="15.75" customHeight="1">
      <c r="A847" s="333"/>
      <c r="D847" s="332"/>
      <c r="E847" s="332"/>
      <c r="R847" s="279"/>
    </row>
    <row r="848" ht="15.75" customHeight="1">
      <c r="A848" s="333"/>
      <c r="D848" s="332"/>
      <c r="E848" s="332"/>
      <c r="R848" s="279"/>
    </row>
    <row r="849" ht="15.75" customHeight="1">
      <c r="A849" s="333"/>
      <c r="D849" s="332"/>
      <c r="E849" s="332"/>
      <c r="R849" s="279"/>
    </row>
    <row r="850" ht="15.75" customHeight="1">
      <c r="A850" s="333"/>
      <c r="D850" s="332"/>
      <c r="E850" s="332"/>
      <c r="R850" s="279"/>
    </row>
    <row r="851" ht="15.75" customHeight="1">
      <c r="A851" s="333"/>
      <c r="D851" s="332"/>
      <c r="E851" s="332"/>
      <c r="R851" s="279"/>
    </row>
    <row r="852" ht="15.75" customHeight="1">
      <c r="A852" s="333"/>
      <c r="D852" s="332"/>
      <c r="E852" s="332"/>
      <c r="R852" s="279"/>
    </row>
    <row r="853" ht="15.75" customHeight="1">
      <c r="A853" s="333"/>
      <c r="D853" s="332"/>
      <c r="E853" s="332"/>
      <c r="R853" s="279"/>
    </row>
    <row r="854" ht="15.75" customHeight="1">
      <c r="A854" s="333"/>
      <c r="D854" s="332"/>
      <c r="E854" s="332"/>
      <c r="R854" s="279"/>
    </row>
    <row r="855" ht="15.75" customHeight="1">
      <c r="A855" s="333"/>
      <c r="D855" s="332"/>
      <c r="E855" s="332"/>
      <c r="R855" s="279"/>
    </row>
    <row r="856" ht="15.75" customHeight="1">
      <c r="A856" s="333"/>
      <c r="D856" s="332"/>
      <c r="E856" s="332"/>
      <c r="R856" s="279"/>
    </row>
    <row r="857" ht="15.75" customHeight="1">
      <c r="A857" s="333"/>
      <c r="D857" s="332"/>
      <c r="E857" s="332"/>
      <c r="R857" s="279"/>
    </row>
    <row r="858" ht="15.75" customHeight="1">
      <c r="A858" s="333"/>
      <c r="D858" s="332"/>
      <c r="E858" s="332"/>
      <c r="R858" s="279"/>
    </row>
    <row r="859" ht="15.75" customHeight="1">
      <c r="A859" s="333"/>
      <c r="D859" s="332"/>
      <c r="E859" s="332"/>
      <c r="R859" s="279"/>
    </row>
    <row r="860" ht="15.75" customHeight="1">
      <c r="A860" s="333"/>
      <c r="D860" s="332"/>
      <c r="E860" s="332"/>
      <c r="R860" s="279"/>
    </row>
    <row r="861" ht="15.75" customHeight="1">
      <c r="A861" s="333"/>
      <c r="D861" s="332"/>
      <c r="E861" s="332"/>
      <c r="R861" s="279"/>
    </row>
    <row r="862" ht="15.75" customHeight="1">
      <c r="A862" s="333"/>
      <c r="D862" s="332"/>
      <c r="E862" s="332"/>
      <c r="R862" s="279"/>
    </row>
    <row r="863" ht="15.75" customHeight="1">
      <c r="A863" s="333"/>
      <c r="D863" s="332"/>
      <c r="E863" s="332"/>
      <c r="R863" s="279"/>
    </row>
    <row r="864" ht="15.75" customHeight="1">
      <c r="A864" s="333"/>
      <c r="D864" s="332"/>
      <c r="E864" s="332"/>
      <c r="R864" s="279"/>
    </row>
    <row r="865" ht="15.75" customHeight="1">
      <c r="A865" s="333"/>
      <c r="D865" s="332"/>
      <c r="E865" s="332"/>
      <c r="R865" s="279"/>
    </row>
    <row r="866" ht="15.75" customHeight="1">
      <c r="A866" s="333"/>
      <c r="D866" s="332"/>
      <c r="E866" s="332"/>
      <c r="R866" s="279"/>
    </row>
    <row r="867" ht="15.75" customHeight="1">
      <c r="A867" s="333"/>
      <c r="D867" s="332"/>
      <c r="E867" s="332"/>
      <c r="R867" s="279"/>
    </row>
    <row r="868" ht="15.75" customHeight="1">
      <c r="A868" s="333"/>
      <c r="D868" s="332"/>
      <c r="E868" s="332"/>
      <c r="R868" s="279"/>
    </row>
    <row r="869" ht="15.75" customHeight="1">
      <c r="A869" s="333"/>
      <c r="D869" s="332"/>
      <c r="E869" s="332"/>
      <c r="R869" s="279"/>
    </row>
    <row r="870" ht="15.75" customHeight="1">
      <c r="A870" s="333"/>
      <c r="D870" s="332"/>
      <c r="E870" s="332"/>
      <c r="R870" s="279"/>
    </row>
    <row r="871" ht="15.75" customHeight="1">
      <c r="A871" s="333"/>
      <c r="D871" s="332"/>
      <c r="E871" s="332"/>
      <c r="R871" s="279"/>
    </row>
    <row r="872" ht="15.75" customHeight="1">
      <c r="A872" s="333"/>
      <c r="D872" s="332"/>
      <c r="E872" s="332"/>
      <c r="R872" s="279"/>
    </row>
    <row r="873" ht="15.75" customHeight="1">
      <c r="A873" s="333"/>
      <c r="D873" s="332"/>
      <c r="E873" s="332"/>
      <c r="R873" s="279"/>
    </row>
    <row r="874" ht="15.75" customHeight="1">
      <c r="A874" s="333"/>
      <c r="D874" s="332"/>
      <c r="E874" s="332"/>
      <c r="R874" s="279"/>
    </row>
    <row r="875" ht="15.75" customHeight="1">
      <c r="A875" s="333"/>
      <c r="D875" s="332"/>
      <c r="E875" s="332"/>
      <c r="R875" s="279"/>
    </row>
    <row r="876" ht="15.75" customHeight="1">
      <c r="A876" s="333"/>
      <c r="D876" s="332"/>
      <c r="E876" s="332"/>
      <c r="R876" s="279"/>
    </row>
    <row r="877" ht="15.75" customHeight="1">
      <c r="A877" s="333"/>
      <c r="D877" s="332"/>
      <c r="E877" s="332"/>
      <c r="R877" s="279"/>
    </row>
    <row r="878" ht="15.75" customHeight="1">
      <c r="A878" s="333"/>
      <c r="D878" s="332"/>
      <c r="E878" s="332"/>
      <c r="R878" s="279"/>
    </row>
    <row r="879" ht="15.75" customHeight="1">
      <c r="A879" s="333"/>
      <c r="D879" s="332"/>
      <c r="E879" s="332"/>
      <c r="R879" s="279"/>
    </row>
    <row r="880" ht="15.75" customHeight="1">
      <c r="A880" s="333"/>
      <c r="D880" s="332"/>
      <c r="E880" s="332"/>
      <c r="R880" s="279"/>
    </row>
    <row r="881" ht="15.75" customHeight="1">
      <c r="A881" s="333"/>
      <c r="D881" s="332"/>
      <c r="E881" s="332"/>
      <c r="R881" s="279"/>
    </row>
    <row r="882" ht="15.75" customHeight="1">
      <c r="A882" s="333"/>
      <c r="D882" s="332"/>
      <c r="E882" s="332"/>
      <c r="R882" s="279"/>
    </row>
    <row r="883" ht="15.75" customHeight="1">
      <c r="A883" s="333"/>
      <c r="D883" s="332"/>
      <c r="E883" s="332"/>
      <c r="R883" s="279"/>
    </row>
    <row r="884" ht="15.75" customHeight="1">
      <c r="A884" s="333"/>
      <c r="D884" s="332"/>
      <c r="E884" s="332"/>
      <c r="R884" s="279"/>
    </row>
    <row r="885" ht="15.75" customHeight="1">
      <c r="A885" s="333"/>
      <c r="D885" s="332"/>
      <c r="E885" s="332"/>
      <c r="R885" s="279"/>
    </row>
    <row r="886" ht="15.75" customHeight="1">
      <c r="A886" s="333"/>
      <c r="D886" s="332"/>
      <c r="E886" s="332"/>
      <c r="R886" s="279"/>
    </row>
    <row r="887" ht="15.75" customHeight="1">
      <c r="A887" s="333"/>
      <c r="D887" s="332"/>
      <c r="E887" s="332"/>
      <c r="R887" s="279"/>
    </row>
    <row r="888" ht="15.75" customHeight="1">
      <c r="A888" s="333"/>
      <c r="D888" s="332"/>
      <c r="E888" s="332"/>
      <c r="R888" s="279"/>
    </row>
    <row r="889" ht="15.75" customHeight="1">
      <c r="A889" s="333"/>
      <c r="D889" s="332"/>
      <c r="E889" s="332"/>
      <c r="R889" s="279"/>
    </row>
    <row r="890" ht="15.75" customHeight="1">
      <c r="A890" s="333"/>
      <c r="D890" s="332"/>
      <c r="E890" s="332"/>
      <c r="R890" s="279"/>
    </row>
    <row r="891" ht="15.75" customHeight="1">
      <c r="A891" s="333"/>
      <c r="D891" s="332"/>
      <c r="E891" s="332"/>
      <c r="R891" s="279"/>
    </row>
    <row r="892" ht="15.75" customHeight="1">
      <c r="A892" s="333"/>
      <c r="D892" s="332"/>
      <c r="E892" s="332"/>
      <c r="R892" s="279"/>
    </row>
    <row r="893" ht="15.75" customHeight="1">
      <c r="A893" s="333"/>
      <c r="D893" s="332"/>
      <c r="E893" s="332"/>
      <c r="R893" s="279"/>
    </row>
    <row r="894" ht="15.75" customHeight="1">
      <c r="A894" s="333"/>
      <c r="D894" s="332"/>
      <c r="E894" s="332"/>
      <c r="R894" s="279"/>
    </row>
    <row r="895" ht="15.75" customHeight="1">
      <c r="A895" s="333"/>
      <c r="D895" s="332"/>
      <c r="E895" s="332"/>
      <c r="R895" s="279"/>
    </row>
    <row r="896" ht="15.75" customHeight="1">
      <c r="A896" s="333"/>
      <c r="D896" s="332"/>
      <c r="E896" s="332"/>
      <c r="R896" s="279"/>
    </row>
    <row r="897" ht="15.75" customHeight="1">
      <c r="A897" s="333"/>
      <c r="D897" s="332"/>
      <c r="E897" s="332"/>
      <c r="R897" s="279"/>
    </row>
    <row r="898" ht="15.75" customHeight="1">
      <c r="A898" s="333"/>
      <c r="D898" s="332"/>
      <c r="E898" s="332"/>
      <c r="R898" s="279"/>
    </row>
    <row r="899" ht="15.75" customHeight="1">
      <c r="A899" s="333"/>
      <c r="D899" s="332"/>
      <c r="E899" s="332"/>
      <c r="R899" s="279"/>
    </row>
    <row r="900" ht="15.75" customHeight="1">
      <c r="A900" s="333"/>
      <c r="D900" s="332"/>
      <c r="E900" s="332"/>
      <c r="R900" s="279"/>
    </row>
    <row r="901" ht="15.75" customHeight="1">
      <c r="A901" s="333"/>
      <c r="D901" s="332"/>
      <c r="E901" s="332"/>
      <c r="R901" s="279"/>
    </row>
    <row r="902" ht="15.75" customHeight="1">
      <c r="A902" s="333"/>
      <c r="D902" s="332"/>
      <c r="E902" s="332"/>
      <c r="R902" s="279"/>
    </row>
    <row r="903" ht="15.75" customHeight="1">
      <c r="A903" s="333"/>
      <c r="D903" s="332"/>
      <c r="E903" s="332"/>
      <c r="R903" s="279"/>
    </row>
    <row r="904" ht="15.75" customHeight="1">
      <c r="A904" s="333"/>
      <c r="D904" s="332"/>
      <c r="E904" s="332"/>
      <c r="R904" s="279"/>
    </row>
    <row r="905" ht="15.75" customHeight="1">
      <c r="A905" s="333"/>
      <c r="D905" s="332"/>
      <c r="E905" s="332"/>
      <c r="R905" s="279"/>
    </row>
    <row r="906" ht="15.75" customHeight="1">
      <c r="A906" s="333"/>
      <c r="D906" s="332"/>
      <c r="E906" s="332"/>
      <c r="R906" s="279"/>
    </row>
    <row r="907" ht="15.75" customHeight="1">
      <c r="A907" s="333"/>
      <c r="D907" s="332"/>
      <c r="E907" s="332"/>
      <c r="R907" s="279"/>
    </row>
    <row r="908" ht="15.75" customHeight="1">
      <c r="A908" s="333"/>
      <c r="D908" s="332"/>
      <c r="E908" s="332"/>
      <c r="R908" s="279"/>
    </row>
    <row r="909" ht="15.75" customHeight="1">
      <c r="A909" s="333"/>
      <c r="D909" s="332"/>
      <c r="E909" s="332"/>
      <c r="R909" s="279"/>
    </row>
    <row r="910" ht="15.75" customHeight="1">
      <c r="A910" s="333"/>
      <c r="D910" s="332"/>
      <c r="E910" s="332"/>
      <c r="R910" s="279"/>
    </row>
    <row r="911" ht="15.75" customHeight="1">
      <c r="A911" s="333"/>
      <c r="D911" s="332"/>
      <c r="E911" s="332"/>
      <c r="R911" s="279"/>
    </row>
    <row r="912" ht="15.75" customHeight="1">
      <c r="A912" s="333"/>
      <c r="D912" s="332"/>
      <c r="E912" s="332"/>
      <c r="R912" s="279"/>
    </row>
    <row r="913" ht="15.75" customHeight="1">
      <c r="A913" s="333"/>
      <c r="D913" s="332"/>
      <c r="E913" s="332"/>
      <c r="R913" s="279"/>
    </row>
    <row r="914" ht="15.75" customHeight="1">
      <c r="A914" s="333"/>
      <c r="D914" s="332"/>
      <c r="E914" s="332"/>
      <c r="R914" s="279"/>
    </row>
    <row r="915" ht="15.75" customHeight="1">
      <c r="A915" s="333"/>
      <c r="D915" s="332"/>
      <c r="E915" s="332"/>
      <c r="R915" s="279"/>
    </row>
    <row r="916" ht="15.75" customHeight="1">
      <c r="A916" s="333"/>
      <c r="D916" s="332"/>
      <c r="E916" s="332"/>
      <c r="R916" s="279"/>
    </row>
    <row r="917" ht="15.75" customHeight="1">
      <c r="A917" s="333"/>
      <c r="D917" s="332"/>
      <c r="E917" s="332"/>
      <c r="R917" s="279"/>
    </row>
    <row r="918" ht="15.75" customHeight="1">
      <c r="A918" s="333"/>
      <c r="D918" s="332"/>
      <c r="E918" s="332"/>
      <c r="R918" s="279"/>
    </row>
    <row r="919" ht="15.75" customHeight="1">
      <c r="A919" s="333"/>
      <c r="D919" s="332"/>
      <c r="E919" s="332"/>
      <c r="R919" s="279"/>
    </row>
    <row r="920" ht="15.75" customHeight="1">
      <c r="A920" s="333"/>
      <c r="D920" s="332"/>
      <c r="E920" s="332"/>
      <c r="R920" s="279"/>
    </row>
    <row r="921" ht="15.75" customHeight="1">
      <c r="A921" s="333"/>
      <c r="D921" s="332"/>
      <c r="E921" s="332"/>
      <c r="R921" s="279"/>
    </row>
    <row r="922" ht="15.75" customHeight="1">
      <c r="A922" s="333"/>
      <c r="D922" s="332"/>
      <c r="E922" s="332"/>
      <c r="R922" s="279"/>
    </row>
    <row r="923" ht="15.75" customHeight="1">
      <c r="A923" s="333"/>
      <c r="D923" s="332"/>
      <c r="E923" s="332"/>
      <c r="R923" s="279"/>
    </row>
    <row r="924" ht="15.75" customHeight="1">
      <c r="A924" s="333"/>
      <c r="D924" s="332"/>
      <c r="E924" s="332"/>
      <c r="R924" s="279"/>
    </row>
    <row r="925" ht="15.75" customHeight="1">
      <c r="A925" s="333"/>
      <c r="D925" s="332"/>
      <c r="E925" s="332"/>
      <c r="R925" s="279"/>
    </row>
    <row r="926" ht="15.75" customHeight="1">
      <c r="A926" s="333"/>
      <c r="D926" s="332"/>
      <c r="E926" s="332"/>
      <c r="R926" s="279"/>
    </row>
    <row r="927" ht="15.75" customHeight="1">
      <c r="A927" s="333"/>
      <c r="D927" s="332"/>
      <c r="E927" s="332"/>
      <c r="R927" s="279"/>
    </row>
    <row r="928" ht="15.75" customHeight="1">
      <c r="A928" s="333"/>
      <c r="D928" s="332"/>
      <c r="E928" s="332"/>
      <c r="R928" s="279"/>
    </row>
    <row r="929" ht="15.75" customHeight="1">
      <c r="A929" s="333"/>
      <c r="D929" s="332"/>
      <c r="E929" s="332"/>
      <c r="R929" s="279"/>
    </row>
    <row r="930" ht="15.75" customHeight="1">
      <c r="A930" s="333"/>
      <c r="D930" s="332"/>
      <c r="E930" s="332"/>
      <c r="R930" s="279"/>
    </row>
    <row r="931" ht="15.75" customHeight="1">
      <c r="A931" s="333"/>
      <c r="D931" s="332"/>
      <c r="E931" s="332"/>
      <c r="R931" s="279"/>
    </row>
    <row r="932" ht="15.75" customHeight="1">
      <c r="A932" s="333"/>
      <c r="D932" s="332"/>
      <c r="E932" s="332"/>
      <c r="R932" s="279"/>
    </row>
    <row r="933" ht="15.75" customHeight="1">
      <c r="A933" s="333"/>
      <c r="D933" s="332"/>
      <c r="E933" s="332"/>
      <c r="R933" s="279"/>
    </row>
    <row r="934" ht="15.75" customHeight="1">
      <c r="A934" s="333"/>
      <c r="D934" s="332"/>
      <c r="E934" s="332"/>
      <c r="R934" s="279"/>
    </row>
    <row r="935" ht="15.75" customHeight="1">
      <c r="A935" s="333"/>
      <c r="D935" s="332"/>
      <c r="E935" s="332"/>
      <c r="R935" s="279"/>
    </row>
    <row r="936" ht="15.75" customHeight="1">
      <c r="A936" s="333"/>
      <c r="D936" s="332"/>
      <c r="E936" s="332"/>
      <c r="R936" s="279"/>
    </row>
    <row r="937" ht="15.75" customHeight="1">
      <c r="A937" s="333"/>
      <c r="D937" s="332"/>
      <c r="E937" s="332"/>
      <c r="R937" s="279"/>
    </row>
    <row r="938" ht="15.75" customHeight="1">
      <c r="A938" s="333"/>
      <c r="D938" s="332"/>
      <c r="E938" s="332"/>
      <c r="R938" s="279"/>
    </row>
    <row r="939" ht="15.75" customHeight="1">
      <c r="A939" s="333"/>
      <c r="D939" s="332"/>
      <c r="E939" s="332"/>
      <c r="R939" s="279"/>
    </row>
    <row r="940" ht="15.75" customHeight="1">
      <c r="A940" s="333"/>
      <c r="D940" s="332"/>
      <c r="E940" s="332"/>
      <c r="R940" s="279"/>
    </row>
    <row r="941" ht="15.75" customHeight="1">
      <c r="A941" s="333"/>
      <c r="D941" s="332"/>
      <c r="E941" s="332"/>
      <c r="R941" s="279"/>
    </row>
    <row r="942" ht="15.75" customHeight="1">
      <c r="A942" s="333"/>
      <c r="D942" s="332"/>
      <c r="E942" s="332"/>
      <c r="R942" s="279"/>
    </row>
    <row r="943" ht="15.75" customHeight="1">
      <c r="A943" s="333"/>
      <c r="D943" s="332"/>
      <c r="E943" s="332"/>
      <c r="R943" s="279"/>
    </row>
    <row r="944" ht="15.75" customHeight="1">
      <c r="A944" s="333"/>
      <c r="D944" s="332"/>
      <c r="E944" s="332"/>
      <c r="R944" s="279"/>
    </row>
    <row r="945" ht="15.75" customHeight="1">
      <c r="A945" s="333"/>
      <c r="D945" s="332"/>
      <c r="E945" s="332"/>
      <c r="R945" s="279"/>
    </row>
    <row r="946" ht="15.75" customHeight="1">
      <c r="A946" s="333"/>
      <c r="D946" s="332"/>
      <c r="E946" s="332"/>
      <c r="R946" s="279"/>
    </row>
    <row r="947" ht="15.75" customHeight="1">
      <c r="A947" s="333"/>
      <c r="D947" s="332"/>
      <c r="E947" s="332"/>
      <c r="R947" s="279"/>
    </row>
    <row r="948" ht="15.75" customHeight="1">
      <c r="A948" s="333"/>
      <c r="D948" s="332"/>
      <c r="E948" s="332"/>
      <c r="R948" s="279"/>
    </row>
    <row r="949" ht="15.75" customHeight="1">
      <c r="A949" s="333"/>
      <c r="D949" s="332"/>
      <c r="E949" s="332"/>
      <c r="R949" s="279"/>
    </row>
    <row r="950" ht="15.75" customHeight="1">
      <c r="A950" s="333"/>
      <c r="D950" s="332"/>
      <c r="E950" s="332"/>
      <c r="R950" s="279"/>
    </row>
    <row r="951" ht="15.75" customHeight="1">
      <c r="A951" s="333"/>
      <c r="D951" s="332"/>
      <c r="E951" s="332"/>
      <c r="R951" s="279"/>
    </row>
    <row r="952" ht="15.75" customHeight="1">
      <c r="A952" s="333"/>
      <c r="D952" s="332"/>
      <c r="E952" s="332"/>
      <c r="R952" s="279"/>
    </row>
    <row r="953" ht="15.75" customHeight="1">
      <c r="A953" s="333"/>
      <c r="D953" s="332"/>
      <c r="E953" s="332"/>
      <c r="R953" s="279"/>
    </row>
    <row r="954" ht="15.75" customHeight="1">
      <c r="A954" s="333"/>
      <c r="D954" s="332"/>
      <c r="E954" s="332"/>
      <c r="R954" s="279"/>
    </row>
    <row r="955" ht="15.75" customHeight="1">
      <c r="A955" s="333"/>
      <c r="D955" s="332"/>
      <c r="E955" s="332"/>
      <c r="R955" s="279"/>
    </row>
    <row r="956" ht="15.75" customHeight="1">
      <c r="A956" s="333"/>
      <c r="D956" s="332"/>
      <c r="E956" s="332"/>
      <c r="R956" s="279"/>
    </row>
    <row r="957" ht="15.75" customHeight="1">
      <c r="A957" s="333"/>
      <c r="D957" s="332"/>
      <c r="E957" s="332"/>
      <c r="R957" s="279"/>
    </row>
    <row r="958" ht="15.75" customHeight="1">
      <c r="A958" s="333"/>
      <c r="D958" s="332"/>
      <c r="E958" s="332"/>
      <c r="R958" s="279"/>
    </row>
    <row r="959" ht="15.75" customHeight="1">
      <c r="A959" s="333"/>
      <c r="D959" s="332"/>
      <c r="E959" s="332"/>
      <c r="R959" s="279"/>
    </row>
    <row r="960" ht="15.75" customHeight="1">
      <c r="A960" s="333"/>
      <c r="D960" s="332"/>
      <c r="E960" s="332"/>
      <c r="R960" s="279"/>
    </row>
    <row r="961" ht="15.75" customHeight="1">
      <c r="A961" s="333"/>
      <c r="D961" s="332"/>
      <c r="E961" s="332"/>
      <c r="R961" s="279"/>
    </row>
    <row r="962" ht="15.75" customHeight="1">
      <c r="A962" s="333"/>
      <c r="D962" s="332"/>
      <c r="E962" s="332"/>
      <c r="R962" s="279"/>
    </row>
    <row r="963" ht="15.75" customHeight="1">
      <c r="A963" s="333"/>
      <c r="D963" s="332"/>
      <c r="E963" s="332"/>
      <c r="R963" s="279"/>
    </row>
    <row r="964" ht="15.75" customHeight="1">
      <c r="A964" s="333"/>
      <c r="D964" s="332"/>
      <c r="E964" s="332"/>
      <c r="R964" s="279"/>
    </row>
    <row r="965" ht="15.75" customHeight="1">
      <c r="A965" s="333"/>
      <c r="D965" s="332"/>
      <c r="E965" s="332"/>
      <c r="R965" s="279"/>
    </row>
    <row r="966" ht="15.75" customHeight="1">
      <c r="A966" s="333"/>
      <c r="D966" s="332"/>
      <c r="E966" s="332"/>
      <c r="R966" s="279"/>
    </row>
    <row r="967" ht="15.75" customHeight="1">
      <c r="A967" s="333"/>
      <c r="D967" s="332"/>
      <c r="E967" s="332"/>
      <c r="R967" s="279"/>
    </row>
    <row r="968" ht="15.75" customHeight="1">
      <c r="A968" s="333"/>
      <c r="D968" s="332"/>
      <c r="E968" s="332"/>
      <c r="R968" s="279"/>
    </row>
    <row r="969" ht="15.75" customHeight="1">
      <c r="A969" s="333"/>
      <c r="D969" s="332"/>
      <c r="E969" s="332"/>
      <c r="R969" s="279"/>
    </row>
    <row r="970" ht="15.75" customHeight="1">
      <c r="A970" s="333"/>
      <c r="D970" s="332"/>
      <c r="E970" s="332"/>
      <c r="R970" s="279"/>
    </row>
    <row r="971" ht="15.75" customHeight="1">
      <c r="A971" s="333"/>
      <c r="D971" s="332"/>
      <c r="E971" s="332"/>
      <c r="R971" s="279"/>
    </row>
    <row r="972" ht="15.75" customHeight="1">
      <c r="A972" s="333"/>
      <c r="D972" s="332"/>
      <c r="E972" s="332"/>
      <c r="R972" s="279"/>
    </row>
    <row r="973" ht="15.75" customHeight="1">
      <c r="A973" s="333"/>
      <c r="D973" s="332"/>
      <c r="E973" s="332"/>
      <c r="R973" s="279"/>
    </row>
    <row r="974" ht="15.75" customHeight="1">
      <c r="A974" s="333"/>
      <c r="D974" s="332"/>
      <c r="E974" s="332"/>
      <c r="R974" s="279"/>
    </row>
    <row r="975" ht="15.75" customHeight="1">
      <c r="A975" s="333"/>
      <c r="D975" s="332"/>
      <c r="E975" s="332"/>
      <c r="R975" s="279"/>
    </row>
    <row r="976" ht="15.75" customHeight="1">
      <c r="A976" s="333"/>
      <c r="D976" s="332"/>
      <c r="E976" s="332"/>
      <c r="R976" s="279"/>
    </row>
    <row r="977" ht="15.75" customHeight="1">
      <c r="A977" s="333"/>
      <c r="D977" s="332"/>
      <c r="E977" s="332"/>
      <c r="R977" s="279"/>
    </row>
    <row r="978" ht="15.75" customHeight="1">
      <c r="A978" s="333"/>
      <c r="D978" s="332"/>
      <c r="E978" s="332"/>
      <c r="R978" s="279"/>
    </row>
    <row r="979" ht="15.75" customHeight="1">
      <c r="A979" s="333"/>
      <c r="D979" s="332"/>
      <c r="E979" s="332"/>
      <c r="R979" s="279"/>
    </row>
    <row r="980" ht="15.75" customHeight="1">
      <c r="A980" s="333"/>
      <c r="D980" s="332"/>
      <c r="E980" s="332"/>
      <c r="R980" s="279"/>
    </row>
    <row r="981" ht="15.75" customHeight="1">
      <c r="A981" s="333"/>
      <c r="D981" s="332"/>
      <c r="E981" s="332"/>
      <c r="R981" s="279"/>
    </row>
    <row r="982" ht="15.75" customHeight="1">
      <c r="A982" s="333"/>
      <c r="D982" s="332"/>
      <c r="E982" s="332"/>
      <c r="R982" s="279"/>
    </row>
    <row r="983" ht="15.75" customHeight="1">
      <c r="A983" s="333"/>
      <c r="D983" s="332"/>
      <c r="E983" s="332"/>
      <c r="R983" s="279"/>
    </row>
    <row r="984" ht="15.75" customHeight="1">
      <c r="A984" s="333"/>
      <c r="D984" s="332"/>
      <c r="E984" s="332"/>
      <c r="R984" s="279"/>
    </row>
    <row r="985" ht="15.75" customHeight="1">
      <c r="A985" s="333"/>
      <c r="D985" s="332"/>
      <c r="E985" s="332"/>
      <c r="R985" s="279"/>
    </row>
    <row r="986" ht="15.75" customHeight="1">
      <c r="A986" s="333"/>
      <c r="D986" s="332"/>
      <c r="E986" s="332"/>
      <c r="R986" s="279"/>
    </row>
    <row r="987" ht="15.75" customHeight="1">
      <c r="A987" s="333"/>
      <c r="D987" s="332"/>
      <c r="E987" s="332"/>
      <c r="R987" s="279"/>
    </row>
    <row r="988" ht="15.75" customHeight="1">
      <c r="A988" s="333"/>
      <c r="D988" s="332"/>
      <c r="E988" s="332"/>
      <c r="R988" s="279"/>
    </row>
    <row r="989" ht="15.75" customHeight="1">
      <c r="A989" s="333"/>
      <c r="D989" s="332"/>
      <c r="E989" s="332"/>
      <c r="R989" s="279"/>
    </row>
    <row r="990" ht="15.75" customHeight="1">
      <c r="A990" s="333"/>
      <c r="D990" s="332"/>
      <c r="E990" s="332"/>
      <c r="R990" s="279"/>
    </row>
    <row r="991" ht="15.75" customHeight="1">
      <c r="A991" s="333"/>
      <c r="D991" s="332"/>
      <c r="E991" s="332"/>
      <c r="R991" s="279"/>
    </row>
    <row r="992" ht="15.75" customHeight="1">
      <c r="A992" s="333"/>
      <c r="D992" s="332"/>
      <c r="E992" s="332"/>
      <c r="R992" s="279"/>
    </row>
    <row r="993" ht="15.75" customHeight="1">
      <c r="A993" s="333"/>
      <c r="D993" s="332"/>
      <c r="E993" s="332"/>
      <c r="R993" s="279"/>
    </row>
    <row r="994" ht="15.75" customHeight="1">
      <c r="A994" s="333"/>
      <c r="D994" s="332"/>
      <c r="E994" s="332"/>
      <c r="R994" s="279"/>
    </row>
    <row r="995" ht="15.75" customHeight="1">
      <c r="A995" s="333"/>
      <c r="D995" s="332"/>
      <c r="E995" s="332"/>
      <c r="R995" s="279"/>
    </row>
    <row r="996" ht="15.75" customHeight="1">
      <c r="A996" s="333"/>
      <c r="D996" s="332"/>
      <c r="E996" s="332"/>
      <c r="R996" s="279"/>
    </row>
    <row r="997" ht="15.75" customHeight="1">
      <c r="A997" s="333"/>
      <c r="D997" s="332"/>
      <c r="E997" s="332"/>
      <c r="R997" s="279"/>
    </row>
    <row r="998" ht="15.75" customHeight="1">
      <c r="A998" s="333"/>
      <c r="D998" s="332"/>
      <c r="E998" s="332"/>
      <c r="R998" s="279"/>
    </row>
    <row r="999" ht="15.75" customHeight="1">
      <c r="A999" s="333"/>
      <c r="D999" s="332"/>
      <c r="E999" s="332"/>
      <c r="R999" s="279"/>
    </row>
  </sheetData>
  <mergeCells count="7">
    <mergeCell ref="W1:Y1"/>
    <mergeCell ref="W2:Y2"/>
    <mergeCell ref="W3:Y3"/>
    <mergeCell ref="W4:Y4"/>
    <mergeCell ref="W5:Y5"/>
    <mergeCell ref="W6:Y6"/>
    <mergeCell ref="W7:Y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  <col customWidth="1" min="19" max="19" width="26.71"/>
  </cols>
  <sheetData>
    <row r="1">
      <c r="A1" s="334" t="s">
        <v>529</v>
      </c>
      <c r="B1" s="334" t="s">
        <v>219</v>
      </c>
      <c r="C1" s="335" t="s">
        <v>530</v>
      </c>
      <c r="D1" s="336" t="s">
        <v>414</v>
      </c>
      <c r="E1" s="335" t="s">
        <v>415</v>
      </c>
      <c r="F1" s="334" t="s">
        <v>400</v>
      </c>
      <c r="G1" s="337"/>
      <c r="H1" s="335" t="s">
        <v>531</v>
      </c>
      <c r="I1" s="334" t="s">
        <v>219</v>
      </c>
      <c r="J1" s="335" t="s">
        <v>530</v>
      </c>
      <c r="K1" s="338" t="s">
        <v>414</v>
      </c>
      <c r="L1" s="338" t="s">
        <v>532</v>
      </c>
      <c r="M1" s="334" t="s">
        <v>400</v>
      </c>
      <c r="N1" s="335" t="s">
        <v>533</v>
      </c>
      <c r="O1" s="335" t="s">
        <v>534</v>
      </c>
      <c r="R1" s="255" t="s">
        <v>535</v>
      </c>
      <c r="S1" s="255" t="s">
        <v>536</v>
      </c>
    </row>
    <row r="2" ht="28.5" customHeight="1">
      <c r="A2" s="339">
        <v>43952.0</v>
      </c>
      <c r="B2" s="330">
        <f>SUM('Статистики'!C95)/C2</f>
        <v>1</v>
      </c>
      <c r="C2" s="340" t="str">
        <f>'Статистики'!D95</f>
        <v>9</v>
      </c>
      <c r="D2" s="340"/>
      <c r="E2" s="330">
        <f t="shared" ref="E2:E3" si="1">B2*C2</f>
        <v>9</v>
      </c>
      <c r="F2" s="341">
        <f>'Статистики'!F95</f>
        <v>0.01826388889</v>
      </c>
      <c r="G2" s="281"/>
      <c r="H2" s="342" t="s">
        <v>537</v>
      </c>
      <c r="I2" s="330"/>
      <c r="J2" s="327"/>
      <c r="K2" s="343"/>
      <c r="L2" s="344"/>
      <c r="M2" s="345"/>
      <c r="N2" s="346"/>
      <c r="O2" s="347"/>
      <c r="R2" s="258" t="s">
        <v>433</v>
      </c>
      <c r="S2" s="258">
        <f>SUM('Статистики'!J23:J25)</f>
        <v>0</v>
      </c>
    </row>
    <row r="3" ht="22.5" customHeight="1">
      <c r="A3" s="339">
        <v>43953.0</v>
      </c>
      <c r="B3" s="330">
        <f>SUM('Статистики'!C96)/C3</f>
        <v>1</v>
      </c>
      <c r="C3" s="343">
        <f>'Статистики'!D96</f>
        <v>7</v>
      </c>
      <c r="D3" s="340"/>
      <c r="E3" s="330">
        <f t="shared" si="1"/>
        <v>7</v>
      </c>
      <c r="F3" s="345">
        <f>'Статистики'!F96</f>
        <v>0.01982638889</v>
      </c>
      <c r="G3" s="281"/>
      <c r="H3" s="342" t="s">
        <v>538</v>
      </c>
      <c r="I3" s="330">
        <f>SUM(E7:E13)/J3</f>
        <v>0.8838286137</v>
      </c>
      <c r="J3" s="327">
        <f t="shared" ref="J3:K3" si="2">SUM(C7:C13)</f>
        <v>23</v>
      </c>
      <c r="K3" s="340">
        <f t="shared" si="2"/>
        <v>41</v>
      </c>
      <c r="L3" s="344">
        <f t="shared" ref="L3:L5" si="4">I3*J3</f>
        <v>20.32805812</v>
      </c>
      <c r="M3" s="345">
        <f>SUM(F7:F13)</f>
        <v>0.08827546296</v>
      </c>
      <c r="N3" s="348" t="s">
        <v>11</v>
      </c>
      <c r="O3" s="349" t="s">
        <v>5</v>
      </c>
      <c r="R3" s="258" t="s">
        <v>425</v>
      </c>
      <c r="S3" s="258">
        <f>'Статистики'!Z3</f>
        <v>48</v>
      </c>
    </row>
    <row r="4" ht="30.0" customHeight="1">
      <c r="A4" s="339">
        <v>43954.0</v>
      </c>
      <c r="B4" s="330"/>
      <c r="C4" s="343"/>
      <c r="D4" s="340"/>
      <c r="E4" s="330"/>
      <c r="F4" s="345" t="str">
        <f>'Статистики'!F171</f>
        <v/>
      </c>
      <c r="G4" s="281"/>
      <c r="H4" s="342" t="s">
        <v>539</v>
      </c>
      <c r="I4" s="330">
        <f>SUM(E14:E20)/J4</f>
        <v>0.8487188511</v>
      </c>
      <c r="J4" s="327">
        <f t="shared" ref="J4:K4" si="3">SUM(C14:C20)</f>
        <v>43</v>
      </c>
      <c r="K4" s="340">
        <f t="shared" si="3"/>
        <v>58</v>
      </c>
      <c r="L4" s="344">
        <f t="shared" si="4"/>
        <v>36.4949106</v>
      </c>
      <c r="M4" s="350">
        <f>SUM(F14:F20)</f>
        <v>996.4163773</v>
      </c>
      <c r="N4" s="351" t="s">
        <v>540</v>
      </c>
      <c r="O4" s="352" t="s">
        <v>541</v>
      </c>
      <c r="R4" s="258" t="s">
        <v>426</v>
      </c>
      <c r="S4" s="266">
        <v>72.0</v>
      </c>
    </row>
    <row r="5" ht="45.75" customHeight="1">
      <c r="A5" s="339">
        <v>43955.0</v>
      </c>
      <c r="B5" s="330"/>
      <c r="C5" s="343"/>
      <c r="D5" s="340"/>
      <c r="E5" s="330"/>
      <c r="F5" s="345" t="str">
        <f>'Статистики'!F172</f>
        <v/>
      </c>
      <c r="G5" s="281"/>
      <c r="H5" s="342" t="s">
        <v>542</v>
      </c>
      <c r="I5" s="330">
        <f>SUM(E21:E27)/J5</f>
        <v>0.8507380958</v>
      </c>
      <c r="J5" s="327">
        <f t="shared" ref="J5:K5" si="5">SUM(C21:C27)</f>
        <v>34</v>
      </c>
      <c r="K5" s="340">
        <f t="shared" si="5"/>
        <v>88</v>
      </c>
      <c r="L5" s="330">
        <f t="shared" si="4"/>
        <v>28.92509526</v>
      </c>
      <c r="M5" s="345">
        <f>SUM(F21:F27)</f>
        <v>0.1674305556</v>
      </c>
      <c r="N5" s="353" t="s">
        <v>543</v>
      </c>
      <c r="O5" s="354" t="s">
        <v>544</v>
      </c>
    </row>
    <row r="6">
      <c r="A6" s="339">
        <v>43956.0</v>
      </c>
      <c r="B6" s="330">
        <f>SUM('Статистики'!C99)/C6</f>
        <v>0.9883</v>
      </c>
      <c r="C6" s="343">
        <f>'Статистики'!D99</f>
        <v>17</v>
      </c>
      <c r="D6" s="340"/>
      <c r="E6" s="330">
        <f t="shared" ref="E6:E7" si="6">B6*C6</f>
        <v>16.8011</v>
      </c>
      <c r="F6" s="345">
        <f>'Статистики'!F95</f>
        <v>0.01826388889</v>
      </c>
      <c r="G6" s="281"/>
      <c r="H6" s="327"/>
      <c r="I6" s="327"/>
      <c r="J6" s="327"/>
      <c r="K6" s="327"/>
      <c r="L6" s="327"/>
      <c r="M6" s="327"/>
      <c r="N6" s="355"/>
      <c r="O6" s="356"/>
      <c r="R6" s="255" t="s">
        <v>535</v>
      </c>
      <c r="S6" s="255" t="s">
        <v>545</v>
      </c>
    </row>
    <row r="7">
      <c r="A7" s="339">
        <v>43957.0</v>
      </c>
      <c r="B7" s="330">
        <f>SUM('Статистики'!C100)/C7</f>
        <v>0.7377283443</v>
      </c>
      <c r="C7" s="343">
        <f>'Статистики'!D100</f>
        <v>5</v>
      </c>
      <c r="D7" s="340">
        <f>'Статистики'!E100</f>
        <v>18</v>
      </c>
      <c r="E7" s="330">
        <f t="shared" si="6"/>
        <v>3.688641722</v>
      </c>
      <c r="F7" s="345">
        <f>'Статистики'!F100</f>
        <v>0.02084490741</v>
      </c>
      <c r="G7" s="281"/>
      <c r="H7" s="357"/>
      <c r="I7" s="330"/>
      <c r="J7" s="327"/>
      <c r="K7" s="327"/>
      <c r="L7" s="327"/>
      <c r="M7" s="345"/>
      <c r="N7" s="355"/>
      <c r="O7" s="356"/>
      <c r="R7" s="258" t="s">
        <v>433</v>
      </c>
      <c r="S7" s="291">
        <v>295.0</v>
      </c>
    </row>
    <row r="8">
      <c r="A8" s="339">
        <v>43958.0</v>
      </c>
      <c r="B8" s="330"/>
      <c r="C8" s="343"/>
      <c r="D8" s="340"/>
      <c r="E8" s="330"/>
      <c r="F8" s="345" t="str">
        <f>'Статистики'!F175</f>
        <v/>
      </c>
      <c r="G8" s="281"/>
      <c r="H8" s="357"/>
      <c r="I8" s="330"/>
      <c r="J8" s="327"/>
      <c r="K8" s="327"/>
      <c r="L8" s="327"/>
      <c r="M8" s="345"/>
      <c r="N8" s="355"/>
      <c r="O8" s="356"/>
      <c r="R8" s="258" t="s">
        <v>425</v>
      </c>
      <c r="S8" s="291">
        <v>253.0</v>
      </c>
    </row>
    <row r="9">
      <c r="A9" s="339">
        <v>43959.0</v>
      </c>
      <c r="B9" s="330"/>
      <c r="C9" s="343"/>
      <c r="D9" s="340"/>
      <c r="E9" s="330"/>
      <c r="F9" s="345" t="str">
        <f>'Статистики'!F176</f>
        <v/>
      </c>
      <c r="G9" s="281"/>
      <c r="H9" s="358"/>
      <c r="I9" s="359"/>
      <c r="J9" s="360"/>
      <c r="K9" s="360"/>
      <c r="L9" s="360"/>
      <c r="M9" s="361"/>
      <c r="N9" s="360"/>
      <c r="O9" s="360"/>
      <c r="R9" s="258" t="s">
        <v>426</v>
      </c>
      <c r="S9" s="266">
        <v>81.0</v>
      </c>
    </row>
    <row r="10">
      <c r="A10" s="339">
        <v>43960.0</v>
      </c>
      <c r="B10" s="330"/>
      <c r="C10" s="343"/>
      <c r="D10" s="340"/>
      <c r="E10" s="327"/>
      <c r="F10" s="345" t="str">
        <f>'Статистики'!F177</f>
        <v/>
      </c>
      <c r="G10" s="281"/>
      <c r="H10" s="281"/>
      <c r="I10" s="281"/>
      <c r="J10" s="281"/>
      <c r="K10" s="281"/>
      <c r="L10" s="281"/>
      <c r="M10" s="281"/>
      <c r="N10" s="281"/>
      <c r="O10" s="281"/>
    </row>
    <row r="11">
      <c r="A11" s="339">
        <v>43961.0</v>
      </c>
      <c r="B11" s="330">
        <f>SUM('Статистики'!C104)/C11</f>
        <v>0.9380652177</v>
      </c>
      <c r="C11" s="343">
        <f>'Статистики'!D104</f>
        <v>17</v>
      </c>
      <c r="D11" s="340">
        <f>'Статистики'!E104</f>
        <v>22</v>
      </c>
      <c r="E11" s="330">
        <f>B11*C11</f>
        <v>15.9471087</v>
      </c>
      <c r="F11" s="345">
        <f>'Статистики'!F104</f>
        <v>0.06594907407</v>
      </c>
      <c r="G11" s="281"/>
      <c r="H11" s="281"/>
      <c r="I11" s="281"/>
      <c r="J11" s="281"/>
      <c r="K11" s="281"/>
      <c r="L11" s="281"/>
      <c r="M11" s="281"/>
      <c r="N11" s="281"/>
      <c r="O11" s="281"/>
      <c r="R11" s="255" t="s">
        <v>535</v>
      </c>
      <c r="S11" s="255" t="s">
        <v>546</v>
      </c>
    </row>
    <row r="12">
      <c r="A12" s="339">
        <v>43962.0</v>
      </c>
      <c r="B12" s="330"/>
      <c r="C12" s="343"/>
      <c r="D12" s="340"/>
      <c r="E12" s="330"/>
      <c r="F12" s="345" t="str">
        <f>'Статистики'!F179</f>
        <v/>
      </c>
      <c r="G12" s="281"/>
      <c r="H12" s="281"/>
      <c r="I12" s="281"/>
      <c r="J12" s="281"/>
      <c r="K12" s="281"/>
      <c r="L12" s="281"/>
      <c r="M12" s="281"/>
      <c r="N12" s="281"/>
      <c r="O12" s="281"/>
      <c r="R12" s="258" t="s">
        <v>433</v>
      </c>
      <c r="S12" s="267">
        <v>0.84</v>
      </c>
    </row>
    <row r="13">
      <c r="A13" s="339">
        <v>43963.0</v>
      </c>
      <c r="B13" s="330">
        <f>'Статистики'!B106</f>
        <v>0.6923076923</v>
      </c>
      <c r="C13" s="362">
        <f>'Статистики'!D106</f>
        <v>1</v>
      </c>
      <c r="D13" s="340">
        <f>'Статистики'!E106</f>
        <v>1</v>
      </c>
      <c r="E13" s="330">
        <f>'Статистики'!C106</f>
        <v>0.6923076923</v>
      </c>
      <c r="F13" s="345">
        <f>'Статистики'!F106</f>
        <v>0.001481481481</v>
      </c>
      <c r="G13" s="281"/>
      <c r="H13" s="281"/>
      <c r="I13" s="281"/>
      <c r="J13" s="281"/>
      <c r="K13" s="281"/>
      <c r="L13" s="281"/>
      <c r="M13" s="281"/>
      <c r="N13" s="281"/>
      <c r="O13" s="281"/>
      <c r="R13" s="258" t="s">
        <v>425</v>
      </c>
      <c r="S13" s="363">
        <v>0.9957</v>
      </c>
    </row>
    <row r="14">
      <c r="A14" s="339">
        <v>43964.0</v>
      </c>
      <c r="B14" s="330">
        <f>'Статистики'!B107</f>
        <v>0.7363553763</v>
      </c>
      <c r="C14" s="343">
        <f>'Статистики'!D107</f>
        <v>13</v>
      </c>
      <c r="D14" s="340">
        <f>'Статистики'!E107</f>
        <v>14</v>
      </c>
      <c r="E14" s="330">
        <f>'Статистики'!C107</f>
        <v>9.572619892</v>
      </c>
      <c r="F14" s="345">
        <f>'Статистики'!F107</f>
        <v>0.05219907407</v>
      </c>
      <c r="G14" s="281"/>
      <c r="H14" s="281"/>
      <c r="I14" s="281"/>
      <c r="J14" s="281"/>
      <c r="K14" s="281"/>
      <c r="L14" s="281"/>
      <c r="M14" s="281"/>
      <c r="N14" s="281"/>
      <c r="O14" s="281"/>
      <c r="R14" s="258" t="s">
        <v>426</v>
      </c>
      <c r="S14" s="319">
        <v>0.9997</v>
      </c>
    </row>
    <row r="15">
      <c r="A15" s="339">
        <v>43965.0</v>
      </c>
      <c r="B15" s="330">
        <f>SUM('Статистики'!C108)/'Статистики'!D108</f>
        <v>0.8763158414</v>
      </c>
      <c r="C15" s="343">
        <f>'Статистики'!D108</f>
        <v>12</v>
      </c>
      <c r="D15" s="340">
        <f>'Статистики'!E108</f>
        <v>18</v>
      </c>
      <c r="E15" s="330">
        <f>B15*C15</f>
        <v>10.5157901</v>
      </c>
      <c r="F15" s="350">
        <f>'Статистики'!F108</f>
        <v>996.2966667</v>
      </c>
      <c r="G15" s="281"/>
      <c r="H15" s="281"/>
      <c r="I15" s="281"/>
      <c r="J15" s="281"/>
      <c r="K15" s="281"/>
      <c r="L15" s="281"/>
      <c r="M15" s="281"/>
      <c r="N15" s="281"/>
      <c r="O15" s="281"/>
    </row>
    <row r="16">
      <c r="A16" s="339">
        <v>43966.0</v>
      </c>
      <c r="B16" s="330"/>
      <c r="C16" s="343"/>
      <c r="D16" s="340"/>
      <c r="E16" s="330"/>
      <c r="F16" s="345" t="str">
        <f>'Статистики'!F183</f>
        <v/>
      </c>
      <c r="G16" s="281"/>
      <c r="H16" s="281"/>
      <c r="I16" s="281"/>
      <c r="J16" s="281"/>
      <c r="K16" s="281"/>
      <c r="L16" s="281"/>
      <c r="M16" s="281"/>
      <c r="N16" s="281"/>
      <c r="O16" s="281"/>
    </row>
    <row r="17">
      <c r="A17" s="339">
        <v>43967.0</v>
      </c>
      <c r="B17" s="330"/>
      <c r="C17" s="343"/>
      <c r="D17" s="340"/>
      <c r="E17" s="327"/>
      <c r="F17" s="345" t="str">
        <f>'Статистики'!F184</f>
        <v/>
      </c>
      <c r="G17" s="281"/>
      <c r="H17" s="281"/>
      <c r="I17" s="281"/>
      <c r="J17" s="281"/>
      <c r="K17" s="281"/>
      <c r="L17" s="281"/>
      <c r="M17" s="281"/>
      <c r="N17" s="281"/>
      <c r="O17" s="281"/>
    </row>
    <row r="18">
      <c r="A18" s="339">
        <v>43968.0</v>
      </c>
      <c r="B18" s="330">
        <f>SUM('Статистики'!C111)/C18</f>
        <v>0.923634696</v>
      </c>
      <c r="C18" s="343">
        <f>'Статистики'!D111</f>
        <v>13</v>
      </c>
      <c r="D18" s="340">
        <f>'Статистики'!E111</f>
        <v>19</v>
      </c>
      <c r="E18" s="330">
        <f t="shared" ref="E18:E19" si="7">B18*C18</f>
        <v>12.00725105</v>
      </c>
      <c r="F18" s="345">
        <f>'Статистики'!F111</f>
        <v>0.04064814815</v>
      </c>
      <c r="G18" s="281"/>
      <c r="H18" s="281"/>
      <c r="I18" s="281"/>
      <c r="J18" s="281"/>
      <c r="K18" s="281"/>
      <c r="L18" s="281"/>
      <c r="M18" s="281"/>
      <c r="N18" s="281"/>
      <c r="O18" s="281"/>
    </row>
    <row r="19">
      <c r="A19" s="339">
        <v>43969.0</v>
      </c>
      <c r="B19" s="330">
        <f>SUM('Статистики'!C112)/C19</f>
        <v>0.8798499115</v>
      </c>
      <c r="C19" s="343">
        <f>'Статистики'!D112</f>
        <v>5</v>
      </c>
      <c r="D19" s="340">
        <f>'Статистики'!E112</f>
        <v>7</v>
      </c>
      <c r="E19" s="330">
        <f t="shared" si="7"/>
        <v>4.399249558</v>
      </c>
      <c r="F19" s="345">
        <f>'Статистики'!F112</f>
        <v>0.02686342593</v>
      </c>
      <c r="G19" s="281"/>
      <c r="H19" s="281"/>
      <c r="I19" s="281"/>
      <c r="J19" s="281"/>
      <c r="K19" s="281"/>
      <c r="L19" s="281"/>
      <c r="M19" s="281"/>
      <c r="N19" s="281"/>
      <c r="O19" s="281"/>
    </row>
    <row r="20">
      <c r="A20" s="339">
        <v>43970.0</v>
      </c>
      <c r="B20" s="330"/>
      <c r="C20" s="343"/>
      <c r="D20" s="340"/>
      <c r="E20" s="327"/>
      <c r="F20" s="345" t="str">
        <f>'Статистики'!F187</f>
        <v/>
      </c>
      <c r="G20" s="281"/>
      <c r="H20" s="281"/>
      <c r="I20" s="281"/>
      <c r="J20" s="281"/>
      <c r="K20" s="281"/>
      <c r="L20" s="281"/>
      <c r="M20" s="281"/>
      <c r="N20" s="281"/>
      <c r="O20" s="281"/>
    </row>
    <row r="21" ht="15.75" customHeight="1">
      <c r="A21" s="339">
        <v>43971.0</v>
      </c>
      <c r="B21" s="330"/>
      <c r="C21" s="343"/>
      <c r="D21" s="340"/>
      <c r="E21" s="327"/>
      <c r="F21" s="345" t="str">
        <f>'Статистики'!F188</f>
        <v/>
      </c>
      <c r="G21" s="281"/>
      <c r="H21" s="281"/>
      <c r="I21" s="281"/>
      <c r="J21" s="281"/>
      <c r="K21" s="281"/>
      <c r="L21" s="281"/>
      <c r="M21" s="281"/>
      <c r="N21" s="281"/>
      <c r="O21" s="281"/>
    </row>
    <row r="22" ht="15.75" customHeight="1">
      <c r="A22" s="339">
        <v>43972.0</v>
      </c>
      <c r="B22" s="330">
        <f>SUM('Статистики'!C115)/C22</f>
        <v>0.915186373</v>
      </c>
      <c r="C22" s="343">
        <f>'Статистики'!D115</f>
        <v>9</v>
      </c>
      <c r="D22" s="340">
        <f>'Статистики'!E115</f>
        <v>24</v>
      </c>
      <c r="E22" s="330">
        <f t="shared" ref="E22:E23" si="8">B22*C22</f>
        <v>8.236677357</v>
      </c>
      <c r="F22" s="345">
        <f>'Статистики'!F115</f>
        <v>0.04030092593</v>
      </c>
      <c r="G22" s="281"/>
      <c r="H22" s="281"/>
      <c r="I22" s="281"/>
      <c r="J22" s="281"/>
      <c r="K22" s="281"/>
      <c r="L22" s="281"/>
      <c r="M22" s="281"/>
      <c r="N22" s="281"/>
      <c r="O22" s="281"/>
    </row>
    <row r="23" ht="15.75" customHeight="1">
      <c r="A23" s="339">
        <v>43973.0</v>
      </c>
      <c r="B23" s="330">
        <f>SUM('Статистики'!C116)/C23</f>
        <v>0.8225976505</v>
      </c>
      <c r="C23" s="340">
        <f>'Статистики'!D116</f>
        <v>12</v>
      </c>
      <c r="D23" s="340">
        <f>'Статистики'!E116</f>
        <v>25</v>
      </c>
      <c r="E23" s="330">
        <f t="shared" si="8"/>
        <v>9.871171806</v>
      </c>
      <c r="F23" s="345">
        <f>'Статистики'!F116</f>
        <v>0.05315972222</v>
      </c>
      <c r="G23" s="364"/>
      <c r="H23" s="281"/>
      <c r="I23" s="281"/>
      <c r="J23" s="281"/>
      <c r="K23" s="281"/>
      <c r="L23" s="281"/>
      <c r="M23" s="281"/>
      <c r="N23" s="281"/>
      <c r="O23" s="281"/>
    </row>
    <row r="24" ht="15.75" customHeight="1">
      <c r="A24" s="339">
        <v>43974.0</v>
      </c>
      <c r="B24" s="330"/>
      <c r="C24" s="343"/>
      <c r="D24" s="340"/>
      <c r="E24" s="327"/>
      <c r="F24" s="345" t="str">
        <f>'Статистики'!F191</f>
        <v/>
      </c>
      <c r="G24" s="364"/>
      <c r="H24" s="281"/>
      <c r="I24" s="281"/>
      <c r="J24" s="281"/>
      <c r="K24" s="281"/>
      <c r="L24" s="281"/>
      <c r="M24" s="281"/>
      <c r="N24" s="281"/>
      <c r="O24" s="281"/>
    </row>
    <row r="25" ht="15.75" customHeight="1">
      <c r="A25" s="339">
        <v>43975.0</v>
      </c>
      <c r="B25" s="330"/>
      <c r="C25" s="343"/>
      <c r="D25" s="340"/>
      <c r="E25" s="327"/>
      <c r="F25" s="345" t="str">
        <f>'Статистики'!F192</f>
        <v/>
      </c>
      <c r="G25" s="364"/>
      <c r="H25" s="281"/>
      <c r="I25" s="281"/>
      <c r="J25" s="281"/>
      <c r="K25" s="281"/>
      <c r="L25" s="281"/>
      <c r="M25" s="281"/>
      <c r="N25" s="281"/>
      <c r="O25" s="281"/>
    </row>
    <row r="26" ht="15.75" customHeight="1">
      <c r="A26" s="339">
        <v>43976.0</v>
      </c>
      <c r="B26" s="330">
        <f>SUM('Статистики'!C119)/C26</f>
        <v>0.8090042857</v>
      </c>
      <c r="C26" s="343">
        <f>'Статистики'!D119</f>
        <v>8</v>
      </c>
      <c r="D26" s="340">
        <f>'Статистики'!E119</f>
        <v>21</v>
      </c>
      <c r="E26" s="330">
        <f t="shared" ref="E26:E27" si="9">B26*C26</f>
        <v>6.472034286</v>
      </c>
      <c r="F26" s="345">
        <f>'Статистики'!F119</f>
        <v>0.05211805556</v>
      </c>
      <c r="G26" s="364"/>
      <c r="H26" s="281"/>
      <c r="I26" s="281"/>
      <c r="J26" s="281"/>
      <c r="K26" s="281"/>
      <c r="L26" s="281"/>
      <c r="M26" s="281"/>
      <c r="N26" s="281"/>
      <c r="O26" s="281"/>
    </row>
    <row r="27" ht="15.75" customHeight="1">
      <c r="A27" s="339">
        <v>43977.0</v>
      </c>
      <c r="B27" s="330">
        <f>SUM('Статистики'!C120)/C27</f>
        <v>0.869042362</v>
      </c>
      <c r="C27" s="343">
        <f>'Статистики'!D120</f>
        <v>5</v>
      </c>
      <c r="D27" s="340">
        <f>'Статистики'!E120</f>
        <v>18</v>
      </c>
      <c r="E27" s="330">
        <f t="shared" si="9"/>
        <v>4.34521181</v>
      </c>
      <c r="F27" s="345">
        <f>'Статистики'!F120</f>
        <v>0.02185185185</v>
      </c>
      <c r="G27" s="364"/>
      <c r="H27" s="281"/>
      <c r="I27" s="281"/>
      <c r="J27" s="281"/>
      <c r="K27" s="281"/>
      <c r="L27" s="281"/>
      <c r="M27" s="281"/>
      <c r="N27" s="281"/>
      <c r="O27" s="281"/>
    </row>
    <row r="28" ht="15.75" customHeight="1">
      <c r="A28" s="339">
        <v>43978.0</v>
      </c>
      <c r="B28" s="330"/>
      <c r="C28" s="343"/>
      <c r="D28" s="340"/>
      <c r="E28" s="327"/>
      <c r="F28" s="345" t="str">
        <f>'Статистики'!F195</f>
        <v/>
      </c>
      <c r="G28" s="364"/>
      <c r="H28" s="281"/>
      <c r="I28" s="281"/>
      <c r="J28" s="281"/>
      <c r="K28" s="281"/>
      <c r="L28" s="281"/>
      <c r="M28" s="281"/>
      <c r="N28" s="281"/>
      <c r="O28" s="281"/>
    </row>
    <row r="29" ht="15.75" customHeight="1">
      <c r="A29" s="339">
        <v>43979.0</v>
      </c>
      <c r="B29" s="330"/>
      <c r="C29" s="343"/>
      <c r="D29" s="340"/>
      <c r="E29" s="327"/>
      <c r="F29" s="345" t="str">
        <f>'Статистики'!F196</f>
        <v/>
      </c>
      <c r="G29" s="364"/>
      <c r="H29" s="281"/>
      <c r="I29" s="281"/>
      <c r="J29" s="281"/>
      <c r="K29" s="281"/>
      <c r="L29" s="281"/>
      <c r="M29" s="281"/>
      <c r="N29" s="281"/>
      <c r="O29" s="281"/>
    </row>
    <row r="30" ht="15.75" customHeight="1">
      <c r="A30" s="339">
        <v>43980.0</v>
      </c>
      <c r="B30" s="330">
        <f>SUM('Статистики'!C120)/C30</f>
        <v>0.869042362</v>
      </c>
      <c r="C30" s="343">
        <f>'Статистики'!D120</f>
        <v>5</v>
      </c>
      <c r="D30" s="340">
        <f>'Статистики'!E120</f>
        <v>18</v>
      </c>
      <c r="E30" s="330">
        <f>B30*C30</f>
        <v>4.34521181</v>
      </c>
      <c r="F30" s="345">
        <f>'Статистики'!F120</f>
        <v>0.02185185185</v>
      </c>
      <c r="G30" s="364"/>
      <c r="H30" s="281"/>
      <c r="I30" s="281"/>
      <c r="J30" s="281"/>
      <c r="K30" s="281"/>
      <c r="L30" s="281"/>
      <c r="M30" s="281"/>
      <c r="N30" s="281"/>
      <c r="O30" s="281"/>
    </row>
    <row r="31" ht="15.75" customHeight="1">
      <c r="A31" s="339">
        <v>43981.0</v>
      </c>
      <c r="B31" s="330">
        <f>' ОТП'!DX150</f>
        <v>0.9141227515</v>
      </c>
      <c r="C31" s="343">
        <f>' ОТП'!DX151</f>
        <v>6</v>
      </c>
      <c r="D31" s="340">
        <f>' ОТП'!DX159</f>
        <v>12</v>
      </c>
      <c r="E31" s="330">
        <f>' ОТП'!DX160</f>
        <v>5.484736509</v>
      </c>
      <c r="F31" s="345">
        <f>' ОТП'!DX152</f>
        <v>0.01412037037</v>
      </c>
      <c r="G31" s="364"/>
      <c r="H31" s="281"/>
      <c r="I31" s="281"/>
      <c r="J31" s="281"/>
      <c r="K31" s="281"/>
      <c r="L31" s="281"/>
      <c r="M31" s="281"/>
      <c r="N31" s="281"/>
      <c r="O31" s="281"/>
    </row>
    <row r="32" ht="15.75" customHeight="1">
      <c r="A32" s="339">
        <v>43982.0</v>
      </c>
      <c r="B32" s="330"/>
      <c r="C32" s="343"/>
      <c r="D32" s="357"/>
      <c r="E32" s="327"/>
      <c r="F32" s="345"/>
      <c r="G32" s="365"/>
      <c r="H32" s="281"/>
      <c r="I32" s="281"/>
      <c r="J32" s="281"/>
      <c r="K32" s="281"/>
      <c r="L32" s="281"/>
      <c r="M32" s="281"/>
      <c r="N32" s="281"/>
      <c r="O32" s="281"/>
    </row>
    <row r="33" ht="15.75" customHeight="1">
      <c r="A33" s="249"/>
      <c r="B33" s="249"/>
      <c r="C33" s="366"/>
      <c r="D33" s="367"/>
      <c r="E33" s="249"/>
      <c r="F33" s="249"/>
    </row>
    <row r="34" ht="15.75" customHeight="1">
      <c r="A34" s="249"/>
      <c r="B34" s="249"/>
      <c r="C34" s="366"/>
      <c r="D34" s="367"/>
      <c r="E34" s="249"/>
      <c r="F34" s="249"/>
    </row>
    <row r="35" ht="15.75" customHeight="1">
      <c r="A35" s="249"/>
      <c r="B35" s="249"/>
      <c r="C35" s="366"/>
      <c r="D35" s="367"/>
      <c r="E35" s="249"/>
      <c r="F35" s="249"/>
    </row>
    <row r="36" ht="15.75" customHeight="1">
      <c r="A36" s="249"/>
      <c r="B36" s="249"/>
      <c r="C36" s="366"/>
      <c r="D36" s="367"/>
      <c r="E36" s="249"/>
      <c r="F36" s="249"/>
    </row>
    <row r="37" ht="15.75" customHeight="1">
      <c r="A37" s="249"/>
      <c r="B37" s="249"/>
      <c r="C37" s="249"/>
      <c r="D37" s="367"/>
      <c r="E37" s="249"/>
      <c r="F37" s="249"/>
    </row>
    <row r="38" ht="15.75" customHeight="1">
      <c r="A38" s="249"/>
      <c r="B38" s="249"/>
      <c r="C38" s="249"/>
      <c r="D38" s="367"/>
      <c r="E38" s="249"/>
      <c r="F38" s="249"/>
    </row>
    <row r="39" ht="15.75" customHeight="1">
      <c r="A39" s="249"/>
      <c r="B39" s="249"/>
      <c r="C39" s="249"/>
      <c r="D39" s="367"/>
      <c r="E39" s="249"/>
      <c r="F39" s="249"/>
    </row>
    <row r="40" ht="15.75" customHeight="1">
      <c r="A40" s="249"/>
      <c r="B40" s="249"/>
      <c r="C40" s="249"/>
      <c r="D40" s="367"/>
      <c r="E40" s="249"/>
      <c r="F40" s="249"/>
    </row>
    <row r="41" ht="15.75" customHeight="1">
      <c r="A41" s="249"/>
      <c r="B41" s="249"/>
      <c r="C41" s="249"/>
      <c r="D41" s="367"/>
      <c r="E41" s="249"/>
      <c r="F41" s="249"/>
    </row>
    <row r="42" ht="15.75" customHeight="1">
      <c r="A42" s="249"/>
      <c r="B42" s="249"/>
      <c r="C42" s="249"/>
      <c r="D42" s="367"/>
      <c r="E42" s="249"/>
      <c r="F42" s="249"/>
    </row>
    <row r="43" ht="15.75" customHeight="1">
      <c r="A43" s="249"/>
      <c r="B43" s="249"/>
      <c r="C43" s="249"/>
      <c r="D43" s="367"/>
      <c r="E43" s="249"/>
      <c r="F43" s="249"/>
    </row>
    <row r="44" ht="15.75" customHeight="1">
      <c r="A44" s="249"/>
      <c r="B44" s="249"/>
      <c r="C44" s="249"/>
      <c r="D44" s="367"/>
      <c r="E44" s="249"/>
      <c r="F44" s="249"/>
    </row>
    <row r="45" ht="15.75" customHeight="1">
      <c r="A45" s="249"/>
      <c r="B45" s="249"/>
      <c r="C45" s="249"/>
      <c r="D45" s="367"/>
      <c r="E45" s="249"/>
      <c r="F45" s="249"/>
    </row>
    <row r="46" ht="15.75" customHeight="1">
      <c r="A46" s="249"/>
      <c r="B46" s="249"/>
      <c r="C46" s="249"/>
      <c r="D46" s="367"/>
      <c r="E46" s="249"/>
      <c r="F46" s="249"/>
    </row>
    <row r="47" ht="15.75" customHeight="1">
      <c r="A47" s="249"/>
      <c r="B47" s="249"/>
      <c r="C47" s="249"/>
      <c r="D47" s="367"/>
      <c r="E47" s="249"/>
      <c r="F47" s="249"/>
    </row>
    <row r="48" ht="15.75" customHeight="1">
      <c r="A48" s="249"/>
      <c r="B48" s="249"/>
      <c r="C48" s="249"/>
      <c r="D48" s="367"/>
      <c r="E48" s="249"/>
      <c r="F48" s="249"/>
    </row>
    <row r="49" ht="15.75" customHeight="1">
      <c r="A49" s="249"/>
      <c r="B49" s="249"/>
      <c r="C49" s="249"/>
      <c r="D49" s="367"/>
      <c r="E49" s="249"/>
      <c r="F49" s="249"/>
    </row>
    <row r="50" ht="15.75" customHeight="1">
      <c r="A50" s="249"/>
      <c r="B50" s="249"/>
      <c r="C50" s="249"/>
      <c r="D50" s="367"/>
      <c r="E50" s="249"/>
      <c r="F50" s="249"/>
    </row>
    <row r="51" ht="15.75" customHeight="1">
      <c r="A51" s="249"/>
      <c r="B51" s="249"/>
      <c r="C51" s="249"/>
      <c r="D51" s="367"/>
      <c r="E51" s="249"/>
      <c r="F51" s="249"/>
    </row>
    <row r="52" ht="15.75" customHeight="1">
      <c r="A52" s="249"/>
      <c r="B52" s="249"/>
      <c r="C52" s="249"/>
      <c r="D52" s="367"/>
      <c r="E52" s="249"/>
      <c r="F52" s="249"/>
    </row>
    <row r="53" ht="15.75" customHeight="1">
      <c r="A53" s="249"/>
      <c r="B53" s="249"/>
      <c r="C53" s="249"/>
      <c r="D53" s="367"/>
      <c r="E53" s="249"/>
      <c r="F53" s="249"/>
    </row>
    <row r="54" ht="15.75" customHeight="1">
      <c r="A54" s="249"/>
      <c r="B54" s="249"/>
      <c r="C54" s="249"/>
      <c r="D54" s="367"/>
      <c r="E54" s="249"/>
      <c r="F54" s="249"/>
    </row>
    <row r="55" ht="15.75" customHeight="1">
      <c r="A55" s="249"/>
      <c r="B55" s="249"/>
      <c r="C55" s="249"/>
      <c r="D55" s="367"/>
      <c r="E55" s="249"/>
      <c r="F55" s="249"/>
    </row>
    <row r="56" ht="15.75" customHeight="1">
      <c r="A56" s="249"/>
      <c r="B56" s="249"/>
      <c r="C56" s="249"/>
      <c r="D56" s="367"/>
      <c r="E56" s="249"/>
      <c r="F56" s="249"/>
    </row>
    <row r="57" ht="15.75" customHeight="1">
      <c r="A57" s="249"/>
      <c r="B57" s="249"/>
      <c r="C57" s="249"/>
      <c r="D57" s="367"/>
      <c r="E57" s="249"/>
      <c r="F57" s="249"/>
    </row>
    <row r="58" ht="15.75" customHeight="1">
      <c r="A58" s="249"/>
      <c r="B58" s="249"/>
      <c r="C58" s="249"/>
      <c r="D58" s="367"/>
      <c r="E58" s="249"/>
      <c r="F58" s="249"/>
    </row>
    <row r="59" ht="15.75" customHeight="1">
      <c r="A59" s="249"/>
      <c r="B59" s="249"/>
      <c r="C59" s="249"/>
      <c r="D59" s="367"/>
      <c r="E59" s="249"/>
      <c r="F59" s="249"/>
    </row>
    <row r="60" ht="15.75" customHeight="1">
      <c r="A60" s="249"/>
      <c r="B60" s="249"/>
      <c r="C60" s="249"/>
      <c r="D60" s="367"/>
      <c r="E60" s="249"/>
      <c r="F60" s="249"/>
    </row>
    <row r="61" ht="15.75" customHeight="1">
      <c r="D61" s="368"/>
    </row>
    <row r="62" ht="15.75" customHeight="1">
      <c r="D62" s="368"/>
    </row>
    <row r="63" ht="15.75" customHeight="1">
      <c r="D63" s="368"/>
    </row>
    <row r="64" ht="15.75" customHeight="1">
      <c r="D64" s="368"/>
    </row>
    <row r="65" ht="15.75" customHeight="1">
      <c r="D65" s="368"/>
    </row>
    <row r="66" ht="15.75" customHeight="1">
      <c r="D66" s="368"/>
    </row>
    <row r="67" ht="15.75" customHeight="1">
      <c r="D67" s="368"/>
    </row>
    <row r="68" ht="15.75" customHeight="1">
      <c r="D68" s="368"/>
    </row>
    <row r="69" ht="15.75" customHeight="1">
      <c r="D69" s="368"/>
    </row>
    <row r="70" ht="15.75" customHeight="1">
      <c r="D70" s="368"/>
    </row>
    <row r="71" ht="15.75" customHeight="1">
      <c r="D71" s="368"/>
    </row>
    <row r="72" ht="15.75" customHeight="1">
      <c r="D72" s="368"/>
    </row>
    <row r="73" ht="15.75" customHeight="1">
      <c r="D73" s="368"/>
    </row>
    <row r="74" ht="15.75" customHeight="1">
      <c r="D74" s="368"/>
    </row>
    <row r="75" ht="15.75" customHeight="1">
      <c r="D75" s="368"/>
    </row>
    <row r="76" ht="15.75" customHeight="1">
      <c r="D76" s="368"/>
    </row>
    <row r="77" ht="15.75" customHeight="1">
      <c r="D77" s="368"/>
    </row>
    <row r="78" ht="15.75" customHeight="1">
      <c r="D78" s="368"/>
    </row>
    <row r="79" ht="15.75" customHeight="1">
      <c r="D79" s="368"/>
    </row>
    <row r="80" ht="15.75" customHeight="1">
      <c r="D80" s="368"/>
    </row>
    <row r="81" ht="15.75" customHeight="1">
      <c r="D81" s="368"/>
    </row>
    <row r="82" ht="15.75" customHeight="1">
      <c r="D82" s="368"/>
    </row>
    <row r="83" ht="15.75" customHeight="1">
      <c r="D83" s="368"/>
    </row>
    <row r="84" ht="15.75" customHeight="1">
      <c r="D84" s="368"/>
    </row>
    <row r="85" ht="15.75" customHeight="1">
      <c r="D85" s="368"/>
    </row>
    <row r="86" ht="15.75" customHeight="1">
      <c r="D86" s="368"/>
    </row>
    <row r="87" ht="15.75" customHeight="1">
      <c r="D87" s="368"/>
    </row>
    <row r="88" ht="15.75" customHeight="1">
      <c r="D88" s="368"/>
    </row>
    <row r="89" ht="15.75" customHeight="1">
      <c r="D89" s="368"/>
    </row>
    <row r="90" ht="15.75" customHeight="1">
      <c r="D90" s="368"/>
    </row>
    <row r="91" ht="15.75" customHeight="1">
      <c r="D91" s="368"/>
    </row>
    <row r="92" ht="15.75" customHeight="1">
      <c r="D92" s="368"/>
    </row>
    <row r="93" ht="15.75" customHeight="1">
      <c r="D93" s="368"/>
    </row>
    <row r="94" ht="15.75" customHeight="1">
      <c r="D94" s="368"/>
    </row>
    <row r="95" ht="15.75" customHeight="1">
      <c r="D95" s="368"/>
    </row>
    <row r="96" ht="15.75" customHeight="1">
      <c r="D96" s="368"/>
    </row>
    <row r="97" ht="15.75" customHeight="1">
      <c r="D97" s="368"/>
    </row>
    <row r="98" ht="15.75" customHeight="1">
      <c r="D98" s="368"/>
    </row>
    <row r="99" ht="15.75" customHeight="1">
      <c r="D99" s="368"/>
    </row>
    <row r="100" ht="15.75" customHeight="1">
      <c r="D100" s="368"/>
    </row>
    <row r="101" ht="15.75" customHeight="1">
      <c r="D101" s="368"/>
    </row>
    <row r="102" ht="15.75" customHeight="1">
      <c r="D102" s="368"/>
    </row>
    <row r="103" ht="15.75" customHeight="1">
      <c r="D103" s="368"/>
    </row>
    <row r="104" ht="15.75" customHeight="1">
      <c r="D104" s="368"/>
    </row>
    <row r="105" ht="15.75" customHeight="1">
      <c r="D105" s="368"/>
    </row>
    <row r="106" ht="15.75" customHeight="1">
      <c r="D106" s="368"/>
    </row>
    <row r="107" ht="15.75" customHeight="1">
      <c r="D107" s="368"/>
    </row>
    <row r="108" ht="15.75" customHeight="1">
      <c r="D108" s="368"/>
    </row>
    <row r="109" ht="15.75" customHeight="1">
      <c r="D109" s="368"/>
    </row>
    <row r="110" ht="15.75" customHeight="1">
      <c r="D110" s="368"/>
    </row>
    <row r="111" ht="15.75" customHeight="1">
      <c r="D111" s="368"/>
    </row>
    <row r="112" ht="15.75" customHeight="1">
      <c r="D112" s="368"/>
    </row>
    <row r="113" ht="15.75" customHeight="1">
      <c r="D113" s="368"/>
    </row>
    <row r="114" ht="15.75" customHeight="1">
      <c r="D114" s="368"/>
    </row>
    <row r="115" ht="15.75" customHeight="1">
      <c r="D115" s="368"/>
    </row>
    <row r="116" ht="15.75" customHeight="1">
      <c r="D116" s="368"/>
    </row>
    <row r="117" ht="15.75" customHeight="1">
      <c r="D117" s="368"/>
    </row>
    <row r="118" ht="15.75" customHeight="1">
      <c r="D118" s="368"/>
    </row>
    <row r="119" ht="15.75" customHeight="1">
      <c r="D119" s="368"/>
    </row>
    <row r="120" ht="15.75" customHeight="1">
      <c r="D120" s="368"/>
    </row>
    <row r="121" ht="15.75" customHeight="1">
      <c r="D121" s="368"/>
    </row>
    <row r="122" ht="15.75" customHeight="1">
      <c r="D122" s="368"/>
    </row>
    <row r="123" ht="15.75" customHeight="1">
      <c r="D123" s="368"/>
    </row>
    <row r="124" ht="15.75" customHeight="1">
      <c r="D124" s="368"/>
    </row>
    <row r="125" ht="15.75" customHeight="1">
      <c r="D125" s="368"/>
    </row>
    <row r="126" ht="15.75" customHeight="1">
      <c r="D126" s="368"/>
    </row>
    <row r="127" ht="15.75" customHeight="1">
      <c r="D127" s="368"/>
    </row>
    <row r="128" ht="15.75" customHeight="1">
      <c r="D128" s="368"/>
    </row>
    <row r="129" ht="15.75" customHeight="1">
      <c r="D129" s="368"/>
    </row>
    <row r="130" ht="15.75" customHeight="1">
      <c r="D130" s="368"/>
    </row>
    <row r="131" ht="15.75" customHeight="1">
      <c r="D131" s="368"/>
    </row>
    <row r="132" ht="15.75" customHeight="1">
      <c r="D132" s="368"/>
    </row>
    <row r="133" ht="15.75" customHeight="1">
      <c r="D133" s="368"/>
    </row>
    <row r="134" ht="15.75" customHeight="1">
      <c r="D134" s="368"/>
    </row>
    <row r="135" ht="15.75" customHeight="1">
      <c r="D135" s="368"/>
    </row>
    <row r="136" ht="15.75" customHeight="1">
      <c r="D136" s="368"/>
    </row>
    <row r="137" ht="15.75" customHeight="1">
      <c r="D137" s="368"/>
    </row>
    <row r="138" ht="15.75" customHeight="1">
      <c r="D138" s="368"/>
    </row>
    <row r="139" ht="15.75" customHeight="1">
      <c r="D139" s="368"/>
    </row>
    <row r="140" ht="15.75" customHeight="1">
      <c r="D140" s="368"/>
    </row>
    <row r="141" ht="15.75" customHeight="1">
      <c r="D141" s="368"/>
    </row>
    <row r="142" ht="15.75" customHeight="1">
      <c r="D142" s="368"/>
    </row>
    <row r="143" ht="15.75" customHeight="1">
      <c r="D143" s="368"/>
    </row>
    <row r="144" ht="15.75" customHeight="1">
      <c r="D144" s="368"/>
    </row>
    <row r="145" ht="15.75" customHeight="1">
      <c r="D145" s="368"/>
    </row>
    <row r="146" ht="15.75" customHeight="1">
      <c r="D146" s="368"/>
    </row>
    <row r="147" ht="15.75" customHeight="1">
      <c r="D147" s="368"/>
    </row>
    <row r="148" ht="15.75" customHeight="1">
      <c r="D148" s="368"/>
    </row>
    <row r="149" ht="15.75" customHeight="1">
      <c r="D149" s="368"/>
    </row>
    <row r="150" ht="15.75" customHeight="1">
      <c r="D150" s="368"/>
    </row>
    <row r="151" ht="15.75" customHeight="1">
      <c r="D151" s="368"/>
    </row>
    <row r="152" ht="15.75" customHeight="1">
      <c r="D152" s="368"/>
    </row>
    <row r="153" ht="15.75" customHeight="1">
      <c r="D153" s="368"/>
    </row>
    <row r="154" ht="15.75" customHeight="1">
      <c r="D154" s="368"/>
    </row>
    <row r="155" ht="15.75" customHeight="1">
      <c r="D155" s="368"/>
    </row>
    <row r="156" ht="15.75" customHeight="1">
      <c r="D156" s="368"/>
    </row>
    <row r="157" ht="15.75" customHeight="1">
      <c r="D157" s="368"/>
    </row>
    <row r="158" ht="15.75" customHeight="1">
      <c r="D158" s="368"/>
    </row>
    <row r="159" ht="15.75" customHeight="1">
      <c r="D159" s="368"/>
    </row>
    <row r="160" ht="15.75" customHeight="1">
      <c r="D160" s="368"/>
    </row>
    <row r="161" ht="15.75" customHeight="1">
      <c r="D161" s="368"/>
    </row>
    <row r="162" ht="15.75" customHeight="1">
      <c r="D162" s="368"/>
    </row>
    <row r="163" ht="15.75" customHeight="1">
      <c r="D163" s="368"/>
    </row>
    <row r="164" ht="15.75" customHeight="1">
      <c r="D164" s="368"/>
    </row>
    <row r="165" ht="15.75" customHeight="1">
      <c r="D165" s="368"/>
    </row>
    <row r="166" ht="15.75" customHeight="1">
      <c r="D166" s="368"/>
    </row>
    <row r="167" ht="15.75" customHeight="1">
      <c r="D167" s="368"/>
    </row>
    <row r="168" ht="15.75" customHeight="1">
      <c r="D168" s="368"/>
    </row>
    <row r="169" ht="15.75" customHeight="1">
      <c r="D169" s="368"/>
    </row>
    <row r="170" ht="15.75" customHeight="1">
      <c r="D170" s="368"/>
    </row>
    <row r="171" ht="15.75" customHeight="1">
      <c r="D171" s="368"/>
    </row>
    <row r="172" ht="15.75" customHeight="1">
      <c r="D172" s="368"/>
    </row>
    <row r="173" ht="15.75" customHeight="1">
      <c r="D173" s="368"/>
    </row>
    <row r="174" ht="15.75" customHeight="1">
      <c r="D174" s="368"/>
    </row>
    <row r="175" ht="15.75" customHeight="1">
      <c r="D175" s="368"/>
    </row>
    <row r="176" ht="15.75" customHeight="1">
      <c r="D176" s="368"/>
    </row>
    <row r="177" ht="15.75" customHeight="1">
      <c r="D177" s="368"/>
    </row>
    <row r="178" ht="15.75" customHeight="1">
      <c r="D178" s="368"/>
    </row>
    <row r="179" ht="15.75" customHeight="1">
      <c r="D179" s="368"/>
    </row>
    <row r="180" ht="15.75" customHeight="1">
      <c r="D180" s="368"/>
    </row>
    <row r="181" ht="15.75" customHeight="1">
      <c r="D181" s="368"/>
    </row>
    <row r="182" ht="15.75" customHeight="1">
      <c r="D182" s="368"/>
    </row>
    <row r="183" ht="15.75" customHeight="1">
      <c r="D183" s="368"/>
    </row>
    <row r="184" ht="15.75" customHeight="1">
      <c r="D184" s="368"/>
    </row>
    <row r="185" ht="15.75" customHeight="1">
      <c r="D185" s="368"/>
    </row>
    <row r="186" ht="15.75" customHeight="1">
      <c r="D186" s="368"/>
    </row>
    <row r="187" ht="15.75" customHeight="1">
      <c r="D187" s="368"/>
    </row>
    <row r="188" ht="15.75" customHeight="1">
      <c r="D188" s="368"/>
    </row>
    <row r="189" ht="15.75" customHeight="1">
      <c r="D189" s="368"/>
    </row>
    <row r="190" ht="15.75" customHeight="1">
      <c r="D190" s="368"/>
    </row>
    <row r="191" ht="15.75" customHeight="1">
      <c r="D191" s="368"/>
    </row>
    <row r="192" ht="15.75" customHeight="1">
      <c r="D192" s="368"/>
    </row>
    <row r="193" ht="15.75" customHeight="1">
      <c r="D193" s="368"/>
    </row>
    <row r="194" ht="15.75" customHeight="1">
      <c r="D194" s="368"/>
    </row>
    <row r="195" ht="15.75" customHeight="1">
      <c r="D195" s="368"/>
    </row>
    <row r="196" ht="15.75" customHeight="1">
      <c r="D196" s="368"/>
    </row>
    <row r="197" ht="15.75" customHeight="1">
      <c r="D197" s="368"/>
    </row>
    <row r="198" ht="15.75" customHeight="1">
      <c r="D198" s="368"/>
    </row>
    <row r="199" ht="15.75" customHeight="1">
      <c r="D199" s="368"/>
    </row>
    <row r="200" ht="15.75" customHeight="1">
      <c r="D200" s="368"/>
    </row>
    <row r="201" ht="15.75" customHeight="1">
      <c r="D201" s="368"/>
    </row>
    <row r="202" ht="15.75" customHeight="1">
      <c r="D202" s="368"/>
    </row>
    <row r="203" ht="15.75" customHeight="1">
      <c r="D203" s="368"/>
    </row>
    <row r="204" ht="15.75" customHeight="1">
      <c r="D204" s="368"/>
    </row>
    <row r="205" ht="15.75" customHeight="1">
      <c r="D205" s="368"/>
    </row>
    <row r="206" ht="15.75" customHeight="1">
      <c r="D206" s="368"/>
    </row>
    <row r="207" ht="15.75" customHeight="1">
      <c r="D207" s="368"/>
    </row>
    <row r="208" ht="15.75" customHeight="1">
      <c r="D208" s="368"/>
    </row>
    <row r="209" ht="15.75" customHeight="1">
      <c r="D209" s="368"/>
    </row>
    <row r="210" ht="15.75" customHeight="1">
      <c r="D210" s="368"/>
    </row>
    <row r="211" ht="15.75" customHeight="1">
      <c r="D211" s="368"/>
    </row>
    <row r="212" ht="15.75" customHeight="1">
      <c r="D212" s="368"/>
    </row>
    <row r="213" ht="15.75" customHeight="1">
      <c r="D213" s="368"/>
    </row>
    <row r="214" ht="15.75" customHeight="1">
      <c r="D214" s="368"/>
    </row>
    <row r="215" ht="15.75" customHeight="1">
      <c r="D215" s="368"/>
    </row>
    <row r="216" ht="15.75" customHeight="1">
      <c r="D216" s="368"/>
    </row>
    <row r="217" ht="15.75" customHeight="1">
      <c r="D217" s="368"/>
    </row>
    <row r="218" ht="15.75" customHeight="1">
      <c r="D218" s="368"/>
    </row>
    <row r="219" ht="15.75" customHeight="1">
      <c r="D219" s="368"/>
    </row>
    <row r="220" ht="15.75" customHeight="1">
      <c r="D220" s="368"/>
    </row>
    <row r="221" ht="15.75" customHeight="1">
      <c r="D221" s="368"/>
    </row>
    <row r="222" ht="15.75" customHeight="1">
      <c r="D222" s="368"/>
    </row>
    <row r="223" ht="15.75" customHeight="1">
      <c r="D223" s="368"/>
    </row>
    <row r="224" ht="15.75" customHeight="1">
      <c r="D224" s="368"/>
    </row>
    <row r="225" ht="15.75" customHeight="1">
      <c r="D225" s="368"/>
    </row>
    <row r="226" ht="15.75" customHeight="1">
      <c r="D226" s="368"/>
    </row>
    <row r="227" ht="15.75" customHeight="1">
      <c r="D227" s="368"/>
    </row>
    <row r="228" ht="15.75" customHeight="1">
      <c r="D228" s="368"/>
    </row>
    <row r="229" ht="15.75" customHeight="1">
      <c r="D229" s="368"/>
    </row>
    <row r="230" ht="15.75" customHeight="1">
      <c r="D230" s="368"/>
    </row>
    <row r="231" ht="15.75" customHeight="1">
      <c r="D231" s="368"/>
    </row>
    <row r="232" ht="15.75" customHeight="1">
      <c r="D232" s="368"/>
    </row>
    <row r="233" ht="15.75" customHeight="1">
      <c r="D233" s="368"/>
    </row>
    <row r="234" ht="15.75" customHeight="1">
      <c r="D234" s="368"/>
    </row>
    <row r="235" ht="15.75" customHeight="1">
      <c r="D235" s="368"/>
    </row>
    <row r="236" ht="15.75" customHeight="1">
      <c r="D236" s="368"/>
    </row>
    <row r="237" ht="15.75" customHeight="1">
      <c r="D237" s="368"/>
    </row>
    <row r="238" ht="15.75" customHeight="1">
      <c r="D238" s="368"/>
    </row>
    <row r="239" ht="15.75" customHeight="1">
      <c r="D239" s="368"/>
    </row>
    <row r="240" ht="15.75" customHeight="1">
      <c r="D240" s="368"/>
    </row>
    <row r="241" ht="15.75" customHeight="1">
      <c r="D241" s="368"/>
    </row>
    <row r="242" ht="15.75" customHeight="1">
      <c r="D242" s="368"/>
    </row>
    <row r="243" ht="15.75" customHeight="1">
      <c r="D243" s="368"/>
    </row>
    <row r="244" ht="15.75" customHeight="1">
      <c r="D244" s="368"/>
    </row>
    <row r="245" ht="15.75" customHeight="1">
      <c r="D245" s="368"/>
    </row>
    <row r="246" ht="15.75" customHeight="1">
      <c r="D246" s="368"/>
    </row>
    <row r="247" ht="15.75" customHeight="1">
      <c r="D247" s="368"/>
    </row>
    <row r="248" ht="15.75" customHeight="1">
      <c r="D248" s="368"/>
    </row>
    <row r="249" ht="15.75" customHeight="1">
      <c r="D249" s="368"/>
    </row>
    <row r="250" ht="15.75" customHeight="1">
      <c r="D250" s="368"/>
    </row>
    <row r="251" ht="15.75" customHeight="1">
      <c r="D251" s="368"/>
    </row>
    <row r="252" ht="15.75" customHeight="1">
      <c r="D252" s="368"/>
    </row>
    <row r="253" ht="15.75" customHeight="1">
      <c r="D253" s="368"/>
    </row>
    <row r="254" ht="15.75" customHeight="1">
      <c r="D254" s="368"/>
    </row>
    <row r="255" ht="15.75" customHeight="1">
      <c r="D255" s="368"/>
    </row>
    <row r="256" ht="15.75" customHeight="1">
      <c r="D256" s="368"/>
    </row>
    <row r="257" ht="15.75" customHeight="1">
      <c r="D257" s="368"/>
    </row>
    <row r="258" ht="15.75" customHeight="1">
      <c r="D258" s="368"/>
    </row>
    <row r="259" ht="15.75" customHeight="1">
      <c r="D259" s="368"/>
    </row>
    <row r="260" ht="15.75" customHeight="1">
      <c r="D260" s="368"/>
    </row>
    <row r="261" ht="15.75" customHeight="1">
      <c r="D261" s="368"/>
    </row>
    <row r="262" ht="15.75" customHeight="1">
      <c r="D262" s="368"/>
    </row>
    <row r="263" ht="15.75" customHeight="1">
      <c r="D263" s="368"/>
    </row>
    <row r="264" ht="15.75" customHeight="1">
      <c r="D264" s="368"/>
    </row>
    <row r="265" ht="15.75" customHeight="1">
      <c r="D265" s="368"/>
    </row>
    <row r="266" ht="15.75" customHeight="1">
      <c r="D266" s="368"/>
    </row>
    <row r="267" ht="15.75" customHeight="1">
      <c r="D267" s="368"/>
    </row>
    <row r="268" ht="15.75" customHeight="1">
      <c r="D268" s="368"/>
    </row>
    <row r="269" ht="15.75" customHeight="1">
      <c r="D269" s="368"/>
    </row>
    <row r="270" ht="15.75" customHeight="1">
      <c r="D270" s="368"/>
    </row>
    <row r="271" ht="15.75" customHeight="1">
      <c r="D271" s="368"/>
    </row>
    <row r="272" ht="15.75" customHeight="1">
      <c r="D272" s="368"/>
    </row>
    <row r="273" ht="15.75" customHeight="1">
      <c r="D273" s="368"/>
    </row>
    <row r="274" ht="15.75" customHeight="1">
      <c r="D274" s="368"/>
    </row>
    <row r="275" ht="15.75" customHeight="1">
      <c r="D275" s="368"/>
    </row>
    <row r="276" ht="15.75" customHeight="1">
      <c r="D276" s="368"/>
    </row>
    <row r="277" ht="15.75" customHeight="1">
      <c r="D277" s="368"/>
    </row>
    <row r="278" ht="15.75" customHeight="1">
      <c r="D278" s="368"/>
    </row>
    <row r="279" ht="15.75" customHeight="1">
      <c r="D279" s="368"/>
    </row>
    <row r="280" ht="15.75" customHeight="1">
      <c r="D280" s="368"/>
    </row>
    <row r="281" ht="15.75" customHeight="1">
      <c r="D281" s="368"/>
    </row>
    <row r="282" ht="15.75" customHeight="1">
      <c r="D282" s="368"/>
    </row>
    <row r="283" ht="15.75" customHeight="1">
      <c r="D283" s="368"/>
    </row>
    <row r="284" ht="15.75" customHeight="1">
      <c r="D284" s="368"/>
    </row>
    <row r="285" ht="15.75" customHeight="1">
      <c r="D285" s="368"/>
    </row>
    <row r="286" ht="15.75" customHeight="1">
      <c r="D286" s="368"/>
    </row>
    <row r="287" ht="15.75" customHeight="1">
      <c r="D287" s="368"/>
    </row>
    <row r="288" ht="15.75" customHeight="1">
      <c r="D288" s="368"/>
    </row>
    <row r="289" ht="15.75" customHeight="1">
      <c r="D289" s="368"/>
    </row>
    <row r="290" ht="15.75" customHeight="1">
      <c r="D290" s="368"/>
    </row>
    <row r="291" ht="15.75" customHeight="1">
      <c r="D291" s="368"/>
    </row>
    <row r="292" ht="15.75" customHeight="1">
      <c r="D292" s="368"/>
    </row>
    <row r="293" ht="15.75" customHeight="1">
      <c r="D293" s="368"/>
    </row>
    <row r="294" ht="15.75" customHeight="1">
      <c r="D294" s="368"/>
    </row>
    <row r="295" ht="15.75" customHeight="1">
      <c r="D295" s="368"/>
    </row>
    <row r="296" ht="15.75" customHeight="1">
      <c r="D296" s="368"/>
    </row>
    <row r="297" ht="15.75" customHeight="1">
      <c r="D297" s="368"/>
    </row>
    <row r="298" ht="15.75" customHeight="1">
      <c r="D298" s="368"/>
    </row>
    <row r="299" ht="15.75" customHeight="1">
      <c r="D299" s="368"/>
    </row>
    <row r="300" ht="15.75" customHeight="1">
      <c r="D300" s="368"/>
    </row>
    <row r="301" ht="15.75" customHeight="1">
      <c r="D301" s="368"/>
    </row>
    <row r="302" ht="15.75" customHeight="1">
      <c r="D302" s="368"/>
    </row>
    <row r="303" ht="15.75" customHeight="1">
      <c r="D303" s="368"/>
    </row>
    <row r="304" ht="15.75" customHeight="1">
      <c r="D304" s="368"/>
    </row>
    <row r="305" ht="15.75" customHeight="1">
      <c r="D305" s="368"/>
    </row>
    <row r="306" ht="15.75" customHeight="1">
      <c r="D306" s="368"/>
    </row>
    <row r="307" ht="15.75" customHeight="1">
      <c r="D307" s="368"/>
    </row>
    <row r="308" ht="15.75" customHeight="1">
      <c r="D308" s="368"/>
    </row>
    <row r="309" ht="15.75" customHeight="1">
      <c r="D309" s="368"/>
    </row>
    <row r="310" ht="15.75" customHeight="1">
      <c r="D310" s="368"/>
    </row>
    <row r="311" ht="15.75" customHeight="1">
      <c r="D311" s="368"/>
    </row>
    <row r="312" ht="15.75" customHeight="1">
      <c r="D312" s="368"/>
    </row>
    <row r="313" ht="15.75" customHeight="1">
      <c r="D313" s="368"/>
    </row>
    <row r="314" ht="15.75" customHeight="1">
      <c r="D314" s="368"/>
    </row>
    <row r="315" ht="15.75" customHeight="1">
      <c r="D315" s="368"/>
    </row>
    <row r="316" ht="15.75" customHeight="1">
      <c r="D316" s="368"/>
    </row>
    <row r="317" ht="15.75" customHeight="1">
      <c r="D317" s="368"/>
    </row>
    <row r="318" ht="15.75" customHeight="1">
      <c r="D318" s="368"/>
    </row>
    <row r="319" ht="15.75" customHeight="1">
      <c r="D319" s="368"/>
    </row>
    <row r="320" ht="15.75" customHeight="1">
      <c r="D320" s="368"/>
    </row>
    <row r="321" ht="15.75" customHeight="1">
      <c r="D321" s="368"/>
    </row>
    <row r="322" ht="15.75" customHeight="1">
      <c r="D322" s="368"/>
    </row>
    <row r="323" ht="15.75" customHeight="1">
      <c r="D323" s="368"/>
    </row>
    <row r="324" ht="15.75" customHeight="1">
      <c r="D324" s="368"/>
    </row>
    <row r="325" ht="15.75" customHeight="1">
      <c r="D325" s="368"/>
    </row>
    <row r="326" ht="15.75" customHeight="1">
      <c r="D326" s="368"/>
    </row>
    <row r="327" ht="15.75" customHeight="1">
      <c r="D327" s="368"/>
    </row>
    <row r="328" ht="15.75" customHeight="1">
      <c r="D328" s="368"/>
    </row>
    <row r="329" ht="15.75" customHeight="1">
      <c r="D329" s="368"/>
    </row>
    <row r="330" ht="15.75" customHeight="1">
      <c r="D330" s="368"/>
    </row>
    <row r="331" ht="15.75" customHeight="1">
      <c r="D331" s="368"/>
    </row>
    <row r="332" ht="15.75" customHeight="1">
      <c r="D332" s="368"/>
    </row>
    <row r="333" ht="15.75" customHeight="1">
      <c r="D333" s="368"/>
    </row>
    <row r="334" ht="15.75" customHeight="1">
      <c r="D334" s="368"/>
    </row>
    <row r="335" ht="15.75" customHeight="1">
      <c r="D335" s="368"/>
    </row>
    <row r="336" ht="15.75" customHeight="1">
      <c r="D336" s="368"/>
    </row>
    <row r="337" ht="15.75" customHeight="1">
      <c r="D337" s="368"/>
    </row>
    <row r="338" ht="15.75" customHeight="1">
      <c r="D338" s="368"/>
    </row>
    <row r="339" ht="15.75" customHeight="1">
      <c r="D339" s="368"/>
    </row>
    <row r="340" ht="15.75" customHeight="1">
      <c r="D340" s="368"/>
    </row>
    <row r="341" ht="15.75" customHeight="1">
      <c r="D341" s="368"/>
    </row>
    <row r="342" ht="15.75" customHeight="1">
      <c r="D342" s="368"/>
    </row>
    <row r="343" ht="15.75" customHeight="1">
      <c r="D343" s="368"/>
    </row>
    <row r="344" ht="15.75" customHeight="1">
      <c r="D344" s="368"/>
    </row>
    <row r="345" ht="15.75" customHeight="1">
      <c r="D345" s="368"/>
    </row>
    <row r="346" ht="15.75" customHeight="1">
      <c r="D346" s="368"/>
    </row>
    <row r="347" ht="15.75" customHeight="1">
      <c r="D347" s="368"/>
    </row>
    <row r="348" ht="15.75" customHeight="1">
      <c r="D348" s="368"/>
    </row>
    <row r="349" ht="15.75" customHeight="1">
      <c r="D349" s="368"/>
    </row>
    <row r="350" ht="15.75" customHeight="1">
      <c r="D350" s="368"/>
    </row>
    <row r="351" ht="15.75" customHeight="1">
      <c r="D351" s="368"/>
    </row>
    <row r="352" ht="15.75" customHeight="1">
      <c r="D352" s="368"/>
    </row>
    <row r="353" ht="15.75" customHeight="1">
      <c r="D353" s="368"/>
    </row>
    <row r="354" ht="15.75" customHeight="1">
      <c r="D354" s="368"/>
    </row>
    <row r="355" ht="15.75" customHeight="1">
      <c r="D355" s="368"/>
    </row>
    <row r="356" ht="15.75" customHeight="1">
      <c r="D356" s="368"/>
    </row>
    <row r="357" ht="15.75" customHeight="1">
      <c r="D357" s="368"/>
    </row>
    <row r="358" ht="15.75" customHeight="1">
      <c r="D358" s="368"/>
    </row>
    <row r="359" ht="15.75" customHeight="1">
      <c r="D359" s="368"/>
    </row>
    <row r="360" ht="15.75" customHeight="1">
      <c r="D360" s="368"/>
    </row>
    <row r="361" ht="15.75" customHeight="1">
      <c r="D361" s="368"/>
    </row>
    <row r="362" ht="15.75" customHeight="1">
      <c r="D362" s="368"/>
    </row>
    <row r="363" ht="15.75" customHeight="1">
      <c r="D363" s="368"/>
    </row>
    <row r="364" ht="15.75" customHeight="1">
      <c r="D364" s="368"/>
    </row>
    <row r="365" ht="15.75" customHeight="1">
      <c r="D365" s="368"/>
    </row>
    <row r="366" ht="15.75" customHeight="1">
      <c r="D366" s="368"/>
    </row>
    <row r="367" ht="15.75" customHeight="1">
      <c r="D367" s="368"/>
    </row>
    <row r="368" ht="15.75" customHeight="1">
      <c r="D368" s="368"/>
    </row>
    <row r="369" ht="15.75" customHeight="1">
      <c r="D369" s="368"/>
    </row>
    <row r="370" ht="15.75" customHeight="1">
      <c r="D370" s="368"/>
    </row>
    <row r="371" ht="15.75" customHeight="1">
      <c r="D371" s="368"/>
    </row>
    <row r="372" ht="15.75" customHeight="1">
      <c r="D372" s="368"/>
    </row>
    <row r="373" ht="15.75" customHeight="1">
      <c r="D373" s="368"/>
    </row>
    <row r="374" ht="15.75" customHeight="1">
      <c r="D374" s="368"/>
    </row>
    <row r="375" ht="15.75" customHeight="1">
      <c r="D375" s="368"/>
    </row>
    <row r="376" ht="15.75" customHeight="1">
      <c r="D376" s="368"/>
    </row>
    <row r="377" ht="15.75" customHeight="1">
      <c r="D377" s="368"/>
    </row>
    <row r="378" ht="15.75" customHeight="1">
      <c r="D378" s="368"/>
    </row>
    <row r="379" ht="15.75" customHeight="1">
      <c r="D379" s="368"/>
    </row>
    <row r="380" ht="15.75" customHeight="1">
      <c r="D380" s="368"/>
    </row>
    <row r="381" ht="15.75" customHeight="1">
      <c r="D381" s="368"/>
    </row>
    <row r="382" ht="15.75" customHeight="1">
      <c r="D382" s="368"/>
    </row>
    <row r="383" ht="15.75" customHeight="1">
      <c r="D383" s="368"/>
    </row>
    <row r="384" ht="15.75" customHeight="1">
      <c r="D384" s="368"/>
    </row>
    <row r="385" ht="15.75" customHeight="1">
      <c r="D385" s="368"/>
    </row>
    <row r="386" ht="15.75" customHeight="1">
      <c r="D386" s="368"/>
    </row>
    <row r="387" ht="15.75" customHeight="1">
      <c r="D387" s="368"/>
    </row>
    <row r="388" ht="15.75" customHeight="1">
      <c r="D388" s="368"/>
    </row>
    <row r="389" ht="15.75" customHeight="1">
      <c r="D389" s="368"/>
    </row>
    <row r="390" ht="15.75" customHeight="1">
      <c r="D390" s="368"/>
    </row>
    <row r="391" ht="15.75" customHeight="1">
      <c r="D391" s="368"/>
    </row>
    <row r="392" ht="15.75" customHeight="1">
      <c r="D392" s="368"/>
    </row>
    <row r="393" ht="15.75" customHeight="1">
      <c r="D393" s="368"/>
    </row>
    <row r="394" ht="15.75" customHeight="1">
      <c r="D394" s="368"/>
    </row>
    <row r="395" ht="15.75" customHeight="1">
      <c r="D395" s="368"/>
    </row>
    <row r="396" ht="15.75" customHeight="1">
      <c r="D396" s="368"/>
    </row>
    <row r="397" ht="15.75" customHeight="1">
      <c r="D397" s="368"/>
    </row>
    <row r="398" ht="15.75" customHeight="1">
      <c r="D398" s="368"/>
    </row>
    <row r="399" ht="15.75" customHeight="1">
      <c r="D399" s="368"/>
    </row>
    <row r="400" ht="15.75" customHeight="1">
      <c r="D400" s="368"/>
    </row>
    <row r="401" ht="15.75" customHeight="1">
      <c r="D401" s="368"/>
    </row>
    <row r="402" ht="15.75" customHeight="1">
      <c r="D402" s="368"/>
    </row>
    <row r="403" ht="15.75" customHeight="1">
      <c r="D403" s="368"/>
    </row>
    <row r="404" ht="15.75" customHeight="1">
      <c r="D404" s="368"/>
    </row>
    <row r="405" ht="15.75" customHeight="1">
      <c r="D405" s="368"/>
    </row>
    <row r="406" ht="15.75" customHeight="1">
      <c r="D406" s="368"/>
    </row>
    <row r="407" ht="15.75" customHeight="1">
      <c r="D407" s="368"/>
    </row>
    <row r="408" ht="15.75" customHeight="1">
      <c r="D408" s="368"/>
    </row>
    <row r="409" ht="15.75" customHeight="1">
      <c r="D409" s="368"/>
    </row>
    <row r="410" ht="15.75" customHeight="1">
      <c r="D410" s="368"/>
    </row>
    <row r="411" ht="15.75" customHeight="1">
      <c r="D411" s="368"/>
    </row>
    <row r="412" ht="15.75" customHeight="1">
      <c r="D412" s="368"/>
    </row>
    <row r="413" ht="15.75" customHeight="1">
      <c r="D413" s="368"/>
    </row>
    <row r="414" ht="15.75" customHeight="1">
      <c r="D414" s="368"/>
    </row>
    <row r="415" ht="15.75" customHeight="1">
      <c r="D415" s="368"/>
    </row>
    <row r="416" ht="15.75" customHeight="1">
      <c r="D416" s="368"/>
    </row>
    <row r="417" ht="15.75" customHeight="1">
      <c r="D417" s="368"/>
    </row>
    <row r="418" ht="15.75" customHeight="1">
      <c r="D418" s="368"/>
    </row>
    <row r="419" ht="15.75" customHeight="1">
      <c r="D419" s="368"/>
    </row>
    <row r="420" ht="15.75" customHeight="1">
      <c r="D420" s="368"/>
    </row>
    <row r="421" ht="15.75" customHeight="1">
      <c r="D421" s="368"/>
    </row>
    <row r="422" ht="15.75" customHeight="1">
      <c r="D422" s="368"/>
    </row>
    <row r="423" ht="15.75" customHeight="1">
      <c r="D423" s="368"/>
    </row>
    <row r="424" ht="15.75" customHeight="1">
      <c r="D424" s="368"/>
    </row>
    <row r="425" ht="15.75" customHeight="1">
      <c r="D425" s="368"/>
    </row>
    <row r="426" ht="15.75" customHeight="1">
      <c r="D426" s="368"/>
    </row>
    <row r="427" ht="15.75" customHeight="1">
      <c r="D427" s="368"/>
    </row>
    <row r="428" ht="15.75" customHeight="1">
      <c r="D428" s="368"/>
    </row>
    <row r="429" ht="15.75" customHeight="1">
      <c r="D429" s="368"/>
    </row>
    <row r="430" ht="15.75" customHeight="1">
      <c r="D430" s="368"/>
    </row>
    <row r="431" ht="15.75" customHeight="1">
      <c r="D431" s="368"/>
    </row>
    <row r="432" ht="15.75" customHeight="1">
      <c r="D432" s="368"/>
    </row>
    <row r="433" ht="15.75" customHeight="1">
      <c r="D433" s="368"/>
    </row>
    <row r="434" ht="15.75" customHeight="1">
      <c r="D434" s="368"/>
    </row>
    <row r="435" ht="15.75" customHeight="1">
      <c r="D435" s="368"/>
    </row>
    <row r="436" ht="15.75" customHeight="1">
      <c r="D436" s="368"/>
    </row>
    <row r="437" ht="15.75" customHeight="1">
      <c r="D437" s="368"/>
    </row>
    <row r="438" ht="15.75" customHeight="1">
      <c r="D438" s="368"/>
    </row>
    <row r="439" ht="15.75" customHeight="1">
      <c r="D439" s="368"/>
    </row>
    <row r="440" ht="15.75" customHeight="1">
      <c r="D440" s="368"/>
    </row>
    <row r="441" ht="15.75" customHeight="1">
      <c r="D441" s="368"/>
    </row>
    <row r="442" ht="15.75" customHeight="1">
      <c r="D442" s="368"/>
    </row>
    <row r="443" ht="15.75" customHeight="1">
      <c r="D443" s="368"/>
    </row>
    <row r="444" ht="15.75" customHeight="1">
      <c r="D444" s="368"/>
    </row>
    <row r="445" ht="15.75" customHeight="1">
      <c r="D445" s="368"/>
    </row>
    <row r="446" ht="15.75" customHeight="1">
      <c r="D446" s="368"/>
    </row>
    <row r="447" ht="15.75" customHeight="1">
      <c r="D447" s="368"/>
    </row>
    <row r="448" ht="15.75" customHeight="1">
      <c r="D448" s="368"/>
    </row>
    <row r="449" ht="15.75" customHeight="1">
      <c r="D449" s="368"/>
    </row>
    <row r="450" ht="15.75" customHeight="1">
      <c r="D450" s="368"/>
    </row>
    <row r="451" ht="15.75" customHeight="1">
      <c r="D451" s="368"/>
    </row>
    <row r="452" ht="15.75" customHeight="1">
      <c r="D452" s="368"/>
    </row>
    <row r="453" ht="15.75" customHeight="1">
      <c r="D453" s="368"/>
    </row>
    <row r="454" ht="15.75" customHeight="1">
      <c r="D454" s="368"/>
    </row>
    <row r="455" ht="15.75" customHeight="1">
      <c r="D455" s="368"/>
    </row>
    <row r="456" ht="15.75" customHeight="1">
      <c r="D456" s="368"/>
    </row>
    <row r="457" ht="15.75" customHeight="1">
      <c r="D457" s="368"/>
    </row>
    <row r="458" ht="15.75" customHeight="1">
      <c r="D458" s="368"/>
    </row>
    <row r="459" ht="15.75" customHeight="1">
      <c r="D459" s="368"/>
    </row>
    <row r="460" ht="15.75" customHeight="1">
      <c r="D460" s="368"/>
    </row>
    <row r="461" ht="15.75" customHeight="1">
      <c r="D461" s="368"/>
    </row>
    <row r="462" ht="15.75" customHeight="1">
      <c r="D462" s="368"/>
    </row>
    <row r="463" ht="15.75" customHeight="1">
      <c r="D463" s="368"/>
    </row>
    <row r="464" ht="15.75" customHeight="1">
      <c r="D464" s="368"/>
    </row>
    <row r="465" ht="15.75" customHeight="1">
      <c r="D465" s="368"/>
    </row>
    <row r="466" ht="15.75" customHeight="1">
      <c r="D466" s="368"/>
    </row>
    <row r="467" ht="15.75" customHeight="1">
      <c r="D467" s="368"/>
    </row>
    <row r="468" ht="15.75" customHeight="1">
      <c r="D468" s="368"/>
    </row>
    <row r="469" ht="15.75" customHeight="1">
      <c r="D469" s="368"/>
    </row>
    <row r="470" ht="15.75" customHeight="1">
      <c r="D470" s="368"/>
    </row>
    <row r="471" ht="15.75" customHeight="1">
      <c r="D471" s="368"/>
    </row>
    <row r="472" ht="15.75" customHeight="1">
      <c r="D472" s="368"/>
    </row>
    <row r="473" ht="15.75" customHeight="1">
      <c r="D473" s="368"/>
    </row>
    <row r="474" ht="15.75" customHeight="1">
      <c r="D474" s="368"/>
    </row>
    <row r="475" ht="15.75" customHeight="1">
      <c r="D475" s="368"/>
    </row>
    <row r="476" ht="15.75" customHeight="1">
      <c r="D476" s="368"/>
    </row>
    <row r="477" ht="15.75" customHeight="1">
      <c r="D477" s="368"/>
    </row>
    <row r="478" ht="15.75" customHeight="1">
      <c r="D478" s="368"/>
    </row>
    <row r="479" ht="15.75" customHeight="1">
      <c r="D479" s="368"/>
    </row>
    <row r="480" ht="15.75" customHeight="1">
      <c r="D480" s="368"/>
    </row>
    <row r="481" ht="15.75" customHeight="1">
      <c r="D481" s="368"/>
    </row>
    <row r="482" ht="15.75" customHeight="1">
      <c r="D482" s="368"/>
    </row>
    <row r="483" ht="15.75" customHeight="1">
      <c r="D483" s="368"/>
    </row>
    <row r="484" ht="15.75" customHeight="1">
      <c r="D484" s="368"/>
    </row>
    <row r="485" ht="15.75" customHeight="1">
      <c r="D485" s="368"/>
    </row>
    <row r="486" ht="15.75" customHeight="1">
      <c r="D486" s="368"/>
    </row>
    <row r="487" ht="15.75" customHeight="1">
      <c r="D487" s="368"/>
    </row>
    <row r="488" ht="15.75" customHeight="1">
      <c r="D488" s="368"/>
    </row>
    <row r="489" ht="15.75" customHeight="1">
      <c r="D489" s="368"/>
    </row>
    <row r="490" ht="15.75" customHeight="1">
      <c r="D490" s="368"/>
    </row>
    <row r="491" ht="15.75" customHeight="1">
      <c r="D491" s="368"/>
    </row>
    <row r="492" ht="15.75" customHeight="1">
      <c r="D492" s="368"/>
    </row>
    <row r="493" ht="15.75" customHeight="1">
      <c r="D493" s="368"/>
    </row>
    <row r="494" ht="15.75" customHeight="1">
      <c r="D494" s="368"/>
    </row>
    <row r="495" ht="15.75" customHeight="1">
      <c r="D495" s="368"/>
    </row>
    <row r="496" ht="15.75" customHeight="1">
      <c r="D496" s="368"/>
    </row>
    <row r="497" ht="15.75" customHeight="1">
      <c r="D497" s="368"/>
    </row>
    <row r="498" ht="15.75" customHeight="1">
      <c r="D498" s="368"/>
    </row>
    <row r="499" ht="15.75" customHeight="1">
      <c r="D499" s="368"/>
    </row>
    <row r="500" ht="15.75" customHeight="1">
      <c r="D500" s="368"/>
    </row>
    <row r="501" ht="15.75" customHeight="1">
      <c r="D501" s="368"/>
    </row>
    <row r="502" ht="15.75" customHeight="1">
      <c r="D502" s="368"/>
    </row>
    <row r="503" ht="15.75" customHeight="1">
      <c r="D503" s="368"/>
    </row>
    <row r="504" ht="15.75" customHeight="1">
      <c r="D504" s="368"/>
    </row>
    <row r="505" ht="15.75" customHeight="1">
      <c r="D505" s="368"/>
    </row>
    <row r="506" ht="15.75" customHeight="1">
      <c r="D506" s="368"/>
    </row>
    <row r="507" ht="15.75" customHeight="1">
      <c r="D507" s="368"/>
    </row>
    <row r="508" ht="15.75" customHeight="1">
      <c r="D508" s="368"/>
    </row>
    <row r="509" ht="15.75" customHeight="1">
      <c r="D509" s="368"/>
    </row>
    <row r="510" ht="15.75" customHeight="1">
      <c r="D510" s="368"/>
    </row>
    <row r="511" ht="15.75" customHeight="1">
      <c r="D511" s="368"/>
    </row>
    <row r="512" ht="15.75" customHeight="1">
      <c r="D512" s="368"/>
    </row>
    <row r="513" ht="15.75" customHeight="1">
      <c r="D513" s="368"/>
    </row>
    <row r="514" ht="15.75" customHeight="1">
      <c r="D514" s="368"/>
    </row>
    <row r="515" ht="15.75" customHeight="1">
      <c r="D515" s="368"/>
    </row>
    <row r="516" ht="15.75" customHeight="1">
      <c r="D516" s="368"/>
    </row>
    <row r="517" ht="15.75" customHeight="1">
      <c r="D517" s="368"/>
    </row>
    <row r="518" ht="15.75" customHeight="1">
      <c r="D518" s="368"/>
    </row>
    <row r="519" ht="15.75" customHeight="1">
      <c r="D519" s="368"/>
    </row>
    <row r="520" ht="15.75" customHeight="1">
      <c r="D520" s="368"/>
    </row>
    <row r="521" ht="15.75" customHeight="1">
      <c r="D521" s="368"/>
    </row>
    <row r="522" ht="15.75" customHeight="1">
      <c r="D522" s="368"/>
    </row>
    <row r="523" ht="15.75" customHeight="1">
      <c r="D523" s="368"/>
    </row>
    <row r="524" ht="15.75" customHeight="1">
      <c r="D524" s="368"/>
    </row>
    <row r="525" ht="15.75" customHeight="1">
      <c r="D525" s="368"/>
    </row>
    <row r="526" ht="15.75" customHeight="1">
      <c r="D526" s="368"/>
    </row>
    <row r="527" ht="15.75" customHeight="1">
      <c r="D527" s="368"/>
    </row>
    <row r="528" ht="15.75" customHeight="1">
      <c r="D528" s="368"/>
    </row>
    <row r="529" ht="15.75" customHeight="1">
      <c r="D529" s="368"/>
    </row>
    <row r="530" ht="15.75" customHeight="1">
      <c r="D530" s="368"/>
    </row>
    <row r="531" ht="15.75" customHeight="1">
      <c r="D531" s="368"/>
    </row>
    <row r="532" ht="15.75" customHeight="1">
      <c r="D532" s="368"/>
    </row>
    <row r="533" ht="15.75" customHeight="1">
      <c r="D533" s="368"/>
    </row>
    <row r="534" ht="15.75" customHeight="1">
      <c r="D534" s="368"/>
    </row>
    <row r="535" ht="15.75" customHeight="1">
      <c r="D535" s="368"/>
    </row>
    <row r="536" ht="15.75" customHeight="1">
      <c r="D536" s="368"/>
    </row>
    <row r="537" ht="15.75" customHeight="1">
      <c r="D537" s="368"/>
    </row>
    <row r="538" ht="15.75" customHeight="1">
      <c r="D538" s="368"/>
    </row>
    <row r="539" ht="15.75" customHeight="1">
      <c r="D539" s="368"/>
    </row>
    <row r="540" ht="15.75" customHeight="1">
      <c r="D540" s="368"/>
    </row>
    <row r="541" ht="15.75" customHeight="1">
      <c r="D541" s="368"/>
    </row>
    <row r="542" ht="15.75" customHeight="1">
      <c r="D542" s="368"/>
    </row>
    <row r="543" ht="15.75" customHeight="1">
      <c r="D543" s="368"/>
    </row>
    <row r="544" ht="15.75" customHeight="1">
      <c r="D544" s="368"/>
    </row>
    <row r="545" ht="15.75" customHeight="1">
      <c r="D545" s="368"/>
    </row>
    <row r="546" ht="15.75" customHeight="1">
      <c r="D546" s="368"/>
    </row>
    <row r="547" ht="15.75" customHeight="1">
      <c r="D547" s="368"/>
    </row>
    <row r="548" ht="15.75" customHeight="1">
      <c r="D548" s="368"/>
    </row>
    <row r="549" ht="15.75" customHeight="1">
      <c r="D549" s="368"/>
    </row>
    <row r="550" ht="15.75" customHeight="1">
      <c r="D550" s="368"/>
    </row>
    <row r="551" ht="15.75" customHeight="1">
      <c r="D551" s="368"/>
    </row>
    <row r="552" ht="15.75" customHeight="1">
      <c r="D552" s="368"/>
    </row>
    <row r="553" ht="15.75" customHeight="1">
      <c r="D553" s="368"/>
    </row>
    <row r="554" ht="15.75" customHeight="1">
      <c r="D554" s="368"/>
    </row>
    <row r="555" ht="15.75" customHeight="1">
      <c r="D555" s="368"/>
    </row>
    <row r="556" ht="15.75" customHeight="1">
      <c r="D556" s="368"/>
    </row>
    <row r="557" ht="15.75" customHeight="1">
      <c r="D557" s="368"/>
    </row>
    <row r="558" ht="15.75" customHeight="1">
      <c r="D558" s="368"/>
    </row>
    <row r="559" ht="15.75" customHeight="1">
      <c r="D559" s="368"/>
    </row>
    <row r="560" ht="15.75" customHeight="1">
      <c r="D560" s="368"/>
    </row>
    <row r="561" ht="15.75" customHeight="1">
      <c r="D561" s="368"/>
    </row>
    <row r="562" ht="15.75" customHeight="1">
      <c r="D562" s="368"/>
    </row>
    <row r="563" ht="15.75" customHeight="1">
      <c r="D563" s="368"/>
    </row>
    <row r="564" ht="15.75" customHeight="1">
      <c r="D564" s="368"/>
    </row>
    <row r="565" ht="15.75" customHeight="1">
      <c r="D565" s="368"/>
    </row>
    <row r="566" ht="15.75" customHeight="1">
      <c r="D566" s="368"/>
    </row>
    <row r="567" ht="15.75" customHeight="1">
      <c r="D567" s="368"/>
    </row>
    <row r="568" ht="15.75" customHeight="1">
      <c r="D568" s="368"/>
    </row>
    <row r="569" ht="15.75" customHeight="1">
      <c r="D569" s="368"/>
    </row>
    <row r="570" ht="15.75" customHeight="1">
      <c r="D570" s="368"/>
    </row>
    <row r="571" ht="15.75" customHeight="1">
      <c r="D571" s="368"/>
    </row>
    <row r="572" ht="15.75" customHeight="1">
      <c r="D572" s="368"/>
    </row>
    <row r="573" ht="15.75" customHeight="1">
      <c r="D573" s="368"/>
    </row>
    <row r="574" ht="15.75" customHeight="1">
      <c r="D574" s="368"/>
    </row>
    <row r="575" ht="15.75" customHeight="1">
      <c r="D575" s="368"/>
    </row>
    <row r="576" ht="15.75" customHeight="1">
      <c r="D576" s="368"/>
    </row>
    <row r="577" ht="15.75" customHeight="1">
      <c r="D577" s="368"/>
    </row>
    <row r="578" ht="15.75" customHeight="1">
      <c r="D578" s="368"/>
    </row>
    <row r="579" ht="15.75" customHeight="1">
      <c r="D579" s="368"/>
    </row>
    <row r="580" ht="15.75" customHeight="1">
      <c r="D580" s="368"/>
    </row>
    <row r="581" ht="15.75" customHeight="1">
      <c r="D581" s="368"/>
    </row>
    <row r="582" ht="15.75" customHeight="1">
      <c r="D582" s="368"/>
    </row>
    <row r="583" ht="15.75" customHeight="1">
      <c r="D583" s="368"/>
    </row>
    <row r="584" ht="15.75" customHeight="1">
      <c r="D584" s="368"/>
    </row>
    <row r="585" ht="15.75" customHeight="1">
      <c r="D585" s="368"/>
    </row>
    <row r="586" ht="15.75" customHeight="1">
      <c r="D586" s="368"/>
    </row>
    <row r="587" ht="15.75" customHeight="1">
      <c r="D587" s="368"/>
    </row>
    <row r="588" ht="15.75" customHeight="1">
      <c r="D588" s="368"/>
    </row>
    <row r="589" ht="15.75" customHeight="1">
      <c r="D589" s="368"/>
    </row>
    <row r="590" ht="15.75" customHeight="1">
      <c r="D590" s="368"/>
    </row>
    <row r="591" ht="15.75" customHeight="1">
      <c r="D591" s="368"/>
    </row>
    <row r="592" ht="15.75" customHeight="1">
      <c r="D592" s="368"/>
    </row>
    <row r="593" ht="15.75" customHeight="1">
      <c r="D593" s="368"/>
    </row>
    <row r="594" ht="15.75" customHeight="1">
      <c r="D594" s="368"/>
    </row>
    <row r="595" ht="15.75" customHeight="1">
      <c r="D595" s="368"/>
    </row>
    <row r="596" ht="15.75" customHeight="1">
      <c r="D596" s="368"/>
    </row>
    <row r="597" ht="15.75" customHeight="1">
      <c r="D597" s="368"/>
    </row>
    <row r="598" ht="15.75" customHeight="1">
      <c r="D598" s="368"/>
    </row>
    <row r="599" ht="15.75" customHeight="1">
      <c r="D599" s="368"/>
    </row>
    <row r="600" ht="15.75" customHeight="1">
      <c r="D600" s="368"/>
    </row>
    <row r="601" ht="15.75" customHeight="1">
      <c r="D601" s="368"/>
    </row>
    <row r="602" ht="15.75" customHeight="1">
      <c r="D602" s="368"/>
    </row>
    <row r="603" ht="15.75" customHeight="1">
      <c r="D603" s="368"/>
    </row>
    <row r="604" ht="15.75" customHeight="1">
      <c r="D604" s="368"/>
    </row>
    <row r="605" ht="15.75" customHeight="1">
      <c r="D605" s="368"/>
    </row>
    <row r="606" ht="15.75" customHeight="1">
      <c r="D606" s="368"/>
    </row>
    <row r="607" ht="15.75" customHeight="1">
      <c r="D607" s="368"/>
    </row>
    <row r="608" ht="15.75" customHeight="1">
      <c r="D608" s="368"/>
    </row>
    <row r="609" ht="15.75" customHeight="1">
      <c r="D609" s="368"/>
    </row>
    <row r="610" ht="15.75" customHeight="1">
      <c r="D610" s="368"/>
    </row>
    <row r="611" ht="15.75" customHeight="1">
      <c r="D611" s="368"/>
    </row>
    <row r="612" ht="15.75" customHeight="1">
      <c r="D612" s="368"/>
    </row>
    <row r="613" ht="15.75" customHeight="1">
      <c r="D613" s="368"/>
    </row>
    <row r="614" ht="15.75" customHeight="1">
      <c r="D614" s="368"/>
    </row>
    <row r="615" ht="15.75" customHeight="1">
      <c r="D615" s="368"/>
    </row>
    <row r="616" ht="15.75" customHeight="1">
      <c r="D616" s="368"/>
    </row>
    <row r="617" ht="15.75" customHeight="1">
      <c r="D617" s="368"/>
    </row>
    <row r="618" ht="15.75" customHeight="1">
      <c r="D618" s="368"/>
    </row>
    <row r="619" ht="15.75" customHeight="1">
      <c r="D619" s="368"/>
    </row>
    <row r="620" ht="15.75" customHeight="1">
      <c r="D620" s="368"/>
    </row>
    <row r="621" ht="15.75" customHeight="1">
      <c r="D621" s="368"/>
    </row>
    <row r="622" ht="15.75" customHeight="1">
      <c r="D622" s="368"/>
    </row>
    <row r="623" ht="15.75" customHeight="1">
      <c r="D623" s="368"/>
    </row>
    <row r="624" ht="15.75" customHeight="1">
      <c r="D624" s="368"/>
    </row>
    <row r="625" ht="15.75" customHeight="1">
      <c r="D625" s="368"/>
    </row>
    <row r="626" ht="15.75" customHeight="1">
      <c r="D626" s="368"/>
    </row>
    <row r="627" ht="15.75" customHeight="1">
      <c r="D627" s="368"/>
    </row>
    <row r="628" ht="15.75" customHeight="1">
      <c r="D628" s="368"/>
    </row>
    <row r="629" ht="15.75" customHeight="1">
      <c r="D629" s="368"/>
    </row>
    <row r="630" ht="15.75" customHeight="1">
      <c r="D630" s="368"/>
    </row>
    <row r="631" ht="15.75" customHeight="1">
      <c r="D631" s="368"/>
    </row>
    <row r="632" ht="15.75" customHeight="1">
      <c r="D632" s="368"/>
    </row>
    <row r="633" ht="15.75" customHeight="1">
      <c r="D633" s="368"/>
    </row>
    <row r="634" ht="15.75" customHeight="1">
      <c r="D634" s="368"/>
    </row>
    <row r="635" ht="15.75" customHeight="1">
      <c r="D635" s="368"/>
    </row>
    <row r="636" ht="15.75" customHeight="1">
      <c r="D636" s="368"/>
    </row>
    <row r="637" ht="15.75" customHeight="1">
      <c r="D637" s="368"/>
    </row>
    <row r="638" ht="15.75" customHeight="1">
      <c r="D638" s="368"/>
    </row>
    <row r="639" ht="15.75" customHeight="1">
      <c r="D639" s="368"/>
    </row>
    <row r="640" ht="15.75" customHeight="1">
      <c r="D640" s="368"/>
    </row>
    <row r="641" ht="15.75" customHeight="1">
      <c r="D641" s="368"/>
    </row>
    <row r="642" ht="15.75" customHeight="1">
      <c r="D642" s="368"/>
    </row>
    <row r="643" ht="15.75" customHeight="1">
      <c r="D643" s="368"/>
    </row>
    <row r="644" ht="15.75" customHeight="1">
      <c r="D644" s="368"/>
    </row>
    <row r="645" ht="15.75" customHeight="1">
      <c r="D645" s="368"/>
    </row>
    <row r="646" ht="15.75" customHeight="1">
      <c r="D646" s="368"/>
    </row>
    <row r="647" ht="15.75" customHeight="1">
      <c r="D647" s="368"/>
    </row>
    <row r="648" ht="15.75" customHeight="1">
      <c r="D648" s="368"/>
    </row>
    <row r="649" ht="15.75" customHeight="1">
      <c r="D649" s="368"/>
    </row>
    <row r="650" ht="15.75" customHeight="1">
      <c r="D650" s="368"/>
    </row>
    <row r="651" ht="15.75" customHeight="1">
      <c r="D651" s="368"/>
    </row>
    <row r="652" ht="15.75" customHeight="1">
      <c r="D652" s="368"/>
    </row>
    <row r="653" ht="15.75" customHeight="1">
      <c r="D653" s="368"/>
    </row>
    <row r="654" ht="15.75" customHeight="1">
      <c r="D654" s="368"/>
    </row>
    <row r="655" ht="15.75" customHeight="1">
      <c r="D655" s="368"/>
    </row>
    <row r="656" ht="15.75" customHeight="1">
      <c r="D656" s="368"/>
    </row>
    <row r="657" ht="15.75" customHeight="1">
      <c r="D657" s="368"/>
    </row>
    <row r="658" ht="15.75" customHeight="1">
      <c r="D658" s="368"/>
    </row>
    <row r="659" ht="15.75" customHeight="1">
      <c r="D659" s="368"/>
    </row>
    <row r="660" ht="15.75" customHeight="1">
      <c r="D660" s="368"/>
    </row>
    <row r="661" ht="15.75" customHeight="1">
      <c r="D661" s="368"/>
    </row>
    <row r="662" ht="15.75" customHeight="1">
      <c r="D662" s="368"/>
    </row>
    <row r="663" ht="15.75" customHeight="1">
      <c r="D663" s="368"/>
    </row>
    <row r="664" ht="15.75" customHeight="1">
      <c r="D664" s="368"/>
    </row>
    <row r="665" ht="15.75" customHeight="1">
      <c r="D665" s="368"/>
    </row>
    <row r="666" ht="15.75" customHeight="1">
      <c r="D666" s="368"/>
    </row>
    <row r="667" ht="15.75" customHeight="1">
      <c r="D667" s="368"/>
    </row>
    <row r="668" ht="15.75" customHeight="1">
      <c r="D668" s="368"/>
    </row>
    <row r="669" ht="15.75" customHeight="1">
      <c r="D669" s="368"/>
    </row>
    <row r="670" ht="15.75" customHeight="1">
      <c r="D670" s="368"/>
    </row>
    <row r="671" ht="15.75" customHeight="1">
      <c r="D671" s="368"/>
    </row>
    <row r="672" ht="15.75" customHeight="1">
      <c r="D672" s="368"/>
    </row>
    <row r="673" ht="15.75" customHeight="1">
      <c r="D673" s="368"/>
    </row>
    <row r="674" ht="15.75" customHeight="1">
      <c r="D674" s="368"/>
    </row>
    <row r="675" ht="15.75" customHeight="1">
      <c r="D675" s="368"/>
    </row>
    <row r="676" ht="15.75" customHeight="1">
      <c r="D676" s="368"/>
    </row>
    <row r="677" ht="15.75" customHeight="1">
      <c r="D677" s="368"/>
    </row>
    <row r="678" ht="15.75" customHeight="1">
      <c r="D678" s="368"/>
    </row>
    <row r="679" ht="15.75" customHeight="1">
      <c r="D679" s="368"/>
    </row>
    <row r="680" ht="15.75" customHeight="1">
      <c r="D680" s="368"/>
    </row>
    <row r="681" ht="15.75" customHeight="1">
      <c r="D681" s="368"/>
    </row>
    <row r="682" ht="15.75" customHeight="1">
      <c r="D682" s="368"/>
    </row>
    <row r="683" ht="15.75" customHeight="1">
      <c r="D683" s="368"/>
    </row>
    <row r="684" ht="15.75" customHeight="1">
      <c r="D684" s="368"/>
    </row>
    <row r="685" ht="15.75" customHeight="1">
      <c r="D685" s="368"/>
    </row>
    <row r="686" ht="15.75" customHeight="1">
      <c r="D686" s="368"/>
    </row>
    <row r="687" ht="15.75" customHeight="1">
      <c r="D687" s="368"/>
    </row>
    <row r="688" ht="15.75" customHeight="1">
      <c r="D688" s="368"/>
    </row>
    <row r="689" ht="15.75" customHeight="1">
      <c r="D689" s="368"/>
    </row>
    <row r="690" ht="15.75" customHeight="1">
      <c r="D690" s="368"/>
    </row>
    <row r="691" ht="15.75" customHeight="1">
      <c r="D691" s="368"/>
    </row>
    <row r="692" ht="15.75" customHeight="1">
      <c r="D692" s="368"/>
    </row>
    <row r="693" ht="15.75" customHeight="1">
      <c r="D693" s="368"/>
    </row>
    <row r="694" ht="15.75" customHeight="1">
      <c r="D694" s="368"/>
    </row>
    <row r="695" ht="15.75" customHeight="1">
      <c r="D695" s="368"/>
    </row>
    <row r="696" ht="15.75" customHeight="1">
      <c r="D696" s="368"/>
    </row>
    <row r="697" ht="15.75" customHeight="1">
      <c r="D697" s="368"/>
    </row>
    <row r="698" ht="15.75" customHeight="1">
      <c r="D698" s="368"/>
    </row>
    <row r="699" ht="15.75" customHeight="1">
      <c r="D699" s="368"/>
    </row>
    <row r="700" ht="15.75" customHeight="1">
      <c r="D700" s="368"/>
    </row>
    <row r="701" ht="15.75" customHeight="1">
      <c r="D701" s="368"/>
    </row>
    <row r="702" ht="15.75" customHeight="1">
      <c r="D702" s="368"/>
    </row>
    <row r="703" ht="15.75" customHeight="1">
      <c r="D703" s="368"/>
    </row>
    <row r="704" ht="15.75" customHeight="1">
      <c r="D704" s="368"/>
    </row>
    <row r="705" ht="15.75" customHeight="1">
      <c r="D705" s="368"/>
    </row>
    <row r="706" ht="15.75" customHeight="1">
      <c r="D706" s="368"/>
    </row>
    <row r="707" ht="15.75" customHeight="1">
      <c r="D707" s="368"/>
    </row>
    <row r="708" ht="15.75" customHeight="1">
      <c r="D708" s="368"/>
    </row>
    <row r="709" ht="15.75" customHeight="1">
      <c r="D709" s="368"/>
    </row>
    <row r="710" ht="15.75" customHeight="1">
      <c r="D710" s="368"/>
    </row>
    <row r="711" ht="15.75" customHeight="1">
      <c r="D711" s="368"/>
    </row>
    <row r="712" ht="15.75" customHeight="1">
      <c r="D712" s="368"/>
    </row>
    <row r="713" ht="15.75" customHeight="1">
      <c r="D713" s="368"/>
    </row>
    <row r="714" ht="15.75" customHeight="1">
      <c r="D714" s="368"/>
    </row>
    <row r="715" ht="15.75" customHeight="1">
      <c r="D715" s="368"/>
    </row>
    <row r="716" ht="15.75" customHeight="1">
      <c r="D716" s="368"/>
    </row>
    <row r="717" ht="15.75" customHeight="1">
      <c r="D717" s="368"/>
    </row>
    <row r="718" ht="15.75" customHeight="1">
      <c r="D718" s="368"/>
    </row>
    <row r="719" ht="15.75" customHeight="1">
      <c r="D719" s="368"/>
    </row>
    <row r="720" ht="15.75" customHeight="1">
      <c r="D720" s="368"/>
    </row>
    <row r="721" ht="15.75" customHeight="1">
      <c r="D721" s="368"/>
    </row>
    <row r="722" ht="15.75" customHeight="1">
      <c r="D722" s="368"/>
    </row>
    <row r="723" ht="15.75" customHeight="1">
      <c r="D723" s="368"/>
    </row>
    <row r="724" ht="15.75" customHeight="1">
      <c r="D724" s="368"/>
    </row>
    <row r="725" ht="15.75" customHeight="1">
      <c r="D725" s="368"/>
    </row>
    <row r="726" ht="15.75" customHeight="1">
      <c r="D726" s="368"/>
    </row>
    <row r="727" ht="15.75" customHeight="1">
      <c r="D727" s="368"/>
    </row>
    <row r="728" ht="15.75" customHeight="1">
      <c r="D728" s="368"/>
    </row>
    <row r="729" ht="15.75" customHeight="1">
      <c r="D729" s="368"/>
    </row>
    <row r="730" ht="15.75" customHeight="1">
      <c r="D730" s="368"/>
    </row>
    <row r="731" ht="15.75" customHeight="1">
      <c r="D731" s="368"/>
    </row>
    <row r="732" ht="15.75" customHeight="1">
      <c r="D732" s="368"/>
    </row>
    <row r="733" ht="15.75" customHeight="1">
      <c r="D733" s="368"/>
    </row>
    <row r="734" ht="15.75" customHeight="1">
      <c r="D734" s="368"/>
    </row>
    <row r="735" ht="15.75" customHeight="1">
      <c r="D735" s="368"/>
    </row>
    <row r="736" ht="15.75" customHeight="1">
      <c r="D736" s="368"/>
    </row>
    <row r="737" ht="15.75" customHeight="1">
      <c r="D737" s="368"/>
    </row>
    <row r="738" ht="15.75" customHeight="1">
      <c r="D738" s="368"/>
    </row>
    <row r="739" ht="15.75" customHeight="1">
      <c r="D739" s="368"/>
    </row>
    <row r="740" ht="15.75" customHeight="1">
      <c r="D740" s="368"/>
    </row>
    <row r="741" ht="15.75" customHeight="1">
      <c r="D741" s="368"/>
    </row>
    <row r="742" ht="15.75" customHeight="1">
      <c r="D742" s="368"/>
    </row>
    <row r="743" ht="15.75" customHeight="1">
      <c r="D743" s="368"/>
    </row>
    <row r="744" ht="15.75" customHeight="1">
      <c r="D744" s="368"/>
    </row>
    <row r="745" ht="15.75" customHeight="1">
      <c r="D745" s="368"/>
    </row>
    <row r="746" ht="15.75" customHeight="1">
      <c r="D746" s="368"/>
    </row>
    <row r="747" ht="15.75" customHeight="1">
      <c r="D747" s="368"/>
    </row>
    <row r="748" ht="15.75" customHeight="1">
      <c r="D748" s="368"/>
    </row>
    <row r="749" ht="15.75" customHeight="1">
      <c r="D749" s="368"/>
    </row>
    <row r="750" ht="15.75" customHeight="1">
      <c r="D750" s="368"/>
    </row>
    <row r="751" ht="15.75" customHeight="1">
      <c r="D751" s="368"/>
    </row>
    <row r="752" ht="15.75" customHeight="1">
      <c r="D752" s="368"/>
    </row>
    <row r="753" ht="15.75" customHeight="1">
      <c r="D753" s="368"/>
    </row>
    <row r="754" ht="15.75" customHeight="1">
      <c r="D754" s="368"/>
    </row>
    <row r="755" ht="15.75" customHeight="1">
      <c r="D755" s="368"/>
    </row>
    <row r="756" ht="15.75" customHeight="1">
      <c r="D756" s="368"/>
    </row>
    <row r="757" ht="15.75" customHeight="1">
      <c r="D757" s="368"/>
    </row>
    <row r="758" ht="15.75" customHeight="1">
      <c r="D758" s="368"/>
    </row>
    <row r="759" ht="15.75" customHeight="1">
      <c r="D759" s="368"/>
    </row>
    <row r="760" ht="15.75" customHeight="1">
      <c r="D760" s="368"/>
    </row>
    <row r="761" ht="15.75" customHeight="1">
      <c r="D761" s="368"/>
    </row>
    <row r="762" ht="15.75" customHeight="1">
      <c r="D762" s="368"/>
    </row>
    <row r="763" ht="15.75" customHeight="1">
      <c r="D763" s="368"/>
    </row>
    <row r="764" ht="15.75" customHeight="1">
      <c r="D764" s="368"/>
    </row>
    <row r="765" ht="15.75" customHeight="1">
      <c r="D765" s="368"/>
    </row>
    <row r="766" ht="15.75" customHeight="1">
      <c r="D766" s="368"/>
    </row>
    <row r="767" ht="15.75" customHeight="1">
      <c r="D767" s="368"/>
    </row>
    <row r="768" ht="15.75" customHeight="1">
      <c r="D768" s="368"/>
    </row>
    <row r="769" ht="15.75" customHeight="1">
      <c r="D769" s="368"/>
    </row>
    <row r="770" ht="15.75" customHeight="1">
      <c r="D770" s="368"/>
    </row>
    <row r="771" ht="15.75" customHeight="1">
      <c r="D771" s="368"/>
    </row>
    <row r="772" ht="15.75" customHeight="1">
      <c r="D772" s="368"/>
    </row>
    <row r="773" ht="15.75" customHeight="1">
      <c r="D773" s="368"/>
    </row>
    <row r="774" ht="15.75" customHeight="1">
      <c r="D774" s="368"/>
    </row>
    <row r="775" ht="15.75" customHeight="1">
      <c r="D775" s="368"/>
    </row>
    <row r="776" ht="15.75" customHeight="1">
      <c r="D776" s="368"/>
    </row>
    <row r="777" ht="15.75" customHeight="1">
      <c r="D777" s="368"/>
    </row>
    <row r="778" ht="15.75" customHeight="1">
      <c r="D778" s="368"/>
    </row>
    <row r="779" ht="15.75" customHeight="1">
      <c r="D779" s="368"/>
    </row>
    <row r="780" ht="15.75" customHeight="1">
      <c r="D780" s="368"/>
    </row>
    <row r="781" ht="15.75" customHeight="1">
      <c r="D781" s="368"/>
    </row>
    <row r="782" ht="15.75" customHeight="1">
      <c r="D782" s="368"/>
    </row>
    <row r="783" ht="15.75" customHeight="1">
      <c r="D783" s="368"/>
    </row>
    <row r="784" ht="15.75" customHeight="1">
      <c r="D784" s="368"/>
    </row>
    <row r="785" ht="15.75" customHeight="1">
      <c r="D785" s="368"/>
    </row>
    <row r="786" ht="15.75" customHeight="1">
      <c r="D786" s="368"/>
    </row>
    <row r="787" ht="15.75" customHeight="1">
      <c r="D787" s="368"/>
    </row>
    <row r="788" ht="15.75" customHeight="1">
      <c r="D788" s="368"/>
    </row>
    <row r="789" ht="15.75" customHeight="1">
      <c r="D789" s="368"/>
    </row>
    <row r="790" ht="15.75" customHeight="1">
      <c r="D790" s="368"/>
    </row>
    <row r="791" ht="15.75" customHeight="1">
      <c r="D791" s="368"/>
    </row>
    <row r="792" ht="15.75" customHeight="1">
      <c r="D792" s="368"/>
    </row>
    <row r="793" ht="15.75" customHeight="1">
      <c r="D793" s="368"/>
    </row>
    <row r="794" ht="15.75" customHeight="1">
      <c r="D794" s="368"/>
    </row>
    <row r="795" ht="15.75" customHeight="1">
      <c r="D795" s="368"/>
    </row>
    <row r="796" ht="15.75" customHeight="1">
      <c r="D796" s="368"/>
    </row>
    <row r="797" ht="15.75" customHeight="1">
      <c r="D797" s="368"/>
    </row>
    <row r="798" ht="15.75" customHeight="1">
      <c r="D798" s="368"/>
    </row>
    <row r="799" ht="15.75" customHeight="1">
      <c r="D799" s="368"/>
    </row>
    <row r="800" ht="15.75" customHeight="1">
      <c r="D800" s="368"/>
    </row>
    <row r="801" ht="15.75" customHeight="1">
      <c r="D801" s="368"/>
    </row>
    <row r="802" ht="15.75" customHeight="1">
      <c r="D802" s="368"/>
    </row>
    <row r="803" ht="15.75" customHeight="1">
      <c r="D803" s="368"/>
    </row>
    <row r="804" ht="15.75" customHeight="1">
      <c r="D804" s="368"/>
    </row>
    <row r="805" ht="15.75" customHeight="1">
      <c r="D805" s="368"/>
    </row>
    <row r="806" ht="15.75" customHeight="1">
      <c r="D806" s="368"/>
    </row>
    <row r="807" ht="15.75" customHeight="1">
      <c r="D807" s="368"/>
    </row>
    <row r="808" ht="15.75" customHeight="1">
      <c r="D808" s="368"/>
    </row>
    <row r="809" ht="15.75" customHeight="1">
      <c r="D809" s="368"/>
    </row>
    <row r="810" ht="15.75" customHeight="1">
      <c r="D810" s="368"/>
    </row>
    <row r="811" ht="15.75" customHeight="1">
      <c r="D811" s="368"/>
    </row>
    <row r="812" ht="15.75" customHeight="1">
      <c r="D812" s="368"/>
    </row>
    <row r="813" ht="15.75" customHeight="1">
      <c r="D813" s="368"/>
    </row>
    <row r="814" ht="15.75" customHeight="1">
      <c r="D814" s="368"/>
    </row>
    <row r="815" ht="15.75" customHeight="1">
      <c r="D815" s="368"/>
    </row>
    <row r="816" ht="15.75" customHeight="1">
      <c r="D816" s="368"/>
    </row>
    <row r="817" ht="15.75" customHeight="1">
      <c r="D817" s="368"/>
    </row>
    <row r="818" ht="15.75" customHeight="1">
      <c r="D818" s="368"/>
    </row>
    <row r="819" ht="15.75" customHeight="1">
      <c r="D819" s="368"/>
    </row>
    <row r="820" ht="15.75" customHeight="1">
      <c r="D820" s="368"/>
    </row>
    <row r="821" ht="15.75" customHeight="1">
      <c r="D821" s="368"/>
    </row>
    <row r="822" ht="15.75" customHeight="1">
      <c r="D822" s="368"/>
    </row>
    <row r="823" ht="15.75" customHeight="1">
      <c r="D823" s="368"/>
    </row>
    <row r="824" ht="15.75" customHeight="1">
      <c r="D824" s="368"/>
    </row>
    <row r="825" ht="15.75" customHeight="1">
      <c r="D825" s="368"/>
    </row>
    <row r="826" ht="15.75" customHeight="1">
      <c r="D826" s="368"/>
    </row>
    <row r="827" ht="15.75" customHeight="1">
      <c r="D827" s="368"/>
    </row>
    <row r="828" ht="15.75" customHeight="1">
      <c r="D828" s="368"/>
    </row>
    <row r="829" ht="15.75" customHeight="1">
      <c r="D829" s="368"/>
    </row>
    <row r="830" ht="15.75" customHeight="1">
      <c r="D830" s="368"/>
    </row>
    <row r="831" ht="15.75" customHeight="1">
      <c r="D831" s="368"/>
    </row>
    <row r="832" ht="15.75" customHeight="1">
      <c r="D832" s="368"/>
    </row>
    <row r="833" ht="15.75" customHeight="1">
      <c r="D833" s="368"/>
    </row>
    <row r="834" ht="15.75" customHeight="1">
      <c r="D834" s="368"/>
    </row>
    <row r="835" ht="15.75" customHeight="1">
      <c r="D835" s="368"/>
    </row>
    <row r="836" ht="15.75" customHeight="1">
      <c r="D836" s="368"/>
    </row>
    <row r="837" ht="15.75" customHeight="1">
      <c r="D837" s="368"/>
    </row>
    <row r="838" ht="15.75" customHeight="1">
      <c r="D838" s="368"/>
    </row>
    <row r="839" ht="15.75" customHeight="1">
      <c r="D839" s="368"/>
    </row>
    <row r="840" ht="15.75" customHeight="1">
      <c r="D840" s="368"/>
    </row>
    <row r="841" ht="15.75" customHeight="1">
      <c r="D841" s="368"/>
    </row>
    <row r="842" ht="15.75" customHeight="1">
      <c r="D842" s="368"/>
    </row>
    <row r="843" ht="15.75" customHeight="1">
      <c r="D843" s="368"/>
    </row>
    <row r="844" ht="15.75" customHeight="1">
      <c r="D844" s="368"/>
    </row>
    <row r="845" ht="15.75" customHeight="1">
      <c r="D845" s="368"/>
    </row>
    <row r="846" ht="15.75" customHeight="1">
      <c r="D846" s="368"/>
    </row>
    <row r="847" ht="15.75" customHeight="1">
      <c r="D847" s="368"/>
    </row>
    <row r="848" ht="15.75" customHeight="1">
      <c r="D848" s="368"/>
    </row>
    <row r="849" ht="15.75" customHeight="1">
      <c r="D849" s="368"/>
    </row>
    <row r="850" ht="15.75" customHeight="1">
      <c r="D850" s="368"/>
    </row>
    <row r="851" ht="15.75" customHeight="1">
      <c r="D851" s="368"/>
    </row>
    <row r="852" ht="15.75" customHeight="1">
      <c r="D852" s="368"/>
    </row>
    <row r="853" ht="15.75" customHeight="1">
      <c r="D853" s="368"/>
    </row>
    <row r="854" ht="15.75" customHeight="1">
      <c r="D854" s="368"/>
    </row>
    <row r="855" ht="15.75" customHeight="1">
      <c r="D855" s="368"/>
    </row>
    <row r="856" ht="15.75" customHeight="1">
      <c r="D856" s="368"/>
    </row>
    <row r="857" ht="15.75" customHeight="1">
      <c r="D857" s="368"/>
    </row>
    <row r="858" ht="15.75" customHeight="1">
      <c r="D858" s="368"/>
    </row>
    <row r="859" ht="15.75" customHeight="1">
      <c r="D859" s="368"/>
    </row>
    <row r="860" ht="15.75" customHeight="1">
      <c r="D860" s="368"/>
    </row>
    <row r="861" ht="15.75" customHeight="1">
      <c r="D861" s="368"/>
    </row>
    <row r="862" ht="15.75" customHeight="1">
      <c r="D862" s="368"/>
    </row>
    <row r="863" ht="15.75" customHeight="1">
      <c r="D863" s="368"/>
    </row>
    <row r="864" ht="15.75" customHeight="1">
      <c r="D864" s="368"/>
    </row>
    <row r="865" ht="15.75" customHeight="1">
      <c r="D865" s="368"/>
    </row>
    <row r="866" ht="15.75" customHeight="1">
      <c r="D866" s="368"/>
    </row>
    <row r="867" ht="15.75" customHeight="1">
      <c r="D867" s="368"/>
    </row>
    <row r="868" ht="15.75" customHeight="1">
      <c r="D868" s="368"/>
    </row>
    <row r="869" ht="15.75" customHeight="1">
      <c r="D869" s="368"/>
    </row>
    <row r="870" ht="15.75" customHeight="1">
      <c r="D870" s="368"/>
    </row>
    <row r="871" ht="15.75" customHeight="1">
      <c r="D871" s="368"/>
    </row>
    <row r="872" ht="15.75" customHeight="1">
      <c r="D872" s="368"/>
    </row>
    <row r="873" ht="15.75" customHeight="1">
      <c r="D873" s="368"/>
    </row>
    <row r="874" ht="15.75" customHeight="1">
      <c r="D874" s="368"/>
    </row>
    <row r="875" ht="15.75" customHeight="1">
      <c r="D875" s="368"/>
    </row>
    <row r="876" ht="15.75" customHeight="1">
      <c r="D876" s="368"/>
    </row>
    <row r="877" ht="15.75" customHeight="1">
      <c r="D877" s="368"/>
    </row>
    <row r="878" ht="15.75" customHeight="1">
      <c r="D878" s="368"/>
    </row>
    <row r="879" ht="15.75" customHeight="1">
      <c r="D879" s="368"/>
    </row>
    <row r="880" ht="15.75" customHeight="1">
      <c r="D880" s="368"/>
    </row>
    <row r="881" ht="15.75" customHeight="1">
      <c r="D881" s="368"/>
    </row>
    <row r="882" ht="15.75" customHeight="1">
      <c r="D882" s="368"/>
    </row>
    <row r="883" ht="15.75" customHeight="1">
      <c r="D883" s="368"/>
    </row>
    <row r="884" ht="15.75" customHeight="1">
      <c r="D884" s="368"/>
    </row>
    <row r="885" ht="15.75" customHeight="1">
      <c r="D885" s="368"/>
    </row>
    <row r="886" ht="15.75" customHeight="1">
      <c r="D886" s="368"/>
    </row>
    <row r="887" ht="15.75" customHeight="1">
      <c r="D887" s="368"/>
    </row>
    <row r="888" ht="15.75" customHeight="1">
      <c r="D888" s="368"/>
    </row>
    <row r="889" ht="15.75" customHeight="1">
      <c r="D889" s="368"/>
    </row>
    <row r="890" ht="15.75" customHeight="1">
      <c r="D890" s="368"/>
    </row>
    <row r="891" ht="15.75" customHeight="1">
      <c r="D891" s="368"/>
    </row>
    <row r="892" ht="15.75" customHeight="1">
      <c r="D892" s="368"/>
    </row>
    <row r="893" ht="15.75" customHeight="1">
      <c r="D893" s="368"/>
    </row>
    <row r="894" ht="15.75" customHeight="1">
      <c r="D894" s="368"/>
    </row>
    <row r="895" ht="15.75" customHeight="1">
      <c r="D895" s="368"/>
    </row>
    <row r="896" ht="15.75" customHeight="1">
      <c r="D896" s="368"/>
    </row>
    <row r="897" ht="15.75" customHeight="1">
      <c r="D897" s="368"/>
    </row>
    <row r="898" ht="15.75" customHeight="1">
      <c r="D898" s="368"/>
    </row>
    <row r="899" ht="15.75" customHeight="1">
      <c r="D899" s="368"/>
    </row>
    <row r="900" ht="15.75" customHeight="1">
      <c r="D900" s="368"/>
    </row>
    <row r="901" ht="15.75" customHeight="1">
      <c r="D901" s="368"/>
    </row>
    <row r="902" ht="15.75" customHeight="1">
      <c r="D902" s="368"/>
    </row>
    <row r="903" ht="15.75" customHeight="1">
      <c r="D903" s="368"/>
    </row>
    <row r="904" ht="15.75" customHeight="1">
      <c r="D904" s="368"/>
    </row>
    <row r="905" ht="15.75" customHeight="1">
      <c r="D905" s="368"/>
    </row>
    <row r="906" ht="15.75" customHeight="1">
      <c r="D906" s="368"/>
    </row>
    <row r="907" ht="15.75" customHeight="1">
      <c r="D907" s="368"/>
    </row>
    <row r="908" ht="15.75" customHeight="1">
      <c r="D908" s="368"/>
    </row>
    <row r="909" ht="15.75" customHeight="1">
      <c r="D909" s="368"/>
    </row>
    <row r="910" ht="15.75" customHeight="1">
      <c r="D910" s="368"/>
    </row>
    <row r="911" ht="15.75" customHeight="1">
      <c r="D911" s="368"/>
    </row>
    <row r="912" ht="15.75" customHeight="1">
      <c r="D912" s="368"/>
    </row>
    <row r="913" ht="15.75" customHeight="1">
      <c r="D913" s="368"/>
    </row>
    <row r="914" ht="15.75" customHeight="1">
      <c r="D914" s="368"/>
    </row>
    <row r="915" ht="15.75" customHeight="1">
      <c r="D915" s="368"/>
    </row>
    <row r="916" ht="15.75" customHeight="1">
      <c r="D916" s="368"/>
    </row>
    <row r="917" ht="15.75" customHeight="1">
      <c r="D917" s="368"/>
    </row>
    <row r="918" ht="15.75" customHeight="1">
      <c r="D918" s="368"/>
    </row>
    <row r="919" ht="15.75" customHeight="1">
      <c r="D919" s="368"/>
    </row>
    <row r="920" ht="15.75" customHeight="1">
      <c r="D920" s="368"/>
    </row>
    <row r="921" ht="15.75" customHeight="1">
      <c r="D921" s="368"/>
    </row>
    <row r="922" ht="15.75" customHeight="1">
      <c r="D922" s="368"/>
    </row>
    <row r="923" ht="15.75" customHeight="1">
      <c r="D923" s="368"/>
    </row>
    <row r="924" ht="15.75" customHeight="1">
      <c r="D924" s="368"/>
    </row>
    <row r="925" ht="15.75" customHeight="1">
      <c r="D925" s="368"/>
    </row>
    <row r="926" ht="15.75" customHeight="1">
      <c r="D926" s="368"/>
    </row>
    <row r="927" ht="15.75" customHeight="1">
      <c r="D927" s="368"/>
    </row>
    <row r="928" ht="15.75" customHeight="1">
      <c r="D928" s="368"/>
    </row>
    <row r="929" ht="15.75" customHeight="1">
      <c r="D929" s="368"/>
    </row>
    <row r="930" ht="15.75" customHeight="1">
      <c r="D930" s="368"/>
    </row>
    <row r="931" ht="15.75" customHeight="1">
      <c r="D931" s="368"/>
    </row>
    <row r="932" ht="15.75" customHeight="1">
      <c r="D932" s="368"/>
    </row>
    <row r="933" ht="15.75" customHeight="1">
      <c r="D933" s="368"/>
    </row>
    <row r="934" ht="15.75" customHeight="1">
      <c r="D934" s="368"/>
    </row>
    <row r="935" ht="15.75" customHeight="1">
      <c r="D935" s="368"/>
    </row>
    <row r="936" ht="15.75" customHeight="1">
      <c r="D936" s="368"/>
    </row>
    <row r="937" ht="15.75" customHeight="1">
      <c r="D937" s="368"/>
    </row>
    <row r="938" ht="15.75" customHeight="1">
      <c r="D938" s="368"/>
    </row>
    <row r="939" ht="15.75" customHeight="1">
      <c r="D939" s="368"/>
    </row>
    <row r="940" ht="15.75" customHeight="1">
      <c r="D940" s="368"/>
    </row>
    <row r="941" ht="15.75" customHeight="1">
      <c r="D941" s="368"/>
    </row>
    <row r="942" ht="15.75" customHeight="1">
      <c r="D942" s="368"/>
    </row>
    <row r="943" ht="15.75" customHeight="1">
      <c r="D943" s="368"/>
    </row>
    <row r="944" ht="15.75" customHeight="1">
      <c r="D944" s="368"/>
    </row>
    <row r="945" ht="15.75" customHeight="1">
      <c r="D945" s="368"/>
    </row>
    <row r="946" ht="15.75" customHeight="1">
      <c r="D946" s="368"/>
    </row>
    <row r="947" ht="15.75" customHeight="1">
      <c r="D947" s="368"/>
    </row>
    <row r="948" ht="15.75" customHeight="1">
      <c r="D948" s="368"/>
    </row>
    <row r="949" ht="15.75" customHeight="1">
      <c r="D949" s="368"/>
    </row>
    <row r="950" ht="15.75" customHeight="1">
      <c r="D950" s="368"/>
    </row>
    <row r="951" ht="15.75" customHeight="1">
      <c r="D951" s="368"/>
    </row>
    <row r="952" ht="15.75" customHeight="1">
      <c r="D952" s="368"/>
    </row>
    <row r="953" ht="15.75" customHeight="1">
      <c r="D953" s="368"/>
    </row>
    <row r="954" ht="15.75" customHeight="1">
      <c r="D954" s="368"/>
    </row>
    <row r="955" ht="15.75" customHeight="1">
      <c r="D955" s="368"/>
    </row>
    <row r="956" ht="15.75" customHeight="1">
      <c r="D956" s="368"/>
    </row>
    <row r="957" ht="15.75" customHeight="1">
      <c r="D957" s="368"/>
    </row>
    <row r="958" ht="15.75" customHeight="1">
      <c r="D958" s="368"/>
    </row>
    <row r="959" ht="15.75" customHeight="1">
      <c r="D959" s="368"/>
    </row>
    <row r="960" ht="15.75" customHeight="1">
      <c r="D960" s="368"/>
    </row>
    <row r="961" ht="15.75" customHeight="1">
      <c r="D961" s="368"/>
    </row>
    <row r="962" ht="15.75" customHeight="1">
      <c r="D962" s="368"/>
    </row>
    <row r="963" ht="15.75" customHeight="1">
      <c r="D963" s="368"/>
    </row>
    <row r="964" ht="15.75" customHeight="1">
      <c r="D964" s="368"/>
    </row>
    <row r="965" ht="15.75" customHeight="1">
      <c r="D965" s="368"/>
    </row>
    <row r="966" ht="15.75" customHeight="1">
      <c r="D966" s="368"/>
    </row>
    <row r="967" ht="15.75" customHeight="1">
      <c r="D967" s="368"/>
    </row>
    <row r="968" ht="15.75" customHeight="1">
      <c r="D968" s="368"/>
    </row>
    <row r="969" ht="15.75" customHeight="1">
      <c r="D969" s="368"/>
    </row>
    <row r="970" ht="15.75" customHeight="1">
      <c r="D970" s="368"/>
    </row>
    <row r="971" ht="15.75" customHeight="1">
      <c r="D971" s="368"/>
    </row>
    <row r="972" ht="15.75" customHeight="1">
      <c r="D972" s="368"/>
    </row>
    <row r="973" ht="15.75" customHeight="1">
      <c r="D973" s="368"/>
    </row>
    <row r="974" ht="15.75" customHeight="1">
      <c r="D974" s="368"/>
    </row>
    <row r="975" ht="15.75" customHeight="1">
      <c r="D975" s="368"/>
    </row>
    <row r="976" ht="15.75" customHeight="1">
      <c r="D976" s="368"/>
    </row>
    <row r="977" ht="15.75" customHeight="1">
      <c r="D977" s="368"/>
    </row>
    <row r="978" ht="15.75" customHeight="1">
      <c r="D978" s="368"/>
    </row>
    <row r="979" ht="15.75" customHeight="1">
      <c r="D979" s="368"/>
    </row>
    <row r="980" ht="15.75" customHeight="1">
      <c r="D980" s="368"/>
    </row>
    <row r="981" ht="15.75" customHeight="1">
      <c r="D981" s="368"/>
    </row>
    <row r="982" ht="15.75" customHeight="1">
      <c r="D982" s="368"/>
    </row>
    <row r="983" ht="15.75" customHeight="1">
      <c r="D983" s="368"/>
    </row>
    <row r="984" ht="15.75" customHeight="1">
      <c r="D984" s="368"/>
    </row>
    <row r="985" ht="15.75" customHeight="1">
      <c r="D985" s="368"/>
    </row>
    <row r="986" ht="15.75" customHeight="1">
      <c r="D986" s="368"/>
    </row>
    <row r="987" ht="15.75" customHeight="1">
      <c r="D987" s="368"/>
    </row>
    <row r="988" ht="15.75" customHeight="1">
      <c r="D988" s="368"/>
    </row>
    <row r="989" ht="15.75" customHeight="1">
      <c r="D989" s="368"/>
    </row>
    <row r="990" ht="15.75" customHeight="1">
      <c r="D990" s="368"/>
    </row>
    <row r="991" ht="15.75" customHeight="1">
      <c r="D991" s="368"/>
    </row>
    <row r="992" ht="15.75" customHeight="1">
      <c r="D992" s="368"/>
    </row>
    <row r="993" ht="15.75" customHeight="1">
      <c r="D993" s="368"/>
    </row>
    <row r="994" ht="15.75" customHeight="1">
      <c r="D994" s="368"/>
    </row>
    <row r="995" ht="15.75" customHeight="1">
      <c r="D995" s="368"/>
    </row>
    <row r="996" ht="15.75" customHeight="1">
      <c r="D996" s="368"/>
    </row>
    <row r="997" ht="15.75" customHeight="1">
      <c r="D997" s="368"/>
    </row>
    <row r="998" ht="15.75" customHeight="1">
      <c r="D998" s="368"/>
    </row>
    <row r="999" ht="15.75" customHeight="1">
      <c r="D999" s="368"/>
    </row>
    <row r="1000" ht="15.75" customHeight="1">
      <c r="D1000" s="368"/>
    </row>
  </sheetData>
  <hyperlinks>
    <hyperlink r:id="rId1" ref="N4"/>
    <hyperlink r:id="rId2" ref="O4"/>
    <hyperlink r:id="rId3" ref="N5"/>
    <hyperlink r:id="rId4" ref="O5"/>
  </hyperlinks>
  <printOptions/>
  <pageMargins bottom="0.75" footer="0.0" header="0.0" left="0.7" right="0.7" top="0.75"/>
  <pageSetup orientation="landscape"/>
  <drawing r:id="rId5"/>
</worksheet>
</file>