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iaomi\source\repos\ProcessingCheckListWss\ProcessingCheckListWss\bin\Debug\Result\"/>
    </mc:Choice>
  </mc:AlternateContent>
  <bookViews>
    <workbookView xWindow="0" yWindow="0" windowWidth="23040" windowHeight="9192" firstSheet="2" activeTab="3"/>
  </bookViews>
  <sheets>
    <sheet name="Звонок для выявление ЛПР" sheetId="1" r:id="rId1"/>
    <sheet name="Звонок ЛПР" sheetId="2" r:id="rId2"/>
    <sheet name="ТЗ отправлено" sheetId="3" r:id="rId3"/>
    <sheet name="ВХОДЯЩИЙ ЗВОНОК" sheetId="4" r:id="rId4"/>
    <sheet name="Уточняющее касание" sheetId="5" r:id="rId5"/>
    <sheet name="Было не удобно говорить, недозв" sheetId="6" r:id="rId6"/>
    <sheet name="Статистика" sheetId="7" r:id="rId7"/>
    <sheet name="Сводная " sheetId="8" r:id="rId8"/>
  </sheets>
  <calcPr calcId="162913"/>
  <extLst>
    <x:ext xmlns:x="http://schemas.openxmlformats.org/spreadsheetml/2006/main" uri="GoogleSheetsCustomDataVersion1">
      <go:sheetsCustomData xmlns:go="http://customooxmlschemas.google.com/" r:id="rId12" roundtripDataSignature="AMtx7mjkEjK7HvnliwDp59sNkdJTSQLHUA=="/>
    </x:ext>
  </extLst>
</workbook>
</file>

<file path=xl/calcChain.xml><?xml version="1.0" encoding="utf-8"?>
<calcChain xmlns="http://schemas.openxmlformats.org/spreadsheetml/2006/main">
  <c r="B21" i="1" l="1"/>
  <c r="E21" i="1"/>
  <c r="E24" i="1" s="1"/>
  <c r="F21" i="1"/>
  <c r="F24" i="1" s="1"/>
  <c r="G21" i="1"/>
  <c r="G23" i="1" s="1"/>
  <c r="H21" i="1"/>
  <c r="H23" i="1"/>
  <c r="G24" i="1"/>
  <c r="H24" i="1"/>
  <c r="I33" i="1"/>
  <c r="I34" i="1"/>
  <c r="B34" i="2"/>
  <c r="E34" i="2"/>
  <c r="E37" i="2" s="1"/>
  <c r="F34" i="2"/>
  <c r="F36" i="2" s="1"/>
  <c r="G34" i="2"/>
  <c r="I34" i="2"/>
  <c r="J34" i="2"/>
  <c r="K34" i="2"/>
  <c r="M34" i="2"/>
  <c r="O34" i="2"/>
  <c r="E36" i="2"/>
  <c r="H45" i="2" s="1"/>
  <c r="Y8" i="7" s="1"/>
  <c r="AA8" i="7" s="1"/>
  <c r="G36" i="2"/>
  <c r="I36" i="2"/>
  <c r="J36" i="2"/>
  <c r="K36" i="2"/>
  <c r="M36" i="2"/>
  <c r="O36" i="2"/>
  <c r="P45" i="2" s="1"/>
  <c r="Y24" i="7" s="1"/>
  <c r="AA24" i="7" s="1"/>
  <c r="G37" i="2"/>
  <c r="I37" i="2"/>
  <c r="J37" i="2"/>
  <c r="K37" i="2"/>
  <c r="M37" i="2"/>
  <c r="O37" i="2"/>
  <c r="L45" i="2"/>
  <c r="N45" i="2"/>
  <c r="H46" i="2"/>
  <c r="L46" i="2"/>
  <c r="N46" i="2"/>
  <c r="P46" i="2"/>
  <c r="H47" i="2"/>
  <c r="L47" i="2"/>
  <c r="AB11" i="7" s="1"/>
  <c r="N47" i="2"/>
  <c r="P47" i="2"/>
  <c r="B39" i="3"/>
  <c r="E39" i="3"/>
  <c r="E42" i="3" s="1"/>
  <c r="F51" i="3"/>
  <c r="AU18" i="7" s="1"/>
  <c r="F52" i="3"/>
  <c r="B22" i="4"/>
  <c r="E22" i="4"/>
  <c r="F22" i="4"/>
  <c r="G22" i="4"/>
  <c r="I22" i="4"/>
  <c r="K22" i="4"/>
  <c r="K24" i="4" s="1"/>
  <c r="L33" i="4" s="1"/>
  <c r="BP11" i="7" s="1"/>
  <c r="BR11" i="7" s="1"/>
  <c r="M22" i="4"/>
  <c r="M25" i="4" s="1"/>
  <c r="O22" i="4"/>
  <c r="Q22" i="4"/>
  <c r="E24" i="4"/>
  <c r="F24" i="4"/>
  <c r="G24" i="4"/>
  <c r="I24" i="4"/>
  <c r="O24" i="4"/>
  <c r="Q24" i="4"/>
  <c r="E25" i="4"/>
  <c r="F25" i="4"/>
  <c r="G25" i="4"/>
  <c r="I25" i="4"/>
  <c r="O25" i="4"/>
  <c r="Q25" i="4"/>
  <c r="H33" i="4"/>
  <c r="J33" i="4"/>
  <c r="P33" i="4"/>
  <c r="BP22" i="7" s="1"/>
  <c r="BR22" i="7" s="1"/>
  <c r="R33" i="4"/>
  <c r="BP27" i="7" s="1"/>
  <c r="BR27" i="7" s="1"/>
  <c r="H34" i="4"/>
  <c r="J34" i="4"/>
  <c r="L34" i="4"/>
  <c r="N34" i="4"/>
  <c r="P34" i="4"/>
  <c r="R34" i="4"/>
  <c r="H35" i="4"/>
  <c r="J35" i="4"/>
  <c r="L35" i="4"/>
  <c r="N35" i="4"/>
  <c r="P35" i="4"/>
  <c r="R35" i="4"/>
  <c r="B25" i="5"/>
  <c r="E25" i="5"/>
  <c r="F25" i="5"/>
  <c r="F27" i="5" s="1"/>
  <c r="G25" i="5"/>
  <c r="G28" i="5" s="1"/>
  <c r="H25" i="5"/>
  <c r="J25" i="5"/>
  <c r="K25" i="5"/>
  <c r="L25" i="5"/>
  <c r="M25" i="5"/>
  <c r="O25" i="5"/>
  <c r="P25" i="5"/>
  <c r="P27" i="5" s="1"/>
  <c r="Q25" i="5"/>
  <c r="Q28" i="5" s="1"/>
  <c r="S25" i="5"/>
  <c r="T25" i="5"/>
  <c r="V25" i="5"/>
  <c r="X25" i="5"/>
  <c r="Y25" i="5"/>
  <c r="AA25" i="5"/>
  <c r="AB25" i="5"/>
  <c r="AB27" i="5" s="1"/>
  <c r="AC25" i="5"/>
  <c r="AC28" i="5" s="1"/>
  <c r="AE25" i="5"/>
  <c r="AF25" i="5"/>
  <c r="AG25" i="5"/>
  <c r="AI25" i="5"/>
  <c r="AJ25" i="5"/>
  <c r="AK25" i="5"/>
  <c r="AM25" i="5"/>
  <c r="AM27" i="5" s="1"/>
  <c r="AN25" i="5"/>
  <c r="AN28" i="5" s="1"/>
  <c r="AP25" i="5"/>
  <c r="AQ25" i="5"/>
  <c r="AS25" i="5"/>
  <c r="AU25" i="5"/>
  <c r="AW25" i="5"/>
  <c r="AX25" i="5"/>
  <c r="AY25" i="5"/>
  <c r="AY27" i="5" s="1"/>
  <c r="BA25" i="5"/>
  <c r="BA28" i="5" s="1"/>
  <c r="E27" i="5"/>
  <c r="H27" i="5"/>
  <c r="J27" i="5"/>
  <c r="K27" i="5"/>
  <c r="L27" i="5"/>
  <c r="M27" i="5"/>
  <c r="O27" i="5"/>
  <c r="S27" i="5"/>
  <c r="T27" i="5"/>
  <c r="V27" i="5"/>
  <c r="X27" i="5"/>
  <c r="Z36" i="5" s="1"/>
  <c r="CL18" i="7" s="1"/>
  <c r="CN18" i="7" s="1"/>
  <c r="Y27" i="5"/>
  <c r="AA27" i="5"/>
  <c r="AE27" i="5"/>
  <c r="AF27" i="5"/>
  <c r="AG27" i="5"/>
  <c r="AI27" i="5"/>
  <c r="AJ27" i="5"/>
  <c r="AL36" i="5" s="1"/>
  <c r="CL22" i="7" s="1"/>
  <c r="CN22" i="7" s="1"/>
  <c r="AK27" i="5"/>
  <c r="AP27" i="5"/>
  <c r="AQ27" i="5"/>
  <c r="AS27" i="5"/>
  <c r="AU27" i="5"/>
  <c r="AV36" i="5" s="1"/>
  <c r="CL26" i="7" s="1"/>
  <c r="CN26" i="7" s="1"/>
  <c r="AW27" i="5"/>
  <c r="AZ36" i="5" s="1"/>
  <c r="CL27" i="7" s="1"/>
  <c r="CN27" i="7" s="1"/>
  <c r="AX27" i="5"/>
  <c r="E28" i="5"/>
  <c r="H28" i="5"/>
  <c r="J28" i="5"/>
  <c r="K28" i="5"/>
  <c r="L28" i="5"/>
  <c r="M28" i="5"/>
  <c r="O28" i="5"/>
  <c r="S28" i="5"/>
  <c r="T28" i="5"/>
  <c r="V28" i="5"/>
  <c r="X28" i="5"/>
  <c r="Y28" i="5"/>
  <c r="AA28" i="5"/>
  <c r="AE28" i="5"/>
  <c r="AF28" i="5"/>
  <c r="AG28" i="5"/>
  <c r="AI28" i="5"/>
  <c r="AJ28" i="5"/>
  <c r="AK28" i="5"/>
  <c r="AP28" i="5"/>
  <c r="AQ28" i="5"/>
  <c r="AS28" i="5"/>
  <c r="AU28" i="5"/>
  <c r="AW28" i="5"/>
  <c r="AX28" i="5"/>
  <c r="N36" i="5"/>
  <c r="CL10" i="7" s="1"/>
  <c r="CN10" i="7" s="1"/>
  <c r="U36" i="5"/>
  <c r="W36" i="5"/>
  <c r="AH36" i="5"/>
  <c r="AR36" i="5"/>
  <c r="AT36" i="5"/>
  <c r="I37" i="5"/>
  <c r="N37" i="5"/>
  <c r="CM10" i="7" s="1"/>
  <c r="R37" i="5"/>
  <c r="CM11" i="7" s="1"/>
  <c r="C9" i="8" s="1"/>
  <c r="U37" i="5"/>
  <c r="W37" i="5"/>
  <c r="Z37" i="5"/>
  <c r="AD37" i="5"/>
  <c r="AH37" i="5"/>
  <c r="AL37" i="5"/>
  <c r="AO37" i="5"/>
  <c r="AR37" i="5"/>
  <c r="CM24" i="7" s="1"/>
  <c r="AT37" i="5"/>
  <c r="AV37" i="5"/>
  <c r="AZ37" i="5"/>
  <c r="BB37" i="5"/>
  <c r="I38" i="5"/>
  <c r="N38" i="5"/>
  <c r="R38" i="5"/>
  <c r="CO11" i="7" s="1"/>
  <c r="U38" i="5"/>
  <c r="CO12" i="7" s="1"/>
  <c r="E10" i="8" s="1"/>
  <c r="W38" i="5"/>
  <c r="Z38" i="5"/>
  <c r="AD38" i="5"/>
  <c r="AH38" i="5"/>
  <c r="AL38" i="5"/>
  <c r="AO38" i="5"/>
  <c r="AR38" i="5"/>
  <c r="CO24" i="7" s="1"/>
  <c r="AT38" i="5"/>
  <c r="CO25" i="7" s="1"/>
  <c r="E23" i="8" s="1"/>
  <c r="AV38" i="5"/>
  <c r="AZ38" i="5"/>
  <c r="BB38" i="5"/>
  <c r="B15" i="6"/>
  <c r="E15" i="6"/>
  <c r="F15" i="6"/>
  <c r="F17" i="6" s="1"/>
  <c r="G15" i="6"/>
  <c r="G17" i="6" s="1"/>
  <c r="H15" i="6"/>
  <c r="H18" i="6" s="1"/>
  <c r="I15" i="6"/>
  <c r="K15" i="6"/>
  <c r="M15" i="6"/>
  <c r="E17" i="6"/>
  <c r="I17" i="6"/>
  <c r="K17" i="6"/>
  <c r="M17" i="6"/>
  <c r="E18" i="6"/>
  <c r="F18" i="6"/>
  <c r="I18" i="6"/>
  <c r="K18" i="6"/>
  <c r="M18" i="6"/>
  <c r="L26" i="6"/>
  <c r="N26" i="6"/>
  <c r="J27" i="6"/>
  <c r="L27" i="6"/>
  <c r="N27" i="6"/>
  <c r="J28" i="6"/>
  <c r="DH8" i="7" s="1"/>
  <c r="DN11" i="7" s="1"/>
  <c r="DS4" i="7" s="1"/>
  <c r="L28" i="6"/>
  <c r="N28" i="6"/>
  <c r="CB3" i="7"/>
  <c r="CC3" i="7"/>
  <c r="CD3" i="7"/>
  <c r="P4" i="7"/>
  <c r="Q4" i="7"/>
  <c r="BG4" i="7"/>
  <c r="BH4" i="7"/>
  <c r="BR4" i="7"/>
  <c r="CN4" i="7"/>
  <c r="DG4" i="7"/>
  <c r="BR5" i="7"/>
  <c r="CN5" i="7"/>
  <c r="AV6" i="7"/>
  <c r="CN6" i="7"/>
  <c r="AA7" i="7"/>
  <c r="BR7" i="7"/>
  <c r="CN7" i="7"/>
  <c r="C8" i="7"/>
  <c r="E8" i="7"/>
  <c r="Z8" i="7"/>
  <c r="AB8" i="7"/>
  <c r="AT8" i="7"/>
  <c r="AU8" i="7"/>
  <c r="AW8" i="7"/>
  <c r="BP8" i="7"/>
  <c r="BR8" i="7" s="1"/>
  <c r="BQ8" i="7"/>
  <c r="BS8" i="7"/>
  <c r="BY11" i="7" s="1"/>
  <c r="CD4" i="7" s="1"/>
  <c r="CM8" i="7"/>
  <c r="CO8" i="7"/>
  <c r="DF8" i="7"/>
  <c r="AG9" i="7"/>
  <c r="BB9" i="7"/>
  <c r="BX9" i="7"/>
  <c r="DM9" i="7"/>
  <c r="AG10" i="7"/>
  <c r="BP10" i="7"/>
  <c r="BQ10" i="7"/>
  <c r="BR10" i="7"/>
  <c r="BS10" i="7"/>
  <c r="BY12" i="7" s="1"/>
  <c r="BX10" i="7"/>
  <c r="CO10" i="7"/>
  <c r="CT10" i="7"/>
  <c r="DE10" i="7"/>
  <c r="DG10" i="7" s="1"/>
  <c r="DF10" i="7"/>
  <c r="DL12" i="7" s="1"/>
  <c r="DK12" i="7" s="1"/>
  <c r="DM12" i="7" s="1"/>
  <c r="DH10" i="7"/>
  <c r="DM10" i="7"/>
  <c r="J11" i="7"/>
  <c r="L11" i="7"/>
  <c r="Y11" i="7"/>
  <c r="AA11" i="7" s="1"/>
  <c r="Z11" i="7"/>
  <c r="AF11" i="7"/>
  <c r="AL4" i="7" s="1"/>
  <c r="AZ11" i="7"/>
  <c r="BB11" i="7" s="1"/>
  <c r="BQ11" i="7"/>
  <c r="BS11" i="7"/>
  <c r="BW11" i="7"/>
  <c r="CS11" i="7"/>
  <c r="CU11" i="7"/>
  <c r="DL11" i="7"/>
  <c r="DR4" i="7" s="1"/>
  <c r="AF12" i="7"/>
  <c r="BQ12" i="7"/>
  <c r="BS12" i="7"/>
  <c r="BW12" i="7"/>
  <c r="CL12" i="7"/>
  <c r="CM12" i="7"/>
  <c r="CN12" i="7" s="1"/>
  <c r="DN12" i="7"/>
  <c r="BW15" i="7"/>
  <c r="BV15" i="7" s="1"/>
  <c r="BX15" i="7" s="1"/>
  <c r="AF16" i="7"/>
  <c r="AE16" i="7" s="1"/>
  <c r="AG16" i="7" s="1"/>
  <c r="CL17" i="7"/>
  <c r="CN17" i="7" s="1"/>
  <c r="CM17" i="7"/>
  <c r="CS14" i="7" s="1"/>
  <c r="CO17" i="7"/>
  <c r="CU14" i="7" s="1"/>
  <c r="AW18" i="7"/>
  <c r="BC14" i="7" s="1"/>
  <c r="BH5" i="7" s="1"/>
  <c r="CM18" i="7"/>
  <c r="CO18" i="7"/>
  <c r="DE18" i="7"/>
  <c r="DF18" i="7"/>
  <c r="DL14" i="7" s="1"/>
  <c r="DG18" i="7"/>
  <c r="DH18" i="7"/>
  <c r="DN14" i="7" s="1"/>
  <c r="DS5" i="7" s="1"/>
  <c r="CM20" i="7"/>
  <c r="CS15" i="7" s="1"/>
  <c r="CO20" i="7"/>
  <c r="CU15" i="7" s="1"/>
  <c r="CL21" i="7"/>
  <c r="CM21" i="7"/>
  <c r="C19" i="8" s="1"/>
  <c r="B19" i="8" s="1"/>
  <c r="D19" i="8" s="1"/>
  <c r="CN21" i="7"/>
  <c r="CO21" i="7"/>
  <c r="BQ22" i="7"/>
  <c r="BS22" i="7"/>
  <c r="BY15" i="7" s="1"/>
  <c r="CM22" i="7"/>
  <c r="CO22" i="7"/>
  <c r="Y23" i="7"/>
  <c r="AA23" i="7" s="1"/>
  <c r="Z23" i="7"/>
  <c r="AF15" i="7" s="1"/>
  <c r="AB23" i="7"/>
  <c r="AH15" i="7" s="1"/>
  <c r="AM5" i="7" s="1"/>
  <c r="CM23" i="7"/>
  <c r="C21" i="8" s="1"/>
  <c r="CO23" i="7"/>
  <c r="Z24" i="7"/>
  <c r="AB24" i="7"/>
  <c r="AH16" i="7" s="1"/>
  <c r="CL24" i="7"/>
  <c r="CL25" i="7"/>
  <c r="CN25" i="7" s="1"/>
  <c r="B23" i="8" s="1"/>
  <c r="D23" i="8" s="1"/>
  <c r="CM25" i="7"/>
  <c r="CM26" i="7"/>
  <c r="CO26" i="7"/>
  <c r="BQ27" i="7"/>
  <c r="BW16" i="7" s="1"/>
  <c r="BS27" i="7"/>
  <c r="BY16" i="7" s="1"/>
  <c r="CM27" i="7"/>
  <c r="C25" i="8" s="1"/>
  <c r="CO27" i="7"/>
  <c r="CM28" i="7"/>
  <c r="CO28" i="7"/>
  <c r="D2" i="8"/>
  <c r="D3" i="8"/>
  <c r="J3" i="8"/>
  <c r="D4" i="8"/>
  <c r="J4" i="8"/>
  <c r="D5" i="8"/>
  <c r="C6" i="8"/>
  <c r="C10" i="8"/>
  <c r="C15" i="8"/>
  <c r="B15" i="8" s="1"/>
  <c r="D15" i="8" s="1"/>
  <c r="E15" i="8"/>
  <c r="K8" i="8" s="1"/>
  <c r="E16" i="8"/>
  <c r="C18" i="8"/>
  <c r="E18" i="8"/>
  <c r="K9" i="8" s="1"/>
  <c r="E19" i="8"/>
  <c r="C20" i="8"/>
  <c r="B20" i="8" s="1"/>
  <c r="D20" i="8" s="1"/>
  <c r="E20" i="8"/>
  <c r="E21" i="8"/>
  <c r="C23" i="8"/>
  <c r="C24" i="8"/>
  <c r="B24" i="8" s="1"/>
  <c r="D24" i="8" s="1"/>
  <c r="E24" i="8"/>
  <c r="E25" i="8"/>
  <c r="C26" i="8"/>
  <c r="E26" i="8"/>
  <c r="BF4" i="7" l="1"/>
  <c r="BV11" i="7"/>
  <c r="BX11" i="7" s="1"/>
  <c r="BA14" i="7"/>
  <c r="C16" i="8"/>
  <c r="AE15" i="7"/>
  <c r="AG15" i="7" s="1"/>
  <c r="AL5" i="7"/>
  <c r="AK5" i="7" s="1"/>
  <c r="B25" i="8"/>
  <c r="D25" i="8" s="1"/>
  <c r="AH12" i="7"/>
  <c r="E9" i="8"/>
  <c r="CZ5" i="7"/>
  <c r="CD5" i="7"/>
  <c r="CR14" i="7"/>
  <c r="CT14" i="7" s="1"/>
  <c r="E6" i="8"/>
  <c r="K5" i="8" s="1"/>
  <c r="BV16" i="7"/>
  <c r="BX16" i="7" s="1"/>
  <c r="CN24" i="7"/>
  <c r="CS16" i="7"/>
  <c r="C22" i="8"/>
  <c r="V3" i="8"/>
  <c r="DK14" i="7"/>
  <c r="DM14" i="7" s="1"/>
  <c r="DR5" i="7"/>
  <c r="AE12" i="7"/>
  <c r="AG12" i="7" s="1"/>
  <c r="AK4" i="7"/>
  <c r="CU16" i="7"/>
  <c r="E22" i="8"/>
  <c r="K10" i="8" s="1"/>
  <c r="CU12" i="7"/>
  <c r="CZ4" i="7" s="1"/>
  <c r="C8" i="8"/>
  <c r="CS12" i="7"/>
  <c r="M24" i="4"/>
  <c r="N33" i="4" s="1"/>
  <c r="BP12" i="7" s="1"/>
  <c r="BR12" i="7" s="1"/>
  <c r="BV12" i="7" s="1"/>
  <c r="BX12" i="7" s="1"/>
  <c r="AH11" i="7"/>
  <c r="AM4" i="7" s="1"/>
  <c r="H17" i="6"/>
  <c r="J26" i="6" s="1"/>
  <c r="DE8" i="7" s="1"/>
  <c r="DG8" i="7" s="1"/>
  <c r="DK11" i="7" s="1"/>
  <c r="DM11" i="7" s="1"/>
  <c r="DQ4" i="7" s="1"/>
  <c r="G18" i="6"/>
  <c r="AY28" i="5"/>
  <c r="AM28" i="5"/>
  <c r="AB28" i="5"/>
  <c r="P28" i="5"/>
  <c r="F28" i="5"/>
  <c r="E41" i="3"/>
  <c r="F50" i="3" s="1"/>
  <c r="AT18" i="7" s="1"/>
  <c r="AV18" i="7" s="1"/>
  <c r="AE11" i="7"/>
  <c r="AG11" i="7" s="1"/>
  <c r="F23" i="1"/>
  <c r="I9" i="8"/>
  <c r="I8" i="8"/>
  <c r="I5" i="8"/>
  <c r="CC5" i="7"/>
  <c r="CB5" i="7" s="1"/>
  <c r="BA27" i="5"/>
  <c r="BB36" i="5" s="1"/>
  <c r="CL28" i="7" s="1"/>
  <c r="CN28" i="7" s="1"/>
  <c r="B26" i="8" s="1"/>
  <c r="D26" i="8" s="1"/>
  <c r="AN27" i="5"/>
  <c r="AO36" i="5" s="1"/>
  <c r="CL23" i="7" s="1"/>
  <c r="CN23" i="7" s="1"/>
  <c r="B21" i="8" s="1"/>
  <c r="D21" i="8" s="1"/>
  <c r="AC27" i="5"/>
  <c r="AD36" i="5" s="1"/>
  <c r="CL20" i="7" s="1"/>
  <c r="CN20" i="7" s="1"/>
  <c r="Q27" i="5"/>
  <c r="R36" i="5" s="1"/>
  <c r="CL11" i="7" s="1"/>
  <c r="CN11" i="7" s="1"/>
  <c r="B9" i="8" s="1"/>
  <c r="D9" i="8" s="1"/>
  <c r="G27" i="5"/>
  <c r="I36" i="5" s="1"/>
  <c r="CL8" i="7" s="1"/>
  <c r="CN8" i="7" s="1"/>
  <c r="CR11" i="7" s="1"/>
  <c r="CT11" i="7" s="1"/>
  <c r="E23" i="1"/>
  <c r="I32" i="1" s="1"/>
  <c r="B8" i="7" s="1"/>
  <c r="D8" i="7" s="1"/>
  <c r="I11" i="7" s="1"/>
  <c r="K11" i="7" s="1"/>
  <c r="O4" i="7" s="1"/>
  <c r="F37" i="2"/>
  <c r="E8" i="8"/>
  <c r="K6" i="8" s="1"/>
  <c r="CC4" i="7"/>
  <c r="K25" i="4"/>
  <c r="CR15" i="7" l="1"/>
  <c r="CT15" i="7" s="1"/>
  <c r="B18" i="8"/>
  <c r="D18" i="8" s="1"/>
  <c r="CB4" i="7"/>
  <c r="CR16" i="7"/>
  <c r="CT16" i="7" s="1"/>
  <c r="DQ5" i="7"/>
  <c r="H5" i="8"/>
  <c r="J5" i="8" s="1"/>
  <c r="U2" i="8"/>
  <c r="CR12" i="7"/>
  <c r="CT12" i="7" s="1"/>
  <c r="B16" i="8"/>
  <c r="D16" i="8" s="1"/>
  <c r="B6" i="8"/>
  <c r="D6" i="8" s="1"/>
  <c r="AZ14" i="7"/>
  <c r="BB14" i="7" s="1"/>
  <c r="BG5" i="7"/>
  <c r="BF5" i="7" s="1"/>
  <c r="H8" i="8"/>
  <c r="J8" i="8" s="1"/>
  <c r="U3" i="8"/>
  <c r="H9" i="8"/>
  <c r="J9" i="8" s="1"/>
  <c r="V2" i="8"/>
  <c r="B22" i="8"/>
  <c r="D22" i="8" s="1"/>
  <c r="I10" i="8"/>
  <c r="H10" i="8" s="1"/>
  <c r="J10" i="8" s="1"/>
  <c r="B10" i="8"/>
  <c r="D10" i="8" s="1"/>
  <c r="B8" i="8"/>
  <c r="D8" i="8" s="1"/>
  <c r="I6" i="8"/>
  <c r="CY4" i="7"/>
  <c r="CY5" i="7"/>
  <c r="CX5" i="7" s="1"/>
  <c r="CX4" i="7" l="1"/>
  <c r="H6" i="8"/>
  <c r="J6" i="8" s="1"/>
  <c r="T2" i="8" s="1"/>
  <c r="T3" i="8"/>
</calcChain>
</file>

<file path=xl/sharedStrings.xml><?xml version="1.0" encoding="utf-8"?>
<sst xmlns="http://schemas.openxmlformats.org/spreadsheetml/2006/main" count="950" uniqueCount="267">
  <si>
    <t>Вес</t>
  </si>
  <si>
    <t>№</t>
  </si>
  <si>
    <t>Алексей Малышев</t>
  </si>
  <si>
    <t xml:space="preserve">Параметр оценки </t>
  </si>
  <si>
    <t>7 343 203-35-31</t>
  </si>
  <si>
    <t>7 343 389-99-03</t>
  </si>
  <si>
    <t>7 351 701-58-88</t>
  </si>
  <si>
    <t>7 351 734-96-00</t>
  </si>
  <si>
    <t>Количество некорректных пунктов</t>
  </si>
  <si>
    <t>Количество прохождений пункта</t>
  </si>
  <si>
    <t>Количество корректных пунктов</t>
  </si>
  <si>
    <t>% Выполнения</t>
  </si>
  <si>
    <t>Апрель</t>
  </si>
  <si>
    <t>Как изменилось по сравнению с прошлым месяцем</t>
  </si>
  <si>
    <t>Итоги сравнения с прошлым месяцем</t>
  </si>
  <si>
    <t xml:space="preserve">Продолжительность звонка </t>
  </si>
  <si>
    <t>Всего Ухудшилось</t>
  </si>
  <si>
    <t>Всего Улучшилось</t>
  </si>
  <si>
    <t>Без изменения</t>
  </si>
  <si>
    <t>Цель этапа- выявить ЛПР</t>
  </si>
  <si>
    <t>Приветствие</t>
  </si>
  <si>
    <t>Не изменилось</t>
  </si>
  <si>
    <t>Упоминание о ЛПР в такой манере, как будто давно сотрудничаем</t>
  </si>
  <si>
    <t xml:space="preserve">Просьба соединить </t>
  </si>
  <si>
    <t>Месяц</t>
  </si>
  <si>
    <t>Средний процент выполнения пунктов</t>
  </si>
  <si>
    <t xml:space="preserve">Представиться </t>
  </si>
  <si>
    <t>Май</t>
  </si>
  <si>
    <t xml:space="preserve">Попросить передать по поводу чего звонят </t>
  </si>
  <si>
    <t xml:space="preserve">Озвучить запрос </t>
  </si>
  <si>
    <t xml:space="preserve">Сказать спасибо за уделенное время </t>
  </si>
  <si>
    <t xml:space="preserve">Попрощаться </t>
  </si>
  <si>
    <t>Улучшилось</t>
  </si>
  <si>
    <t>Вел беседу в заинтересованности</t>
  </si>
  <si>
    <t xml:space="preserve">Заполнено Название компании </t>
  </si>
  <si>
    <t>Ухудшилось</t>
  </si>
  <si>
    <t xml:space="preserve">Заполнен рабочий телефон </t>
  </si>
  <si>
    <t xml:space="preserve">Заполнена почта </t>
  </si>
  <si>
    <t xml:space="preserve">Заполнен Адрес </t>
  </si>
  <si>
    <t xml:space="preserve">Правильно заполнена карточка компании 3 балла </t>
  </si>
  <si>
    <t>Поставлена задача "Следующий контакт" 3 балла ( не слишком длинный срок)</t>
  </si>
  <si>
    <t>Выполнил цель звонка 5 баллов</t>
  </si>
  <si>
    <t>Итого</t>
  </si>
  <si>
    <t>Всего (по тем этапам, которые затронули)</t>
  </si>
  <si>
    <t>%</t>
  </si>
  <si>
    <t>Кол-во некорректных баллов</t>
  </si>
  <si>
    <t xml:space="preserve">Коррекции </t>
  </si>
  <si>
    <t xml:space="preserve">Просили звонить в головной офис, чтобы выяснить ЛПР, старый ЛПР уволился. Контакт дали. </t>
  </si>
  <si>
    <t xml:space="preserve">После 13 мая появится главный инженер, пока никого не назначили. </t>
  </si>
  <si>
    <t xml:space="preserve">Секретарь пыталась соединить с управляющим, не взяли трубку, а контакты ЛПР не знает. </t>
  </si>
  <si>
    <t xml:space="preserve">Дали контакт главного инженера. </t>
  </si>
  <si>
    <t>Были ли возражения - Да или 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</si>
  <si>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</si>
  <si>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</si>
  <si>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</si>
  <si>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</si>
  <si>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Дата следующего контакта</t>
  </si>
  <si>
    <t xml:space="preserve">Средний по всем звонкам </t>
  </si>
  <si>
    <t xml:space="preserve">Количество звонков </t>
  </si>
  <si>
    <t xml:space="preserve">Длительность </t>
  </si>
  <si>
    <t>7 343 261-92-53</t>
  </si>
  <si>
    <t>7 912 987-54-43</t>
  </si>
  <si>
    <t>7 909 051-23-02</t>
  </si>
  <si>
    <t>7 922 165-59-94</t>
  </si>
  <si>
    <t>7 903 939-84-66</t>
  </si>
  <si>
    <t>7 920 313-99-79</t>
  </si>
  <si>
    <t>7 912 047-20-65</t>
  </si>
  <si>
    <t>7 912 280-70-12</t>
  </si>
  <si>
    <t>Цель этапа- согласие на встречу</t>
  </si>
  <si>
    <t>Поприветствовал (сказал «добрый день»)</t>
  </si>
  <si>
    <t>Обратился по имени к клиенту</t>
  </si>
  <si>
    <t xml:space="preserve">Представился сам </t>
  </si>
  <si>
    <t xml:space="preserve">Обозначил свою должность </t>
  </si>
  <si>
    <t>Представил компанию</t>
  </si>
  <si>
    <t>Узнал, удобно ли говорить (разговаривать)</t>
  </si>
  <si>
    <t>Озвучил цель звонка</t>
  </si>
  <si>
    <t>Квалифицирующий вопрос</t>
  </si>
  <si>
    <t xml:space="preserve">Рассказать о результате работы с другими клиентами </t>
  </si>
  <si>
    <t xml:space="preserve">Назначить дату встречи </t>
  </si>
  <si>
    <t>Работа с возражениями (если их нет, то 7, если есть , то 1)</t>
  </si>
  <si>
    <t xml:space="preserve">Выслушать </t>
  </si>
  <si>
    <t xml:space="preserve">Дать подтверждение </t>
  </si>
  <si>
    <t xml:space="preserve">Проверить на ложность </t>
  </si>
  <si>
    <t xml:space="preserve">Аргумент </t>
  </si>
  <si>
    <t xml:space="preserve">Сработал ли аргумент </t>
  </si>
  <si>
    <t xml:space="preserve"> Сделать УТП</t>
  </si>
  <si>
    <t>Заполнено ФИО</t>
  </si>
  <si>
    <t xml:space="preserve">Заполнен Телефон </t>
  </si>
  <si>
    <t xml:space="preserve">Заполнена Почта </t>
  </si>
  <si>
    <t xml:space="preserve">Заполнена Должность </t>
  </si>
  <si>
    <t xml:space="preserve">Правильно заполнена карточка контакта 3 балла </t>
  </si>
  <si>
    <t>Поставлена задача "Следующий контакт" 3 балла (не слишком длинный срок)</t>
  </si>
  <si>
    <t xml:space="preserve">Идет сокращение штата, не будет работ, только если срочные. Встреча уже была. </t>
  </si>
  <si>
    <t xml:space="preserve">Аварийная ситуация у клиента, клиент всё рассказал что необходимо, нужно открытым методом сделать, Малышев сказал что не смогут сделать, но всё равно просил отправить схему участка и ТЗ, поговорит с техническим отделом и может какие-то решения предложат или партнеров предложат. Не предложена встреча. </t>
  </si>
  <si>
    <t xml:space="preserve">Пока никаких работ не планируется из-за карантина. Малышев встречу предложил, но клиент ничего не ответил на это. </t>
  </si>
  <si>
    <t xml:space="preserve">Клиенту необходима сварка ПМД трубы, так же спрашивали про монтаж. У них новое строительство. Малышев встречу предложил. Так же отправил КП. </t>
  </si>
  <si>
    <t xml:space="preserve">Клиент сказал, что отправит контакты человека, с которым можно связаться по запросу, который отправили. Так же Малышев сообщил, что когда ГМБ появятся, то отправят народ к ним. Не заполнены карточки. Нет задачи следующий контакт. </t>
  </si>
  <si>
    <t xml:space="preserve">Малышев уточнял, что необходимо сделать и как. Работы нужны срочно. Малышев отправил информацию на почту. Нет задачи следующий контакт. </t>
  </si>
  <si>
    <t xml:space="preserve">От клиента был запрос, жилой дом, 2 выпуска канализации, чугун 110, частые засоры, по одному выпуску есть подозрения что разлом, протяжённость 10-12 метров. Малышев предложил встречу, клиент сказал на следующей неделе, предварительно договорились на среду, также сказал что отправит информацию на электронную почту, не отправил. Связь в понедельник, нет задачи следующий контакт. </t>
  </si>
  <si>
    <t xml:space="preserve">Был запрос от клиента, Малышев всё озвучил по ценам. Встреча не назначена. </t>
  </si>
  <si>
    <t>Нет</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</si>
  <si>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</si>
  <si>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В работе</t>
  </si>
  <si>
    <t>7 912 282-12-71</t>
  </si>
  <si>
    <t>Цель этапа- согласие на подписание договора</t>
  </si>
  <si>
    <t>Заинтересованность</t>
  </si>
  <si>
    <t xml:space="preserve">Уточнить дошло ли ТКП </t>
  </si>
  <si>
    <t>Работа с возражениями,(если их нет, то 7, если есть , то 1)</t>
  </si>
  <si>
    <t xml:space="preserve"> Проверить Сработал ли аргумент</t>
  </si>
  <si>
    <t>Сделать УТП</t>
  </si>
  <si>
    <t xml:space="preserve">Назначить дату следующего контакта </t>
  </si>
  <si>
    <t>Попрощался</t>
  </si>
  <si>
    <r>
      <rPr>
        <sz val="12"/>
        <color rgb="FF000000"/>
        <rFont val="Times New Roman"/>
        <family val="2"/>
      </rPr>
      <t xml:space="preserve">Внесли сумму сделки </t>
    </r>
    <r>
      <rPr>
        <b/>
        <sz val="11"/>
        <color rgb="FFFFFF00"/>
        <rFont val="Arial"/>
        <family val="2"/>
      </rPr>
      <t xml:space="preserve">10 баллов </t>
    </r>
  </si>
  <si>
    <t>Распределяем по воронкам</t>
  </si>
  <si>
    <t>Четко зафиксированные возражения</t>
  </si>
  <si>
    <t xml:space="preserve">Четко поставлена задача связанная с этими возражениями </t>
  </si>
  <si>
    <t>Правильно поставлена задача о следующем контакте (не слишком длинный срок)  3 балла</t>
  </si>
  <si>
    <t xml:space="preserve">Всего (по тем этапам, которые затронули) </t>
  </si>
  <si>
    <t xml:space="preserve">Малышев звонил, чтоб сказать что отправил ТЗ вчера, ЛПР уже открывал смотрел, договорились после 12 мая встретиться и более детально обговорить. </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</si>
  <si>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</si>
  <si>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7 342 712-49-87</t>
  </si>
  <si>
    <t>7 922 037-74-36</t>
  </si>
  <si>
    <t>7 343 543-91-68</t>
  </si>
  <si>
    <t>7 950 650-19-71</t>
  </si>
  <si>
    <t>7 917 389-03-33</t>
  </si>
  <si>
    <t>7 343 282-90-00</t>
  </si>
  <si>
    <t>Цель этапа - обработать заявку</t>
  </si>
  <si>
    <t>Приветливость</t>
  </si>
  <si>
    <t xml:space="preserve">Представился </t>
  </si>
  <si>
    <t>Представил Компанию</t>
  </si>
  <si>
    <t xml:space="preserve">Уточнил с кем общались ранее (если не первый звонок), либо клиент сам говорит зачем звонил </t>
  </si>
  <si>
    <t>Уточнил цель звонка</t>
  </si>
  <si>
    <t xml:space="preserve">Выявить потребность </t>
  </si>
  <si>
    <t>Спросить назначение трубопровода</t>
  </si>
  <si>
    <t xml:space="preserve">Протяженность </t>
  </si>
  <si>
    <t>Диаметр существующей</t>
  </si>
  <si>
    <t xml:space="preserve">Диаметр той, которая должна лежать </t>
  </si>
  <si>
    <t xml:space="preserve">Предполагаемый срок производства </t>
  </si>
  <si>
    <t xml:space="preserve">Спросить что побудило к ремонту </t>
  </si>
  <si>
    <t>Если впервые разговаривает с клиентом, задал вопрос откуда узнали о нашей компании</t>
  </si>
  <si>
    <t>Попрощался, либо сказал, что перезвонит через некоторое время (сегодня),если соединили с ответственным то не имеет смысла прощаться и ставим 1</t>
  </si>
  <si>
    <r>
      <rPr>
        <sz val="12"/>
        <color rgb="FFFF0000"/>
        <rFont val="Times New Roman"/>
        <family val="2"/>
      </rPr>
      <t xml:space="preserve">Если нет комментария в котором написано
Менеджер:сделку заводить не надо
РОП:утверждено, то должна быть заведена сделка </t>
    </r>
    <r>
      <rPr>
        <sz val="11"/>
        <color rgb="FFFFFF00"/>
        <rFont val="Arial"/>
        <family val="2"/>
      </rPr>
      <t xml:space="preserve">10 баллов </t>
    </r>
  </si>
  <si>
    <t xml:space="preserve">Всего (по тем этапам, которые затронули </t>
  </si>
  <si>
    <t xml:space="preserve">У клиента был срочный запрос, аварийная ситуация, дали контакт главного инженера для детальной информации. Не представился, не представил компанию, не завел сделку. </t>
  </si>
  <si>
    <t xml:space="preserve">Малышев сказал что через 10 минут перезвонит, надо было ему срочно письмо отправить. </t>
  </si>
  <si>
    <t xml:space="preserve">Клиент спрашивал ответ об одобрении Сергея Васильевича о сотрудничестве, Малышев сказал, что готовы к сотрудничеству, так же в разговоре шла речь о смете, Малышев сказал, что отправят и в понедельник он уедет, будет только во вторник. Так же ЛПР должен отправить фотографии участка. Малышев сказал всю информацию, как только подготовят, сразу отправит. </t>
  </si>
  <si>
    <t xml:space="preserve">Клиент просил сделать смету, ранее общались, Малышев сказал, что в понедельник отправит. Не представился, не представил компанию и не создана сделка. </t>
  </si>
  <si>
    <t xml:space="preserve">Клиент звонил сообщить, что отправили ТКП. У них потребность в новой трубе, Малышев сообщил, что так не делают, только разрушают. Но Малышев сказал, что найдёт, посмотрит и ответит. </t>
  </si>
  <si>
    <t xml:space="preserve">Малышев сказал, что отправит отказ, что не делают новую трубу. </t>
  </si>
  <si>
    <t xml:space="preserve">Хозяйственно - питьевой водопровод Ду150. Малышев отправил презентацию на электронную почту. Также клиент должен прислать проект. Корректный диалог. </t>
  </si>
  <si>
    <t xml:space="preserve">Ранее было отправлено КП клиенту, по этому вопросу звонил, сейчас им потребовались услуги, хотят заменить без разрушения ландшафта, уточнял по стоимости, Малышев предложил встречу, предварительно договорились на завтра встретится. Корректный диалог. </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</si>
  <si>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</si>
  <si>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7 908 906-24-44</t>
  </si>
  <si>
    <t>7 912 644-34-85</t>
  </si>
  <si>
    <t>7 922 022-75-11</t>
  </si>
  <si>
    <t>7 917 422-13-75</t>
  </si>
  <si>
    <t>7 347 639-31-90</t>
  </si>
  <si>
    <t>7 912 203-36-43</t>
  </si>
  <si>
    <t>7 912 777-49-18</t>
  </si>
  <si>
    <t>7 902 260-50-62</t>
  </si>
  <si>
    <t>7 351 369-77-84</t>
  </si>
  <si>
    <t>7 920 665-95-55</t>
  </si>
  <si>
    <t>7 902 891-23-85</t>
  </si>
  <si>
    <t>7 912 220-17-70</t>
  </si>
  <si>
    <t>7 952 130-63-64</t>
  </si>
  <si>
    <t>7 912 632-33-63</t>
  </si>
  <si>
    <t>7 922 124-44-13</t>
  </si>
  <si>
    <t>7 351 778-49-78</t>
  </si>
  <si>
    <t>7 965 544-88-90</t>
  </si>
  <si>
    <t>7 904 166-63-72</t>
  </si>
  <si>
    <t>7 908 907-90-48</t>
  </si>
  <si>
    <t>7 912 242-02-28</t>
  </si>
  <si>
    <t>7 922 134-13-96</t>
  </si>
  <si>
    <t>7 953 009-84-53</t>
  </si>
  <si>
    <t>7 912 042-98-93</t>
  </si>
  <si>
    <t>Уточняющее касание</t>
  </si>
  <si>
    <t xml:space="preserve">Добился того для чего звонил, либо отметил в базе следующий шаг, для того чтобы осуществить цель звонка </t>
  </si>
  <si>
    <t xml:space="preserve">Ранее было отправлено КП, пока не ознакомились, потребности пока нет. Месяца через 2 договорились созвониться. </t>
  </si>
  <si>
    <t xml:space="preserve">Малышев звонил, чтоб сообщить что отправил проект договора. ЛПР сказал что перешлёт юристам. </t>
  </si>
  <si>
    <t xml:space="preserve">Ранее договаривались созвониться 24 апреля. Бюджет не утвердили пока ещё. Договорились через месяц созвониться. </t>
  </si>
  <si>
    <t xml:space="preserve">Малышев сказал что отправил документы в нескольких письмах и предоставил ссылку на скачку, так как вес большой. И просил отправить типовой документ, сказали отправят. </t>
  </si>
  <si>
    <t xml:space="preserve">Малышев уточнял по 5 пункту, зачем нужны лаборатории, клиент ответил, тогда пишите, что нет сертификата на лаборатории. </t>
  </si>
  <si>
    <t xml:space="preserve">Подтверждение встречи на сегодня на 14 часов. </t>
  </si>
  <si>
    <t xml:space="preserve">Малышев ранее в марте общался с ЛПР, сейчас уточнял о том, как нужно вести работы. Будет тендер. Не заполнены карточки, не обозначена должность. </t>
  </si>
  <si>
    <t xml:space="preserve">Малышев уточнял ознакомились ли с КП, ознакомились, смотрят по стоимости и пока определяются, чтоб влезть в бюджет. Собирают информацию по проведению работ открытым методом. </t>
  </si>
  <si>
    <t xml:space="preserve">Тендер. Ждут решения от Аверса. Малышев сказал завтра переговорит и сразу позвонит. </t>
  </si>
  <si>
    <t xml:space="preserve">Малышев звонил, чтоб сообщить, что отправил письмо с ответом по лаборатории. Корректный диалог. </t>
  </si>
  <si>
    <t xml:space="preserve">Малышев уточнял по документам. Так же сказал, что составит ТКП и отправит. Тендер. Не заполнены карточки и нет задачи следующий контакт. </t>
  </si>
  <si>
    <t xml:space="preserve">Малышев уточнял можно ли приехать 6 мая, посмотреть. Не заполнены карточки и нет задачи следующий контакт или связанной со встречей. </t>
  </si>
  <si>
    <t xml:space="preserve">Есть решения от Кислицына, всё в порядке, готовы к сотрудничеству. Тендер. Малышев сказал 6 мая прикинет план и во второй половине дня свяжется. Так же уточнения насчёт договора соглашения, Малышев сказал, что запросит у юристов и отправит. Нет задачи на 6 мая. </t>
  </si>
  <si>
    <t xml:space="preserve">Малышев звонил насчёт договора и его пунктов. </t>
  </si>
  <si>
    <t xml:space="preserve">Малышев уточнял насчёт работ, как должно всё проходить. Не заполнены карточки, поэтому такой низкий балл. </t>
  </si>
  <si>
    <t xml:space="preserve">Малышев уточнял насчёт головы трубы, договора и насчёт встречи. Малышев сказал, что сейчас отправит фото, сдают анализы для, того чтобы приехать. </t>
  </si>
  <si>
    <t xml:space="preserve">Малышев звонил уточнить по встрече на объекте в Нижнем Тагиле, клиент ответил, что переговорит с заведующей хозяйством и сам перезвонит, скажет когда удобно. </t>
  </si>
  <si>
    <t xml:space="preserve">Малышев уточнял куда вести установку, какой адрес. Снижение балла из-за карточек. И нет задачи. </t>
  </si>
  <si>
    <t xml:space="preserve">Малышев уточнял насчёт времени встречи. Тоже снижение балла из-за карточек. И нет задачи. </t>
  </si>
  <si>
    <t xml:space="preserve">Малышев звонил, чтоб сообщить, что по опалубке будет по факту, так же в разговоре шла речь про документы. Корректный диалог. </t>
  </si>
  <si>
    <t xml:space="preserve">Деньги на водопровод не выделили, есть другие работы, клиент сказал ТЗ пришлет.  </t>
  </si>
  <si>
    <t xml:space="preserve">Пока на карантине будут 2 недели. Надо обсудить с Юлией Сергеевной Ушаковой насчёт трубы. </t>
  </si>
  <si>
    <t xml:space="preserve">Малышев звонил, чтобы сказать, что отправил документы по тендеру. </t>
  </si>
  <si>
    <t xml:space="preserve">Ранее давали данный контакт. Сказали, что пока не понятно как будут идти работы, как решат, сами перезвонят. Нет задачи следующий контакт и не заполнены карточки. </t>
  </si>
  <si>
    <t xml:space="preserve">Малышев ранее отправлял локальную смету, сметный отдел до конца месяца не работает. Корректный диалог. </t>
  </si>
  <si>
    <t xml:space="preserve">Малышев договаривался о встрече, сказал что в среду сможет подъехать, клиент будет ждать. </t>
  </si>
  <si>
    <t xml:space="preserve">Малышев уточнял насчёт подписания договора, оплаты, тендер. Оплату ставить на июнь, результаты уточнить 19 мая. Корректный диалог. </t>
  </si>
  <si>
    <t xml:space="preserve">Малышев уточнял по срокам, другой ЛПР сейчас на больничном. Сейчас на стадии оформления документов по реновации. Решение принимает главный инженер, лучше звонить ему. Корректный диалог. </t>
  </si>
  <si>
    <t xml:space="preserve">Малышев уточнял по работам, клиент должен отправить схему сетей, после Малышев сказал обсудим, встреча предложена. </t>
  </si>
  <si>
    <t xml:space="preserve">Клиент просил поподробное расписать КП. Малышев сказал, что завтра постарается отправить на электронную почту. Оценила карточку компании в пользу, так как в разговоре слышала, что Малышев спрашивал, в стадии доработки. Насчёт электронной почты тоже клиент должен отправить. Корректный диалог. </t>
  </si>
  <si>
    <t xml:space="preserve">Малышев уточнял насчёт ПТО, спрашивал можно ли пройти через другую компанию. Клиент сказал, что в понедельник выйдет и уточнит этот вопрос. Корректный диалог. </t>
  </si>
  <si>
    <t xml:space="preserve">Малышев уточнял насчёт документов, спрашивал, что высылает документы и подписывают договор, клиент сказал, что этот процесс затягивается, как только будет всё готово, сообщит и подъедут для подписания. Корректный диалог. </t>
  </si>
  <si>
    <t xml:space="preserve">Малышев подтверждал встречу, договорились на 22 мая на 14 часов дня. </t>
  </si>
  <si>
    <t xml:space="preserve">Малышев уточнял насчёт расположения труб и состава для подготовки КП. Малышев сказал подготовит и отправит. Снижение балла из-за карточек и нет задачи. </t>
  </si>
  <si>
    <t>Малышев просил отправить карточку предприятия, чтобы составить договор. Корректный диалог.</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</si>
  <si>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</si>
  <si>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7 343 327-50-34</t>
  </si>
  <si>
    <t>7 351 259-73-85</t>
  </si>
  <si>
    <t>7 343 687-55-50</t>
  </si>
  <si>
    <t>7 912 203-36-47</t>
  </si>
  <si>
    <t>Цель этапа - договориться на удобное время</t>
  </si>
  <si>
    <t xml:space="preserve">Обратился по имени к клиенту </t>
  </si>
  <si>
    <t>Узнал, удобно ли говорить (разговаривать) либо спросил можно ли услышать….(ТОГО, кому звонили)</t>
  </si>
  <si>
    <t>Назначил дату следующего контакта</t>
  </si>
  <si>
    <t xml:space="preserve">Вел беседу в заинтересованности. </t>
  </si>
  <si>
    <t xml:space="preserve">Поставил задачу в битрикс  3 баллов </t>
  </si>
  <si>
    <t xml:space="preserve">Минут через 40 сказал сам перезвонит. </t>
  </si>
  <si>
    <t xml:space="preserve">Попробовали соединить с ЛПР, он вышел, сказали сам перезвонит, ему передадут или через 5 минут перезвонить самим. </t>
  </si>
  <si>
    <t xml:space="preserve">Пробовали соединить с главным энергетиком, никто не взял трубку. </t>
  </si>
  <si>
    <t xml:space="preserve">Уехал на объект, будет через 1 час. </t>
  </si>
  <si>
    <t xml:space="preserve">ЛПР ещё не подъехал. </t>
  </si>
  <si>
    <t xml:space="preserve">Сказали, что не туда попали. </t>
  </si>
  <si>
    <t xml:space="preserve">Нет на месте, будет 12 мая. </t>
  </si>
  <si>
    <r>
      <rPr>
        <sz val="12"/>
        <color rgb="FF000000"/>
        <rFont val="Times New Roman"/>
        <family val="2"/>
      </rPr>
      <t>Статус сделки (</t>
    </r>
    <r>
      <rPr>
        <sz val="11"/>
        <color rgb="FF00FF00"/>
        <rFont val="Arial"/>
        <family val="2"/>
      </rPr>
      <t>Успешна закрыта</t>
    </r>
    <r>
      <rPr>
        <sz val="11"/>
        <color rgb="FF000000"/>
        <rFont val="Arial"/>
        <family val="2"/>
      </rPr>
      <t xml:space="preserve">, </t>
    </r>
    <r>
      <rPr>
        <sz val="11"/>
        <color rgb="FFFF0000"/>
        <rFont val="Arial"/>
        <family val="2"/>
      </rPr>
      <t>Упущена</t>
    </r>
    <r>
      <rPr>
        <sz val="11"/>
        <color rgb="FF000000"/>
        <rFont val="Arial"/>
        <family val="2"/>
      </rPr>
      <t xml:space="preserve">, В работе) </t>
    </r>
  </si>
  <si>
    <t>Звонок для выявления ЛПР</t>
  </si>
  <si>
    <t>Звонок ЛПР</t>
  </si>
  <si>
    <t>ТЗ отправлено</t>
  </si>
  <si>
    <t xml:space="preserve">Статистики Входящий звонок </t>
  </si>
  <si>
    <t xml:space="preserve">Статистики Было неудобно говорить или не дозвонились до нужного человека </t>
  </si>
  <si>
    <t>Апрель/май</t>
  </si>
  <si>
    <t>Неделя</t>
  </si>
  <si>
    <t>Кол-во</t>
  </si>
  <si>
    <t>Суммарный %</t>
  </si>
  <si>
    <t>Длительность</t>
  </si>
  <si>
    <t>суммарный%</t>
  </si>
  <si>
    <t>День</t>
  </si>
  <si>
    <t>02-06.03.2020</t>
  </si>
  <si>
    <t>Март</t>
  </si>
  <si>
    <t>09-13.03.2020</t>
  </si>
  <si>
    <t>16-20.03.2020</t>
  </si>
  <si>
    <t>23-27.03.2020</t>
  </si>
  <si>
    <t>30-31.03.2020</t>
  </si>
  <si>
    <t>01-03.04.2020</t>
  </si>
  <si>
    <t>06-10.04.2020</t>
  </si>
  <si>
    <t>13-17.04.2020</t>
  </si>
  <si>
    <t>20-24.04.2020</t>
  </si>
  <si>
    <t>27-30.04.2020</t>
  </si>
  <si>
    <t>04-08.05.2020</t>
  </si>
  <si>
    <t>11-15.05.2020</t>
  </si>
  <si>
    <t>18-22.05.2020</t>
  </si>
  <si>
    <t>Продолжительность звонков</t>
  </si>
  <si>
    <t>Лучший звонок</t>
  </si>
  <si>
    <t>Худший звонок</t>
  </si>
  <si>
    <t>7 950 560-98-09</t>
  </si>
  <si>
    <t xml:space="preserve">Клиент отправлял запрос на замену выпуска, Малышев отправил на почту информацию, предложил встречу, клиент не против, так же клиент должен отправить фотографии, потом будут далее общаться. </t>
  </si>
  <si>
    <t>7 909 006-16-98</t>
  </si>
  <si>
    <t xml:space="preserve">Работают по тендеру. Клиент отправил информацию. Нет задачи следующий контакт или задачи связанной с тендером. Не представился, не представил компанию, должность и нет карточки компании. </t>
  </si>
  <si>
    <t>Малышев звонил, чтоб сообщить какие параметры трубы и по стоимости, чтоб работы проводить. Корректный диалог.</t>
  </si>
  <si>
    <t>7 351 329-77-95</t>
  </si>
  <si>
    <t>Клиент звонил чтоб спросить по тендеру, Малышев сказал что сейчас заполняет данные. Не представился, не представил компанию, нет сделки.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</si>
</sst>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
  </numFmts>
  <fonts count="26" x14ac:knownFonts="1">
    <font>
      <sz val="11"/>
      <color rgb="FF000000"/>
      <name val="Arial"/>
    </font>
    <font>
      <sz val="12"/>
      <color theme="1"/>
      <name val="Times New Roman"/>
    </font>
    <font>
      <sz val="12"/>
      <color rgb="FF000000"/>
      <name val="Times New Roman"/>
    </font>
    <font>
      <b/>
      <sz val="12"/>
      <color rgb="FF000000"/>
      <name val="Times New Roman"/>
    </font>
    <font>
      <b/>
      <sz val="12"/>
      <color theme="1"/>
      <name val="Times New Roman"/>
    </font>
    <font>
      <u/>
      <sz val="12"/>
      <color rgb="FF2067B0"/>
      <name val="Times New Roman"/>
    </font>
    <font>
      <u/>
      <sz val="11"/>
      <color rgb="FF2067B0"/>
      <name val="Arial"/>
    </font>
    <font>
      <sz val="12"/>
      <color rgb="FF2067B0"/>
      <name val="Times New Roman"/>
    </font>
    <font>
      <b/>
      <sz val="12"/>
      <color rgb="FFFF0000"/>
      <name val="Times New Roman"/>
    </font>
    <font>
      <sz val="12"/>
      <color rgb="FFFF0000"/>
      <name val="Times New Roman"/>
    </font>
    <font>
      <sz val="11"/>
      <color theme="1"/>
      <name val="Calibri"/>
    </font>
    <font>
      <sz val="11"/>
      <color rgb="FF000000"/>
      <name val="Times New Roman"/>
    </font>
    <font>
      <sz val="11"/>
      <color theme="1"/>
      <name val="Times New Roman"/>
    </font>
    <font>
      <sz val="11"/>
      <color rgb="FF000000"/>
      <name val="Calibri"/>
    </font>
    <font>
      <sz val="11"/>
      <color theme="1"/>
      <name val="Arial"/>
    </font>
    <font>
      <sz val="12"/>
      <color rgb="FF000000"/>
      <name val="Arial"/>
    </font>
    <font>
      <sz val="12"/>
      <color theme="1"/>
      <name val="Arial"/>
    </font>
    <font>
      <sz val="16"/>
      <color rgb="FF000000"/>
      <name val="Arial"/>
    </font>
    <font>
      <b/>
      <sz val="11"/>
      <color rgb="FF000000"/>
      <name val="Arial"/>
      <family val="2"/>
    </font>
    <font>
      <sz val="12"/>
      <color rgb="FF000000"/>
      <name val="Times New Roman"/>
      <family val="2"/>
    </font>
    <font>
      <sz val="11"/>
      <color rgb="FF00FF00"/>
      <name val="Arial"/>
      <family val="2"/>
    </font>
    <font>
      <sz val="11"/>
      <color rgb="FF000000"/>
      <name val="Arial"/>
      <family val="2"/>
    </font>
    <font>
      <sz val="11"/>
      <color rgb="FFFF0000"/>
      <name val="Arial"/>
      <family val="2"/>
    </font>
    <font>
      <b/>
      <sz val="11"/>
      <color rgb="FFFFFF00"/>
      <name val="Arial"/>
      <family val="2"/>
    </font>
    <font>
      <sz val="12"/>
      <color rgb="FFFF0000"/>
      <name val="Times New Roman"/>
      <family val="2"/>
    </font>
    <font>
      <sz val="11"/>
      <color rgb="FFFFFF00"/>
      <name val="Arial"/>
      <family val="2"/>
    </font>
  </fonts>
  <fills count="14">
    <fill>
      <patternFill patternType="none"/>
    </fill>
    <fill>
      <patternFill patternType="gray125"/>
    </fill>
    <fill>
      <patternFill patternType="solid">
        <fgColor rgb="FFFFFFFF"/>
        <bgColor rgb="FFFFFFFF"/>
      </patternFill>
    </fill>
    <fill>
      <patternFill patternType="solid">
        <fgColor rgb="FF674EA7"/>
        <bgColor rgb="FF674EA7"/>
      </patternFill>
    </fill>
    <fill>
      <patternFill patternType="solid">
        <fgColor rgb="FFFF0000"/>
        <bgColor rgb="FFFF0000"/>
      </patternFill>
    </fill>
    <fill>
      <patternFill patternType="solid">
        <fgColor theme="0"/>
        <bgColor theme="0"/>
      </patternFill>
    </fill>
    <fill>
      <patternFill patternType="solid">
        <fgColor rgb="FF92D050"/>
        <bgColor rgb="FF92D050"/>
      </patternFill>
    </fill>
    <fill>
      <patternFill patternType="solid">
        <fgColor rgb="FF00FF00"/>
        <bgColor rgb="FF00FF00"/>
      </patternFill>
    </fill>
    <fill>
      <patternFill patternType="solid">
        <fgColor rgb="FFFFFF00"/>
        <bgColor rgb="FFFFFF00"/>
      </patternFill>
    </fill>
    <fill>
      <patternFill patternType="solid">
        <fgColor theme="6"/>
        <bgColor theme="6"/>
      </patternFill>
    </fill>
    <fill>
      <patternFill patternType="solid">
        <fgColor rgb="FF00FFFF"/>
        <bgColor rgb="FF00FFFF"/>
      </patternFill>
    </fill>
    <fill>
      <patternFill patternType="solid">
        <fgColor rgb="FF7030A0"/>
        <bgColor rgb="FF7030A0"/>
      </patternFill>
    </fill>
    <fill>
      <patternFill patternType="solid">
        <fgColor rgb="FFFF9900"/>
        <bgColor rgb="FFFF9900"/>
      </patternFill>
    </fill>
    <fill>
      <patternFill patternType="solid">
        <fgColor rgb="FF66FF00"/>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s>
  <cellStyleXfs count="1">
    <xf numFmtId="0" fontId="0" fillId="0" borderId="0"/>
  </cellStyleXfs>
  <cellXfs count="299">
    <xf numFmtId="0" fontId="0" fillId="0" borderId="0" xfId="0" applyFont="1" applyAlignment="1"/>
    <xf numFmtId="0" fontId="14" fillId="0" borderId="4" xfId="0" applyNumberFormat="1" applyFont="1" applyFill="1" applyBorder="1" applyAlignment="1" applyProtection="1">
      <alignment horizontal="center" vertical="center" wrapText="1"/>
    </xf>
    <xf numFmtId="0" fontId="14" fillId="0" borderId="3" xfId="0" applyNumberFormat="1" applyFont="1" applyFill="1" applyBorder="1" applyAlignment="1" applyProtection="1">
      <alignment horizontal="center" vertical="center" wrapText="1"/>
    </xf>
    <xf numFmtId="0" fontId="14" fillId="0" borderId="2" xfId="0" applyFont="1" applyBorder="1" applyAlignment="1">
      <alignment horizontal="center" vertical="center" wrapText="1"/>
    </xf>
    <xf numFmtId="0" fontId="17" fillId="0" borderId="2" xfId="0" applyFont="1" applyBorder="1" applyAlignment="1">
      <alignment horizontal="center"/>
    </xf>
    <xf numFmtId="0" fontId="0" fillId="12" borderId="8" xfId="0" applyNumberFormat="1" applyFill="1" applyBorder="1" applyAlignment="1" applyProtection="1">
      <alignment horizontal="center"/>
    </xf>
    <xf numFmtId="0" fontId="0" fillId="12" borderId="10" xfId="0" applyNumberFormat="1" applyFill="1" applyBorder="1" applyAlignment="1" applyProtection="1">
      <alignment horizontal="center"/>
    </xf>
    <xf numFmtId="0" fontId="17" fillId="0" borderId="4" xfId="0" applyNumberFormat="1" applyFont="1" applyFill="1" applyBorder="1" applyAlignment="1" applyProtection="1">
      <alignment horizontal="center"/>
    </xf>
    <xf numFmtId="0" fontId="17" fillId="0" borderId="3" xfId="0" applyFont="1" applyBorder="1" applyAlignment="1">
      <alignment horizontal="center"/>
    </xf>
    <xf numFmtId="164" fontId="4" fillId="2" borderId="0" xfId="0" applyNumberFormat="1" applyFont="1" applyFill="1" applyAlignment="1" applyProtection="1">
      <alignment horizontal="center" vertical="center"/>
    </xf>
    <xf numFmtId="164" fontId="4" fillId="0" borderId="4" xfId="0" applyNumberFormat="1" applyFont="1" applyFill="1" applyBorder="1" applyAlignment="1" applyProtection="1">
      <alignment horizontal="center" vertical="center" wrapText="1"/>
    </xf>
    <xf numFmtId="164" fontId="4" fillId="0" borderId="3" xfId="0" applyNumberFormat="1" applyFont="1" applyFill="1" applyBorder="1" applyAlignment="1" applyProtection="1">
      <alignment horizontal="center" vertical="center" wrapText="1"/>
    </xf>
    <xf numFmtId="164" fontId="4" fillId="0" borderId="2" xfId="0" applyNumberFormat="1" applyFont="1" applyBorder="1" applyAlignment="1">
      <alignment horizontal="center" vertical="center" wrapText="1"/>
    </xf>
    <xf numFmtId="0" fontId="2" fillId="0" borderId="6" xfId="0" applyNumberFormat="1" applyFont="1" applyFill="1" applyBorder="1" applyAlignment="1" applyProtection="1">
      <alignment horizontal="center" vertical="center" textRotation="90" wrapText="1"/>
    </xf>
    <xf numFmtId="0" fontId="2" fillId="0" borderId="5" xfId="0" applyNumberFormat="1" applyFont="1" applyFill="1" applyBorder="1" applyAlignment="1" applyProtection="1">
      <alignment horizontal="center" vertical="center" textRotation="90" wrapText="1"/>
    </xf>
    <xf numFmtId="0" fontId="2" fillId="0" borderId="1" xfId="0" applyFont="1" applyBorder="1" applyAlignment="1">
      <alignment horizontal="center" vertical="center" textRotation="90" wrapText="1"/>
    </xf>
    <xf numFmtId="164" fontId="4" fillId="2" borderId="0" xfId="0" applyNumberFormat="1" applyFont="1" applyFill="1" applyAlignment="1" applyProtection="1">
      <alignment horizontal="center" vertical="center" wrapText="1"/>
    </xf>
    <xf numFmtId="0" fontId="9" fillId="0" borderId="6" xfId="0" applyNumberFormat="1" applyFont="1" applyFill="1" applyBorder="1" applyAlignment="1" applyProtection="1">
      <alignment horizontal="center" vertical="center" wrapText="1"/>
    </xf>
    <xf numFmtId="0" fontId="9" fillId="0" borderId="5" xfId="0" applyNumberFormat="1" applyFont="1" applyFill="1" applyBorder="1" applyAlignment="1" applyProtection="1">
      <alignment horizontal="center" vertical="center" wrapText="1"/>
    </xf>
    <xf numFmtId="0" fontId="9" fillId="0" borderId="1" xfId="0" applyFont="1" applyBorder="1" applyAlignment="1">
      <alignment horizontal="center" vertical="center" wrapText="1"/>
    </xf>
    <xf numFmtId="0" fontId="1" fillId="0" borderId="7" xfId="0" applyNumberFormat="1" applyFont="1" applyFill="1" applyBorder="1" applyAlignment="1" applyProtection="1">
      <alignment horizontal="center"/>
    </xf>
    <xf numFmtId="0" fontId="6" fillId="2" borderId="6"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8" fillId="0" borderId="6" xfId="0" applyNumberFormat="1" applyFont="1" applyFill="1" applyBorder="1" applyAlignment="1" applyProtection="1">
      <alignment horizontal="center" vertical="center" wrapText="1"/>
    </xf>
    <xf numFmtId="0" fontId="8" fillId="0" borderId="5" xfId="0" applyNumberFormat="1" applyFont="1" applyFill="1" applyBorder="1" applyAlignment="1" applyProtection="1">
      <alignment horizontal="center" vertical="center" wrapText="1"/>
    </xf>
    <xf numFmtId="0" fontId="8" fillId="0" borderId="1" xfId="0" applyFont="1" applyBorder="1" applyAlignment="1">
      <alignment horizontal="center" vertical="center" wrapText="1"/>
    </xf>
    <xf numFmtId="0" fontId="2" fillId="0" borderId="4"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center" vertical="center"/>
    </xf>
    <xf numFmtId="0" fontId="2" fillId="0" borderId="2" xfId="0" applyFont="1" applyBorder="1" applyAlignment="1">
      <alignment horizontal="center" vertical="center"/>
    </xf>
    <xf numFmtId="0" fontId="18" fillId="0" borderId="7" xfId="0" applyNumberFormat="1" applyFont="1" applyFill="1" applyBorder="1" applyAlignment="1" applyProtection="1">
      <alignment horizontal="center" wrapText="1"/>
    </xf>
    <xf numFmtId="0" fontId="0" fillId="0" borderId="7" xfId="0" applyFont="1" applyBorder="1" applyAlignment="1">
      <alignment horizontal="center"/>
    </xf>
    <xf numFmtId="164" fontId="3" fillId="2" borderId="4" xfId="0" applyNumberFormat="1" applyFont="1" applyFill="1" applyBorder="1" applyAlignment="1" applyProtection="1">
      <alignment horizontal="center" vertical="center" wrapText="1"/>
    </xf>
    <xf numFmtId="164" fontId="3" fillId="2" borderId="3" xfId="0" applyNumberFormat="1" applyFont="1" applyFill="1" applyBorder="1" applyAlignment="1" applyProtection="1">
      <alignment horizontal="center" vertical="center" wrapText="1"/>
    </xf>
    <xf numFmtId="164" fontId="3" fillId="2" borderId="2" xfId="0" applyNumberFormat="1" applyFont="1" applyFill="1" applyBorder="1" applyAlignment="1" applyProtection="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xf>
    <xf numFmtId="0" fontId="3" fillId="0" borderId="7" xfId="0" applyNumberFormat="1" applyFont="1" applyFill="1" applyBorder="1" applyAlignment="1" applyProtection="1">
      <alignment horizontal="center" wrapText="1"/>
    </xf>
    <xf numFmtId="0" fontId="4" fillId="0" borderId="7" xfId="0" applyNumberFormat="1" applyFont="1" applyFill="1" applyBorder="1" applyAlignment="1" applyProtection="1">
      <alignment horizontal="center" wrapText="1"/>
    </xf>
    <xf numFmtId="0" fontId="2" fillId="0" borderId="5" xfId="0" applyFont="1" applyBorder="1" applyAlignment="1">
      <alignment horizontal="center" vertical="center" wrapText="1"/>
    </xf>
    <xf numFmtId="0" fontId="2" fillId="0" borderId="4"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5" fillId="2" borderId="6" xfId="0" applyNumberFormat="1"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49" fontId="5" fillId="2" borderId="6" xfId="0" applyNumberFormat="1" applyFont="1" applyFill="1" applyBorder="1" applyAlignment="1" applyProtection="1">
      <alignment horizontal="center" vertical="center" wrapText="1"/>
    </xf>
    <xf numFmtId="49" fontId="5" fillId="2" borderId="1" xfId="0" applyNumberFormat="1" applyFont="1" applyFill="1" applyBorder="1" applyAlignment="1" applyProtection="1">
      <alignment horizontal="center" vertical="center" wrapText="1"/>
    </xf>
    <xf numFmtId="49" fontId="5" fillId="2" borderId="0" xfId="0" applyNumberFormat="1" applyFont="1" applyFill="1" applyAlignment="1" applyProtection="1">
      <alignment horizontal="center" vertical="center" wrapText="1"/>
    </xf>
    <xf numFmtId="164" fontId="3" fillId="0" borderId="4" xfId="0" applyNumberFormat="1" applyFont="1" applyFill="1" applyBorder="1" applyAlignment="1" applyProtection="1">
      <alignment horizontal="center" vertical="center" wrapText="1"/>
    </xf>
    <xf numFmtId="164" fontId="3" fillId="0" borderId="3" xfId="0" applyNumberFormat="1" applyFont="1" applyFill="1" applyBorder="1" applyAlignment="1" applyProtection="1">
      <alignment horizontal="center" vertical="center" wrapText="1"/>
    </xf>
    <xf numFmtId="164" fontId="3" fillId="0" borderId="2" xfId="0" applyNumberFormat="1" applyFont="1" applyBorder="1" applyAlignment="1">
      <alignment horizontal="center" vertical="center" wrapText="1"/>
    </xf>
    <xf numFmtId="0" fontId="8" fillId="0" borderId="6" xfId="0" applyNumberFormat="1" applyFont="1" applyFill="1" applyBorder="1" applyAlignment="1" applyProtection="1">
      <alignment horizontal="center" vertical="center" textRotation="90" wrapText="1"/>
    </xf>
    <xf numFmtId="0" fontId="8" fillId="0" borderId="5" xfId="0" applyNumberFormat="1" applyFont="1" applyFill="1" applyBorder="1" applyAlignment="1" applyProtection="1">
      <alignment horizontal="center" vertical="center" textRotation="90" wrapText="1"/>
    </xf>
    <xf numFmtId="0" fontId="8" fillId="0" borderId="1" xfId="0" applyFont="1" applyBorder="1" applyAlignment="1">
      <alignment horizontal="center" vertical="center" textRotation="90"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2" fillId="0" borderId="5" xfId="0" applyFont="1" applyBorder="1" applyAlignment="1">
      <alignment horizontal="center" vertical="center" wrapText="1"/>
    </xf>
    <xf numFmtId="0" fontId="2" fillId="0" borderId="0" xfId="0" applyFont="1" applyAlignment="1">
      <alignment horizontal="center"/>
    </xf>
    <xf numFmtId="0" fontId="2" fillId="0" borderId="0" xfId="0" applyFont="1"/>
    <xf numFmtId="0" fontId="4" fillId="0" borderId="0" xfId="0" applyFont="1" applyAlignment="1">
      <alignment horizontal="center"/>
    </xf>
    <xf numFmtId="0" fontId="3" fillId="0" borderId="0" xfId="0" applyFont="1" applyAlignment="1">
      <alignment horizontal="center"/>
    </xf>
    <xf numFmtId="0" fontId="2" fillId="0" borderId="6" xfId="0" applyFont="1" applyBorder="1" applyAlignment="1">
      <alignment horizontal="center" vertical="center" wrapText="1"/>
    </xf>
    <xf numFmtId="46" fontId="2" fillId="0" borderId="7" xfId="0" applyNumberFormat="1" applyFont="1" applyBorder="1" applyAlignment="1">
      <alignment horizontal="center" vertical="center" wrapText="1"/>
    </xf>
    <xf numFmtId="46" fontId="1" fillId="0" borderId="7" xfId="0" applyNumberFormat="1" applyFont="1" applyBorder="1" applyAlignment="1">
      <alignment horizontal="center" vertical="center" wrapText="1"/>
    </xf>
    <xf numFmtId="0" fontId="2" fillId="0" borderId="7" xfId="0" applyFont="1" applyBorder="1" applyAlignment="1">
      <alignment horizontal="center" vertical="center" wrapText="1"/>
    </xf>
    <xf numFmtId="46" fontId="1" fillId="0" borderId="0" xfId="0" applyNumberFormat="1" applyFont="1"/>
    <xf numFmtId="0" fontId="2" fillId="0" borderId="7" xfId="0" applyFont="1" applyBorder="1" applyAlignment="1">
      <alignment horizontal="center" vertical="center"/>
    </xf>
    <xf numFmtId="0" fontId="2" fillId="0" borderId="2" xfId="0" applyFont="1" applyBorder="1" applyAlignment="1">
      <alignment horizontal="center" vertical="center" wrapText="1"/>
    </xf>
    <xf numFmtId="10" fontId="2" fillId="0" borderId="7" xfId="0" applyNumberFormat="1" applyFont="1" applyBorder="1" applyAlignment="1">
      <alignment horizontal="center" vertical="center" wrapText="1"/>
    </xf>
    <xf numFmtId="10" fontId="2" fillId="0" borderId="0" xfId="0" applyNumberFormat="1" applyFont="1" applyAlignment="1">
      <alignment horizontal="center"/>
    </xf>
    <xf numFmtId="0" fontId="1" fillId="0" borderId="7" xfId="0" applyFont="1" applyBorder="1" applyAlignment="1">
      <alignment horizontal="center" vertical="center" wrapText="1"/>
    </xf>
    <xf numFmtId="0" fontId="2" fillId="0" borderId="0" xfId="0" applyFont="1" applyAlignment="1">
      <alignment horizontal="center" vertical="center" wrapText="1"/>
    </xf>
    <xf numFmtId="0" fontId="1" fillId="0" borderId="7" xfId="0" applyFont="1" applyBorder="1"/>
    <xf numFmtId="0" fontId="2" fillId="0" borderId="7" xfId="0" applyFont="1" applyBorder="1" applyAlignment="1">
      <alignment horizontal="center"/>
    </xf>
    <xf numFmtId="0" fontId="10" fillId="0" borderId="7" xfId="0" applyFont="1" applyBorder="1"/>
    <xf numFmtId="0" fontId="2" fillId="0" borderId="2" xfId="0" applyFont="1" applyBorder="1" applyAlignment="1">
      <alignment horizontal="center" vertical="center"/>
    </xf>
    <xf numFmtId="0" fontId="2" fillId="0" borderId="0" xfId="0" applyFont="1" applyAlignment="1">
      <alignment horizontal="center" vertical="center"/>
    </xf>
    <xf numFmtId="10" fontId="1" fillId="0" borderId="0" xfId="0" applyNumberFormat="1" applyFont="1"/>
    <xf numFmtId="0" fontId="11" fillId="0" borderId="0" xfId="0" applyFont="1" applyAlignment="1">
      <alignment horizontal="center" vertical="center"/>
    </xf>
    <xf numFmtId="0" fontId="12"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13" fillId="0" borderId="0" xfId="0" applyFont="1" applyAlignment="1">
      <alignment vertical="center" wrapText="1"/>
    </xf>
    <xf numFmtId="0" fontId="0" fillId="0" borderId="0" xfId="0" applyFont="1" applyAlignment="1">
      <alignment wrapText="1"/>
    </xf>
    <xf numFmtId="0" fontId="2" fillId="0" borderId="0" xfId="0" applyFont="1" applyAlignment="1">
      <alignment horizontal="center" wrapText="1"/>
    </xf>
    <xf numFmtId="0" fontId="1" fillId="0" borderId="7" xfId="0" applyFont="1" applyBorder="1" applyAlignment="1">
      <alignment horizontal="center" vertical="center"/>
    </xf>
    <xf numFmtId="0" fontId="2" fillId="0" borderId="7" xfId="0" applyFont="1" applyBorder="1"/>
    <xf numFmtId="0" fontId="9" fillId="0" borderId="7" xfId="0" applyFont="1" applyBorder="1" applyAlignment="1">
      <alignment horizontal="center" vertical="center" wrapText="1"/>
    </xf>
    <xf numFmtId="0" fontId="10" fillId="0" borderId="7" xfId="0"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wrapText="1"/>
    </xf>
    <xf numFmtId="0" fontId="10" fillId="0" borderId="0" xfId="0" applyFont="1" applyAlignment="1">
      <alignment horizontal="center" vertical="center"/>
    </xf>
    <xf numFmtId="0" fontId="13" fillId="0" borderId="0" xfId="0" applyFont="1" applyAlignment="1">
      <alignment horizontal="center" vertical="center" wrapText="1"/>
    </xf>
    <xf numFmtId="0" fontId="2" fillId="0" borderId="0" xfId="0" applyFont="1" applyAlignment="1">
      <alignment wrapText="1"/>
    </xf>
    <xf numFmtId="10" fontId="1" fillId="0" borderId="7" xfId="0" applyNumberFormat="1" applyFont="1" applyBorder="1" applyAlignment="1">
      <alignment horizontal="center" vertical="center" wrapText="1"/>
    </xf>
    <xf numFmtId="0" fontId="14" fillId="0" borderId="7"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xf numFmtId="0" fontId="14" fillId="0" borderId="0" xfId="0" applyFont="1"/>
    <xf numFmtId="0" fontId="14" fillId="0" borderId="0" xfId="0" applyFont="1" applyAlignment="1">
      <alignment horizontal="center" wrapText="1"/>
    </xf>
    <xf numFmtId="0" fontId="0" fillId="0" borderId="7" xfId="0" applyFont="1" applyBorder="1" applyAlignment="1"/>
    <xf numFmtId="10" fontId="14" fillId="0" borderId="7" xfId="0" applyNumberFormat="1" applyFont="1" applyBorder="1" applyAlignment="1"/>
    <xf numFmtId="0" fontId="14" fillId="0" borderId="7" xfId="0" applyFont="1" applyBorder="1" applyAlignment="1"/>
    <xf numFmtId="46" fontId="14" fillId="0" borderId="7" xfId="0" applyNumberFormat="1" applyFont="1" applyBorder="1" applyAlignment="1"/>
    <xf numFmtId="0" fontId="14" fillId="0" borderId="0" xfId="0" applyFont="1" applyAlignment="1">
      <alignment horizontal="right"/>
    </xf>
    <xf numFmtId="10" fontId="14" fillId="0" borderId="4" xfId="0" applyNumberFormat="1" applyFont="1" applyBorder="1"/>
    <xf numFmtId="0" fontId="14" fillId="0" borderId="4" xfId="0" applyFont="1" applyBorder="1"/>
    <xf numFmtId="0" fontId="0" fillId="0" borderId="8" xfId="0" applyFont="1" applyBorder="1" applyAlignment="1">
      <alignment horizontal="center"/>
    </xf>
    <xf numFmtId="0" fontId="0" fillId="0" borderId="8" xfId="0" applyFont="1" applyBorder="1" applyAlignment="1">
      <alignment wrapText="1"/>
    </xf>
    <xf numFmtId="0" fontId="13" fillId="0" borderId="7" xfId="0" applyFont="1" applyBorder="1"/>
    <xf numFmtId="0" fontId="0" fillId="0" borderId="7" xfId="0" applyFont="1" applyBorder="1" applyAlignment="1">
      <alignment wrapText="1"/>
    </xf>
    <xf numFmtId="0" fontId="0" fillId="0" borderId="8" xfId="0" applyFont="1" applyBorder="1" applyAlignment="1">
      <alignment horizontal="center" wrapText="1"/>
    </xf>
    <xf numFmtId="164" fontId="14" fillId="0" borderId="6" xfId="0" applyNumberFormat="1" applyFont="1" applyBorder="1" applyAlignment="1">
      <alignment horizontal="center"/>
    </xf>
    <xf numFmtId="10" fontId="14" fillId="0" borderId="8" xfId="0" applyNumberFormat="1" applyFont="1" applyBorder="1" applyAlignment="1">
      <alignment horizontal="center"/>
    </xf>
    <xf numFmtId="10" fontId="14" fillId="0" borderId="0" xfId="0" applyNumberFormat="1" applyFont="1" applyAlignment="1">
      <alignment horizontal="right"/>
    </xf>
    <xf numFmtId="0" fontId="14" fillId="0" borderId="7" xfId="0" applyFont="1" applyBorder="1" applyAlignment="1">
      <alignment horizontal="right"/>
    </xf>
    <xf numFmtId="46" fontId="14" fillId="0" borderId="7" xfId="0" applyNumberFormat="1" applyFont="1" applyBorder="1" applyAlignment="1">
      <alignment horizontal="right"/>
    </xf>
    <xf numFmtId="0" fontId="14" fillId="0" borderId="8" xfId="0" applyFont="1" applyBorder="1" applyAlignment="1">
      <alignment horizontal="center"/>
    </xf>
    <xf numFmtId="9" fontId="14" fillId="0" borderId="8" xfId="0" applyNumberFormat="1" applyFont="1" applyBorder="1" applyAlignment="1">
      <alignment horizontal="center"/>
    </xf>
    <xf numFmtId="0" fontId="0" fillId="0" borderId="7" xfId="0" applyFont="1" applyBorder="1" applyAlignment="1">
      <alignment horizontal="center"/>
    </xf>
    <xf numFmtId="0" fontId="14" fillId="0" borderId="1" xfId="0" applyFont="1" applyBorder="1"/>
    <xf numFmtId="10" fontId="14" fillId="0" borderId="11" xfId="0" applyNumberFormat="1" applyFont="1" applyBorder="1"/>
    <xf numFmtId="0" fontId="14" fillId="0" borderId="11" xfId="0" applyFont="1" applyBorder="1"/>
    <xf numFmtId="46" fontId="14" fillId="0" borderId="1" xfId="0" applyNumberFormat="1" applyFont="1" applyBorder="1"/>
    <xf numFmtId="10" fontId="14" fillId="0" borderId="0" xfId="0" applyNumberFormat="1" applyFont="1"/>
    <xf numFmtId="10" fontId="0" fillId="0" borderId="7" xfId="0" applyNumberFormat="1" applyFont="1" applyBorder="1" applyAlignment="1">
      <alignment horizontal="right"/>
    </xf>
    <xf numFmtId="10" fontId="14" fillId="0" borderId="7" xfId="0" applyNumberFormat="1" applyFont="1" applyBorder="1" applyAlignment="1">
      <alignment horizontal="right"/>
    </xf>
    <xf numFmtId="0" fontId="2" fillId="3" borderId="0" xfId="0" applyNumberFormat="1" applyFont="1" applyFill="1" applyAlignment="1" applyProtection="1">
      <alignment horizontal="center"/>
    </xf>
    <xf numFmtId="0" fontId="3" fillId="3" borderId="0" xfId="0" applyNumberFormat="1" applyFont="1" applyFill="1" applyAlignment="1" applyProtection="1">
      <alignment horizontal="center"/>
    </xf>
    <xf numFmtId="0" fontId="1" fillId="0" borderId="7" xfId="0" applyNumberFormat="1" applyFont="1" applyFill="1" applyBorder="1" applyAlignment="1" applyProtection="1">
      <alignment horizontal="center"/>
    </xf>
    <xf numFmtId="0" fontId="1" fillId="4" borderId="7" xfId="0" applyNumberFormat="1" applyFont="1" applyFill="1" applyBorder="1" applyAlignment="1" applyProtection="1">
      <alignment horizontal="center"/>
    </xf>
    <xf numFmtId="1" fontId="2" fillId="0" borderId="7" xfId="0" applyNumberFormat="1" applyFont="1" applyFill="1" applyBorder="1" applyAlignment="1" applyProtection="1">
      <alignment horizontal="center"/>
    </xf>
    <xf numFmtId="10" fontId="2" fillId="0" borderId="7" xfId="0" applyNumberFormat="1" applyFont="1" applyFill="1" applyBorder="1" applyAlignment="1" applyProtection="1">
      <alignment horizontal="center"/>
    </xf>
    <xf numFmtId="0" fontId="2" fillId="3" borderId="0" xfId="0" applyNumberFormat="1" applyFont="1" applyFill="1" applyAlignment="1" applyProtection="1">
      <alignment horizontal="center" wrapText="1"/>
    </xf>
    <xf numFmtId="0" fontId="2" fillId="2" borderId="7" xfId="0" applyNumberFormat="1" applyFont="1" applyFill="1" applyBorder="1" applyAlignment="1" applyProtection="1">
      <alignment horizontal="center" vertical="center" wrapText="1"/>
    </xf>
    <xf numFmtId="10" fontId="2" fillId="4" borderId="7" xfId="0" applyNumberFormat="1" applyFont="1" applyFill="1" applyBorder="1" applyAlignment="1" applyProtection="1">
      <alignment horizontal="center"/>
    </xf>
    <xf numFmtId="0" fontId="2" fillId="13" borderId="7" xfId="0" applyNumberFormat="1" applyFont="1" applyFill="1" applyBorder="1" applyAlignment="1" applyProtection="1">
      <alignment horizontal="center"/>
    </xf>
    <xf numFmtId="0" fontId="9" fillId="3" borderId="0" xfId="0" applyNumberFormat="1" applyFont="1" applyFill="1" applyAlignment="1" applyProtection="1">
      <alignment horizontal="center" wrapText="1"/>
    </xf>
    <xf numFmtId="0" fontId="2" fillId="4" borderId="7" xfId="0" applyNumberFormat="1" applyFont="1" applyFill="1" applyBorder="1" applyAlignment="1" applyProtection="1">
      <alignment horizontal="center" vertical="center" wrapText="1"/>
    </xf>
    <xf numFmtId="0" fontId="2" fillId="4" borderId="7" xfId="0" applyNumberFormat="1" applyFont="1" applyFill="1" applyBorder="1" applyAlignment="1" applyProtection="1">
      <alignment horizontal="center"/>
    </xf>
    <xf numFmtId="0" fontId="1" fillId="4" borderId="7" xfId="0" applyNumberFormat="1" applyFont="1" applyFill="1" applyBorder="1" applyAlignment="1" applyProtection="1">
      <alignment horizontal="center" vertical="center" wrapText="1"/>
    </xf>
    <xf numFmtId="0" fontId="2" fillId="5" borderId="7" xfId="0" applyNumberFormat="1" applyFont="1" applyFill="1" applyBorder="1" applyAlignment="1" applyProtection="1">
      <alignment horizontal="center" vertical="center" wrapText="1"/>
    </xf>
    <xf numFmtId="0" fontId="2" fillId="6" borderId="7" xfId="0" applyNumberFormat="1" applyFont="1" applyFill="1" applyBorder="1" applyAlignment="1" applyProtection="1">
      <alignment horizontal="center" vertical="center" wrapText="1"/>
    </xf>
    <xf numFmtId="10" fontId="2" fillId="3" borderId="0" xfId="0" applyNumberFormat="1" applyFont="1" applyFill="1" applyAlignment="1" applyProtection="1">
      <alignment horizontal="center"/>
    </xf>
    <xf numFmtId="0" fontId="2" fillId="7" borderId="7" xfId="0" applyNumberFormat="1" applyFont="1" applyFill="1" applyBorder="1" applyAlignment="1" applyProtection="1">
      <alignment horizontal="center" vertical="center" wrapText="1"/>
    </xf>
    <xf numFmtId="0" fontId="2" fillId="8" borderId="6" xfId="0" applyNumberFormat="1" applyFont="1" applyFill="1" applyBorder="1" applyAlignment="1" applyProtection="1">
      <alignment horizontal="left" vertical="center" wrapText="1"/>
    </xf>
    <xf numFmtId="10" fontId="2" fillId="8" borderId="6" xfId="0" applyNumberFormat="1" applyFont="1" applyFill="1" applyBorder="1" applyAlignment="1" applyProtection="1">
      <alignment horizontal="center" vertical="center" wrapText="1"/>
    </xf>
    <xf numFmtId="0" fontId="2" fillId="9" borderId="7" xfId="0" applyNumberFormat="1" applyFont="1" applyFill="1" applyBorder="1" applyAlignment="1" applyProtection="1">
      <alignment horizontal="left" vertical="center" wrapText="1"/>
    </xf>
    <xf numFmtId="0" fontId="2" fillId="9" borderId="7" xfId="0" applyNumberFormat="1" applyFont="1" applyFill="1" applyBorder="1" applyAlignment="1" applyProtection="1">
      <alignment horizontal="center" vertical="center"/>
    </xf>
    <xf numFmtId="0" fontId="2" fillId="10" borderId="7" xfId="0" applyNumberFormat="1" applyFont="1" applyFill="1" applyBorder="1" applyAlignment="1" applyProtection="1">
      <alignment horizontal="left" vertical="center" wrapText="1"/>
    </xf>
    <xf numFmtId="46" fontId="2" fillId="10" borderId="7" xfId="0" applyNumberFormat="1" applyFont="1" applyFill="1" applyBorder="1" applyAlignment="1" applyProtection="1">
      <alignment horizontal="center" vertical="center"/>
    </xf>
    <xf numFmtId="0" fontId="2" fillId="3" borderId="0" xfId="0" applyNumberFormat="1" applyFont="1" applyFill="1" applyAlignment="1" applyProtection="1"/>
    <xf numFmtId="164" fontId="3" fillId="2" borderId="0" xfId="0" applyNumberFormat="1" applyFont="1" applyFill="1" applyAlignment="1" applyProtection="1">
      <alignment horizontal="center" vertical="center" wrapText="1"/>
    </xf>
    <xf numFmtId="46" fontId="2" fillId="2" borderId="7" xfId="0" applyNumberFormat="1" applyFont="1" applyFill="1" applyBorder="1" applyAlignment="1" applyProtection="1">
      <alignment horizontal="center" vertical="center" wrapText="1"/>
    </xf>
    <xf numFmtId="46" fontId="2" fillId="3" borderId="0" xfId="0" applyNumberFormat="1" applyFont="1" applyFill="1" applyAlignment="1" applyProtection="1"/>
    <xf numFmtId="0" fontId="0" fillId="4" borderId="7" xfId="0" applyNumberFormat="1" applyFill="1" applyBorder="1" applyAlignment="1" applyProtection="1">
      <alignment horizontal="center"/>
    </xf>
    <xf numFmtId="1" fontId="0" fillId="0" borderId="7" xfId="0" applyNumberFormat="1" applyFill="1" applyBorder="1" applyAlignment="1" applyProtection="1">
      <alignment horizontal="center"/>
    </xf>
    <xf numFmtId="10" fontId="0" fillId="0" borderId="7" xfId="0" applyNumberFormat="1" applyFill="1" applyBorder="1" applyAlignment="1" applyProtection="1">
      <alignment horizontal="center"/>
    </xf>
    <xf numFmtId="10" fontId="0" fillId="4" borderId="7" xfId="0" applyNumberFormat="1" applyFill="1" applyBorder="1" applyAlignment="1" applyProtection="1">
      <alignment horizontal="center"/>
    </xf>
    <xf numFmtId="0" fontId="0" fillId="13" borderId="7" xfId="0" applyNumberFormat="1" applyFill="1" applyBorder="1" applyAlignment="1" applyProtection="1">
      <alignment horizontal="center"/>
    </xf>
    <xf numFmtId="0" fontId="2" fillId="6" borderId="7" xfId="0" applyNumberFormat="1" applyFont="1" applyFill="1" applyBorder="1" applyAlignment="1" applyProtection="1">
      <alignment horizontal="center" vertical="center"/>
    </xf>
    <xf numFmtId="10" fontId="2" fillId="2" borderId="7" xfId="0" applyNumberFormat="1" applyFont="1" applyFill="1" applyBorder="1" applyAlignment="1" applyProtection="1">
      <alignment horizontal="center" vertical="center" wrapText="1"/>
    </xf>
    <xf numFmtId="10" fontId="2" fillId="3" borderId="0" xfId="0" applyNumberFormat="1" applyFont="1" applyFill="1" applyAlignment="1" applyProtection="1"/>
    <xf numFmtId="0" fontId="2" fillId="2" borderId="7" xfId="0" applyNumberFormat="1" applyFont="1" applyFill="1" applyBorder="1" applyAlignment="1" applyProtection="1"/>
    <xf numFmtId="0" fontId="2" fillId="8" borderId="7" xfId="0" applyNumberFormat="1" applyFont="1" applyFill="1" applyBorder="1" applyAlignment="1" applyProtection="1">
      <alignment horizontal="center" vertical="center" wrapText="1"/>
    </xf>
    <xf numFmtId="10" fontId="2" fillId="8" borderId="7" xfId="0" applyNumberFormat="1" applyFont="1" applyFill="1" applyBorder="1" applyAlignment="1" applyProtection="1">
      <alignment horizontal="center" wrapText="1"/>
    </xf>
    <xf numFmtId="0" fontId="2" fillId="9" borderId="7" xfId="0" applyNumberFormat="1" applyFont="1" applyFill="1" applyBorder="1" applyAlignment="1" applyProtection="1">
      <alignment horizontal="center" vertical="center" wrapText="1"/>
    </xf>
    <xf numFmtId="0" fontId="2" fillId="9" borderId="7" xfId="0" applyNumberFormat="1" applyFont="1" applyFill="1" applyBorder="1" applyAlignment="1" applyProtection="1">
      <alignment horizontal="center"/>
    </xf>
    <xf numFmtId="0" fontId="2" fillId="10" borderId="7" xfId="0" applyNumberFormat="1" applyFont="1" applyFill="1" applyBorder="1" applyAlignment="1" applyProtection="1">
      <alignment horizontal="center" vertical="center" wrapText="1"/>
    </xf>
    <xf numFmtId="46" fontId="2" fillId="10" borderId="7" xfId="0" applyNumberFormat="1" applyFont="1" applyFill="1" applyBorder="1" applyAlignment="1" applyProtection="1">
      <alignment horizontal="center"/>
    </xf>
    <xf numFmtId="164" fontId="4" fillId="2" borderId="0" xfId="0" applyNumberFormat="1" applyFont="1" applyFill="1" applyAlignment="1" applyProtection="1">
      <alignment horizontal="center" vertical="center" wrapText="1"/>
    </xf>
    <xf numFmtId="0" fontId="1" fillId="3" borderId="0" xfId="0" applyNumberFormat="1" applyFont="1" applyFill="1" applyAlignment="1" applyProtection="1"/>
    <xf numFmtId="0" fontId="4" fillId="3" borderId="0" xfId="0" applyNumberFormat="1" applyFont="1" applyFill="1" applyAlignment="1" applyProtection="1">
      <alignment horizontal="center"/>
    </xf>
    <xf numFmtId="46" fontId="1" fillId="3" borderId="0" xfId="0" applyNumberFormat="1" applyFont="1" applyFill="1" applyAlignment="1" applyProtection="1"/>
    <xf numFmtId="46" fontId="1" fillId="0" borderId="7" xfId="0" applyNumberFormat="1" applyFont="1" applyFill="1" applyBorder="1" applyAlignment="1" applyProtection="1">
      <alignment horizontal="center"/>
    </xf>
    <xf numFmtId="1" fontId="1" fillId="0" borderId="7" xfId="0" applyNumberFormat="1" applyFont="1" applyFill="1" applyBorder="1" applyAlignment="1" applyProtection="1">
      <alignment horizontal="center"/>
    </xf>
    <xf numFmtId="10" fontId="1" fillId="0" borderId="7" xfId="0" applyNumberFormat="1" applyFont="1" applyFill="1" applyBorder="1" applyAlignment="1" applyProtection="1">
      <alignment horizontal="center"/>
    </xf>
    <xf numFmtId="10" fontId="1" fillId="4" borderId="7" xfId="0" applyNumberFormat="1" applyFont="1" applyFill="1" applyBorder="1" applyAlignment="1" applyProtection="1">
      <alignment horizontal="center"/>
    </xf>
    <xf numFmtId="0" fontId="1" fillId="13" borderId="7" xfId="0" applyNumberFormat="1" applyFont="1" applyFill="1" applyBorder="1" applyAlignment="1" applyProtection="1">
      <alignment horizontal="center"/>
    </xf>
    <xf numFmtId="0" fontId="1" fillId="2" borderId="7" xfId="0" applyNumberFormat="1" applyFont="1" applyFill="1" applyBorder="1" applyAlignment="1" applyProtection="1">
      <alignment horizontal="center" vertical="center" wrapText="1"/>
    </xf>
    <xf numFmtId="10" fontId="1" fillId="2" borderId="7" xfId="0" applyNumberFormat="1" applyFont="1" applyFill="1" applyBorder="1" applyAlignment="1" applyProtection="1">
      <alignment horizontal="center" vertical="center" wrapText="1"/>
    </xf>
    <xf numFmtId="10" fontId="1" fillId="3" borderId="0" xfId="0" applyNumberFormat="1" applyFont="1" applyFill="1" applyAlignment="1" applyProtection="1"/>
    <xf numFmtId="10" fontId="2" fillId="3" borderId="0" xfId="0" applyNumberFormat="1" applyFont="1" applyFill="1" applyAlignment="1" applyProtection="1">
      <alignment horizontal="center" wrapText="1"/>
    </xf>
    <xf numFmtId="21" fontId="2" fillId="3" borderId="0" xfId="0" applyNumberFormat="1" applyFont="1" applyFill="1" applyAlignment="1" applyProtection="1">
      <alignment horizontal="center"/>
    </xf>
    <xf numFmtId="0" fontId="2" fillId="10" borderId="7" xfId="0" applyNumberFormat="1" applyFont="1" applyFill="1" applyBorder="1" applyAlignment="1" applyProtection="1">
      <alignment horizontal="center" vertical="center"/>
    </xf>
    <xf numFmtId="164" fontId="3" fillId="2" borderId="7" xfId="0" applyNumberFormat="1" applyFont="1" applyFill="1" applyBorder="1" applyAlignment="1" applyProtection="1">
      <alignment horizontal="center" vertical="center" wrapText="1"/>
    </xf>
    <xf numFmtId="0" fontId="1" fillId="2" borderId="7" xfId="0" applyNumberFormat="1" applyFont="1" applyFill="1" applyBorder="1" applyAlignment="1" applyProtection="1"/>
    <xf numFmtId="0" fontId="1" fillId="6" borderId="7" xfId="0" applyNumberFormat="1" applyFont="1" applyFill="1" applyBorder="1" applyAlignment="1" applyProtection="1">
      <alignment horizontal="center" vertical="center"/>
    </xf>
    <xf numFmtId="0" fontId="10" fillId="2" borderId="0" xfId="0" applyNumberFormat="1" applyFont="1" applyFill="1" applyAlignment="1" applyProtection="1">
      <alignment horizontal="center" vertical="center" wrapText="1"/>
    </xf>
    <xf numFmtId="0" fontId="0" fillId="2" borderId="0" xfId="0" applyNumberFormat="1" applyFill="1" applyAlignment="1" applyProtection="1">
      <alignment horizontal="center" vertical="center" wrapText="1"/>
    </xf>
    <xf numFmtId="0" fontId="0" fillId="2" borderId="0" xfId="0" applyNumberFormat="1" applyFill="1" applyAlignment="1" applyProtection="1"/>
    <xf numFmtId="0" fontId="10" fillId="2" borderId="0" xfId="0" applyNumberFormat="1" applyFont="1" applyFill="1" applyAlignment="1" applyProtection="1"/>
    <xf numFmtId="10" fontId="10" fillId="2" borderId="0" xfId="0" applyNumberFormat="1" applyFont="1" applyFill="1" applyAlignment="1" applyProtection="1">
      <alignment horizontal="center" vertical="center" wrapText="1"/>
    </xf>
    <xf numFmtId="10" fontId="10" fillId="2" borderId="0" xfId="0" applyNumberFormat="1" applyFont="1" applyFill="1" applyAlignment="1" applyProtection="1"/>
    <xf numFmtId="0" fontId="2" fillId="2" borderId="0" xfId="0" applyNumberFormat="1" applyFont="1" applyFill="1" applyAlignment="1" applyProtection="1">
      <alignment horizontal="center" vertical="center" wrapText="1"/>
    </xf>
    <xf numFmtId="10" fontId="2" fillId="2" borderId="0" xfId="0" applyNumberFormat="1" applyFont="1" applyFill="1" applyAlignment="1" applyProtection="1">
      <alignment horizontal="center" wrapText="1"/>
    </xf>
    <xf numFmtId="0" fontId="2" fillId="2" borderId="0" xfId="0" applyNumberFormat="1" applyFont="1" applyFill="1" applyAlignment="1" applyProtection="1">
      <alignment horizontal="center"/>
    </xf>
    <xf numFmtId="0" fontId="2" fillId="2" borderId="0" xfId="0" applyNumberFormat="1" applyFont="1" applyFill="1" applyAlignment="1" applyProtection="1">
      <alignment horizontal="center" vertical="center"/>
    </xf>
    <xf numFmtId="21" fontId="2" fillId="2" borderId="0" xfId="0" applyNumberFormat="1" applyFont="1" applyFill="1" applyAlignment="1" applyProtection="1">
      <alignment horizontal="center"/>
    </xf>
    <xf numFmtId="0" fontId="1" fillId="7" borderId="7" xfId="0" applyNumberFormat="1" applyFont="1" applyFill="1" applyBorder="1" applyAlignment="1" applyProtection="1">
      <alignment horizontal="center" vertical="center" wrapText="1"/>
    </xf>
    <xf numFmtId="164" fontId="1" fillId="2" borderId="7" xfId="0" applyNumberFormat="1" applyFont="1" applyFill="1" applyBorder="1" applyAlignment="1" applyProtection="1">
      <alignment horizontal="center" vertical="center" wrapText="1"/>
    </xf>
    <xf numFmtId="164" fontId="2" fillId="2" borderId="7" xfId="0" applyNumberFormat="1" applyFont="1" applyFill="1" applyBorder="1" applyAlignment="1" applyProtection="1">
      <alignment horizontal="center" vertical="center" wrapText="1"/>
    </xf>
    <xf numFmtId="10" fontId="2" fillId="8" borderId="7" xfId="0" applyNumberFormat="1" applyFont="1" applyFill="1" applyBorder="1" applyAlignment="1" applyProtection="1">
      <alignment horizontal="center" vertical="center" wrapText="1"/>
    </xf>
    <xf numFmtId="0" fontId="2" fillId="2" borderId="0" xfId="0" applyNumberFormat="1" applyFont="1" applyFill="1" applyAlignment="1" applyProtection="1"/>
    <xf numFmtId="0" fontId="1" fillId="2" borderId="0" xfId="0" applyNumberFormat="1" applyFont="1" applyFill="1" applyAlignment="1" applyProtection="1"/>
    <xf numFmtId="0" fontId="1" fillId="2" borderId="0" xfId="0" applyNumberFormat="1" applyFont="1" applyFill="1" applyAlignment="1" applyProtection="1">
      <alignment horizontal="center" vertical="center" wrapText="1"/>
    </xf>
    <xf numFmtId="10" fontId="1" fillId="2" borderId="0" xfId="0" applyNumberFormat="1" applyFont="1" applyFill="1" applyAlignment="1" applyProtection="1">
      <alignment horizontal="center" vertical="center" wrapText="1"/>
    </xf>
    <xf numFmtId="10" fontId="1" fillId="2" borderId="0" xfId="0" applyNumberFormat="1" applyFont="1" applyFill="1" applyAlignment="1" applyProtection="1"/>
    <xf numFmtId="0" fontId="2" fillId="9" borderId="7" xfId="0" applyNumberFormat="1" applyFont="1" applyFill="1" applyBorder="1" applyAlignment="1" applyProtection="1">
      <alignment horizontal="center" wrapText="1"/>
    </xf>
    <xf numFmtId="46" fontId="2" fillId="10" borderId="7" xfId="0" applyNumberFormat="1" applyFont="1" applyFill="1" applyBorder="1" applyAlignment="1" applyProtection="1">
      <alignment horizontal="center" wrapText="1"/>
    </xf>
    <xf numFmtId="0" fontId="10" fillId="0" borderId="0" xfId="0" applyNumberFormat="1" applyFont="1" applyFill="1" applyAlignment="1" applyProtection="1"/>
    <xf numFmtId="0" fontId="10" fillId="11" borderId="9" xfId="0" applyNumberFormat="1" applyFont="1" applyFill="1" applyBorder="1" applyAlignment="1" applyProtection="1"/>
    <xf numFmtId="0" fontId="10" fillId="0" borderId="10" xfId="0" applyNumberFormat="1" applyFont="1" applyFill="1" applyBorder="1" applyAlignment="1" applyProtection="1"/>
    <xf numFmtId="0" fontId="10" fillId="2" borderId="9" xfId="0" applyNumberFormat="1" applyFont="1" applyFill="1" applyBorder="1" applyAlignment="1" applyProtection="1"/>
    <xf numFmtId="0" fontId="14" fillId="0" borderId="9" xfId="0" applyNumberFormat="1" applyFont="1" applyFill="1" applyBorder="1" applyAlignment="1" applyProtection="1"/>
    <xf numFmtId="0" fontId="10" fillId="11" borderId="0" xfId="0" applyNumberFormat="1" applyFont="1" applyFill="1" applyAlignment="1" applyProtection="1"/>
    <xf numFmtId="0" fontId="14" fillId="8" borderId="7" xfId="0" applyNumberFormat="1" applyFont="1" applyFill="1" applyBorder="1" applyAlignment="1" applyProtection="1"/>
    <xf numFmtId="10" fontId="10" fillId="8" borderId="0" xfId="0" applyNumberFormat="1" applyFont="1" applyFill="1" applyAlignment="1" applyProtection="1"/>
    <xf numFmtId="0" fontId="10" fillId="8" borderId="7" xfId="0" applyNumberFormat="1" applyFont="1" applyFill="1" applyBorder="1" applyAlignment="1" applyProtection="1"/>
    <xf numFmtId="46" fontId="10" fillId="8" borderId="7" xfId="0" applyNumberFormat="1" applyFont="1" applyFill="1" applyBorder="1" applyAlignment="1" applyProtection="1"/>
    <xf numFmtId="164" fontId="10" fillId="0" borderId="0" xfId="0" applyNumberFormat="1" applyFont="1" applyFill="1" applyAlignment="1" applyProtection="1"/>
    <xf numFmtId="10" fontId="10" fillId="0" borderId="0" xfId="0" applyNumberFormat="1" applyFont="1" applyFill="1" applyAlignment="1" applyProtection="1"/>
    <xf numFmtId="10" fontId="10" fillId="0" borderId="7" xfId="0" applyNumberFormat="1" applyFont="1" applyFill="1" applyBorder="1" applyAlignment="1" applyProtection="1"/>
    <xf numFmtId="10" fontId="10" fillId="11" borderId="9" xfId="0" applyNumberFormat="1" applyFont="1" applyFill="1" applyBorder="1" applyAlignment="1" applyProtection="1"/>
    <xf numFmtId="10" fontId="10" fillId="11" borderId="0" xfId="0" applyNumberFormat="1" applyFont="1" applyFill="1" applyAlignment="1" applyProtection="1"/>
    <xf numFmtId="10" fontId="14" fillId="8" borderId="0" xfId="0" applyNumberFormat="1" applyFont="1" applyFill="1" applyAlignment="1" applyProtection="1"/>
    <xf numFmtId="46" fontId="14" fillId="8" borderId="7" xfId="0" applyNumberFormat="1" applyFont="1" applyFill="1" applyBorder="1" applyAlignment="1" applyProtection="1"/>
    <xf numFmtId="164" fontId="0" fillId="2" borderId="7" xfId="0" applyNumberFormat="1" applyFill="1" applyBorder="1" applyAlignment="1" applyProtection="1">
      <alignment horizontal="right"/>
    </xf>
    <xf numFmtId="0" fontId="10" fillId="2" borderId="7" xfId="0" applyNumberFormat="1" applyFont="1" applyFill="1" applyBorder="1" applyAlignment="1" applyProtection="1"/>
    <xf numFmtId="10" fontId="10" fillId="8" borderId="7" xfId="0" applyNumberFormat="1" applyFont="1" applyFill="1" applyBorder="1" applyAlignment="1" applyProtection="1"/>
    <xf numFmtId="164" fontId="14" fillId="0" borderId="7" xfId="0" applyNumberFormat="1" applyFont="1" applyFill="1" applyBorder="1" applyAlignment="1" applyProtection="1"/>
    <xf numFmtId="10" fontId="14" fillId="2" borderId="0" xfId="0" applyNumberFormat="1" applyFont="1" applyFill="1" applyAlignment="1" applyProtection="1">
      <alignment horizontal="right"/>
    </xf>
    <xf numFmtId="10" fontId="14" fillId="2" borderId="8" xfId="0" applyNumberFormat="1" applyFont="1" applyFill="1" applyBorder="1" applyAlignment="1" applyProtection="1"/>
    <xf numFmtId="21" fontId="14" fillId="0" borderId="7" xfId="0" applyNumberFormat="1" applyFont="1" applyFill="1" applyBorder="1" applyAlignment="1" applyProtection="1"/>
    <xf numFmtId="10" fontId="14" fillId="2" borderId="0" xfId="0" applyNumberFormat="1" applyFont="1" applyFill="1" applyAlignment="1" applyProtection="1">
      <alignment horizontal="center"/>
    </xf>
    <xf numFmtId="10" fontId="14" fillId="8" borderId="7" xfId="0" applyNumberFormat="1" applyFont="1" applyFill="1" applyBorder="1" applyAlignment="1" applyProtection="1"/>
    <xf numFmtId="46" fontId="10" fillId="0" borderId="7" xfId="0" applyNumberFormat="1" applyFont="1" applyFill="1" applyBorder="1" applyAlignment="1" applyProtection="1"/>
    <xf numFmtId="10" fontId="14" fillId="8" borderId="7" xfId="0" applyNumberFormat="1" applyFont="1" applyFill="1" applyBorder="1" applyAlignment="1" applyProtection="1">
      <alignment horizontal="right"/>
    </xf>
    <xf numFmtId="0" fontId="14" fillId="8" borderId="7" xfId="0" applyNumberFormat="1" applyFont="1" applyFill="1" applyBorder="1" applyAlignment="1" applyProtection="1">
      <alignment horizontal="right"/>
    </xf>
    <xf numFmtId="46" fontId="14" fillId="8" borderId="7" xfId="0" applyNumberFormat="1" applyFont="1" applyFill="1" applyBorder="1" applyAlignment="1" applyProtection="1">
      <alignment horizontal="right"/>
    </xf>
    <xf numFmtId="164" fontId="0" fillId="2" borderId="6" xfId="0" applyNumberFormat="1" applyFill="1" applyBorder="1" applyAlignment="1" applyProtection="1">
      <alignment horizontal="right"/>
    </xf>
    <xf numFmtId="0" fontId="14" fillId="2" borderId="8" xfId="0" applyNumberFormat="1" applyFont="1" applyFill="1" applyBorder="1" applyAlignment="1" applyProtection="1"/>
    <xf numFmtId="46" fontId="14" fillId="2" borderId="7" xfId="0" applyNumberFormat="1" applyFont="1" applyFill="1" applyBorder="1" applyAlignment="1" applyProtection="1"/>
    <xf numFmtId="0" fontId="0" fillId="7" borderId="7" xfId="0" applyNumberFormat="1" applyFill="1" applyBorder="1" applyAlignment="1" applyProtection="1"/>
    <xf numFmtId="10" fontId="10" fillId="7" borderId="7" xfId="0" applyNumberFormat="1" applyFont="1" applyFill="1" applyBorder="1" applyAlignment="1" applyProtection="1"/>
    <xf numFmtId="0" fontId="10" fillId="7" borderId="7" xfId="0" applyNumberFormat="1" applyFont="1" applyFill="1" applyBorder="1" applyAlignment="1" applyProtection="1"/>
    <xf numFmtId="46" fontId="10" fillId="7" borderId="7" xfId="0" applyNumberFormat="1" applyFont="1" applyFill="1" applyBorder="1" applyAlignment="1" applyProtection="1"/>
    <xf numFmtId="46" fontId="14" fillId="2" borderId="8" xfId="0" applyNumberFormat="1" applyFont="1" applyFill="1" applyBorder="1" applyAlignment="1" applyProtection="1"/>
    <xf numFmtId="10" fontId="14" fillId="7" borderId="0" xfId="0" applyNumberFormat="1" applyFont="1" applyFill="1" applyAlignment="1" applyProtection="1"/>
    <xf numFmtId="0" fontId="14" fillId="7" borderId="7" xfId="0" applyNumberFormat="1" applyFont="1" applyFill="1" applyBorder="1" applyAlignment="1" applyProtection="1"/>
    <xf numFmtId="46" fontId="14" fillId="7" borderId="7" xfId="0" applyNumberFormat="1" applyFont="1" applyFill="1" applyBorder="1" applyAlignment="1" applyProtection="1"/>
    <xf numFmtId="164" fontId="10" fillId="2" borderId="0" xfId="0" applyNumberFormat="1" applyFont="1" applyFill="1" applyAlignment="1" applyProtection="1"/>
    <xf numFmtId="164" fontId="0" fillId="8" borderId="6" xfId="0" applyNumberFormat="1" applyFill="1" applyBorder="1" applyAlignment="1" applyProtection="1">
      <alignment horizontal="right"/>
    </xf>
    <xf numFmtId="0" fontId="14" fillId="8" borderId="8" xfId="0" applyNumberFormat="1" applyFont="1" applyFill="1" applyBorder="1" applyAlignment="1" applyProtection="1"/>
    <xf numFmtId="10" fontId="14" fillId="7" borderId="7" xfId="0" applyNumberFormat="1" applyFont="1" applyFill="1" applyBorder="1" applyAlignment="1" applyProtection="1"/>
    <xf numFmtId="0" fontId="14" fillId="7" borderId="7" xfId="0" applyNumberFormat="1" applyFont="1" applyFill="1" applyBorder="1" applyAlignment="1" applyProtection="1">
      <alignment horizontal="right"/>
    </xf>
    <xf numFmtId="10" fontId="14" fillId="7" borderId="8" xfId="0" applyNumberFormat="1" applyFont="1" applyFill="1" applyBorder="1" applyAlignment="1" applyProtection="1"/>
    <xf numFmtId="46" fontId="14" fillId="7" borderId="7" xfId="0" applyNumberFormat="1" applyFont="1" applyFill="1" applyBorder="1" applyAlignment="1" applyProtection="1">
      <alignment horizontal="right"/>
    </xf>
    <xf numFmtId="10" fontId="0" fillId="7" borderId="7" xfId="0" applyNumberFormat="1" applyFill="1" applyBorder="1" applyAlignment="1" applyProtection="1">
      <alignment horizontal="right"/>
    </xf>
    <xf numFmtId="10" fontId="14" fillId="7" borderId="7" xfId="0" applyNumberFormat="1" applyFont="1" applyFill="1" applyBorder="1" applyAlignment="1" applyProtection="1">
      <alignment horizontal="right"/>
    </xf>
    <xf numFmtId="10" fontId="14" fillId="8" borderId="8" xfId="0" applyNumberFormat="1" applyFont="1" applyFill="1" applyBorder="1" applyAlignment="1" applyProtection="1"/>
    <xf numFmtId="164" fontId="0" fillId="8" borderId="7" xfId="0" applyNumberFormat="1" applyFill="1" applyBorder="1" applyAlignment="1" applyProtection="1">
      <alignment horizontal="left"/>
    </xf>
    <xf numFmtId="0" fontId="14" fillId="8" borderId="7" xfId="0" applyNumberFormat="1" applyFont="1" applyFill="1" applyBorder="1" applyAlignment="1" applyProtection="1">
      <alignment horizontal="center"/>
    </xf>
    <xf numFmtId="164" fontId="0" fillId="8" borderId="7" xfId="0" applyNumberFormat="1" applyFill="1" applyBorder="1" applyAlignment="1" applyProtection="1">
      <alignment horizontal="right"/>
    </xf>
    <xf numFmtId="0" fontId="0" fillId="8" borderId="7" xfId="0" applyNumberFormat="1" applyFill="1" applyBorder="1" applyAlignment="1" applyProtection="1"/>
    <xf numFmtId="0" fontId="14" fillId="2" borderId="0" xfId="0" applyNumberFormat="1" applyFont="1" applyFill="1" applyAlignment="1" applyProtection="1"/>
    <xf numFmtId="0" fontId="14" fillId="2" borderId="7" xfId="0" applyNumberFormat="1" applyFont="1" applyFill="1" applyBorder="1" applyAlignment="1" applyProtection="1"/>
    <xf numFmtId="164" fontId="0" fillId="2" borderId="0" xfId="0" applyNumberFormat="1" applyFill="1" applyAlignment="1" applyProtection="1">
      <alignment horizontal="right"/>
    </xf>
    <xf numFmtId="0" fontId="0" fillId="7" borderId="7" xfId="0" applyNumberFormat="1" applyFill="1" applyBorder="1" applyAlignment="1" applyProtection="1">
      <alignment horizontal="left" wrapText="1"/>
    </xf>
    <xf numFmtId="0" fontId="10" fillId="8" borderId="0" xfId="0" applyNumberFormat="1" applyFont="1" applyFill="1" applyAlignment="1" applyProtection="1"/>
    <xf numFmtId="0" fontId="10" fillId="4" borderId="7" xfId="0" applyNumberFormat="1" applyFont="1" applyFill="1" applyBorder="1" applyAlignment="1" applyProtection="1"/>
    <xf numFmtId="21" fontId="14" fillId="7" borderId="7" xfId="0" applyNumberFormat="1" applyFont="1" applyFill="1" applyBorder="1" applyAlignment="1" applyProtection="1"/>
    <xf numFmtId="0" fontId="14" fillId="7" borderId="7" xfId="0" applyNumberFormat="1" applyFont="1" applyFill="1" applyBorder="1" applyAlignment="1" applyProtection="1">
      <alignment horizontal="left" wrapText="1"/>
    </xf>
    <xf numFmtId="165" fontId="14" fillId="8" borderId="7" xfId="0" applyNumberFormat="1" applyFont="1" applyFill="1" applyBorder="1" applyAlignment="1" applyProtection="1">
      <alignment horizontal="center" vertical="center" wrapText="1"/>
    </xf>
    <xf numFmtId="0" fontId="6" fillId="8" borderId="7" xfId="0" applyNumberFormat="1" applyFont="1" applyFill="1" applyBorder="1" applyAlignment="1" applyProtection="1">
      <alignment horizontal="center" wrapText="1"/>
    </xf>
    <xf numFmtId="0" fontId="15" fillId="8" borderId="7" xfId="0" applyNumberFormat="1" applyFont="1" applyFill="1" applyBorder="1" applyAlignment="1" applyProtection="1">
      <alignment horizontal="center" wrapText="1"/>
    </xf>
    <xf numFmtId="165" fontId="1" fillId="4" borderId="7" xfId="0" applyNumberFormat="1" applyFont="1" applyFill="1" applyBorder="1" applyAlignment="1" applyProtection="1">
      <alignment horizontal="center" vertical="center" wrapText="1"/>
    </xf>
    <xf numFmtId="0" fontId="6" fillId="4" borderId="7" xfId="0" applyNumberFormat="1" applyFont="1" applyFill="1" applyBorder="1" applyAlignment="1" applyProtection="1">
      <alignment horizontal="center" wrapText="1"/>
    </xf>
    <xf numFmtId="0" fontId="16" fillId="4" borderId="7" xfId="0" applyNumberFormat="1" applyFont="1" applyFill="1" applyBorder="1" applyAlignment="1" applyProtection="1">
      <alignment horizontal="center" wrapText="1"/>
    </xf>
    <xf numFmtId="21" fontId="14" fillId="7" borderId="0" xfId="0" applyNumberFormat="1" applyFont="1" applyFill="1" applyAlignment="1" applyProtection="1"/>
    <xf numFmtId="0" fontId="6" fillId="8" borderId="7" xfId="0" applyNumberFormat="1" applyFont="1" applyFill="1" applyBorder="1" applyAlignment="1" applyProtection="1">
      <alignment horizontal="center" vertical="center" wrapText="1"/>
    </xf>
    <xf numFmtId="0" fontId="1" fillId="8" borderId="7" xfId="0" applyNumberFormat="1" applyFont="1" applyFill="1" applyBorder="1" applyAlignment="1" applyProtection="1">
      <alignment horizontal="center" vertical="center" wrapText="1"/>
    </xf>
    <xf numFmtId="165" fontId="14" fillId="4" borderId="7" xfId="0" applyNumberFormat="1" applyFont="1" applyFill="1" applyBorder="1" applyAlignment="1" applyProtection="1">
      <alignment horizontal="center" vertical="center" wrapText="1"/>
    </xf>
    <xf numFmtId="0" fontId="6" fillId="4" borderId="7" xfId="0" applyNumberFormat="1" applyFont="1" applyFill="1" applyBorder="1" applyAlignment="1" applyProtection="1">
      <alignment horizontal="center" vertical="center" wrapText="1"/>
    </xf>
    <xf numFmtId="165" fontId="0" fillId="8" borderId="7" xfId="0" applyNumberFormat="1" applyFill="1" applyBorder="1" applyAlignment="1" applyProtection="1">
      <alignment horizontal="center" vertical="center" wrapText="1"/>
    </xf>
    <xf numFmtId="165" fontId="0" fillId="4" borderId="7" xfId="0" applyNumberFormat="1" applyFill="1" applyBorder="1" applyAlignment="1" applyProtection="1">
      <alignment horizontal="center" vertical="center" wrapText="1"/>
    </xf>
    <xf numFmtId="0" fontId="14" fillId="8" borderId="7" xfId="0" applyNumberFormat="1" applyFont="1" applyFill="1" applyBorder="1" applyAlignment="1" applyProtection="1">
      <alignment horizontal="center" vertical="center" wrapText="1"/>
    </xf>
    <xf numFmtId="0" fontId="14" fillId="4" borderId="7" xfId="0" applyNumberFormat="1" applyFont="1" applyFill="1" applyBorder="1" applyAlignment="1" applyProtection="1">
      <alignment horizontal="center" vertical="center" wrapText="1"/>
    </xf>
    <xf numFmtId="0" fontId="5" fillId="8" borderId="7" xfId="0" applyNumberFormat="1" applyFont="1" applyFill="1" applyBorder="1" applyAlignment="1" applyProtection="1">
      <alignment horizontal="center" vertical="center" wrapText="1"/>
    </xf>
    <xf numFmtId="0" fontId="5" fillId="4" borderId="7" xfId="0" applyNumberFormat="1" applyFont="1" applyFill="1" applyBorder="1" applyAlignment="1" applyProtection="1">
      <alignment horizontal="center" vertical="center" wrapText="1"/>
    </xf>
    <xf numFmtId="164" fontId="0" fillId="8" borderId="7" xfId="0" applyNumberFormat="1" applyFill="1" applyBorder="1" applyAlignment="1" applyProtection="1">
      <alignment horizontal="right" vertical="center" wrapText="1"/>
    </xf>
    <xf numFmtId="164" fontId="0" fillId="4" borderId="7" xfId="0" applyNumberFormat="1" applyFill="1" applyBorder="1" applyAlignment="1" applyProtection="1">
      <alignment horizontal="left" vertical="center" wrapText="1"/>
    </xf>
    <xf numFmtId="0" fontId="14" fillId="2" borderId="0" xfId="0" applyNumberFormat="1" applyFont="1" applyFill="1" applyAlignment="1" applyProtection="1">
      <alignment horizontal="center" vertical="center" wrapText="1"/>
    </xf>
    <xf numFmtId="10" fontId="14" fillId="2" borderId="0" xfId="0" applyNumberFormat="1" applyFont="1" applyFill="1" applyAlignment="1" applyProtection="1">
      <alignment horizontal="center" vertical="center" wrapText="1"/>
    </xf>
    <xf numFmtId="0" fontId="7" fillId="2" borderId="0" xfId="0" applyNumberFormat="1" applyFont="1" applyFill="1" applyAlignment="1" applyProtection="1">
      <alignment horizontal="center" vertical="center" wrapText="1"/>
    </xf>
    <xf numFmtId="10" fontId="14" fillId="2" borderId="0" xfId="0" applyNumberFormat="1" applyFont="1" applyFill="1" applyAlignment="1" applyProtection="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Статистика!$AE$2:$AE$5</c:f>
              <c:strCache>
                <c:ptCount val="4"/>
                <c:pt idx="0">
                  <c:v>%</c:v>
                </c:pt>
              </c:strCache>
            </c:strRef>
          </c:tx>
          <c:marker>
            <c:symbol val="none"/>
          </c:marker>
          <c:cat>
            <c:strRef>
              <c:f>Статистика!$AD$6:$AD$16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Статистика!$AE$6:$AE$16</c:f>
              <c:numCache>
                <c:formatCode>0.00%</c:formatCode>
                <c:ptCount val="11"/>
                <c:pt idx="0">
                  <c:v>0.67948717948717896</c:v>
                </c:pt>
                <c:pt idx="1">
                  <c:v>0.94871794871794901</c:v>
                </c:pt>
                <c:pt idx="3">
                  <c:v>0.74017094017093998</c:v>
                </c:pt>
                <c:pt idx="4">
                  <c:v>0.74465811965812001</c:v>
                </c:pt>
                <c:pt idx="5">
                  <c:v>0.71795128205128211</c:v>
                </c:pt>
                <c:pt idx="6">
                  <c:v>0.70085470085470092</c:v>
                </c:pt>
                <c:pt idx="9">
                  <c:v>0.82051282051282048</c:v>
                </c:pt>
                <c:pt idx="10">
                  <c:v>0.64102564102564108</c:v>
                </c:pt>
              </c:numCache>
            </c:numRef>
          </c:val>
          <c:smooth val="0"/>
          <c:extLst>
            <c:ext xmlns:c16="http://schemas.microsoft.com/office/drawing/2014/chart" uri="{C3380CC4-5D6E-409C-BE32-E72D297353CC}">
              <c16:uniqueId val="{00000000-C980-434A-93D1-3F040762B571}"/>
            </c:ext>
          </c:extLst>
        </c:ser>
        <c:dLbls>
          <c:showLegendKey val="0"/>
          <c:showVal val="0"/>
          <c:showCatName val="0"/>
          <c:showSerName val="0"/>
          <c:showPercent val="0"/>
          <c:showBubbleSize val="0"/>
        </c:dLbls>
        <c:smooth val="0"/>
        <c:axId val="736122358"/>
        <c:axId val="267588100"/>
      </c:lineChart>
      <c:catAx>
        <c:axId val="7361223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267588100"/>
        <c:crosses val="autoZero"/>
        <c:auto val="1"/>
        <c:lblAlgn val="ctr"/>
        <c:lblOffset val="100"/>
        <c:noMultiLvlLbl val="1"/>
      </c:catAx>
      <c:valAx>
        <c:axId val="26758810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736122358"/>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Статистика!$DQ$2</c:f>
              <c:strCache>
                <c:ptCount val="1"/>
                <c:pt idx="0">
                  <c:v>%</c:v>
                </c:pt>
              </c:strCache>
            </c:strRef>
          </c:tx>
          <c:marker>
            <c:symbol val="none"/>
          </c:marker>
          <c:cat>
            <c:strRef>
              <c:f>Статистика!$DP$3:$DP$5</c:f>
              <c:strCache>
                <c:ptCount val="3"/>
                <c:pt idx="0">
                  <c:v>Март</c:v>
                </c:pt>
                <c:pt idx="1">
                  <c:v>Апрель</c:v>
                </c:pt>
                <c:pt idx="2">
                  <c:v>Май</c:v>
                </c:pt>
              </c:strCache>
            </c:strRef>
          </c:cat>
          <c:val>
            <c:numRef>
              <c:f>Статистика!$DQ$3:$DQ$5</c:f>
              <c:numCache>
                <c:formatCode>0.00%</c:formatCode>
                <c:ptCount val="3"/>
                <c:pt idx="0">
                  <c:v>0.859375</c:v>
                </c:pt>
                <c:pt idx="1">
                  <c:v>0.94098557692307694</c:v>
                </c:pt>
                <c:pt idx="2">
                  <c:v>0.8125</c:v>
                </c:pt>
              </c:numCache>
            </c:numRef>
          </c:val>
          <c:smooth val="0"/>
          <c:extLst>
            <c:ext xmlns:c16="http://schemas.microsoft.com/office/drawing/2014/chart" uri="{C3380CC4-5D6E-409C-BE32-E72D297353CC}">
              <c16:uniqueId val="{00000000-8DE6-49EE-BA50-E78150C05ACA}"/>
            </c:ext>
          </c:extLst>
        </c:ser>
        <c:dLbls>
          <c:showLegendKey val="0"/>
          <c:showVal val="0"/>
          <c:showCatName val="0"/>
          <c:showSerName val="0"/>
          <c:showPercent val="0"/>
          <c:showBubbleSize val="0"/>
        </c:dLbls>
        <c:smooth val="0"/>
        <c:axId val="1839093268"/>
        <c:axId val="988632112"/>
      </c:lineChart>
      <c:catAx>
        <c:axId val="18390932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88632112"/>
        <c:crosses val="autoZero"/>
        <c:auto val="1"/>
        <c:lblAlgn val="ctr"/>
        <c:lblOffset val="100"/>
        <c:noMultiLvlLbl val="1"/>
      </c:catAx>
      <c:valAx>
        <c:axId val="98863211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839093268"/>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Статистика!$I$2:$I$5</c:f>
              <c:strCache>
                <c:ptCount val="4"/>
                <c:pt idx="0">
                  <c:v>%</c:v>
                </c:pt>
              </c:strCache>
            </c:strRef>
          </c:tx>
          <c:marker>
            <c:symbol val="none"/>
          </c:marker>
          <c:cat>
            <c:strRef>
              <c:f>Статистика!$H$6:$H$16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Статистика!$I$6:$I$16</c:f>
              <c:numCache>
                <c:formatCode>0.00%</c:formatCode>
                <c:ptCount val="11"/>
                <c:pt idx="0">
                  <c:v>0.95833333333333304</c:v>
                </c:pt>
                <c:pt idx="5">
                  <c:v>0.66666666666666674</c:v>
                </c:pt>
              </c:numCache>
            </c:numRef>
          </c:val>
          <c:smooth val="0"/>
          <c:extLst>
            <c:ext xmlns:c16="http://schemas.microsoft.com/office/drawing/2014/chart" uri="{C3380CC4-5D6E-409C-BE32-E72D297353CC}">
              <c16:uniqueId val="{00000000-FE5E-4475-8A6E-1D77892D2B82}"/>
            </c:ext>
          </c:extLst>
        </c:ser>
        <c:dLbls>
          <c:showLegendKey val="0"/>
          <c:showVal val="0"/>
          <c:showCatName val="0"/>
          <c:showSerName val="0"/>
          <c:showPercent val="0"/>
          <c:showBubbleSize val="0"/>
        </c:dLbls>
        <c:smooth val="0"/>
        <c:axId val="2108689998"/>
        <c:axId val="675185101"/>
      </c:lineChart>
      <c:catAx>
        <c:axId val="21086899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675185101"/>
        <c:crosses val="autoZero"/>
        <c:auto val="1"/>
        <c:lblAlgn val="ctr"/>
        <c:lblOffset val="100"/>
        <c:noMultiLvlLbl val="1"/>
      </c:catAx>
      <c:valAx>
        <c:axId val="675185101"/>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2108689998"/>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Статистика!$O$2</c:f>
              <c:strCache>
                <c:ptCount val="1"/>
                <c:pt idx="0">
                  <c:v>%</c:v>
                </c:pt>
              </c:strCache>
            </c:strRef>
          </c:tx>
          <c:marker>
            <c:symbol val="none"/>
          </c:marker>
          <c:cat>
            <c:strRef>
              <c:f>Статистика!$N$3:$N$5</c:f>
              <c:strCache>
                <c:ptCount val="3"/>
                <c:pt idx="0">
                  <c:v>Март</c:v>
                </c:pt>
                <c:pt idx="1">
                  <c:v>Апрель</c:v>
                </c:pt>
                <c:pt idx="2">
                  <c:v>Май</c:v>
                </c:pt>
              </c:strCache>
            </c:strRef>
          </c:cat>
          <c:val>
            <c:numRef>
              <c:f>Статистика!$O$3:$O$5</c:f>
              <c:numCache>
                <c:formatCode>0.00%</c:formatCode>
                <c:ptCount val="3"/>
                <c:pt idx="0">
                  <c:v>0.95833333333333304</c:v>
                </c:pt>
                <c:pt idx="1">
                  <c:v>0.66666666666666674</c:v>
                </c:pt>
              </c:numCache>
            </c:numRef>
          </c:val>
          <c:smooth val="0"/>
          <c:extLst>
            <c:ext xmlns:c16="http://schemas.microsoft.com/office/drawing/2014/chart" uri="{C3380CC4-5D6E-409C-BE32-E72D297353CC}">
              <c16:uniqueId val="{00000000-361B-4503-8A4A-09A370D0E154}"/>
            </c:ext>
          </c:extLst>
        </c:ser>
        <c:dLbls>
          <c:showLegendKey val="0"/>
          <c:showVal val="0"/>
          <c:showCatName val="0"/>
          <c:showSerName val="0"/>
          <c:showPercent val="0"/>
          <c:showBubbleSize val="0"/>
        </c:dLbls>
        <c:smooth val="0"/>
        <c:axId val="438330232"/>
        <c:axId val="1144967474"/>
      </c:lineChart>
      <c:catAx>
        <c:axId val="43833023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144967474"/>
        <c:crosses val="autoZero"/>
        <c:auto val="1"/>
        <c:lblAlgn val="ctr"/>
        <c:lblOffset val="100"/>
        <c:noMultiLvlLbl val="1"/>
      </c:catAx>
      <c:valAx>
        <c:axId val="114496747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438330232"/>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Статистика!$J$2:$J$5</c:f>
              <c:strCache>
                <c:ptCount val="4"/>
                <c:pt idx="0">
                  <c:v>Кол-во</c:v>
                </c:pt>
              </c:strCache>
            </c:strRef>
          </c:tx>
          <c:marker>
            <c:symbol val="none"/>
          </c:marker>
          <c:cat>
            <c:strRef>
              <c:f>Статистика!$H$6:$H$16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Статистика!$J$6:$J$16</c:f>
              <c:numCache>
                <c:formatCode>General</c:formatCode>
                <c:ptCount val="11"/>
                <c:pt idx="0">
                  <c:v>1</c:v>
                </c:pt>
                <c:pt idx="5">
                  <c:v>4</c:v>
                </c:pt>
              </c:numCache>
            </c:numRef>
          </c:val>
          <c:smooth val="0"/>
          <c:extLst>
            <c:ext xmlns:c16="http://schemas.microsoft.com/office/drawing/2014/chart" uri="{C3380CC4-5D6E-409C-BE32-E72D297353CC}">
              <c16:uniqueId val="{00000000-6E13-4D07-92BA-67B89A59159A}"/>
            </c:ext>
          </c:extLst>
        </c:ser>
        <c:dLbls>
          <c:showLegendKey val="0"/>
          <c:showVal val="0"/>
          <c:showCatName val="0"/>
          <c:showSerName val="0"/>
          <c:showPercent val="0"/>
          <c:showBubbleSize val="0"/>
        </c:dLbls>
        <c:smooth val="0"/>
        <c:axId val="669850955"/>
        <c:axId val="2105229819"/>
      </c:lineChart>
      <c:catAx>
        <c:axId val="6698509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2105229819"/>
        <c:crosses val="autoZero"/>
        <c:auto val="1"/>
        <c:lblAlgn val="ctr"/>
        <c:lblOffset val="100"/>
        <c:noMultiLvlLbl val="1"/>
      </c:catAx>
      <c:valAx>
        <c:axId val="21052298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669850955"/>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Статистика!$P$2</c:f>
              <c:strCache>
                <c:ptCount val="1"/>
                <c:pt idx="0">
                  <c:v>Кол-во</c:v>
                </c:pt>
              </c:strCache>
            </c:strRef>
          </c:tx>
          <c:marker>
            <c:symbol val="none"/>
          </c:marker>
          <c:cat>
            <c:strRef>
              <c:f>Статистика!$N$3:$N$5</c:f>
              <c:strCache>
                <c:ptCount val="3"/>
                <c:pt idx="0">
                  <c:v>Март</c:v>
                </c:pt>
                <c:pt idx="1">
                  <c:v>Апрель</c:v>
                </c:pt>
                <c:pt idx="2">
                  <c:v>Май</c:v>
                </c:pt>
              </c:strCache>
            </c:strRef>
          </c:cat>
          <c:val>
            <c:numRef>
              <c:f>Статистика!$P$3:$P$5</c:f>
              <c:numCache>
                <c:formatCode>General</c:formatCode>
                <c:ptCount val="3"/>
                <c:pt idx="0">
                  <c:v>1</c:v>
                </c:pt>
                <c:pt idx="1">
                  <c:v>4</c:v>
                </c:pt>
              </c:numCache>
            </c:numRef>
          </c:val>
          <c:smooth val="0"/>
          <c:extLst>
            <c:ext xmlns:c16="http://schemas.microsoft.com/office/drawing/2014/chart" uri="{C3380CC4-5D6E-409C-BE32-E72D297353CC}">
              <c16:uniqueId val="{00000000-A57F-4FF4-AD91-20F874FD6524}"/>
            </c:ext>
          </c:extLst>
        </c:ser>
        <c:dLbls>
          <c:showLegendKey val="0"/>
          <c:showVal val="0"/>
          <c:showCatName val="0"/>
          <c:showSerName val="0"/>
          <c:showPercent val="0"/>
          <c:showBubbleSize val="0"/>
        </c:dLbls>
        <c:smooth val="0"/>
        <c:axId val="1561327058"/>
        <c:axId val="391762464"/>
      </c:lineChart>
      <c:catAx>
        <c:axId val="15613270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391762464"/>
        <c:crosses val="autoZero"/>
        <c:auto val="1"/>
        <c:lblAlgn val="ctr"/>
        <c:lblOffset val="100"/>
        <c:noMultiLvlLbl val="1"/>
      </c:catAx>
      <c:valAx>
        <c:axId val="391762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561327058"/>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Статистика!$AF$2:$AF$5</c:f>
              <c:strCache>
                <c:ptCount val="4"/>
                <c:pt idx="0">
                  <c:v>Кол-во</c:v>
                </c:pt>
              </c:strCache>
            </c:strRef>
          </c:tx>
          <c:marker>
            <c:symbol val="none"/>
          </c:marker>
          <c:cat>
            <c:strRef>
              <c:f>Статистика!$AD$6:$AD$16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Статистика!$AF$6:$AF$16</c:f>
              <c:numCache>
                <c:formatCode>General</c:formatCode>
                <c:ptCount val="11"/>
                <c:pt idx="0">
                  <c:v>5</c:v>
                </c:pt>
                <c:pt idx="1">
                  <c:v>1</c:v>
                </c:pt>
                <c:pt idx="3">
                  <c:v>11</c:v>
                </c:pt>
                <c:pt idx="4">
                  <c:v>14</c:v>
                </c:pt>
                <c:pt idx="5">
                  <c:v>4</c:v>
                </c:pt>
                <c:pt idx="6">
                  <c:v>3</c:v>
                </c:pt>
                <c:pt idx="9">
                  <c:v>1</c:v>
                </c:pt>
                <c:pt idx="10">
                  <c:v>1</c:v>
                </c:pt>
              </c:numCache>
            </c:numRef>
          </c:val>
          <c:smooth val="0"/>
          <c:extLst>
            <c:ext xmlns:c16="http://schemas.microsoft.com/office/drawing/2014/chart" uri="{C3380CC4-5D6E-409C-BE32-E72D297353CC}">
              <c16:uniqueId val="{00000000-CA75-46A2-8C91-586875F7258D}"/>
            </c:ext>
          </c:extLst>
        </c:ser>
        <c:dLbls>
          <c:showLegendKey val="0"/>
          <c:showVal val="0"/>
          <c:showCatName val="0"/>
          <c:showSerName val="0"/>
          <c:showPercent val="0"/>
          <c:showBubbleSize val="0"/>
        </c:dLbls>
        <c:smooth val="0"/>
        <c:axId val="942337056"/>
        <c:axId val="922239455"/>
      </c:lineChart>
      <c:catAx>
        <c:axId val="9423370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22239455"/>
        <c:crosses val="autoZero"/>
        <c:auto val="1"/>
        <c:lblAlgn val="ctr"/>
        <c:lblOffset val="100"/>
        <c:noMultiLvlLbl val="1"/>
      </c:catAx>
      <c:valAx>
        <c:axId val="922239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942337056"/>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Статистика!$AL$2</c:f>
              <c:strCache>
                <c:ptCount val="1"/>
                <c:pt idx="0">
                  <c:v>Кол-во</c:v>
                </c:pt>
              </c:strCache>
            </c:strRef>
          </c:tx>
          <c:marker>
            <c:symbol val="none"/>
          </c:marker>
          <c:cat>
            <c:strRef>
              <c:f>Статистика!$AJ$3:$AJ$5</c:f>
              <c:strCache>
                <c:ptCount val="3"/>
                <c:pt idx="0">
                  <c:v>Март</c:v>
                </c:pt>
                <c:pt idx="1">
                  <c:v>Апрель</c:v>
                </c:pt>
                <c:pt idx="2">
                  <c:v>Май</c:v>
                </c:pt>
              </c:strCache>
            </c:strRef>
          </c:cat>
          <c:val>
            <c:numRef>
              <c:f>Статистика!$AL$3:$AL$5</c:f>
              <c:numCache>
                <c:formatCode>General</c:formatCode>
                <c:ptCount val="3"/>
                <c:pt idx="0">
                  <c:v>6</c:v>
                </c:pt>
                <c:pt idx="1">
                  <c:v>32</c:v>
                </c:pt>
                <c:pt idx="2">
                  <c:v>2</c:v>
                </c:pt>
              </c:numCache>
            </c:numRef>
          </c:val>
          <c:smooth val="0"/>
          <c:extLst>
            <c:ext xmlns:c16="http://schemas.microsoft.com/office/drawing/2014/chart" uri="{C3380CC4-5D6E-409C-BE32-E72D297353CC}">
              <c16:uniqueId val="{00000000-8E10-4F68-883E-EC73BD182E97}"/>
            </c:ext>
          </c:extLst>
        </c:ser>
        <c:dLbls>
          <c:showLegendKey val="0"/>
          <c:showVal val="0"/>
          <c:showCatName val="0"/>
          <c:showSerName val="0"/>
          <c:showPercent val="0"/>
          <c:showBubbleSize val="0"/>
        </c:dLbls>
        <c:smooth val="0"/>
        <c:axId val="1748815787"/>
        <c:axId val="2051827177"/>
      </c:lineChart>
      <c:catAx>
        <c:axId val="17488157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2051827177"/>
        <c:crosses val="autoZero"/>
        <c:auto val="1"/>
        <c:lblAlgn val="ctr"/>
        <c:lblOffset val="100"/>
        <c:noMultiLvlLbl val="1"/>
      </c:catAx>
      <c:valAx>
        <c:axId val="2051827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74881578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Статистика!$BA$2:$BA$8</c:f>
              <c:strCache>
                <c:ptCount val="7"/>
                <c:pt idx="0">
                  <c:v>Кол-во</c:v>
                </c:pt>
              </c:strCache>
            </c:strRef>
          </c:tx>
          <c:marker>
            <c:symbol val="none"/>
          </c:marker>
          <c:cat>
            <c:strRef>
              <c:f>Статистика!$AY$9:$AY$16</c:f>
              <c:strCache>
                <c:ptCount val="8"/>
                <c:pt idx="0">
                  <c:v>06-10.04.2020</c:v>
                </c:pt>
                <c:pt idx="1">
                  <c:v>13-17.04.2020</c:v>
                </c:pt>
                <c:pt idx="2">
                  <c:v>20-24.04.2020</c:v>
                </c:pt>
                <c:pt idx="3">
                  <c:v>27-30.04.2020</c:v>
                </c:pt>
                <c:pt idx="4">
                  <c:v>01.05.2020</c:v>
                </c:pt>
                <c:pt idx="5">
                  <c:v>04-08.05.2020</c:v>
                </c:pt>
                <c:pt idx="6">
                  <c:v>11-15.05.2020</c:v>
                </c:pt>
                <c:pt idx="7">
                  <c:v>18-22.05.2020</c:v>
                </c:pt>
              </c:strCache>
            </c:strRef>
          </c:cat>
          <c:val>
            <c:numRef>
              <c:f>Статистика!$BA$9:$BA$16</c:f>
              <c:numCache>
                <c:formatCode>General</c:formatCode>
                <c:ptCount val="8"/>
                <c:pt idx="0">
                  <c:v>3</c:v>
                </c:pt>
                <c:pt idx="2">
                  <c:v>1</c:v>
                </c:pt>
                <c:pt idx="5">
                  <c:v>1</c:v>
                </c:pt>
              </c:numCache>
            </c:numRef>
          </c:val>
          <c:smooth val="0"/>
          <c:extLst>
            <c:ext xmlns:c16="http://schemas.microsoft.com/office/drawing/2014/chart" uri="{C3380CC4-5D6E-409C-BE32-E72D297353CC}">
              <c16:uniqueId val="{00000000-3EC1-4909-9CD8-CE2114BAEAE1}"/>
            </c:ext>
          </c:extLst>
        </c:ser>
        <c:dLbls>
          <c:showLegendKey val="0"/>
          <c:showVal val="0"/>
          <c:showCatName val="0"/>
          <c:showSerName val="0"/>
          <c:showPercent val="0"/>
          <c:showBubbleSize val="0"/>
        </c:dLbls>
        <c:smooth val="0"/>
        <c:axId val="383692487"/>
        <c:axId val="1583419714"/>
      </c:lineChart>
      <c:catAx>
        <c:axId val="3836924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583419714"/>
        <c:crosses val="autoZero"/>
        <c:auto val="1"/>
        <c:lblAlgn val="ctr"/>
        <c:lblOffset val="100"/>
        <c:noMultiLvlLbl val="1"/>
      </c:catAx>
      <c:valAx>
        <c:axId val="15834197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38369248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Статистика!$BG$2:$BG$3</c:f>
              <c:strCache>
                <c:ptCount val="2"/>
                <c:pt idx="0">
                  <c:v>Кол-во</c:v>
                </c:pt>
              </c:strCache>
            </c:strRef>
          </c:tx>
          <c:marker>
            <c:symbol val="none"/>
          </c:marker>
          <c:cat>
            <c:strRef>
              <c:f>Статистика!$BE$4:$BE$5</c:f>
              <c:strCache>
                <c:ptCount val="2"/>
                <c:pt idx="0">
                  <c:v>Апрель</c:v>
                </c:pt>
                <c:pt idx="1">
                  <c:v>Май</c:v>
                </c:pt>
              </c:strCache>
            </c:strRef>
          </c:cat>
          <c:val>
            <c:numRef>
              <c:f>Статистика!$BG$4:$BG$5</c:f>
              <c:numCache>
                <c:formatCode>General</c:formatCode>
                <c:ptCount val="2"/>
                <c:pt idx="0">
                  <c:v>4</c:v>
                </c:pt>
                <c:pt idx="1">
                  <c:v>1</c:v>
                </c:pt>
              </c:numCache>
            </c:numRef>
          </c:val>
          <c:smooth val="0"/>
          <c:extLst>
            <c:ext xmlns:c16="http://schemas.microsoft.com/office/drawing/2014/chart" uri="{C3380CC4-5D6E-409C-BE32-E72D297353CC}">
              <c16:uniqueId val="{00000000-9F69-45AB-9140-FF29850C8601}"/>
            </c:ext>
          </c:extLst>
        </c:ser>
        <c:dLbls>
          <c:showLegendKey val="0"/>
          <c:showVal val="0"/>
          <c:showCatName val="0"/>
          <c:showSerName val="0"/>
          <c:showPercent val="0"/>
          <c:showBubbleSize val="0"/>
        </c:dLbls>
        <c:smooth val="0"/>
        <c:axId val="1725986652"/>
        <c:axId val="1350634504"/>
      </c:lineChart>
      <c:catAx>
        <c:axId val="17259866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350634504"/>
        <c:crosses val="autoZero"/>
        <c:auto val="1"/>
        <c:lblAlgn val="ctr"/>
        <c:lblOffset val="100"/>
        <c:noMultiLvlLbl val="1"/>
      </c:catAx>
      <c:valAx>
        <c:axId val="1350634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725986652"/>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Статистика!$BW$2:$BW$5</c:f>
              <c:strCache>
                <c:ptCount val="4"/>
                <c:pt idx="0">
                  <c:v>Кол-во</c:v>
                </c:pt>
              </c:strCache>
            </c:strRef>
          </c:tx>
          <c:marker>
            <c:symbol val="none"/>
          </c:marker>
          <c:cat>
            <c:strRef>
              <c:f>Статистика!$BU$6:$BU$16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Статистика!$BW$6:$BW$16</c:f>
              <c:numCache>
                <c:formatCode>General</c:formatCode>
                <c:ptCount val="11"/>
                <c:pt idx="0">
                  <c:v>1</c:v>
                </c:pt>
                <c:pt idx="3">
                  <c:v>1</c:v>
                </c:pt>
                <c:pt idx="4">
                  <c:v>10</c:v>
                </c:pt>
                <c:pt idx="5">
                  <c:v>8</c:v>
                </c:pt>
                <c:pt idx="6">
                  <c:v>3</c:v>
                </c:pt>
                <c:pt idx="9">
                  <c:v>1</c:v>
                </c:pt>
                <c:pt idx="10">
                  <c:v>1</c:v>
                </c:pt>
              </c:numCache>
            </c:numRef>
          </c:val>
          <c:smooth val="0"/>
          <c:extLst>
            <c:ext xmlns:c16="http://schemas.microsoft.com/office/drawing/2014/chart" uri="{C3380CC4-5D6E-409C-BE32-E72D297353CC}">
              <c16:uniqueId val="{00000000-DF7A-403E-9A69-433C068E1E86}"/>
            </c:ext>
          </c:extLst>
        </c:ser>
        <c:dLbls>
          <c:showLegendKey val="0"/>
          <c:showVal val="0"/>
          <c:showCatName val="0"/>
          <c:showSerName val="0"/>
          <c:showPercent val="0"/>
          <c:showBubbleSize val="0"/>
        </c:dLbls>
        <c:smooth val="0"/>
        <c:axId val="1042320744"/>
        <c:axId val="699119988"/>
      </c:lineChart>
      <c:catAx>
        <c:axId val="10423207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699119988"/>
        <c:crosses val="autoZero"/>
        <c:auto val="1"/>
        <c:lblAlgn val="ctr"/>
        <c:lblOffset val="100"/>
        <c:noMultiLvlLbl val="1"/>
      </c:catAx>
      <c:valAx>
        <c:axId val="699119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042320744"/>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Статистика!$AK$2</c:f>
              <c:strCache>
                <c:ptCount val="1"/>
                <c:pt idx="0">
                  <c:v>%</c:v>
                </c:pt>
              </c:strCache>
            </c:strRef>
          </c:tx>
          <c:marker>
            <c:symbol val="none"/>
          </c:marker>
          <c:cat>
            <c:strRef>
              <c:f>Статистика!$AJ$3:$AJ$5</c:f>
              <c:strCache>
                <c:ptCount val="3"/>
                <c:pt idx="0">
                  <c:v>Март</c:v>
                </c:pt>
                <c:pt idx="1">
                  <c:v>Апрель</c:v>
                </c:pt>
                <c:pt idx="2">
                  <c:v>Май</c:v>
                </c:pt>
              </c:strCache>
            </c:strRef>
          </c:cat>
          <c:val>
            <c:numRef>
              <c:f>Статистика!$AK$3:$AK$5</c:f>
              <c:numCache>
                <c:formatCode>0.00%</c:formatCode>
                <c:ptCount val="3"/>
                <c:pt idx="0">
                  <c:v>0.81410256410256399</c:v>
                </c:pt>
                <c:pt idx="1">
                  <c:v>0.73567072649572662</c:v>
                </c:pt>
                <c:pt idx="2">
                  <c:v>0.73076923076923084</c:v>
                </c:pt>
              </c:numCache>
            </c:numRef>
          </c:val>
          <c:smooth val="0"/>
          <c:extLst>
            <c:ext xmlns:c16="http://schemas.microsoft.com/office/drawing/2014/chart" uri="{C3380CC4-5D6E-409C-BE32-E72D297353CC}">
              <c16:uniqueId val="{00000000-A895-4920-A720-EA82D3536AAC}"/>
            </c:ext>
          </c:extLst>
        </c:ser>
        <c:dLbls>
          <c:showLegendKey val="0"/>
          <c:showVal val="0"/>
          <c:showCatName val="0"/>
          <c:showSerName val="0"/>
          <c:showPercent val="0"/>
          <c:showBubbleSize val="0"/>
        </c:dLbls>
        <c:smooth val="0"/>
        <c:axId val="806303037"/>
        <c:axId val="976596136"/>
      </c:lineChart>
      <c:catAx>
        <c:axId val="80630303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76596136"/>
        <c:crosses val="autoZero"/>
        <c:auto val="1"/>
        <c:lblAlgn val="ctr"/>
        <c:lblOffset val="100"/>
        <c:noMultiLvlLbl val="1"/>
      </c:catAx>
      <c:valAx>
        <c:axId val="976596136"/>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80630303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Статистика!$CC$2</c:f>
              <c:strCache>
                <c:ptCount val="1"/>
                <c:pt idx="0">
                  <c:v>Кол-во</c:v>
                </c:pt>
              </c:strCache>
            </c:strRef>
          </c:tx>
          <c:marker>
            <c:symbol val="none"/>
          </c:marker>
          <c:cat>
            <c:strRef>
              <c:f>Статистика!$CA$3:$CA$5</c:f>
              <c:strCache>
                <c:ptCount val="3"/>
                <c:pt idx="0">
                  <c:v>Март</c:v>
                </c:pt>
                <c:pt idx="1">
                  <c:v>Апрель</c:v>
                </c:pt>
                <c:pt idx="2">
                  <c:v>Май</c:v>
                </c:pt>
              </c:strCache>
            </c:strRef>
          </c:cat>
          <c:val>
            <c:numRef>
              <c:f>Статистика!$CC$3:$CC$5</c:f>
              <c:numCache>
                <c:formatCode>General</c:formatCode>
                <c:ptCount val="3"/>
                <c:pt idx="0">
                  <c:v>1</c:v>
                </c:pt>
                <c:pt idx="1">
                  <c:v>22</c:v>
                </c:pt>
                <c:pt idx="2">
                  <c:v>2</c:v>
                </c:pt>
              </c:numCache>
            </c:numRef>
          </c:val>
          <c:smooth val="0"/>
          <c:extLst>
            <c:ext xmlns:c16="http://schemas.microsoft.com/office/drawing/2014/chart" uri="{C3380CC4-5D6E-409C-BE32-E72D297353CC}">
              <c16:uniqueId val="{00000000-B003-4519-A7A2-C994907BCA4F}"/>
            </c:ext>
          </c:extLst>
        </c:ser>
        <c:dLbls>
          <c:showLegendKey val="0"/>
          <c:showVal val="0"/>
          <c:showCatName val="0"/>
          <c:showSerName val="0"/>
          <c:showPercent val="0"/>
          <c:showBubbleSize val="0"/>
        </c:dLbls>
        <c:smooth val="0"/>
        <c:axId val="173943643"/>
        <c:axId val="801047908"/>
      </c:lineChart>
      <c:catAx>
        <c:axId val="1739436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801047908"/>
        <c:crosses val="autoZero"/>
        <c:auto val="1"/>
        <c:lblAlgn val="ctr"/>
        <c:lblOffset val="100"/>
        <c:noMultiLvlLbl val="1"/>
      </c:catAx>
      <c:valAx>
        <c:axId val="801047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73943643"/>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Статистика!$CS$2:$CS$9</c:f>
              <c:strCache>
                <c:ptCount val="8"/>
                <c:pt idx="0">
                  <c:v>Кол-во</c:v>
                </c:pt>
              </c:strCache>
            </c:strRef>
          </c:tx>
          <c:marker>
            <c:symbol val="none"/>
          </c:marker>
          <c:cat>
            <c:strRef>
              <c:f>Статистика!$CQ$10:$CQ$16</c:f>
              <c:strCache>
                <c:ptCount val="7"/>
                <c:pt idx="0">
                  <c:v>13-17.04.2020</c:v>
                </c:pt>
                <c:pt idx="1">
                  <c:v>20-24.04.2020</c:v>
                </c:pt>
                <c:pt idx="2">
                  <c:v>27-30.04.2020</c:v>
                </c:pt>
                <c:pt idx="3">
                  <c:v>01.05.2020</c:v>
                </c:pt>
                <c:pt idx="4">
                  <c:v>04-08.05.2020</c:v>
                </c:pt>
                <c:pt idx="5">
                  <c:v>11-15.05.2020</c:v>
                </c:pt>
                <c:pt idx="6">
                  <c:v>18-22.05.2020</c:v>
                </c:pt>
              </c:strCache>
            </c:strRef>
          </c:cat>
          <c:val>
            <c:numRef>
              <c:f>Статистика!$CS$10:$CS$16</c:f>
              <c:numCache>
                <c:formatCode>General</c:formatCode>
                <c:ptCount val="7"/>
                <c:pt idx="0">
                  <c:v>36</c:v>
                </c:pt>
                <c:pt idx="1">
                  <c:v>24</c:v>
                </c:pt>
                <c:pt idx="2">
                  <c:v>9</c:v>
                </c:pt>
                <c:pt idx="4">
                  <c:v>3</c:v>
                </c:pt>
                <c:pt idx="5">
                  <c:v>11</c:v>
                </c:pt>
                <c:pt idx="6">
                  <c:v>8</c:v>
                </c:pt>
              </c:numCache>
            </c:numRef>
          </c:val>
          <c:smooth val="0"/>
          <c:extLst>
            <c:ext xmlns:c16="http://schemas.microsoft.com/office/drawing/2014/chart" uri="{C3380CC4-5D6E-409C-BE32-E72D297353CC}">
              <c16:uniqueId val="{00000000-4A8E-4C18-8C63-421410D21837}"/>
            </c:ext>
          </c:extLst>
        </c:ser>
        <c:dLbls>
          <c:showLegendKey val="0"/>
          <c:showVal val="0"/>
          <c:showCatName val="0"/>
          <c:showSerName val="0"/>
          <c:showPercent val="0"/>
          <c:showBubbleSize val="0"/>
        </c:dLbls>
        <c:smooth val="0"/>
        <c:axId val="260841877"/>
        <c:axId val="1253402650"/>
      </c:lineChart>
      <c:catAx>
        <c:axId val="2608418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253402650"/>
        <c:crosses val="autoZero"/>
        <c:auto val="1"/>
        <c:lblAlgn val="ctr"/>
        <c:lblOffset val="100"/>
        <c:noMultiLvlLbl val="1"/>
      </c:catAx>
      <c:valAx>
        <c:axId val="1253402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26084187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Статистика!$CY$2:$CY$3</c:f>
              <c:strCache>
                <c:ptCount val="2"/>
                <c:pt idx="0">
                  <c:v>Кол-во</c:v>
                </c:pt>
              </c:strCache>
            </c:strRef>
          </c:tx>
          <c:marker>
            <c:symbol val="none"/>
          </c:marker>
          <c:cat>
            <c:strRef>
              <c:f>Статистика!$CW$4:$CW$5</c:f>
              <c:strCache>
                <c:ptCount val="2"/>
                <c:pt idx="0">
                  <c:v>Апрель</c:v>
                </c:pt>
                <c:pt idx="1">
                  <c:v>Май</c:v>
                </c:pt>
              </c:strCache>
            </c:strRef>
          </c:cat>
          <c:val>
            <c:numRef>
              <c:f>Статистика!$CY$4:$CY$5</c:f>
              <c:numCache>
                <c:formatCode>General</c:formatCode>
                <c:ptCount val="2"/>
                <c:pt idx="0">
                  <c:v>69</c:v>
                </c:pt>
                <c:pt idx="1">
                  <c:v>22</c:v>
                </c:pt>
              </c:numCache>
            </c:numRef>
          </c:val>
          <c:smooth val="0"/>
          <c:extLst>
            <c:ext xmlns:c16="http://schemas.microsoft.com/office/drawing/2014/chart" uri="{C3380CC4-5D6E-409C-BE32-E72D297353CC}">
              <c16:uniqueId val="{00000000-A06D-42E9-9344-6417F27FFFF6}"/>
            </c:ext>
          </c:extLst>
        </c:ser>
        <c:dLbls>
          <c:showLegendKey val="0"/>
          <c:showVal val="0"/>
          <c:showCatName val="0"/>
          <c:showSerName val="0"/>
          <c:showPercent val="0"/>
          <c:showBubbleSize val="0"/>
        </c:dLbls>
        <c:smooth val="0"/>
        <c:axId val="854702710"/>
        <c:axId val="1290355733"/>
      </c:lineChart>
      <c:catAx>
        <c:axId val="8547027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290355733"/>
        <c:crosses val="autoZero"/>
        <c:auto val="1"/>
        <c:lblAlgn val="ctr"/>
        <c:lblOffset val="100"/>
        <c:noMultiLvlLbl val="1"/>
      </c:catAx>
      <c:valAx>
        <c:axId val="1290355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854702710"/>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Статистика!$DL$2:$DL$5</c:f>
              <c:strCache>
                <c:ptCount val="4"/>
                <c:pt idx="0">
                  <c:v>Кол-во</c:v>
                </c:pt>
              </c:strCache>
            </c:strRef>
          </c:tx>
          <c:marker>
            <c:symbol val="none"/>
          </c:marker>
          <c:cat>
            <c:strRef>
              <c:f>Статистика!$DJ$6:$DJ$16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Статистика!$DL$6:$DL$16</c:f>
              <c:numCache>
                <c:formatCode>General</c:formatCode>
                <c:ptCount val="11"/>
                <c:pt idx="0">
                  <c:v>3</c:v>
                </c:pt>
                <c:pt idx="3">
                  <c:v>2</c:v>
                </c:pt>
                <c:pt idx="4">
                  <c:v>17</c:v>
                </c:pt>
                <c:pt idx="5">
                  <c:v>6</c:v>
                </c:pt>
                <c:pt idx="6">
                  <c:v>1</c:v>
                </c:pt>
                <c:pt idx="8">
                  <c:v>1</c:v>
                </c:pt>
              </c:numCache>
            </c:numRef>
          </c:val>
          <c:smooth val="0"/>
          <c:extLst>
            <c:ext xmlns:c16="http://schemas.microsoft.com/office/drawing/2014/chart" uri="{C3380CC4-5D6E-409C-BE32-E72D297353CC}">
              <c16:uniqueId val="{00000000-2BAC-4C2B-B045-CAE1BED352EC}"/>
            </c:ext>
          </c:extLst>
        </c:ser>
        <c:dLbls>
          <c:showLegendKey val="0"/>
          <c:showVal val="0"/>
          <c:showCatName val="0"/>
          <c:showSerName val="0"/>
          <c:showPercent val="0"/>
          <c:showBubbleSize val="0"/>
        </c:dLbls>
        <c:smooth val="0"/>
        <c:axId val="1238903378"/>
        <c:axId val="1030281867"/>
      </c:lineChart>
      <c:catAx>
        <c:axId val="12389033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030281867"/>
        <c:crosses val="autoZero"/>
        <c:auto val="1"/>
        <c:lblAlgn val="ctr"/>
        <c:lblOffset val="100"/>
        <c:noMultiLvlLbl val="1"/>
      </c:catAx>
      <c:valAx>
        <c:axId val="1030281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238903378"/>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Статистика!$DR$2</c:f>
              <c:strCache>
                <c:ptCount val="1"/>
                <c:pt idx="0">
                  <c:v>Кол-во</c:v>
                </c:pt>
              </c:strCache>
            </c:strRef>
          </c:tx>
          <c:marker>
            <c:symbol val="none"/>
          </c:marker>
          <c:cat>
            <c:strRef>
              <c:f>Статистика!$DP$3:$DP$5</c:f>
              <c:strCache>
                <c:ptCount val="3"/>
                <c:pt idx="0">
                  <c:v>Март</c:v>
                </c:pt>
                <c:pt idx="1">
                  <c:v>Апрель</c:v>
                </c:pt>
                <c:pt idx="2">
                  <c:v>Май</c:v>
                </c:pt>
              </c:strCache>
            </c:strRef>
          </c:cat>
          <c:val>
            <c:numRef>
              <c:f>Статистика!$DR$3:$DR$5</c:f>
              <c:numCache>
                <c:formatCode>General</c:formatCode>
                <c:ptCount val="3"/>
                <c:pt idx="0">
                  <c:v>3</c:v>
                </c:pt>
                <c:pt idx="1">
                  <c:v>26</c:v>
                </c:pt>
                <c:pt idx="2">
                  <c:v>1</c:v>
                </c:pt>
              </c:numCache>
            </c:numRef>
          </c:val>
          <c:smooth val="0"/>
          <c:extLst>
            <c:ext xmlns:c16="http://schemas.microsoft.com/office/drawing/2014/chart" uri="{C3380CC4-5D6E-409C-BE32-E72D297353CC}">
              <c16:uniqueId val="{00000000-5D45-4FA2-AAA1-236B456D3B1E}"/>
            </c:ext>
          </c:extLst>
        </c:ser>
        <c:dLbls>
          <c:showLegendKey val="0"/>
          <c:showVal val="0"/>
          <c:showCatName val="0"/>
          <c:showSerName val="0"/>
          <c:showPercent val="0"/>
          <c:showBubbleSize val="0"/>
        </c:dLbls>
        <c:smooth val="0"/>
        <c:axId val="1129754806"/>
        <c:axId val="2045788208"/>
      </c:lineChart>
      <c:catAx>
        <c:axId val="11297548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2045788208"/>
        <c:crosses val="autoZero"/>
        <c:auto val="1"/>
        <c:lblAlgn val="ctr"/>
        <c:lblOffset val="100"/>
        <c:noMultiLvlLbl val="1"/>
      </c:catAx>
      <c:valAx>
        <c:axId val="2045788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129754806"/>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'Сводная '!$H$1:$H$2</c:f>
              <c:strCache>
                <c:ptCount val="2"/>
                <c:pt idx="0">
                  <c:v>%</c:v>
                </c:pt>
              </c:strCache>
            </c:strRef>
          </c:tx>
          <c:marker>
            <c:symbol val="none"/>
          </c:marker>
          <c:cat>
            <c:strRef>
              <c:f>'Сводная '!$G$3:$G$10</c:f>
              <c:strCache>
                <c:ptCount val="8"/>
                <c:pt idx="0">
                  <c:v>06-10.04.2020</c:v>
                </c:pt>
                <c:pt idx="1">
                  <c:v>13-17.04.2020</c:v>
                </c:pt>
                <c:pt idx="2">
                  <c:v>20-24.04.2020</c:v>
                </c:pt>
                <c:pt idx="3">
                  <c:v>27-30.04.2020</c:v>
                </c:pt>
                <c:pt idx="4">
                  <c:v>01.05.2020</c:v>
                </c:pt>
                <c:pt idx="5">
                  <c:v>04-08.05.2020</c:v>
                </c:pt>
                <c:pt idx="6">
                  <c:v>11-15.05.2020</c:v>
                </c:pt>
                <c:pt idx="7">
                  <c:v>18-22.05.2020</c:v>
                </c:pt>
              </c:strCache>
            </c:strRef>
          </c:cat>
          <c:val>
            <c:numRef>
              <c:f>'Сводная '!$H$3:$H$10</c:f>
              <c:numCache>
                <c:formatCode>0.00%</c:formatCode>
                <c:ptCount val="8"/>
                <c:pt idx="0">
                  <c:v>0.77100000000000002</c:v>
                </c:pt>
                <c:pt idx="1">
                  <c:v>0.82269999999999999</c:v>
                </c:pt>
                <c:pt idx="2">
                  <c:v>0.80566393889798138</c:v>
                </c:pt>
                <c:pt idx="3">
                  <c:v>0.75641025641025639</c:v>
                </c:pt>
                <c:pt idx="5">
                  <c:v>0.75029874213836478</c:v>
                </c:pt>
                <c:pt idx="6">
                  <c:v>0.75029585798816578</c:v>
                </c:pt>
                <c:pt idx="7">
                  <c:v>0.78076923076923077</c:v>
                </c:pt>
              </c:numCache>
            </c:numRef>
          </c:val>
          <c:smooth val="0"/>
          <c:extLst>
            <c:ext xmlns:c16="http://schemas.microsoft.com/office/drawing/2014/chart" uri="{C3380CC4-5D6E-409C-BE32-E72D297353CC}">
              <c16:uniqueId val="{00000000-364C-4509-9014-9BDD2F7E4E04}"/>
            </c:ext>
          </c:extLst>
        </c:ser>
        <c:dLbls>
          <c:showLegendKey val="0"/>
          <c:showVal val="0"/>
          <c:showCatName val="0"/>
          <c:showSerName val="0"/>
          <c:showPercent val="0"/>
          <c:showBubbleSize val="0"/>
        </c:dLbls>
        <c:smooth val="0"/>
        <c:axId val="1837785286"/>
        <c:axId val="1711273992"/>
      </c:lineChart>
      <c:catAx>
        <c:axId val="183778528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711273992"/>
        <c:crosses val="autoZero"/>
        <c:auto val="1"/>
        <c:lblAlgn val="ctr"/>
        <c:lblOffset val="100"/>
        <c:noMultiLvlLbl val="1"/>
      </c:catAx>
      <c:valAx>
        <c:axId val="171127399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837785286"/>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'Сводная '!$I$1:$I$2</c:f>
              <c:strCache>
                <c:ptCount val="2"/>
                <c:pt idx="0">
                  <c:v>Кол-во</c:v>
                </c:pt>
              </c:strCache>
            </c:strRef>
          </c:tx>
          <c:marker>
            <c:symbol val="none"/>
          </c:marker>
          <c:cat>
            <c:strRef>
              <c:f>'Сводная '!$G$3:$G$10</c:f>
              <c:strCache>
                <c:ptCount val="8"/>
                <c:pt idx="0">
                  <c:v>06-10.04.2020</c:v>
                </c:pt>
                <c:pt idx="1">
                  <c:v>13-17.04.2020</c:v>
                </c:pt>
                <c:pt idx="2">
                  <c:v>20-24.04.2020</c:v>
                </c:pt>
                <c:pt idx="3">
                  <c:v>27-30.04.2020</c:v>
                </c:pt>
                <c:pt idx="4">
                  <c:v>01.05.2020</c:v>
                </c:pt>
                <c:pt idx="5">
                  <c:v>04-08.05.2020</c:v>
                </c:pt>
                <c:pt idx="6">
                  <c:v>11-15.05.2020</c:v>
                </c:pt>
                <c:pt idx="7">
                  <c:v>18-22.05.2020</c:v>
                </c:pt>
              </c:strCache>
            </c:strRef>
          </c:cat>
          <c:val>
            <c:numRef>
              <c:f>'Сводная '!$I$3:$I$10</c:f>
              <c:numCache>
                <c:formatCode>General</c:formatCode>
                <c:ptCount val="8"/>
                <c:pt idx="0">
                  <c:v>17</c:v>
                </c:pt>
                <c:pt idx="1">
                  <c:v>77</c:v>
                </c:pt>
                <c:pt idx="2">
                  <c:v>47</c:v>
                </c:pt>
                <c:pt idx="3">
                  <c:v>16</c:v>
                </c:pt>
                <c:pt idx="5">
                  <c:v>5</c:v>
                </c:pt>
                <c:pt idx="6">
                  <c:v>13</c:v>
                </c:pt>
                <c:pt idx="7">
                  <c:v>10</c:v>
                </c:pt>
              </c:numCache>
            </c:numRef>
          </c:val>
          <c:smooth val="0"/>
          <c:extLst>
            <c:ext xmlns:c16="http://schemas.microsoft.com/office/drawing/2014/chart" uri="{C3380CC4-5D6E-409C-BE32-E72D297353CC}">
              <c16:uniqueId val="{00000000-423E-4542-A7FB-4C0FE0BB1EEE}"/>
            </c:ext>
          </c:extLst>
        </c:ser>
        <c:dLbls>
          <c:showLegendKey val="0"/>
          <c:showVal val="0"/>
          <c:showCatName val="0"/>
          <c:showSerName val="0"/>
          <c:showPercent val="0"/>
          <c:showBubbleSize val="0"/>
        </c:dLbls>
        <c:smooth val="0"/>
        <c:axId val="115427794"/>
        <c:axId val="202763796"/>
      </c:lineChart>
      <c:catAx>
        <c:axId val="11542779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202763796"/>
        <c:crosses val="autoZero"/>
        <c:auto val="1"/>
        <c:lblAlgn val="ctr"/>
        <c:lblOffset val="100"/>
        <c:noMultiLvlLbl val="1"/>
      </c:catAx>
      <c:valAx>
        <c:axId val="202763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ru-RU"/>
          </a:p>
        </c:txPr>
        <c:crossAx val="115427794"/>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Статистика!$AZ$2:$AZ$8</c:f>
              <c:strCache>
                <c:ptCount val="7"/>
                <c:pt idx="0">
                  <c:v>%</c:v>
                </c:pt>
              </c:strCache>
            </c:strRef>
          </c:tx>
          <c:marker>
            <c:symbol val="none"/>
          </c:marker>
          <c:cat>
            <c:strRef>
              <c:f>Статистика!$AY$9:$AY$16</c:f>
              <c:strCache>
                <c:ptCount val="8"/>
                <c:pt idx="0">
                  <c:v>06-10.04.2020</c:v>
                </c:pt>
                <c:pt idx="1">
                  <c:v>13-17.04.2020</c:v>
                </c:pt>
                <c:pt idx="2">
                  <c:v>20-24.04.2020</c:v>
                </c:pt>
                <c:pt idx="3">
                  <c:v>27-30.04.2020</c:v>
                </c:pt>
                <c:pt idx="4">
                  <c:v>01.05.2020</c:v>
                </c:pt>
                <c:pt idx="5">
                  <c:v>04-08.05.2020</c:v>
                </c:pt>
                <c:pt idx="6">
                  <c:v>11-15.05.2020</c:v>
                </c:pt>
                <c:pt idx="7">
                  <c:v>18-22.05.2020</c:v>
                </c:pt>
              </c:strCache>
            </c:strRef>
          </c:cat>
          <c:val>
            <c:numRef>
              <c:f>Статистика!$AZ$9:$AZ$16</c:f>
              <c:numCache>
                <c:formatCode>0.00%</c:formatCode>
                <c:ptCount val="8"/>
                <c:pt idx="0">
                  <c:v>0.85534591194968601</c:v>
                </c:pt>
                <c:pt idx="2">
                  <c:v>0.90569999999999995</c:v>
                </c:pt>
                <c:pt idx="5">
                  <c:v>0.90566037735849059</c:v>
                </c:pt>
              </c:numCache>
            </c:numRef>
          </c:val>
          <c:smooth val="0"/>
          <c:extLst>
            <c:ext xmlns:c16="http://schemas.microsoft.com/office/drawing/2014/chart" uri="{C3380CC4-5D6E-409C-BE32-E72D297353CC}">
              <c16:uniqueId val="{00000000-EDD6-4B5C-816C-77085E2F32BD}"/>
            </c:ext>
          </c:extLst>
        </c:ser>
        <c:dLbls>
          <c:showLegendKey val="0"/>
          <c:showVal val="0"/>
          <c:showCatName val="0"/>
          <c:showSerName val="0"/>
          <c:showPercent val="0"/>
          <c:showBubbleSize val="0"/>
        </c:dLbls>
        <c:smooth val="0"/>
        <c:axId val="915286973"/>
        <c:axId val="1063539029"/>
      </c:lineChart>
      <c:catAx>
        <c:axId val="91528697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063539029"/>
        <c:crosses val="autoZero"/>
        <c:auto val="1"/>
        <c:lblAlgn val="ctr"/>
        <c:lblOffset val="100"/>
        <c:noMultiLvlLbl val="1"/>
      </c:catAx>
      <c:valAx>
        <c:axId val="1063539029"/>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915286973"/>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Статистика!$BF$2:$BF$3</c:f>
              <c:strCache>
                <c:ptCount val="2"/>
                <c:pt idx="0">
                  <c:v>%</c:v>
                </c:pt>
              </c:strCache>
            </c:strRef>
          </c:tx>
          <c:marker>
            <c:symbol val="none"/>
          </c:marker>
          <c:cat>
            <c:strRef>
              <c:f>Статистика!$BE$4:$BE$5</c:f>
              <c:strCache>
                <c:ptCount val="2"/>
                <c:pt idx="0">
                  <c:v>Апрель</c:v>
                </c:pt>
                <c:pt idx="1">
                  <c:v>Май</c:v>
                </c:pt>
              </c:strCache>
            </c:strRef>
          </c:cat>
          <c:val>
            <c:numRef>
              <c:f>Статистика!$BF$4:$BF$5</c:f>
              <c:numCache>
                <c:formatCode>0.00%</c:formatCode>
                <c:ptCount val="2"/>
                <c:pt idx="0">
                  <c:v>0.86793443396226444</c:v>
                </c:pt>
                <c:pt idx="1">
                  <c:v>0.90566037735849059</c:v>
                </c:pt>
              </c:numCache>
            </c:numRef>
          </c:val>
          <c:smooth val="0"/>
          <c:extLst>
            <c:ext xmlns:c16="http://schemas.microsoft.com/office/drawing/2014/chart" uri="{C3380CC4-5D6E-409C-BE32-E72D297353CC}">
              <c16:uniqueId val="{00000000-D1FD-48E7-913C-CFFFACA65270}"/>
            </c:ext>
          </c:extLst>
        </c:ser>
        <c:dLbls>
          <c:showLegendKey val="0"/>
          <c:showVal val="0"/>
          <c:showCatName val="0"/>
          <c:showSerName val="0"/>
          <c:showPercent val="0"/>
          <c:showBubbleSize val="0"/>
        </c:dLbls>
        <c:smooth val="0"/>
        <c:axId val="1288200559"/>
        <c:axId val="935254140"/>
      </c:lineChart>
      <c:catAx>
        <c:axId val="12882005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935254140"/>
        <c:crosses val="autoZero"/>
        <c:auto val="1"/>
        <c:lblAlgn val="ctr"/>
        <c:lblOffset val="100"/>
        <c:noMultiLvlLbl val="1"/>
      </c:catAx>
      <c:valAx>
        <c:axId val="93525414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288200559"/>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Статистика!$BV$2:$BV$5</c:f>
              <c:strCache>
                <c:ptCount val="4"/>
                <c:pt idx="0">
                  <c:v>%</c:v>
                </c:pt>
              </c:strCache>
            </c:strRef>
          </c:tx>
          <c:marker>
            <c:symbol val="none"/>
          </c:marker>
          <c:cat>
            <c:strRef>
              <c:f>Статистика!$BU$6:$BU$16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Статистика!$BV$6:$BV$16</c:f>
              <c:numCache>
                <c:formatCode>0.00%</c:formatCode>
                <c:ptCount val="11"/>
                <c:pt idx="0">
                  <c:v>0.43333333333333302</c:v>
                </c:pt>
                <c:pt idx="3">
                  <c:v>0.63333333333333297</c:v>
                </c:pt>
                <c:pt idx="4">
                  <c:v>0.831666666666667</c:v>
                </c:pt>
                <c:pt idx="5">
                  <c:v>0.78748333333333331</c:v>
                </c:pt>
                <c:pt idx="6">
                  <c:v>0.8666666666666667</c:v>
                </c:pt>
                <c:pt idx="9">
                  <c:v>0.96666666666666667</c:v>
                </c:pt>
                <c:pt idx="10">
                  <c:v>1</c:v>
                </c:pt>
              </c:numCache>
            </c:numRef>
          </c:val>
          <c:smooth val="0"/>
          <c:extLst>
            <c:ext xmlns:c16="http://schemas.microsoft.com/office/drawing/2014/chart" uri="{C3380CC4-5D6E-409C-BE32-E72D297353CC}">
              <c16:uniqueId val="{00000000-C7E1-4AB1-8D5A-4F408693286A}"/>
            </c:ext>
          </c:extLst>
        </c:ser>
        <c:dLbls>
          <c:showLegendKey val="0"/>
          <c:showVal val="0"/>
          <c:showCatName val="0"/>
          <c:showSerName val="0"/>
          <c:showPercent val="0"/>
          <c:showBubbleSize val="0"/>
        </c:dLbls>
        <c:smooth val="0"/>
        <c:axId val="1370273467"/>
        <c:axId val="888366062"/>
      </c:lineChart>
      <c:catAx>
        <c:axId val="13702734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888366062"/>
        <c:crosses val="autoZero"/>
        <c:auto val="1"/>
        <c:lblAlgn val="ctr"/>
        <c:lblOffset val="100"/>
        <c:noMultiLvlLbl val="1"/>
      </c:catAx>
      <c:valAx>
        <c:axId val="88836606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37027346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Статистика!$CB$2</c:f>
              <c:strCache>
                <c:ptCount val="1"/>
                <c:pt idx="0">
                  <c:v>%</c:v>
                </c:pt>
              </c:strCache>
            </c:strRef>
          </c:tx>
          <c:marker>
            <c:symbol val="none"/>
          </c:marker>
          <c:cat>
            <c:strRef>
              <c:f>Статистика!$CA$3:$CA$5</c:f>
              <c:strCache>
                <c:ptCount val="3"/>
                <c:pt idx="0">
                  <c:v>Март</c:v>
                </c:pt>
                <c:pt idx="1">
                  <c:v>Апрель</c:v>
                </c:pt>
                <c:pt idx="2">
                  <c:v>Май</c:v>
                </c:pt>
              </c:strCache>
            </c:strRef>
          </c:cat>
          <c:val>
            <c:numRef>
              <c:f>Статистика!$CB$3:$CB$5</c:f>
              <c:numCache>
                <c:formatCode>0.00%</c:formatCode>
                <c:ptCount val="3"/>
                <c:pt idx="0">
                  <c:v>0.43333333333333302</c:v>
                </c:pt>
                <c:pt idx="1">
                  <c:v>0.81135757575757594</c:v>
                </c:pt>
                <c:pt idx="2">
                  <c:v>0.98333333333333339</c:v>
                </c:pt>
              </c:numCache>
            </c:numRef>
          </c:val>
          <c:smooth val="0"/>
          <c:extLst>
            <c:ext xmlns:c16="http://schemas.microsoft.com/office/drawing/2014/chart" uri="{C3380CC4-5D6E-409C-BE32-E72D297353CC}">
              <c16:uniqueId val="{00000000-702A-4351-BEB5-3320D85DA51E}"/>
            </c:ext>
          </c:extLst>
        </c:ser>
        <c:dLbls>
          <c:showLegendKey val="0"/>
          <c:showVal val="0"/>
          <c:showCatName val="0"/>
          <c:showSerName val="0"/>
          <c:showPercent val="0"/>
          <c:showBubbleSize val="0"/>
        </c:dLbls>
        <c:smooth val="0"/>
        <c:axId val="301853487"/>
        <c:axId val="152733294"/>
      </c:lineChart>
      <c:catAx>
        <c:axId val="3018534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52733294"/>
        <c:crosses val="autoZero"/>
        <c:auto val="1"/>
        <c:lblAlgn val="ctr"/>
        <c:lblOffset val="100"/>
        <c:noMultiLvlLbl val="1"/>
      </c:catAx>
      <c:valAx>
        <c:axId val="15273329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30185348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Статистика!$CR$2:$CR$9</c:f>
              <c:strCache>
                <c:ptCount val="8"/>
                <c:pt idx="0">
                  <c:v>%</c:v>
                </c:pt>
              </c:strCache>
            </c:strRef>
          </c:tx>
          <c:marker>
            <c:symbol val="none"/>
          </c:marker>
          <c:cat>
            <c:strRef>
              <c:f>Статистика!$CQ$10:$CQ$16</c:f>
              <c:strCache>
                <c:ptCount val="7"/>
                <c:pt idx="0">
                  <c:v>13-17.04.2020</c:v>
                </c:pt>
                <c:pt idx="1">
                  <c:v>20-24.04.2020</c:v>
                </c:pt>
                <c:pt idx="2">
                  <c:v>27-30.04.2020</c:v>
                </c:pt>
                <c:pt idx="3">
                  <c:v>01.05.2020</c:v>
                </c:pt>
                <c:pt idx="4">
                  <c:v>04-08.05.2020</c:v>
                </c:pt>
                <c:pt idx="5">
                  <c:v>11-15.05.2020</c:v>
                </c:pt>
                <c:pt idx="6">
                  <c:v>18-22.05.2020</c:v>
                </c:pt>
              </c:strCache>
            </c:strRef>
          </c:cat>
          <c:val>
            <c:numRef>
              <c:f>Статистика!$CR$10:$CR$16</c:f>
              <c:numCache>
                <c:formatCode>0.00%</c:formatCode>
                <c:ptCount val="7"/>
                <c:pt idx="0">
                  <c:v>0.77473015873015905</c:v>
                </c:pt>
                <c:pt idx="1">
                  <c:v>0.78474027777777777</c:v>
                </c:pt>
                <c:pt idx="2">
                  <c:v>0.71111111111111125</c:v>
                </c:pt>
                <c:pt idx="4">
                  <c:v>0.6777777777777777</c:v>
                </c:pt>
                <c:pt idx="5">
                  <c:v>0.72424242424242424</c:v>
                </c:pt>
                <c:pt idx="6">
                  <c:v>0.77083333333333337</c:v>
                </c:pt>
              </c:numCache>
            </c:numRef>
          </c:val>
          <c:smooth val="0"/>
          <c:extLst>
            <c:ext xmlns:c16="http://schemas.microsoft.com/office/drawing/2014/chart" uri="{C3380CC4-5D6E-409C-BE32-E72D297353CC}">
              <c16:uniqueId val="{00000000-A681-4FEF-B72A-F7DB0FC372CB}"/>
            </c:ext>
          </c:extLst>
        </c:ser>
        <c:dLbls>
          <c:showLegendKey val="0"/>
          <c:showVal val="0"/>
          <c:showCatName val="0"/>
          <c:showSerName val="0"/>
          <c:showPercent val="0"/>
          <c:showBubbleSize val="0"/>
        </c:dLbls>
        <c:smooth val="0"/>
        <c:axId val="561698441"/>
        <c:axId val="705346104"/>
      </c:lineChart>
      <c:catAx>
        <c:axId val="5616984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705346104"/>
        <c:crosses val="autoZero"/>
        <c:auto val="1"/>
        <c:lblAlgn val="ctr"/>
        <c:lblOffset val="100"/>
        <c:noMultiLvlLbl val="1"/>
      </c:catAx>
      <c:valAx>
        <c:axId val="70534610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561698441"/>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Статистика!$CX$2:$CX$3</c:f>
              <c:strCache>
                <c:ptCount val="2"/>
                <c:pt idx="0">
                  <c:v>%</c:v>
                </c:pt>
              </c:strCache>
            </c:strRef>
          </c:tx>
          <c:marker>
            <c:symbol val="none"/>
          </c:marker>
          <c:cat>
            <c:strRef>
              <c:f>Статистика!$CW$4:$CW$5</c:f>
              <c:strCache>
                <c:ptCount val="2"/>
                <c:pt idx="0">
                  <c:v>Апрель</c:v>
                </c:pt>
                <c:pt idx="1">
                  <c:v>Май</c:v>
                </c:pt>
              </c:strCache>
            </c:strRef>
          </c:cat>
          <c:val>
            <c:numRef>
              <c:f>Статистика!$CX$4:$CX$5</c:f>
              <c:numCache>
                <c:formatCode>0.00%</c:formatCode>
                <c:ptCount val="2"/>
                <c:pt idx="0">
                  <c:v>0.76991380262249831</c:v>
                </c:pt>
                <c:pt idx="1">
                  <c:v>0.73484848484848486</c:v>
                </c:pt>
              </c:numCache>
            </c:numRef>
          </c:val>
          <c:smooth val="0"/>
          <c:extLst>
            <c:ext xmlns:c16="http://schemas.microsoft.com/office/drawing/2014/chart" uri="{C3380CC4-5D6E-409C-BE32-E72D297353CC}">
              <c16:uniqueId val="{00000000-CCF4-4720-BE7D-451697B54404}"/>
            </c:ext>
          </c:extLst>
        </c:ser>
        <c:dLbls>
          <c:showLegendKey val="0"/>
          <c:showVal val="0"/>
          <c:showCatName val="0"/>
          <c:showSerName val="0"/>
          <c:showPercent val="0"/>
          <c:showBubbleSize val="0"/>
        </c:dLbls>
        <c:smooth val="0"/>
        <c:axId val="1910711711"/>
        <c:axId val="1838274584"/>
      </c:lineChart>
      <c:catAx>
        <c:axId val="19107117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1838274584"/>
        <c:crosses val="autoZero"/>
        <c:auto val="1"/>
        <c:lblAlgn val="ctr"/>
        <c:lblOffset val="100"/>
        <c:noMultiLvlLbl val="1"/>
      </c:catAx>
      <c:valAx>
        <c:axId val="183827458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910711711"/>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Статистика!$DK$2:$DK$5</c:f>
              <c:strCache>
                <c:ptCount val="4"/>
                <c:pt idx="0">
                  <c:v>%</c:v>
                </c:pt>
              </c:strCache>
            </c:strRef>
          </c:tx>
          <c:marker>
            <c:symbol val="none"/>
          </c:marker>
          <c:cat>
            <c:strRef>
              <c:f>Статистика!$DJ$6:$DJ$16</c:f>
              <c:strCache>
                <c:ptCount val="11"/>
                <c:pt idx="0">
                  <c:v>23-27.03.2020</c:v>
                </c:pt>
                <c:pt idx="1">
                  <c:v>30-31.03.2020</c:v>
                </c:pt>
                <c:pt idx="2">
                  <c:v>01-03.04.2020</c:v>
                </c:pt>
                <c:pt idx="3">
                  <c:v>06-10.04.2020</c:v>
                </c:pt>
                <c:pt idx="4">
                  <c:v>13-17.04.2020</c:v>
                </c:pt>
                <c:pt idx="5">
                  <c:v>20-24.04.2020</c:v>
                </c:pt>
                <c:pt idx="6">
                  <c:v>27-30.04.2020</c:v>
                </c:pt>
                <c:pt idx="7">
                  <c:v>01.05.2020</c:v>
                </c:pt>
                <c:pt idx="8">
                  <c:v>04-08.05.2020</c:v>
                </c:pt>
                <c:pt idx="9">
                  <c:v>11-15.05.2020</c:v>
                </c:pt>
                <c:pt idx="10">
                  <c:v>18-22.05.2020</c:v>
                </c:pt>
              </c:strCache>
            </c:strRef>
          </c:cat>
          <c:val>
            <c:numRef>
              <c:f>Статистика!$DK$6:$DK$16</c:f>
              <c:numCache>
                <c:formatCode>0.00%</c:formatCode>
                <c:ptCount val="11"/>
                <c:pt idx="0">
                  <c:v>0.859375</c:v>
                </c:pt>
                <c:pt idx="3">
                  <c:v>1</c:v>
                </c:pt>
                <c:pt idx="4">
                  <c:v>0.92812499999999998</c:v>
                </c:pt>
                <c:pt idx="5">
                  <c:v>0.94791666666666663</c:v>
                </c:pt>
                <c:pt idx="6">
                  <c:v>1</c:v>
                </c:pt>
                <c:pt idx="8">
                  <c:v>0.8125</c:v>
                </c:pt>
              </c:numCache>
            </c:numRef>
          </c:val>
          <c:smooth val="0"/>
          <c:extLst>
            <c:ext xmlns:c16="http://schemas.microsoft.com/office/drawing/2014/chart" uri="{C3380CC4-5D6E-409C-BE32-E72D297353CC}">
              <c16:uniqueId val="{00000000-A80D-442F-834D-A56906253ADF}"/>
            </c:ext>
          </c:extLst>
        </c:ser>
        <c:dLbls>
          <c:showLegendKey val="0"/>
          <c:showVal val="0"/>
          <c:showCatName val="0"/>
          <c:showSerName val="0"/>
          <c:showPercent val="0"/>
          <c:showBubbleSize val="0"/>
        </c:dLbls>
        <c:smooth val="0"/>
        <c:axId val="1319800037"/>
        <c:axId val="841898944"/>
      </c:lineChart>
      <c:catAx>
        <c:axId val="131980003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ru-RU"/>
          </a:p>
        </c:txPr>
        <c:crossAx val="841898944"/>
        <c:crosses val="autoZero"/>
        <c:auto val="1"/>
        <c:lblAlgn val="ctr"/>
        <c:lblOffset val="100"/>
        <c:noMultiLvlLbl val="1"/>
      </c:catAx>
      <c:valAx>
        <c:axId val="841898944"/>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ru-RU"/>
          </a:p>
        </c:txPr>
        <c:crossAx val="1319800037"/>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29</xdr:col>
      <xdr:colOff>371475</xdr:colOff>
      <xdr:row>17</xdr:row>
      <xdr:rowOff>28575</xdr:rowOff>
    </xdr:from>
    <xdr:ext cx="3457575" cy="2133600"/>
    <xdr:graphicFrame macro="">
      <xdr:nvGraphicFramePr>
        <xdr:cNvPr id="1284373648"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36</xdr:col>
      <xdr:colOff>133350</xdr:colOff>
      <xdr:row>6</xdr:row>
      <xdr:rowOff>123825</xdr:rowOff>
    </xdr:from>
    <xdr:ext cx="3686175" cy="2676525"/>
    <xdr:graphicFrame macro="">
      <xdr:nvGraphicFramePr>
        <xdr:cNvPr id="1893455381" name="Chart 2"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50</xdr:col>
      <xdr:colOff>219075</xdr:colOff>
      <xdr:row>17</xdr:row>
      <xdr:rowOff>104775</xdr:rowOff>
    </xdr:from>
    <xdr:ext cx="3810000" cy="2371725"/>
    <xdr:graphicFrame macro="">
      <xdr:nvGraphicFramePr>
        <xdr:cNvPr id="1903518204" name="Chart 3"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59</xdr:col>
      <xdr:colOff>400050</xdr:colOff>
      <xdr:row>7</xdr:row>
      <xdr:rowOff>9525</xdr:rowOff>
    </xdr:from>
    <xdr:ext cx="3219450" cy="2133600"/>
    <xdr:graphicFrame macro="">
      <xdr:nvGraphicFramePr>
        <xdr:cNvPr id="1028307890" name="Chart 4"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72</xdr:col>
      <xdr:colOff>361950</xdr:colOff>
      <xdr:row>17</xdr:row>
      <xdr:rowOff>171450</xdr:rowOff>
    </xdr:from>
    <xdr:ext cx="3324225" cy="2228850"/>
    <xdr:graphicFrame macro="">
      <xdr:nvGraphicFramePr>
        <xdr:cNvPr id="1379973130" name="Chart 5"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79</xdr:col>
      <xdr:colOff>381000</xdr:colOff>
      <xdr:row>8</xdr:row>
      <xdr:rowOff>66675</xdr:rowOff>
    </xdr:from>
    <xdr:ext cx="3600450" cy="2238375"/>
    <xdr:graphicFrame macro="">
      <xdr:nvGraphicFramePr>
        <xdr:cNvPr id="373243589" name="Chart 6"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93</xdr:col>
      <xdr:colOff>476250</xdr:colOff>
      <xdr:row>17</xdr:row>
      <xdr:rowOff>85725</xdr:rowOff>
    </xdr:from>
    <xdr:ext cx="5153025" cy="3209925"/>
    <xdr:graphicFrame macro="">
      <xdr:nvGraphicFramePr>
        <xdr:cNvPr id="6440246" name="Chart 7"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100</xdr:col>
      <xdr:colOff>666750</xdr:colOff>
      <xdr:row>6</xdr:row>
      <xdr:rowOff>76200</xdr:rowOff>
    </xdr:from>
    <xdr:ext cx="3905250" cy="2381250"/>
    <xdr:graphicFrame macro="">
      <xdr:nvGraphicFramePr>
        <xdr:cNvPr id="987227630" name="Chart 8"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113</xdr:col>
      <xdr:colOff>85725</xdr:colOff>
      <xdr:row>17</xdr:row>
      <xdr:rowOff>76200</xdr:rowOff>
    </xdr:from>
    <xdr:ext cx="3457575" cy="2133600"/>
    <xdr:graphicFrame macro="">
      <xdr:nvGraphicFramePr>
        <xdr:cNvPr id="813227803" name="Chart 9"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121</xdr:col>
      <xdr:colOff>590550</xdr:colOff>
      <xdr:row>5</xdr:row>
      <xdr:rowOff>104775</xdr:rowOff>
    </xdr:from>
    <xdr:ext cx="3457575" cy="2428875"/>
    <xdr:graphicFrame macro="">
      <xdr:nvGraphicFramePr>
        <xdr:cNvPr id="1720296566" name="Chart 10"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6</xdr:col>
      <xdr:colOff>295275</xdr:colOff>
      <xdr:row>17</xdr:row>
      <xdr:rowOff>171450</xdr:rowOff>
    </xdr:from>
    <xdr:ext cx="3600450" cy="2228850"/>
    <xdr:graphicFrame macro="">
      <xdr:nvGraphicFramePr>
        <xdr:cNvPr id="1993043973" name="Chart 1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133350</xdr:colOff>
      <xdr:row>11</xdr:row>
      <xdr:rowOff>114300</xdr:rowOff>
    </xdr:from>
    <xdr:ext cx="2819400" cy="1905000"/>
    <xdr:graphicFrame macro="">
      <xdr:nvGraphicFramePr>
        <xdr:cNvPr id="1688886653" name="Chart 13"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6</xdr:col>
      <xdr:colOff>447675</xdr:colOff>
      <xdr:row>30</xdr:row>
      <xdr:rowOff>190500</xdr:rowOff>
    </xdr:from>
    <xdr:ext cx="3543300" cy="2381250"/>
    <xdr:graphicFrame macro="">
      <xdr:nvGraphicFramePr>
        <xdr:cNvPr id="145777796" name="Chart 14"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14</xdr:col>
      <xdr:colOff>190500</xdr:colOff>
      <xdr:row>25</xdr:row>
      <xdr:rowOff>104775</xdr:rowOff>
    </xdr:from>
    <xdr:ext cx="2819400" cy="1657350"/>
    <xdr:graphicFrame macro="">
      <xdr:nvGraphicFramePr>
        <xdr:cNvPr id="1775935296" name="Chart 16"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29</xdr:col>
      <xdr:colOff>542925</xdr:colOff>
      <xdr:row>29</xdr:row>
      <xdr:rowOff>180975</xdr:rowOff>
    </xdr:from>
    <xdr:ext cx="3219450" cy="2133600"/>
    <xdr:graphicFrame macro="">
      <xdr:nvGraphicFramePr>
        <xdr:cNvPr id="2051425039" name="Chart 17"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36</xdr:col>
      <xdr:colOff>133350</xdr:colOff>
      <xdr:row>21</xdr:row>
      <xdr:rowOff>133350</xdr:rowOff>
    </xdr:from>
    <xdr:ext cx="3686175" cy="2238375"/>
    <xdr:graphicFrame macro="">
      <xdr:nvGraphicFramePr>
        <xdr:cNvPr id="1108841644" name="Chart 18"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50</xdr:col>
      <xdr:colOff>285750</xdr:colOff>
      <xdr:row>30</xdr:row>
      <xdr:rowOff>142875</xdr:rowOff>
    </xdr:from>
    <xdr:ext cx="3686175" cy="2238375"/>
    <xdr:graphicFrame macro="">
      <xdr:nvGraphicFramePr>
        <xdr:cNvPr id="508327661" name="Chart 19"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59</xdr:col>
      <xdr:colOff>447675</xdr:colOff>
      <xdr:row>20</xdr:row>
      <xdr:rowOff>0</xdr:rowOff>
    </xdr:from>
    <xdr:ext cx="3124200" cy="2305050"/>
    <xdr:graphicFrame macro="">
      <xdr:nvGraphicFramePr>
        <xdr:cNvPr id="891990455" name="Chart 20"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72</xdr:col>
      <xdr:colOff>314325</xdr:colOff>
      <xdr:row>31</xdr:row>
      <xdr:rowOff>28575</xdr:rowOff>
    </xdr:from>
    <xdr:ext cx="3371850" cy="2133600"/>
    <xdr:graphicFrame macro="">
      <xdr:nvGraphicFramePr>
        <xdr:cNvPr id="1635270940" name="Chart 2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79</xdr:col>
      <xdr:colOff>409575</xdr:colOff>
      <xdr:row>21</xdr:row>
      <xdr:rowOff>133350</xdr:rowOff>
    </xdr:from>
    <xdr:ext cx="3324225" cy="2228850"/>
    <xdr:graphicFrame macro="">
      <xdr:nvGraphicFramePr>
        <xdr:cNvPr id="713789931" name="Chart 22"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94</xdr:col>
      <xdr:colOff>219075</xdr:colOff>
      <xdr:row>36</xdr:row>
      <xdr:rowOff>95250</xdr:rowOff>
    </xdr:from>
    <xdr:ext cx="3543300" cy="2305050"/>
    <xdr:graphicFrame macro="">
      <xdr:nvGraphicFramePr>
        <xdr:cNvPr id="1353312427" name="Chart 23"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99</xdr:col>
      <xdr:colOff>438150</xdr:colOff>
      <xdr:row>35</xdr:row>
      <xdr:rowOff>66675</xdr:rowOff>
    </xdr:from>
    <xdr:ext cx="4038600" cy="2619375"/>
    <xdr:graphicFrame macro="">
      <xdr:nvGraphicFramePr>
        <xdr:cNvPr id="1377641034" name="Chart 24"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113</xdr:col>
      <xdr:colOff>28575</xdr:colOff>
      <xdr:row>29</xdr:row>
      <xdr:rowOff>190500</xdr:rowOff>
    </xdr:from>
    <xdr:ext cx="3514725" cy="2305050"/>
    <xdr:graphicFrame macro="">
      <xdr:nvGraphicFramePr>
        <xdr:cNvPr id="1353513583" name="Chart 25"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121</xdr:col>
      <xdr:colOff>457200</xdr:colOff>
      <xdr:row>19</xdr:row>
      <xdr:rowOff>9525</xdr:rowOff>
    </xdr:from>
    <xdr:ext cx="3457575" cy="2305050"/>
    <xdr:graphicFrame macro="">
      <xdr:nvGraphicFramePr>
        <xdr:cNvPr id="32762995" name="Chart 26"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xdr:colOff>
      <xdr:row>10</xdr:row>
      <xdr:rowOff>114300</xdr:rowOff>
    </xdr:from>
    <xdr:ext cx="4914900" cy="3038475"/>
    <xdr:graphicFrame macro="">
      <xdr:nvGraphicFramePr>
        <xdr:cNvPr id="901649862" name="Chart 12"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857250</xdr:colOff>
      <xdr:row>10</xdr:row>
      <xdr:rowOff>114300</xdr:rowOff>
    </xdr:from>
    <xdr:ext cx="4733925" cy="3038475"/>
    <xdr:graphicFrame macro="">
      <xdr:nvGraphicFramePr>
        <xdr:cNvPr id="1138204145" name="Chart 15"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vers-sk.bitrix24.ru/crm/lead/details/12122/" TargetMode="External"/><Relationship Id="rId2" Type="http://schemas.openxmlformats.org/officeDocument/2006/relationships/hyperlink" Target="https://avers-sk.bitrix24.ru/crm/company/details/1718/" TargetMode="External"/><Relationship Id="rId1" Type="http://schemas.openxmlformats.org/officeDocument/2006/relationships/hyperlink" Target="https://avers-sk.bitrix24.ru/crm/company/details/1718/" TargetMode="External"/><Relationship Id="rId4" Type="http://schemas.openxmlformats.org/officeDocument/2006/relationships/hyperlink" Target="https://avers-sk.bitrix24.ru/crm/lead/details/1213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vers-sk.bitrix24.ru/crm/lead/details/13620/" TargetMode="External"/><Relationship Id="rId3" Type="http://schemas.openxmlformats.org/officeDocument/2006/relationships/hyperlink" Target="https://avers-sk.bitrix24.ru/crm/contact/details/2506/" TargetMode="External"/><Relationship Id="rId7" Type="http://schemas.openxmlformats.org/officeDocument/2006/relationships/hyperlink" Target="https://avers-sk.bitrix24.ru/crm/lead/details/13414/" TargetMode="External"/><Relationship Id="rId2" Type="http://schemas.openxmlformats.org/officeDocument/2006/relationships/hyperlink" Target="https://avers-sk.bitrix24.ru/crm/lead/details/12096/" TargetMode="External"/><Relationship Id="rId1" Type="http://schemas.openxmlformats.org/officeDocument/2006/relationships/hyperlink" Target="https://avers-sk.bitrix24.ru/crm/contact/details/176/" TargetMode="External"/><Relationship Id="rId6" Type="http://schemas.openxmlformats.org/officeDocument/2006/relationships/hyperlink" Target="https://avers-sk.bitrix24.ru/crm/lead/details/12416/" TargetMode="External"/><Relationship Id="rId5" Type="http://schemas.openxmlformats.org/officeDocument/2006/relationships/hyperlink" Target="https://avers-sk.bitrix24.ru/crm/lead/details/12410/" TargetMode="External"/><Relationship Id="rId4" Type="http://schemas.openxmlformats.org/officeDocument/2006/relationships/hyperlink" Target="https://avers-sk.bitrix24.ru/crm/lead/details/123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vers-sk.bitrix24.ru/crm/contact/details/250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vers-sk.bitrix24.ru/crm/lead/details/350/" TargetMode="External"/><Relationship Id="rId3" Type="http://schemas.openxmlformats.org/officeDocument/2006/relationships/hyperlink" Target="https://avers-sk.bitrix24.ru/crm/contact/details/298/" TargetMode="External"/><Relationship Id="rId7" Type="http://schemas.openxmlformats.org/officeDocument/2006/relationships/hyperlink" Target="https://avers-sk.bitrix24.ru/crm/lead/details/13350/" TargetMode="External"/><Relationship Id="rId2" Type="http://schemas.openxmlformats.org/officeDocument/2006/relationships/hyperlink" Target="https://avers-sk.bitrix24.ru/crm/contact/details/298/" TargetMode="External"/><Relationship Id="rId1" Type="http://schemas.openxmlformats.org/officeDocument/2006/relationships/hyperlink" Target="https://avers-sk.bitrix24.ru/crm/lead/details/12046/" TargetMode="External"/><Relationship Id="rId6" Type="http://schemas.openxmlformats.org/officeDocument/2006/relationships/hyperlink" Target="https://avers-sk.bitrix24.ru/crm/lead/details/12430/" TargetMode="External"/><Relationship Id="rId5" Type="http://schemas.openxmlformats.org/officeDocument/2006/relationships/hyperlink" Target="https://avers-sk.bitrix24.ru/crm/lead/details/12430/" TargetMode="External"/><Relationship Id="rId4" Type="http://schemas.openxmlformats.org/officeDocument/2006/relationships/hyperlink" Target="https://avers-sk.bitrix24.ru/crm/lead/details/1230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vers-sk.bitrix24.ru/crm/contact/details/2546/" TargetMode="External"/><Relationship Id="rId13" Type="http://schemas.openxmlformats.org/officeDocument/2006/relationships/hyperlink" Target="https://avers-sk.bitrix24.ru/crm/contact/details/298/" TargetMode="External"/><Relationship Id="rId18" Type="http://schemas.openxmlformats.org/officeDocument/2006/relationships/hyperlink" Target="https://avers-sk.bitrix24.ru/crm/lead/details/13066/" TargetMode="External"/><Relationship Id="rId26" Type="http://schemas.openxmlformats.org/officeDocument/2006/relationships/hyperlink" Target="https://avers-sk.bitrix24.ru/crm/lead/details/12646/" TargetMode="External"/><Relationship Id="rId3" Type="http://schemas.openxmlformats.org/officeDocument/2006/relationships/hyperlink" Target="https://avers-sk.bitrix24.ru/crm/contact/details/418/" TargetMode="External"/><Relationship Id="rId21" Type="http://schemas.openxmlformats.org/officeDocument/2006/relationships/hyperlink" Target="https://avers-sk.bitrix24.ru/crm/contact/details/2452/" TargetMode="External"/><Relationship Id="rId34" Type="http://schemas.openxmlformats.org/officeDocument/2006/relationships/hyperlink" Target="https://avers-sk.bitrix24.ru/crm/lead/details/13350/" TargetMode="External"/><Relationship Id="rId7" Type="http://schemas.openxmlformats.org/officeDocument/2006/relationships/hyperlink" Target="https://avers-sk.bitrix24.ru/crm/lead/details/12250/" TargetMode="External"/><Relationship Id="rId12" Type="http://schemas.openxmlformats.org/officeDocument/2006/relationships/hyperlink" Target="https://avers-sk.bitrix24.ru/crm/lead/details/12250/" TargetMode="External"/><Relationship Id="rId17" Type="http://schemas.openxmlformats.org/officeDocument/2006/relationships/hyperlink" Target="https://avers-sk.bitrix24.ru/crm/lead/details/12646/" TargetMode="External"/><Relationship Id="rId25" Type="http://schemas.openxmlformats.org/officeDocument/2006/relationships/hyperlink" Target="https://avers-sk.bitrix24.ru/crm/contact/details/360/" TargetMode="External"/><Relationship Id="rId33" Type="http://schemas.openxmlformats.org/officeDocument/2006/relationships/hyperlink" Target="https://avers-sk.bitrix24.ru/crm/lead/details/350/" TargetMode="External"/><Relationship Id="rId2" Type="http://schemas.openxmlformats.org/officeDocument/2006/relationships/hyperlink" Target="https://avers-sk.bitrix24.ru/crm/contact/details/2558/" TargetMode="External"/><Relationship Id="rId16" Type="http://schemas.openxmlformats.org/officeDocument/2006/relationships/hyperlink" Target="https://avers-sk.bitrix24.ru/crm/contact/details/2588/" TargetMode="External"/><Relationship Id="rId20" Type="http://schemas.openxmlformats.org/officeDocument/2006/relationships/hyperlink" Target="https://avers-sk.bitrix24.ru/crm/contact/details/298/" TargetMode="External"/><Relationship Id="rId29" Type="http://schemas.openxmlformats.org/officeDocument/2006/relationships/hyperlink" Target="https://avers-sk.bitrix24.ru/crm/lead/details/13350/" TargetMode="External"/><Relationship Id="rId1" Type="http://schemas.openxmlformats.org/officeDocument/2006/relationships/hyperlink" Target="https://avers-sk.bitrix24.ru/crm/lead/details/11834/" TargetMode="External"/><Relationship Id="rId6" Type="http://schemas.openxmlformats.org/officeDocument/2006/relationships/hyperlink" Target="https://avers-sk.bitrix24.ru/crm/lead/details/12198/" TargetMode="External"/><Relationship Id="rId11" Type="http://schemas.openxmlformats.org/officeDocument/2006/relationships/hyperlink" Target="https://avers-sk.bitrix24.ru/crm/lead/details/12412/" TargetMode="External"/><Relationship Id="rId24" Type="http://schemas.openxmlformats.org/officeDocument/2006/relationships/hyperlink" Target="https://avers-sk.bitrix24.ru/crm/lead/details/13338/" TargetMode="External"/><Relationship Id="rId32" Type="http://schemas.openxmlformats.org/officeDocument/2006/relationships/hyperlink" Target="https://avers-sk.bitrix24.ru/crm/contact/details/2616/" TargetMode="External"/><Relationship Id="rId5" Type="http://schemas.openxmlformats.org/officeDocument/2006/relationships/hyperlink" Target="https://avers-sk.bitrix24.ru/crm/contact/details/2464/" TargetMode="External"/><Relationship Id="rId15" Type="http://schemas.openxmlformats.org/officeDocument/2006/relationships/hyperlink" Target="https://avers-sk.bitrix24.ru/crm/lead/details/12888/" TargetMode="External"/><Relationship Id="rId23" Type="http://schemas.openxmlformats.org/officeDocument/2006/relationships/hyperlink" Target="https://avers-sk.bitrix24.ru/crm/contact/details/2596/" TargetMode="External"/><Relationship Id="rId28" Type="http://schemas.openxmlformats.org/officeDocument/2006/relationships/hyperlink" Target="https://avers-sk.bitrix24.ru/crm/contact/details/432/" TargetMode="External"/><Relationship Id="rId10" Type="http://schemas.openxmlformats.org/officeDocument/2006/relationships/hyperlink" Target="https://avers-sk.bitrix24.ru/crm/contact/details/2456/" TargetMode="External"/><Relationship Id="rId19" Type="http://schemas.openxmlformats.org/officeDocument/2006/relationships/hyperlink" Target="https://avers-sk.bitrix24.ru/crm/contact/details/2504/" TargetMode="External"/><Relationship Id="rId31" Type="http://schemas.openxmlformats.org/officeDocument/2006/relationships/hyperlink" Target="https://avers-sk.bitrix24.ru/crm/contact/details/2456/" TargetMode="External"/><Relationship Id="rId4" Type="http://schemas.openxmlformats.org/officeDocument/2006/relationships/hyperlink" Target="https://avers-sk.bitrix24.ru/crm/contact/details/2456/" TargetMode="External"/><Relationship Id="rId9" Type="http://schemas.openxmlformats.org/officeDocument/2006/relationships/hyperlink" Target="https://avers-sk.bitrix24.ru/crm/contact/details/298/" TargetMode="External"/><Relationship Id="rId14" Type="http://schemas.openxmlformats.org/officeDocument/2006/relationships/hyperlink" Target="https://avers-sk.bitrix24.ru/crm/contact/details/2588/" TargetMode="External"/><Relationship Id="rId22" Type="http://schemas.openxmlformats.org/officeDocument/2006/relationships/hyperlink" Target="https://avers-sk.bitrix24.ru/crm/contact/details/224/" TargetMode="External"/><Relationship Id="rId27" Type="http://schemas.openxmlformats.org/officeDocument/2006/relationships/hyperlink" Target="https://avers-sk.bitrix24.ru/crm/contact/details/398/" TargetMode="External"/><Relationship Id="rId30" Type="http://schemas.openxmlformats.org/officeDocument/2006/relationships/hyperlink" Target="https://avers-sk.bitrix24.ru/crm/lead/details/13746/" TargetMode="External"/><Relationship Id="rId35" Type="http://schemas.openxmlformats.org/officeDocument/2006/relationships/hyperlink" Target="https://avers-sk.bitrix24.ru/crm/contact/details/261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vers-sk.bitrix24.ru/crm/lead/details/12116/" TargetMode="External"/><Relationship Id="rId7" Type="http://schemas.openxmlformats.org/officeDocument/2006/relationships/hyperlink" Target="https://avers-sk.bitrix24.ru/crm/lead/details/12412/" TargetMode="External"/><Relationship Id="rId2" Type="http://schemas.openxmlformats.org/officeDocument/2006/relationships/hyperlink" Target="https://avers-sk.bitrix24.ru/crm/contact/details/370/" TargetMode="External"/><Relationship Id="rId1" Type="http://schemas.openxmlformats.org/officeDocument/2006/relationships/hyperlink" Target="https://avers-sk.bitrix24.ru/crm/contact/details/2504/" TargetMode="External"/><Relationship Id="rId6" Type="http://schemas.openxmlformats.org/officeDocument/2006/relationships/hyperlink" Target="https://avers-sk.bitrix24.ru/crm/lead/details/12198/" TargetMode="External"/><Relationship Id="rId5" Type="http://schemas.openxmlformats.org/officeDocument/2006/relationships/hyperlink" Target="https://avers-sk.bitrix24.ru/crm/contact/details/2412/" TargetMode="External"/><Relationship Id="rId4" Type="http://schemas.openxmlformats.org/officeDocument/2006/relationships/hyperlink" Target="https://avers-sk.bitrix24.ru/crm/contact/details/2412/"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s://avers-sk.bitrix24.ru/crm/lead/details/12888/" TargetMode="External"/><Relationship Id="rId13" Type="http://schemas.openxmlformats.org/officeDocument/2006/relationships/drawing" Target="../drawings/drawing2.xml"/><Relationship Id="rId3" Type="http://schemas.openxmlformats.org/officeDocument/2006/relationships/hyperlink" Target="https://avers-sk.bitrix24.ru/crm/contact/details/298/" TargetMode="External"/><Relationship Id="rId7" Type="http://schemas.openxmlformats.org/officeDocument/2006/relationships/hyperlink" Target="https://avers-sk.bitrix24.ru/crm/contact/details/2504/" TargetMode="External"/><Relationship Id="rId12" Type="http://schemas.openxmlformats.org/officeDocument/2006/relationships/hyperlink" Target="https://avers-sk.bitrix24.ru/crm/lead/details/13350/" TargetMode="External"/><Relationship Id="rId2" Type="http://schemas.openxmlformats.org/officeDocument/2006/relationships/hyperlink" Target="https://avers-sk.bitrix24.ru/crm/contact/details/436/" TargetMode="External"/><Relationship Id="rId1" Type="http://schemas.openxmlformats.org/officeDocument/2006/relationships/hyperlink" Target="https://avers-sk.bitrix24.ru/crm/lead/details/11582/" TargetMode="External"/><Relationship Id="rId6" Type="http://schemas.openxmlformats.org/officeDocument/2006/relationships/hyperlink" Target="https://avers-sk.bitrix24.ru/crm/lead/details/12412/" TargetMode="External"/><Relationship Id="rId11" Type="http://schemas.openxmlformats.org/officeDocument/2006/relationships/hyperlink" Target="https://avers-sk.bitrix24.ru/crm/contact/details/432/" TargetMode="External"/><Relationship Id="rId5" Type="http://schemas.openxmlformats.org/officeDocument/2006/relationships/hyperlink" Target="https://avers-sk.bitrix24.ru/crm/contact/details/2456/" TargetMode="External"/><Relationship Id="rId10" Type="http://schemas.openxmlformats.org/officeDocument/2006/relationships/hyperlink" Target="https://avers-sk.bitrix24.ru/crm/lead/details/13066/" TargetMode="External"/><Relationship Id="rId4" Type="http://schemas.openxmlformats.org/officeDocument/2006/relationships/hyperlink" Target="https://avers-sk.bitrix24.ru/crm/lead/details/11732/" TargetMode="External"/><Relationship Id="rId9" Type="http://schemas.openxmlformats.org/officeDocument/2006/relationships/hyperlink" Target="https://avers-sk.bitrix24.ru/crm/lead/details/13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xSplit="4" ySplit="4" topLeftCell="E5" activePane="bottomRight" state="frozenSplit"/>
      <selection activeCell="E1" sqref="E1"/>
      <selection pane="topRight"/>
      <selection pane="bottomLeft"/>
      <selection pane="bottomRight" activeCell="E1" sqref="E1"/>
    </sheetView>
  </sheetViews>
  <sheetFormatPr defaultColWidth="13.296875" defaultRowHeight="15" customHeight="1" x14ac:dyDescent="0.25"/>
  <cols>
    <col min="1" max="1" width="4.8984375" customWidth="1"/>
    <col min="2" max="3" width="5" customWidth="1"/>
    <col min="4" max="4" width="37" customWidth="1"/>
    <col min="5" max="6" width="12.59765625" customWidth="1"/>
    <col min="7" max="7" width="12.3984375" customWidth="1"/>
    <col min="8" max="10" width="11" customWidth="1"/>
    <col min="11" max="14" width="14" customWidth="1"/>
    <col min="15" max="15" width="11" customWidth="1"/>
    <col min="16" max="16" width="18.69921875" customWidth="1"/>
    <col min="17" max="17" width="20.3984375" customWidth="1"/>
    <col min="18" max="18" width="39.796875" customWidth="1"/>
    <col min="19" max="19" width="16" customWidth="1"/>
    <col min="20" max="27" width="11" customWidth="1"/>
  </cols>
  <sheetData>
    <row r="1" spans="1:27" ht="24.75" customHeight="1" x14ac:dyDescent="0.3">
      <c r="A1" s="55"/>
      <c r="B1" s="43" t="s">
        <v>0</v>
      </c>
      <c r="C1" s="43" t="s">
        <v>1</v>
      </c>
      <c r="D1" s="55" t="s">
        <v>2</v>
      </c>
      <c r="E1" s="51">
        <v>43945</v>
      </c>
      <c r="F1" s="50"/>
      <c r="G1" s="50"/>
      <c r="H1" s="49"/>
      <c r="I1" s="130"/>
      <c r="J1" s="57"/>
      <c r="K1" s="59"/>
      <c r="L1" s="59"/>
      <c r="M1" s="59"/>
      <c r="N1" s="59"/>
      <c r="O1" s="59"/>
      <c r="P1" s="59"/>
      <c r="Q1" s="59"/>
      <c r="R1" s="59"/>
      <c r="S1" s="59"/>
      <c r="T1" s="59"/>
      <c r="U1" s="59"/>
      <c r="V1" s="59"/>
      <c r="W1" s="59"/>
      <c r="X1" s="59"/>
      <c r="Y1" s="59"/>
      <c r="Z1" s="59"/>
      <c r="AA1" s="57"/>
    </row>
    <row r="2" spans="1:27" ht="24.75" customHeight="1" x14ac:dyDescent="0.3">
      <c r="A2" s="58"/>
      <c r="B2" s="38"/>
      <c r="C2" s="38"/>
      <c r="D2" s="43" t="s">
        <v>3</v>
      </c>
      <c r="E2" s="48" t="s">
        <v>4</v>
      </c>
      <c r="F2" s="47" t="s">
        <v>5</v>
      </c>
      <c r="G2" s="45" t="s">
        <v>6</v>
      </c>
      <c r="H2" s="45" t="s">
        <v>7</v>
      </c>
      <c r="I2" s="131"/>
      <c r="J2" s="37"/>
      <c r="K2" s="36" t="s">
        <v>8</v>
      </c>
      <c r="L2" s="36" t="s">
        <v>9</v>
      </c>
      <c r="M2" s="36" t="s">
        <v>10</v>
      </c>
      <c r="N2" s="36" t="s">
        <v>11</v>
      </c>
      <c r="O2" s="36" t="s">
        <v>12</v>
      </c>
      <c r="P2" s="36" t="s">
        <v>13</v>
      </c>
      <c r="Q2" s="62"/>
      <c r="R2" s="62"/>
      <c r="S2" s="62"/>
      <c r="T2" s="62"/>
      <c r="U2" s="62"/>
      <c r="V2" s="62"/>
      <c r="W2" s="62"/>
      <c r="X2" s="62"/>
      <c r="Y2" s="62"/>
      <c r="Z2" s="62"/>
      <c r="AA2" s="57"/>
    </row>
    <row r="3" spans="1:27" ht="33" customHeight="1" x14ac:dyDescent="0.3">
      <c r="A3" s="58"/>
      <c r="B3" s="42"/>
      <c r="C3" s="38"/>
      <c r="D3" s="42"/>
      <c r="E3" s="48"/>
      <c r="F3" s="46"/>
      <c r="G3" s="44"/>
      <c r="H3" s="44"/>
      <c r="I3" s="130"/>
      <c r="J3" s="37"/>
      <c r="K3" s="36"/>
      <c r="L3" s="36"/>
      <c r="M3" s="36"/>
      <c r="N3" s="36"/>
      <c r="O3" s="36"/>
      <c r="P3" s="36"/>
      <c r="Q3" s="35" t="s">
        <v>14</v>
      </c>
      <c r="R3" s="35"/>
      <c r="S3" s="35"/>
      <c r="T3" s="59"/>
      <c r="U3" s="59"/>
      <c r="V3" s="59"/>
      <c r="W3" s="59"/>
      <c r="X3" s="59"/>
      <c r="Y3" s="59"/>
      <c r="Z3" s="59"/>
      <c r="AA3" s="57"/>
    </row>
    <row r="4" spans="1:27" ht="24" customHeight="1" x14ac:dyDescent="0.3">
      <c r="A4" s="63"/>
      <c r="B4" s="41" t="s">
        <v>15</v>
      </c>
      <c r="C4" s="40"/>
      <c r="D4" s="39"/>
      <c r="E4" s="64">
        <v>8.1018518518518505E-4</v>
      </c>
      <c r="F4" s="64">
        <v>7.9861111111111105E-4</v>
      </c>
      <c r="G4" s="65">
        <v>2.3611111111111098E-3</v>
      </c>
      <c r="H4" s="64">
        <v>9.8379629629629598E-4</v>
      </c>
      <c r="I4" s="130"/>
      <c r="J4" s="132"/>
      <c r="K4" s="75"/>
      <c r="L4" s="75"/>
      <c r="M4" s="75"/>
      <c r="N4" s="75"/>
      <c r="O4" s="75"/>
      <c r="P4" s="75"/>
      <c r="Q4" s="75" t="s">
        <v>16</v>
      </c>
      <c r="R4" s="75" t="s">
        <v>17</v>
      </c>
      <c r="S4" s="75" t="s">
        <v>18</v>
      </c>
      <c r="T4" s="59"/>
      <c r="U4" s="59"/>
      <c r="V4" s="59"/>
      <c r="W4" s="59"/>
      <c r="X4" s="59"/>
      <c r="Y4" s="59"/>
      <c r="Z4" s="59"/>
      <c r="AA4" s="57"/>
    </row>
    <row r="5" spans="1:27" ht="30.75" customHeight="1" x14ac:dyDescent="0.3">
      <c r="A5" s="54" t="s">
        <v>19</v>
      </c>
      <c r="B5" s="66">
        <v>1</v>
      </c>
      <c r="C5" s="66">
        <v>1</v>
      </c>
      <c r="D5" s="66" t="s">
        <v>20</v>
      </c>
      <c r="E5" s="66">
        <v>1</v>
      </c>
      <c r="F5" s="66">
        <v>1</v>
      </c>
      <c r="G5" s="66">
        <v>1</v>
      </c>
      <c r="H5" s="66">
        <v>1</v>
      </c>
      <c r="I5" s="130"/>
      <c r="J5" s="133"/>
      <c r="K5" s="134">
        <v>0</v>
      </c>
      <c r="L5" s="134">
        <v>4</v>
      </c>
      <c r="M5" s="134">
        <v>4</v>
      </c>
      <c r="N5" s="135">
        <v>1</v>
      </c>
      <c r="O5" s="135">
        <v>1</v>
      </c>
      <c r="P5" s="75" t="s">
        <v>21</v>
      </c>
      <c r="Q5" s="134">
        <v>6</v>
      </c>
      <c r="R5" s="134">
        <v>1</v>
      </c>
      <c r="S5" s="134">
        <v>9</v>
      </c>
      <c r="T5" s="59"/>
      <c r="U5" s="59"/>
      <c r="V5" s="59"/>
      <c r="W5" s="59"/>
      <c r="X5" s="59"/>
      <c r="Y5" s="59"/>
      <c r="Z5" s="59"/>
      <c r="AA5" s="57"/>
    </row>
    <row r="6" spans="1:27" ht="37.5" customHeight="1" x14ac:dyDescent="0.3">
      <c r="A6" s="53"/>
      <c r="B6" s="66">
        <v>1</v>
      </c>
      <c r="C6" s="66">
        <v>2</v>
      </c>
      <c r="D6" s="66" t="s">
        <v>22</v>
      </c>
      <c r="E6" s="66">
        <v>1</v>
      </c>
      <c r="F6" s="66">
        <v>1</v>
      </c>
      <c r="G6" s="66">
        <v>1</v>
      </c>
      <c r="H6" s="66">
        <v>1</v>
      </c>
      <c r="I6" s="136"/>
      <c r="J6" s="133"/>
      <c r="K6" s="134">
        <v>0</v>
      </c>
      <c r="L6" s="134">
        <v>4</v>
      </c>
      <c r="M6" s="134">
        <v>4</v>
      </c>
      <c r="N6" s="135">
        <v>1</v>
      </c>
      <c r="O6" s="135">
        <v>1</v>
      </c>
      <c r="P6" s="75" t="s">
        <v>21</v>
      </c>
      <c r="Q6" s="59"/>
      <c r="R6" s="59"/>
      <c r="S6" s="59"/>
      <c r="T6" s="59"/>
      <c r="U6" s="59"/>
      <c r="V6" s="59"/>
      <c r="W6" s="59"/>
      <c r="X6" s="59"/>
      <c r="Y6" s="59"/>
      <c r="Z6" s="59"/>
      <c r="AA6" s="57"/>
    </row>
    <row r="7" spans="1:27" ht="30" customHeight="1" x14ac:dyDescent="0.3">
      <c r="A7" s="53"/>
      <c r="B7" s="66">
        <v>1</v>
      </c>
      <c r="C7" s="66">
        <v>3</v>
      </c>
      <c r="D7" s="66" t="s">
        <v>23</v>
      </c>
      <c r="E7" s="66">
        <v>1</v>
      </c>
      <c r="F7" s="66">
        <v>1</v>
      </c>
      <c r="G7" s="66">
        <v>1</v>
      </c>
      <c r="H7" s="66">
        <v>1</v>
      </c>
      <c r="I7" s="136"/>
      <c r="J7" s="133"/>
      <c r="K7" s="134">
        <v>0</v>
      </c>
      <c r="L7" s="134">
        <v>4</v>
      </c>
      <c r="M7" s="134">
        <v>4</v>
      </c>
      <c r="N7" s="135">
        <v>1</v>
      </c>
      <c r="O7" s="135">
        <v>1</v>
      </c>
      <c r="P7" s="75" t="s">
        <v>21</v>
      </c>
      <c r="Q7" s="75" t="s">
        <v>24</v>
      </c>
      <c r="R7" s="75" t="s">
        <v>25</v>
      </c>
      <c r="S7" s="59"/>
      <c r="T7" s="59"/>
      <c r="U7" s="59"/>
      <c r="V7" s="59"/>
      <c r="W7" s="59"/>
      <c r="X7" s="59"/>
      <c r="Y7" s="59"/>
      <c r="Z7" s="59"/>
      <c r="AA7" s="59"/>
    </row>
    <row r="8" spans="1:27" ht="30" customHeight="1" x14ac:dyDescent="0.3">
      <c r="A8" s="53"/>
      <c r="B8" s="66">
        <v>1</v>
      </c>
      <c r="C8" s="66">
        <v>4</v>
      </c>
      <c r="D8" s="66" t="s">
        <v>26</v>
      </c>
      <c r="E8" s="66">
        <v>1</v>
      </c>
      <c r="F8" s="66">
        <v>1</v>
      </c>
      <c r="G8" s="66">
        <v>1</v>
      </c>
      <c r="H8" s="66">
        <v>1</v>
      </c>
      <c r="I8" s="136"/>
      <c r="J8" s="133"/>
      <c r="K8" s="134">
        <v>0</v>
      </c>
      <c r="L8" s="134">
        <v>4</v>
      </c>
      <c r="M8" s="134">
        <v>4</v>
      </c>
      <c r="N8" s="135">
        <v>1</v>
      </c>
      <c r="O8" s="135">
        <v>1</v>
      </c>
      <c r="P8" s="75" t="s">
        <v>21</v>
      </c>
      <c r="Q8" s="75" t="s">
        <v>27</v>
      </c>
      <c r="R8" s="135">
        <v>0.78125</v>
      </c>
      <c r="S8" s="59"/>
      <c r="T8" s="59"/>
      <c r="U8" s="59"/>
      <c r="V8" s="59"/>
      <c r="W8" s="59"/>
      <c r="X8" s="59"/>
      <c r="Y8" s="59"/>
      <c r="Z8" s="59"/>
      <c r="AA8" s="59"/>
    </row>
    <row r="9" spans="1:27" ht="30" customHeight="1" x14ac:dyDescent="0.3">
      <c r="A9" s="53"/>
      <c r="B9" s="66">
        <v>1</v>
      </c>
      <c r="C9" s="66">
        <v>5</v>
      </c>
      <c r="D9" s="66" t="s">
        <v>28</v>
      </c>
      <c r="E9" s="66">
        <v>1</v>
      </c>
      <c r="F9" s="66">
        <v>1</v>
      </c>
      <c r="G9" s="66">
        <v>1</v>
      </c>
      <c r="H9" s="66">
        <v>1</v>
      </c>
      <c r="I9" s="136"/>
      <c r="J9" s="133"/>
      <c r="K9" s="134">
        <v>0</v>
      </c>
      <c r="L9" s="134">
        <v>4</v>
      </c>
      <c r="M9" s="134">
        <v>4</v>
      </c>
      <c r="N9" s="135">
        <v>1</v>
      </c>
      <c r="O9" s="135">
        <v>1</v>
      </c>
      <c r="P9" s="75" t="s">
        <v>21</v>
      </c>
      <c r="Q9" s="75" t="s">
        <v>12</v>
      </c>
      <c r="R9" s="135">
        <v>0.9375</v>
      </c>
      <c r="S9" s="59"/>
      <c r="T9" s="59"/>
      <c r="U9" s="59"/>
      <c r="V9" s="59"/>
      <c r="W9" s="59"/>
      <c r="X9" s="59"/>
      <c r="Y9" s="59"/>
      <c r="Z9" s="59"/>
      <c r="AA9" s="59"/>
    </row>
    <row r="10" spans="1:27" ht="30" customHeight="1" x14ac:dyDescent="0.3">
      <c r="A10" s="53"/>
      <c r="B10" s="66">
        <v>1</v>
      </c>
      <c r="C10" s="66">
        <v>6</v>
      </c>
      <c r="D10" s="66" t="s">
        <v>29</v>
      </c>
      <c r="E10" s="137">
        <v>1</v>
      </c>
      <c r="F10" s="137">
        <v>1</v>
      </c>
      <c r="G10" s="137">
        <v>1</v>
      </c>
      <c r="H10" s="137">
        <v>1</v>
      </c>
      <c r="I10" s="136"/>
      <c r="J10" s="133"/>
      <c r="K10" s="134">
        <v>0</v>
      </c>
      <c r="L10" s="134">
        <v>4</v>
      </c>
      <c r="M10" s="134">
        <v>4</v>
      </c>
      <c r="N10" s="135">
        <v>1</v>
      </c>
      <c r="O10" s="135">
        <v>1</v>
      </c>
      <c r="P10" s="75" t="s">
        <v>21</v>
      </c>
      <c r="Q10" s="59"/>
      <c r="R10" s="59"/>
      <c r="S10" s="59"/>
      <c r="T10" s="59"/>
      <c r="U10" s="59"/>
      <c r="V10" s="59"/>
      <c r="W10" s="59"/>
      <c r="X10" s="59"/>
      <c r="Y10" s="59"/>
      <c r="Z10" s="59"/>
      <c r="AA10" s="59"/>
    </row>
    <row r="11" spans="1:27" ht="30" customHeight="1" x14ac:dyDescent="0.3">
      <c r="A11" s="53"/>
      <c r="B11" s="66">
        <v>1</v>
      </c>
      <c r="C11" s="66">
        <v>7</v>
      </c>
      <c r="D11" s="66" t="s">
        <v>30</v>
      </c>
      <c r="E11" s="137">
        <v>1</v>
      </c>
      <c r="F11" s="137">
        <v>1</v>
      </c>
      <c r="G11" s="137">
        <v>1</v>
      </c>
      <c r="H11" s="137">
        <v>1</v>
      </c>
      <c r="I11" s="136"/>
      <c r="J11" s="133"/>
      <c r="K11" s="134">
        <v>0</v>
      </c>
      <c r="L11" s="134">
        <v>4</v>
      </c>
      <c r="M11" s="134">
        <v>4</v>
      </c>
      <c r="N11" s="135">
        <v>1</v>
      </c>
      <c r="O11" s="135">
        <v>1</v>
      </c>
      <c r="P11" s="75" t="s">
        <v>21</v>
      </c>
      <c r="Q11" s="59"/>
      <c r="R11" s="59"/>
      <c r="S11" s="59"/>
      <c r="T11" s="59"/>
      <c r="U11" s="59"/>
      <c r="V11" s="59"/>
      <c r="W11" s="59"/>
      <c r="X11" s="59"/>
      <c r="Y11" s="59"/>
      <c r="Z11" s="59"/>
      <c r="AA11" s="59"/>
    </row>
    <row r="12" spans="1:27" ht="30" customHeight="1" x14ac:dyDescent="0.3">
      <c r="A12" s="53"/>
      <c r="B12" s="66">
        <v>1</v>
      </c>
      <c r="C12" s="66">
        <v>8</v>
      </c>
      <c r="D12" s="66" t="s">
        <v>31</v>
      </c>
      <c r="E12" s="137">
        <v>1</v>
      </c>
      <c r="F12" s="137">
        <v>1</v>
      </c>
      <c r="G12" s="137">
        <v>1</v>
      </c>
      <c r="H12" s="137">
        <v>1</v>
      </c>
      <c r="I12" s="130"/>
      <c r="J12" s="133"/>
      <c r="K12" s="134">
        <v>0</v>
      </c>
      <c r="L12" s="134">
        <v>4</v>
      </c>
      <c r="M12" s="134">
        <v>4</v>
      </c>
      <c r="N12" s="135">
        <v>1</v>
      </c>
      <c r="O12" s="138">
        <v>0</v>
      </c>
      <c r="P12" s="139" t="s">
        <v>32</v>
      </c>
      <c r="Q12" s="59"/>
      <c r="R12" s="59"/>
      <c r="S12" s="59"/>
      <c r="T12" s="59"/>
      <c r="U12" s="59"/>
      <c r="V12" s="59"/>
      <c r="W12" s="59"/>
      <c r="X12" s="59"/>
      <c r="Y12" s="59"/>
      <c r="Z12" s="59"/>
      <c r="AA12" s="59"/>
    </row>
    <row r="13" spans="1:27" ht="30" customHeight="1" x14ac:dyDescent="0.3">
      <c r="A13" s="53"/>
      <c r="B13" s="66">
        <v>1</v>
      </c>
      <c r="C13" s="66">
        <v>9</v>
      </c>
      <c r="D13" s="66" t="s">
        <v>33</v>
      </c>
      <c r="E13" s="137">
        <v>1</v>
      </c>
      <c r="F13" s="137">
        <v>1</v>
      </c>
      <c r="G13" s="137">
        <v>1</v>
      </c>
      <c r="H13" s="137">
        <v>1</v>
      </c>
      <c r="I13" s="140"/>
      <c r="J13" s="133"/>
      <c r="K13" s="134">
        <v>0</v>
      </c>
      <c r="L13" s="134">
        <v>4</v>
      </c>
      <c r="M13" s="134">
        <v>4</v>
      </c>
      <c r="N13" s="135">
        <v>1</v>
      </c>
      <c r="O13" s="135">
        <v>1</v>
      </c>
      <c r="P13" s="75" t="s">
        <v>21</v>
      </c>
      <c r="Q13" s="59"/>
      <c r="R13" s="59"/>
      <c r="S13" s="59"/>
      <c r="T13" s="59"/>
      <c r="U13" s="59"/>
      <c r="V13" s="59"/>
      <c r="W13" s="59"/>
      <c r="X13" s="59"/>
      <c r="Y13" s="59"/>
      <c r="Z13" s="59"/>
      <c r="AA13" s="59"/>
    </row>
    <row r="14" spans="1:27" ht="30" customHeight="1" x14ac:dyDescent="0.3">
      <c r="A14" s="53"/>
      <c r="B14" s="66">
        <v>1</v>
      </c>
      <c r="C14" s="66">
        <v>10</v>
      </c>
      <c r="D14" s="66" t="s">
        <v>34</v>
      </c>
      <c r="E14" s="66">
        <v>1</v>
      </c>
      <c r="F14" s="66">
        <v>1</v>
      </c>
      <c r="G14" s="141">
        <v>0</v>
      </c>
      <c r="H14" s="66">
        <v>1</v>
      </c>
      <c r="I14" s="130"/>
      <c r="J14" s="133"/>
      <c r="K14" s="134">
        <v>1</v>
      </c>
      <c r="L14" s="134">
        <v>4</v>
      </c>
      <c r="M14" s="134">
        <v>3</v>
      </c>
      <c r="N14" s="138">
        <v>0.75</v>
      </c>
      <c r="O14" s="135">
        <v>1</v>
      </c>
      <c r="P14" s="142" t="s">
        <v>35</v>
      </c>
      <c r="Q14" s="59"/>
      <c r="R14" s="59"/>
      <c r="S14" s="59"/>
      <c r="T14" s="59"/>
      <c r="U14" s="59"/>
      <c r="V14" s="59"/>
      <c r="W14" s="59"/>
      <c r="X14" s="59"/>
      <c r="Y14" s="59"/>
      <c r="Z14" s="59"/>
      <c r="AA14" s="59"/>
    </row>
    <row r="15" spans="1:27" ht="30" customHeight="1" x14ac:dyDescent="0.3">
      <c r="A15" s="53"/>
      <c r="B15" s="66">
        <v>1</v>
      </c>
      <c r="C15" s="66">
        <v>11</v>
      </c>
      <c r="D15" s="66" t="s">
        <v>36</v>
      </c>
      <c r="E15" s="66">
        <v>1</v>
      </c>
      <c r="F15" s="66">
        <v>1</v>
      </c>
      <c r="G15" s="66">
        <v>1</v>
      </c>
      <c r="H15" s="66">
        <v>1</v>
      </c>
      <c r="I15" s="130"/>
      <c r="J15" s="133"/>
      <c r="K15" s="134">
        <v>0</v>
      </c>
      <c r="L15" s="134">
        <v>4</v>
      </c>
      <c r="M15" s="134">
        <v>4</v>
      </c>
      <c r="N15" s="135">
        <v>1</v>
      </c>
      <c r="O15" s="135">
        <v>1</v>
      </c>
      <c r="P15" s="75" t="s">
        <v>21</v>
      </c>
      <c r="Q15" s="59"/>
      <c r="R15" s="59"/>
      <c r="S15" s="59"/>
      <c r="T15" s="59"/>
      <c r="U15" s="59"/>
      <c r="V15" s="59"/>
      <c r="W15" s="59"/>
      <c r="X15" s="59"/>
      <c r="Y15" s="59"/>
      <c r="Z15" s="59"/>
      <c r="AA15" s="59"/>
    </row>
    <row r="16" spans="1:27" ht="30" customHeight="1" x14ac:dyDescent="0.3">
      <c r="A16" s="53"/>
      <c r="B16" s="66">
        <v>1</v>
      </c>
      <c r="C16" s="66">
        <v>12</v>
      </c>
      <c r="D16" s="66" t="s">
        <v>37</v>
      </c>
      <c r="E16" s="66">
        <v>1</v>
      </c>
      <c r="F16" s="66">
        <v>1</v>
      </c>
      <c r="G16" s="141">
        <v>0</v>
      </c>
      <c r="H16" s="66">
        <v>1</v>
      </c>
      <c r="I16" s="130"/>
      <c r="J16" s="133"/>
      <c r="K16" s="134">
        <v>1</v>
      </c>
      <c r="L16" s="134">
        <v>4</v>
      </c>
      <c r="M16" s="134">
        <v>3</v>
      </c>
      <c r="N16" s="138">
        <v>0.75</v>
      </c>
      <c r="O16" s="135">
        <v>1</v>
      </c>
      <c r="P16" s="142" t="s">
        <v>35</v>
      </c>
      <c r="Q16" s="59"/>
      <c r="R16" s="59"/>
      <c r="S16" s="59"/>
      <c r="T16" s="59"/>
      <c r="U16" s="59"/>
      <c r="V16" s="59"/>
      <c r="W16" s="59"/>
      <c r="X16" s="59"/>
      <c r="Y16" s="59"/>
      <c r="Z16" s="59"/>
      <c r="AA16" s="59"/>
    </row>
    <row r="17" spans="1:27" ht="30" customHeight="1" x14ac:dyDescent="0.3">
      <c r="A17" s="53"/>
      <c r="B17" s="66">
        <v>1</v>
      </c>
      <c r="C17" s="66">
        <v>13</v>
      </c>
      <c r="D17" s="66" t="s">
        <v>38</v>
      </c>
      <c r="E17" s="141">
        <v>0</v>
      </c>
      <c r="F17" s="141">
        <v>0</v>
      </c>
      <c r="G17" s="143">
        <v>0</v>
      </c>
      <c r="H17" s="141">
        <v>0</v>
      </c>
      <c r="I17" s="130"/>
      <c r="J17" s="133"/>
      <c r="K17" s="134">
        <v>4</v>
      </c>
      <c r="L17" s="134">
        <v>4</v>
      </c>
      <c r="M17" s="134">
        <v>0</v>
      </c>
      <c r="N17" s="138">
        <v>0</v>
      </c>
      <c r="O17" s="135">
        <v>1</v>
      </c>
      <c r="P17" s="142" t="s">
        <v>35</v>
      </c>
      <c r="Q17" s="59"/>
      <c r="R17" s="59"/>
      <c r="S17" s="59"/>
      <c r="T17" s="59"/>
      <c r="U17" s="59"/>
      <c r="V17" s="59"/>
      <c r="W17" s="59"/>
      <c r="X17" s="59"/>
      <c r="Y17" s="59"/>
      <c r="Z17" s="59"/>
      <c r="AA17" s="59"/>
    </row>
    <row r="18" spans="1:27" ht="37.5" customHeight="1" x14ac:dyDescent="0.3">
      <c r="A18" s="53"/>
      <c r="B18" s="66">
        <v>3</v>
      </c>
      <c r="C18" s="66">
        <v>14</v>
      </c>
      <c r="D18" s="66" t="s">
        <v>39</v>
      </c>
      <c r="E18" s="141">
        <v>0</v>
      </c>
      <c r="F18" s="141">
        <v>0</v>
      </c>
      <c r="G18" s="143">
        <v>0</v>
      </c>
      <c r="H18" s="141">
        <v>0</v>
      </c>
      <c r="I18" s="130"/>
      <c r="J18" s="133"/>
      <c r="K18" s="134">
        <v>4</v>
      </c>
      <c r="L18" s="134">
        <v>4</v>
      </c>
      <c r="M18" s="134">
        <v>0</v>
      </c>
      <c r="N18" s="138">
        <v>0</v>
      </c>
      <c r="O18" s="135">
        <v>1</v>
      </c>
      <c r="P18" s="142" t="s">
        <v>35</v>
      </c>
      <c r="Q18" s="59"/>
      <c r="R18" s="59"/>
      <c r="S18" s="59"/>
      <c r="T18" s="59"/>
      <c r="U18" s="59"/>
      <c r="V18" s="59"/>
      <c r="W18" s="59"/>
      <c r="X18" s="59"/>
      <c r="Y18" s="59"/>
      <c r="Z18" s="59"/>
      <c r="AA18" s="59"/>
    </row>
    <row r="19" spans="1:27" ht="37.5" customHeight="1" x14ac:dyDescent="0.3">
      <c r="A19" s="53"/>
      <c r="B19" s="66">
        <v>3</v>
      </c>
      <c r="C19" s="66">
        <v>15</v>
      </c>
      <c r="D19" s="66" t="s">
        <v>40</v>
      </c>
      <c r="E19" s="141">
        <v>0</v>
      </c>
      <c r="F19" s="141">
        <v>0</v>
      </c>
      <c r="G19" s="141">
        <v>0</v>
      </c>
      <c r="H19" s="137">
        <v>3</v>
      </c>
      <c r="I19" s="130"/>
      <c r="J19" s="133"/>
      <c r="K19" s="134">
        <v>3</v>
      </c>
      <c r="L19" s="134">
        <v>4</v>
      </c>
      <c r="M19" s="134">
        <v>1</v>
      </c>
      <c r="N19" s="138">
        <v>0.25</v>
      </c>
      <c r="O19" s="135">
        <v>1</v>
      </c>
      <c r="P19" s="142" t="s">
        <v>35</v>
      </c>
      <c r="Q19" s="59"/>
      <c r="R19" s="59"/>
      <c r="S19" s="59"/>
      <c r="T19" s="59"/>
      <c r="U19" s="59"/>
      <c r="V19" s="59"/>
      <c r="W19" s="59"/>
      <c r="X19" s="59"/>
      <c r="Y19" s="59"/>
      <c r="Z19" s="59"/>
      <c r="AA19" s="59"/>
    </row>
    <row r="20" spans="1:27" ht="37.5" customHeight="1" x14ac:dyDescent="0.3">
      <c r="A20" s="52"/>
      <c r="B20" s="66">
        <v>5</v>
      </c>
      <c r="C20" s="66">
        <v>16</v>
      </c>
      <c r="D20" s="66" t="s">
        <v>41</v>
      </c>
      <c r="E20" s="144">
        <v>5</v>
      </c>
      <c r="F20" s="144">
        <v>5</v>
      </c>
      <c r="G20" s="141">
        <v>0</v>
      </c>
      <c r="H20" s="144">
        <v>5</v>
      </c>
      <c r="I20" s="130"/>
      <c r="J20" s="133"/>
      <c r="K20" s="134">
        <v>1</v>
      </c>
      <c r="L20" s="134">
        <v>4</v>
      </c>
      <c r="M20" s="134">
        <v>3</v>
      </c>
      <c r="N20" s="138">
        <v>0.75</v>
      </c>
      <c r="O20" s="135">
        <v>1</v>
      </c>
      <c r="P20" s="142" t="s">
        <v>35</v>
      </c>
      <c r="Q20" s="59"/>
      <c r="R20" s="59"/>
      <c r="S20" s="59"/>
      <c r="T20" s="59"/>
      <c r="U20" s="59"/>
      <c r="V20" s="59"/>
      <c r="W20" s="59"/>
      <c r="X20" s="59"/>
      <c r="Y20" s="59"/>
      <c r="Z20" s="59"/>
      <c r="AA20" s="59"/>
    </row>
    <row r="21" spans="1:27" ht="15.75" customHeight="1" x14ac:dyDescent="0.3">
      <c r="A21" s="55"/>
      <c r="B21" s="145">
        <f>SUM(B5:B20)</f>
        <v>24</v>
      </c>
      <c r="C21" s="145"/>
      <c r="D21" s="145" t="s">
        <v>42</v>
      </c>
      <c r="E21" s="66">
        <f>SUM(E5:E20)</f>
        <v>17</v>
      </c>
      <c r="F21" s="66">
        <f>SUM(F5:F20)</f>
        <v>17</v>
      </c>
      <c r="G21" s="66">
        <f>SUM(G5:G20)</f>
        <v>10</v>
      </c>
      <c r="H21" s="66">
        <f>SUM(H5:H20)</f>
        <v>20</v>
      </c>
      <c r="I21" s="130"/>
      <c r="J21" s="57"/>
      <c r="K21" s="59"/>
      <c r="L21" s="59"/>
      <c r="M21" s="59"/>
      <c r="N21" s="59"/>
      <c r="O21" s="59"/>
      <c r="P21" s="59"/>
      <c r="Q21" s="59"/>
      <c r="R21" s="59"/>
      <c r="S21" s="59"/>
      <c r="T21" s="59"/>
      <c r="U21" s="59"/>
      <c r="V21" s="59"/>
      <c r="W21" s="59"/>
      <c r="X21" s="59"/>
      <c r="Y21" s="59"/>
      <c r="Z21" s="59"/>
      <c r="AA21" s="59"/>
    </row>
    <row r="22" spans="1:27" ht="15.75" customHeight="1" x14ac:dyDescent="0.3">
      <c r="A22" s="41" t="s">
        <v>43</v>
      </c>
      <c r="B22" s="40"/>
      <c r="C22" s="40"/>
      <c r="D22" s="39"/>
      <c r="E22" s="66">
        <v>24</v>
      </c>
      <c r="F22" s="66">
        <v>24</v>
      </c>
      <c r="G22" s="66">
        <v>24</v>
      </c>
      <c r="H22" s="66">
        <v>24</v>
      </c>
      <c r="I22" s="130"/>
      <c r="J22" s="57"/>
      <c r="K22" s="59"/>
      <c r="L22" s="59"/>
      <c r="M22" s="59"/>
      <c r="N22" s="59"/>
      <c r="O22" s="59"/>
      <c r="P22" s="59"/>
      <c r="Q22" s="59"/>
      <c r="R22" s="59"/>
      <c r="S22" s="59"/>
      <c r="T22" s="59"/>
      <c r="U22" s="59"/>
      <c r="V22" s="59"/>
      <c r="W22" s="59"/>
      <c r="X22" s="59"/>
      <c r="Y22" s="59"/>
      <c r="Z22" s="59"/>
      <c r="AA22" s="59"/>
    </row>
    <row r="23" spans="1:27" ht="15.75" customHeight="1" x14ac:dyDescent="0.3">
      <c r="A23" s="41" t="s">
        <v>44</v>
      </c>
      <c r="B23" s="40"/>
      <c r="C23" s="40"/>
      <c r="D23" s="39"/>
      <c r="E23" s="70">
        <f>E21/E22</f>
        <v>0.70833333333333337</v>
      </c>
      <c r="F23" s="70">
        <f>F21/F22</f>
        <v>0.70833333333333337</v>
      </c>
      <c r="G23" s="70">
        <f>G21/G22</f>
        <v>0.41666666666666669</v>
      </c>
      <c r="H23" s="70">
        <f>H21/H22</f>
        <v>0.83333333333333337</v>
      </c>
      <c r="I23" s="146"/>
      <c r="J23" s="57"/>
      <c r="K23" s="71"/>
      <c r="L23" s="71"/>
      <c r="M23" s="71"/>
      <c r="N23" s="71"/>
      <c r="O23" s="71"/>
      <c r="P23" s="71"/>
      <c r="Q23" s="71"/>
      <c r="R23" s="71"/>
      <c r="S23" s="71"/>
      <c r="T23" s="71"/>
      <c r="U23" s="71"/>
      <c r="V23" s="71"/>
      <c r="W23" s="71"/>
      <c r="X23" s="71"/>
      <c r="Y23" s="71"/>
      <c r="Z23" s="71"/>
      <c r="AA23" s="71"/>
    </row>
    <row r="24" spans="1:27" ht="15.75" customHeight="1" x14ac:dyDescent="0.3">
      <c r="A24" s="41" t="s">
        <v>45</v>
      </c>
      <c r="B24" s="40"/>
      <c r="C24" s="40"/>
      <c r="D24" s="39"/>
      <c r="E24" s="66">
        <f>E22-E21</f>
        <v>7</v>
      </c>
      <c r="F24" s="66">
        <f>F22-F21</f>
        <v>7</v>
      </c>
      <c r="G24" s="66">
        <f>G22-G21</f>
        <v>14</v>
      </c>
      <c r="H24" s="66">
        <f>H22-H21</f>
        <v>4</v>
      </c>
      <c r="I24" s="130"/>
      <c r="J24" s="57"/>
      <c r="K24" s="59"/>
      <c r="L24" s="59"/>
      <c r="M24" s="59"/>
      <c r="N24" s="59"/>
      <c r="O24" s="59"/>
      <c r="P24" s="59"/>
      <c r="Q24" s="59"/>
      <c r="R24" s="59"/>
      <c r="S24" s="59"/>
      <c r="T24" s="59"/>
      <c r="U24" s="59"/>
      <c r="V24" s="59"/>
      <c r="W24" s="59"/>
      <c r="X24" s="59"/>
      <c r="Y24" s="59"/>
      <c r="Z24" s="59"/>
      <c r="AA24" s="59"/>
    </row>
    <row r="25" spans="1:27" ht="121.5" customHeight="1" x14ac:dyDescent="0.3">
      <c r="A25" s="41" t="s">
        <v>46</v>
      </c>
      <c r="B25" s="40"/>
      <c r="C25" s="40"/>
      <c r="D25" s="39"/>
      <c r="E25" s="137" t="s">
        <v>47</v>
      </c>
      <c r="F25" s="147" t="s">
        <v>48</v>
      </c>
      <c r="G25" s="72" t="s">
        <v>49</v>
      </c>
      <c r="H25" s="147" t="s">
        <v>50</v>
      </c>
      <c r="I25" s="130"/>
      <c r="J25" s="57"/>
      <c r="K25" s="59"/>
      <c r="L25" s="59"/>
      <c r="M25" s="59"/>
      <c r="N25" s="59"/>
      <c r="O25" s="59"/>
      <c r="P25" s="59"/>
      <c r="Q25" s="59"/>
      <c r="R25" s="59"/>
      <c r="S25" s="59"/>
      <c r="T25" s="59"/>
      <c r="U25" s="59"/>
      <c r="V25" s="59"/>
      <c r="W25" s="59"/>
      <c r="X25" s="59"/>
      <c r="Y25" s="59"/>
      <c r="Z25" s="59"/>
      <c r="AA25" s="59"/>
    </row>
    <row r="26" spans="1:27" ht="27" customHeight="1" x14ac:dyDescent="0.3">
      <c r="A26" s="34" t="s">
        <v>51</v>
      </c>
      <c r="B26" s="34"/>
      <c r="C26" s="34"/>
      <c r="D26" s="34"/>
      <c r="E26" s="74"/>
      <c r="F26" s="74"/>
      <c r="G26" s="74"/>
      <c r="H26" s="75"/>
      <c r="I26" s="146"/>
      <c r="J26" s="57"/>
      <c r="K26" s="59"/>
      <c r="L26" s="59"/>
      <c r="M26" s="59"/>
      <c r="N26" s="59"/>
      <c r="O26" s="59"/>
      <c r="P26" s="59"/>
      <c r="Q26" s="59"/>
      <c r="R26" s="59"/>
      <c r="S26" s="59"/>
      <c r="T26" s="59"/>
      <c r="U26" s="59"/>
      <c r="V26" s="59"/>
      <c r="W26" s="59"/>
      <c r="X26" s="59"/>
      <c r="Y26" s="59"/>
      <c r="Z26" s="59"/>
      <c r="AA26" s="59"/>
    </row>
    <row r="27" spans="1:27" ht="15.75" customHeight="1" x14ac:dyDescent="0.3">
      <c r="A27" s="41" t="s">
        <v>52</v>
      </c>
      <c r="B27" s="40"/>
      <c r="C27" s="40"/>
      <c r="D27" s="39"/>
      <c r="E27" s="74"/>
      <c r="F27" s="74"/>
      <c r="G27" s="74"/>
      <c r="H27" s="75"/>
      <c r="I27" s="130"/>
      <c r="J27" s="57"/>
      <c r="K27" s="59"/>
      <c r="L27" s="59"/>
      <c r="M27" s="59"/>
      <c r="N27" s="59"/>
      <c r="O27" s="59"/>
      <c r="P27" s="59"/>
      <c r="Q27" s="59"/>
      <c r="R27" s="59"/>
      <c r="S27" s="59"/>
      <c r="T27" s="59"/>
      <c r="U27" s="59"/>
      <c r="V27" s="59"/>
      <c r="W27" s="59"/>
      <c r="X27" s="59"/>
      <c r="Y27" s="59"/>
      <c r="Z27" s="59"/>
      <c r="AA27" s="59"/>
    </row>
    <row r="28" spans="1:27" ht="15.75" customHeight="1" x14ac:dyDescent="0.3">
      <c r="A28" s="41" t="s">
        <v>53</v>
      </c>
      <c r="B28" s="40"/>
      <c r="C28" s="40"/>
      <c r="D28" s="39"/>
      <c r="E28" s="74"/>
      <c r="F28" s="74"/>
      <c r="G28" s="74"/>
      <c r="H28" s="75"/>
      <c r="I28" s="130"/>
      <c r="J28" s="57"/>
      <c r="K28" s="59"/>
      <c r="L28" s="59"/>
      <c r="M28" s="59"/>
      <c r="N28" s="59"/>
      <c r="O28" s="59"/>
      <c r="P28" s="59"/>
      <c r="Q28" s="59"/>
      <c r="R28" s="59"/>
      <c r="S28" s="59"/>
      <c r="T28" s="59"/>
      <c r="U28" s="59"/>
      <c r="V28" s="59"/>
      <c r="W28" s="59"/>
      <c r="X28" s="59"/>
      <c r="Y28" s="59"/>
      <c r="Z28" s="59"/>
      <c r="AA28" s="59"/>
    </row>
    <row r="29" spans="1:27" ht="15.75" customHeight="1" x14ac:dyDescent="0.3">
      <c r="A29" s="41" t="s">
        <v>54</v>
      </c>
      <c r="B29" s="40"/>
      <c r="C29" s="40"/>
      <c r="D29" s="39"/>
      <c r="E29" s="68"/>
      <c r="F29" s="68"/>
      <c r="G29" s="75"/>
      <c r="H29" s="75"/>
      <c r="I29" s="130"/>
      <c r="J29" s="59"/>
      <c r="K29" s="59"/>
      <c r="L29" s="59"/>
      <c r="M29" s="59"/>
      <c r="N29" s="59"/>
      <c r="O29" s="59"/>
      <c r="P29" s="59"/>
      <c r="Q29" s="59"/>
      <c r="R29" s="59"/>
      <c r="S29" s="59"/>
      <c r="T29" s="59"/>
      <c r="U29" s="59"/>
      <c r="V29" s="59"/>
      <c r="W29" s="59"/>
      <c r="X29" s="59"/>
      <c r="Y29" s="59"/>
      <c r="Z29" s="59"/>
      <c r="AA29" s="59"/>
    </row>
    <row r="30" spans="1:27" ht="15.75" customHeight="1" x14ac:dyDescent="0.3">
      <c r="A30" s="41" t="s">
        <v>55</v>
      </c>
      <c r="B30" s="40"/>
      <c r="C30" s="40"/>
      <c r="D30" s="39"/>
      <c r="E30" s="68"/>
      <c r="F30" s="68"/>
      <c r="G30" s="75"/>
      <c r="H30" s="75"/>
      <c r="I30" s="146"/>
      <c r="J30" s="59"/>
      <c r="K30" s="59"/>
      <c r="L30" s="59"/>
      <c r="M30" s="59"/>
      <c r="N30" s="59"/>
      <c r="O30" s="59"/>
      <c r="P30" s="59"/>
      <c r="Q30" s="59"/>
      <c r="R30" s="59"/>
      <c r="S30" s="59"/>
      <c r="T30" s="59"/>
      <c r="U30" s="59"/>
      <c r="V30" s="59"/>
      <c r="W30" s="59"/>
      <c r="X30" s="59"/>
      <c r="Y30" s="59"/>
      <c r="Z30" s="59"/>
      <c r="AA30" s="59"/>
    </row>
    <row r="31" spans="1:27" ht="15.75" customHeight="1" x14ac:dyDescent="0.3">
      <c r="A31" s="41" t="s">
        <v>56</v>
      </c>
      <c r="B31" s="40"/>
      <c r="C31" s="40"/>
      <c r="D31" s="39"/>
      <c r="E31" s="76"/>
      <c r="F31" s="76"/>
      <c r="G31" s="75"/>
      <c r="H31" s="75"/>
      <c r="I31" s="130"/>
      <c r="J31" s="59"/>
      <c r="K31" s="59"/>
      <c r="L31" s="59"/>
      <c r="M31" s="59"/>
      <c r="N31" s="59"/>
      <c r="O31" s="59"/>
      <c r="P31" s="59"/>
      <c r="Q31" s="59"/>
      <c r="R31" s="59"/>
      <c r="S31" s="59"/>
      <c r="T31" s="59"/>
      <c r="U31" s="59"/>
      <c r="V31" s="59"/>
      <c r="W31" s="59"/>
      <c r="X31" s="59"/>
      <c r="Y31" s="59"/>
      <c r="Z31" s="59"/>
      <c r="AA31" s="59"/>
    </row>
    <row r="32" spans="1:27" ht="15.75" customHeight="1" x14ac:dyDescent="0.3">
      <c r="A32" s="78"/>
      <c r="B32" s="78"/>
      <c r="C32" s="78"/>
      <c r="D32" s="73"/>
      <c r="G32" s="59"/>
      <c r="H32" s="148" t="s">
        <v>57</v>
      </c>
      <c r="I32" s="149">
        <f>AVERAGE(E23:H23)</f>
        <v>0.66666666666666674</v>
      </c>
      <c r="J32" s="59"/>
      <c r="K32" s="59"/>
      <c r="L32" s="59"/>
      <c r="M32" s="59"/>
      <c r="N32" s="59"/>
      <c r="O32" s="59"/>
      <c r="P32" s="59"/>
      <c r="Q32" s="59"/>
      <c r="R32" s="59"/>
      <c r="S32" s="59"/>
      <c r="T32" s="59"/>
      <c r="U32" s="59"/>
      <c r="V32" s="59"/>
      <c r="W32" s="59"/>
      <c r="X32" s="59"/>
      <c r="Y32" s="59"/>
      <c r="Z32" s="59"/>
      <c r="AA32" s="59"/>
    </row>
    <row r="33" spans="1:27" ht="15.75" customHeight="1" x14ac:dyDescent="0.3">
      <c r="A33" s="78"/>
      <c r="B33" s="78"/>
      <c r="C33" s="78"/>
      <c r="D33" s="73"/>
      <c r="G33" s="59"/>
      <c r="H33" s="150" t="s">
        <v>58</v>
      </c>
      <c r="I33" s="151">
        <f>COUNTA(E2:H3)</f>
        <v>4</v>
      </c>
      <c r="J33" s="59"/>
      <c r="K33" s="59"/>
      <c r="L33" s="59"/>
      <c r="M33" s="59"/>
      <c r="N33" s="59"/>
      <c r="O33" s="59"/>
      <c r="P33" s="59"/>
      <c r="Q33" s="59"/>
      <c r="R33" s="59"/>
      <c r="S33" s="59"/>
      <c r="T33" s="59"/>
      <c r="U33" s="59"/>
      <c r="V33" s="59"/>
      <c r="W33" s="59"/>
      <c r="X33" s="59"/>
      <c r="Y33" s="59"/>
      <c r="Z33" s="59"/>
      <c r="AA33" s="59"/>
    </row>
    <row r="34" spans="1:27" ht="15.75" customHeight="1" x14ac:dyDescent="0.3">
      <c r="A34" s="78"/>
      <c r="B34" s="78"/>
      <c r="C34" s="78"/>
      <c r="D34" s="73"/>
      <c r="E34" s="78"/>
      <c r="F34" s="78"/>
      <c r="G34" s="59"/>
      <c r="H34" s="152" t="s">
        <v>59</v>
      </c>
      <c r="I34" s="153">
        <f>SUM(E4:H4)</f>
        <v>4.9537037037037024E-3</v>
      </c>
      <c r="J34" s="59"/>
      <c r="K34" s="59"/>
      <c r="L34" s="59"/>
      <c r="M34" s="59"/>
      <c r="N34" s="59"/>
      <c r="O34" s="59"/>
      <c r="P34" s="59"/>
      <c r="Q34" s="59"/>
      <c r="R34" s="59"/>
      <c r="S34" s="59"/>
      <c r="T34" s="59"/>
      <c r="U34" s="59"/>
      <c r="V34" s="59"/>
      <c r="W34" s="59"/>
      <c r="X34" s="59"/>
      <c r="Y34" s="59"/>
      <c r="Z34" s="59"/>
      <c r="AA34" s="59"/>
    </row>
    <row r="35" spans="1:27" ht="15.75" customHeight="1" x14ac:dyDescent="0.3">
      <c r="A35" s="78"/>
      <c r="B35" s="78"/>
      <c r="C35" s="78"/>
      <c r="D35" s="73"/>
      <c r="E35" s="78"/>
      <c r="F35" s="78"/>
      <c r="G35" s="59"/>
      <c r="H35" s="59"/>
      <c r="I35" s="59"/>
      <c r="J35" s="59"/>
      <c r="K35" s="59"/>
      <c r="L35" s="59"/>
      <c r="M35" s="59"/>
      <c r="N35" s="59"/>
      <c r="O35" s="59"/>
      <c r="P35" s="59"/>
      <c r="Q35" s="59"/>
      <c r="R35" s="59"/>
      <c r="S35" s="59"/>
      <c r="T35" s="59"/>
      <c r="U35" s="59"/>
      <c r="V35" s="59"/>
      <c r="W35" s="59"/>
      <c r="X35" s="59"/>
      <c r="Y35" s="59"/>
      <c r="Z35" s="59"/>
      <c r="AA35" s="59"/>
    </row>
    <row r="36" spans="1:27" ht="15.75" customHeight="1" x14ac:dyDescent="0.3">
      <c r="A36" s="78"/>
      <c r="B36" s="78"/>
      <c r="C36" s="78"/>
      <c r="D36" s="73"/>
      <c r="E36" s="78"/>
      <c r="F36" s="78"/>
      <c r="G36" s="59"/>
      <c r="H36" s="59"/>
      <c r="I36" s="59"/>
      <c r="J36" s="59"/>
      <c r="K36" s="59"/>
      <c r="L36" s="59"/>
      <c r="M36" s="59"/>
      <c r="N36" s="59"/>
      <c r="O36" s="59"/>
      <c r="P36" s="59"/>
      <c r="Q36" s="59"/>
      <c r="R36" s="59"/>
      <c r="S36" s="59"/>
      <c r="T36" s="59"/>
      <c r="U36" s="59"/>
      <c r="V36" s="59"/>
      <c r="W36" s="59"/>
      <c r="X36" s="59"/>
      <c r="Y36" s="59"/>
      <c r="Z36" s="59"/>
      <c r="AA36" s="59"/>
    </row>
    <row r="37" spans="1:27" ht="15.75" customHeight="1" x14ac:dyDescent="0.3">
      <c r="A37" s="78"/>
      <c r="B37" s="78"/>
      <c r="C37" s="78"/>
      <c r="D37" s="73"/>
      <c r="E37" s="78"/>
      <c r="F37" s="78"/>
      <c r="G37" s="59"/>
      <c r="H37" s="59"/>
      <c r="I37" s="59"/>
      <c r="J37" s="59"/>
      <c r="K37" s="59"/>
      <c r="L37" s="59"/>
      <c r="M37" s="59"/>
      <c r="N37" s="59"/>
      <c r="O37" s="59"/>
      <c r="P37" s="59"/>
      <c r="Q37" s="59"/>
      <c r="R37" s="59"/>
      <c r="S37" s="59"/>
      <c r="T37" s="59"/>
      <c r="U37" s="59"/>
      <c r="V37" s="59"/>
      <c r="W37" s="59"/>
      <c r="X37" s="59"/>
      <c r="Y37" s="59"/>
      <c r="Z37" s="59"/>
      <c r="AA37" s="59"/>
    </row>
    <row r="38" spans="1:27" ht="15.75" customHeight="1" x14ac:dyDescent="0.3">
      <c r="A38" s="78"/>
      <c r="B38" s="78"/>
      <c r="C38" s="78"/>
      <c r="D38" s="73"/>
      <c r="E38" s="78"/>
      <c r="F38" s="78"/>
      <c r="G38" s="59"/>
      <c r="H38" s="59"/>
      <c r="I38" s="59"/>
      <c r="J38" s="59"/>
      <c r="K38" s="59"/>
      <c r="L38" s="59"/>
      <c r="M38" s="59"/>
      <c r="N38" s="59"/>
      <c r="O38" s="59"/>
      <c r="P38" s="59"/>
      <c r="Q38" s="59"/>
      <c r="R38" s="59"/>
      <c r="S38" s="59"/>
      <c r="T38" s="59"/>
      <c r="U38" s="59"/>
      <c r="V38" s="59"/>
      <c r="W38" s="59"/>
      <c r="X38" s="59"/>
      <c r="Y38" s="59"/>
      <c r="Z38" s="59"/>
      <c r="AA38" s="59"/>
    </row>
    <row r="39" spans="1:27" ht="15.75" customHeight="1" x14ac:dyDescent="0.3">
      <c r="A39" s="78"/>
      <c r="B39" s="78"/>
      <c r="C39" s="78"/>
      <c r="D39" s="73"/>
      <c r="E39" s="78"/>
      <c r="F39" s="78"/>
      <c r="G39" s="59"/>
      <c r="H39" s="59"/>
      <c r="I39" s="59"/>
      <c r="J39" s="59"/>
      <c r="K39" s="59"/>
      <c r="L39" s="59"/>
      <c r="M39" s="59"/>
      <c r="N39" s="59"/>
      <c r="O39" s="59"/>
      <c r="P39" s="59"/>
      <c r="Q39" s="59"/>
      <c r="R39" s="59"/>
      <c r="S39" s="59"/>
      <c r="T39" s="59"/>
      <c r="U39" s="59"/>
      <c r="V39" s="59"/>
      <c r="W39" s="59"/>
      <c r="X39" s="59"/>
      <c r="Y39" s="59"/>
      <c r="Z39" s="59"/>
      <c r="AA39" s="59"/>
    </row>
    <row r="40" spans="1:27" ht="15.75" customHeight="1" x14ac:dyDescent="0.3">
      <c r="A40" s="80"/>
      <c r="B40" s="80"/>
      <c r="C40" s="80"/>
      <c r="D40" s="82"/>
      <c r="E40" s="80"/>
      <c r="F40" s="80"/>
      <c r="G40" s="59"/>
      <c r="H40" s="59"/>
      <c r="I40" s="59"/>
      <c r="J40" s="59"/>
      <c r="K40" s="59"/>
      <c r="L40" s="59"/>
      <c r="M40" s="59"/>
      <c r="N40" s="59"/>
      <c r="O40" s="59"/>
      <c r="P40" s="59"/>
      <c r="Q40" s="59"/>
      <c r="R40" s="59"/>
      <c r="S40" s="59"/>
      <c r="T40" s="59"/>
      <c r="U40" s="59"/>
      <c r="V40" s="59"/>
      <c r="W40" s="59"/>
      <c r="X40" s="59"/>
      <c r="Y40" s="59"/>
      <c r="Z40" s="59"/>
      <c r="AA40" s="59"/>
    </row>
    <row r="41" spans="1:27" ht="15.75" customHeight="1" x14ac:dyDescent="0.3">
      <c r="A41" s="80"/>
      <c r="B41" s="80"/>
      <c r="C41" s="80"/>
      <c r="D41" s="82"/>
      <c r="E41" s="80"/>
      <c r="F41" s="80"/>
      <c r="G41" s="59"/>
      <c r="H41" s="59"/>
      <c r="I41" s="59"/>
      <c r="J41" s="59"/>
      <c r="K41" s="59"/>
      <c r="L41" s="59"/>
      <c r="M41" s="59"/>
      <c r="N41" s="59"/>
      <c r="O41" s="59"/>
      <c r="P41" s="59"/>
      <c r="Q41" s="59"/>
      <c r="R41" s="59"/>
      <c r="S41" s="59"/>
      <c r="T41" s="59"/>
      <c r="U41" s="59"/>
      <c r="V41" s="59"/>
      <c r="W41" s="59"/>
      <c r="X41" s="59"/>
      <c r="Y41" s="59"/>
      <c r="Z41" s="59"/>
      <c r="AA41" s="59"/>
    </row>
    <row r="42" spans="1:27" ht="15.75" customHeight="1" x14ac:dyDescent="0.3">
      <c r="A42" s="80"/>
      <c r="B42" s="80"/>
      <c r="C42" s="80"/>
      <c r="D42" s="82"/>
      <c r="E42" s="80"/>
      <c r="F42" s="80"/>
      <c r="G42" s="59"/>
      <c r="H42" s="59"/>
      <c r="I42" s="59"/>
      <c r="J42" s="59"/>
      <c r="K42" s="59"/>
      <c r="L42" s="59"/>
      <c r="M42" s="59"/>
      <c r="N42" s="59"/>
      <c r="O42" s="59"/>
      <c r="P42" s="59"/>
      <c r="Q42" s="59"/>
      <c r="R42" s="59"/>
      <c r="S42" s="59"/>
      <c r="T42" s="59"/>
      <c r="U42" s="59"/>
      <c r="V42" s="59"/>
      <c r="W42" s="59"/>
      <c r="X42" s="59"/>
      <c r="Y42" s="59"/>
      <c r="Z42" s="59"/>
      <c r="AA42" s="59"/>
    </row>
    <row r="43" spans="1:27" ht="15.75" customHeight="1" x14ac:dyDescent="0.3">
      <c r="A43" s="80"/>
      <c r="B43" s="80"/>
      <c r="C43" s="80"/>
      <c r="D43" s="82"/>
      <c r="E43" s="80"/>
      <c r="F43" s="80"/>
      <c r="G43" s="59"/>
      <c r="H43" s="59"/>
      <c r="I43" s="59"/>
      <c r="J43" s="59"/>
      <c r="K43" s="59"/>
      <c r="L43" s="59"/>
      <c r="M43" s="59"/>
      <c r="N43" s="59"/>
      <c r="O43" s="59"/>
      <c r="P43" s="59"/>
      <c r="Q43" s="59"/>
      <c r="R43" s="59"/>
      <c r="S43" s="59"/>
      <c r="T43" s="59"/>
      <c r="U43" s="59"/>
      <c r="V43" s="59"/>
      <c r="W43" s="59"/>
      <c r="X43" s="59"/>
      <c r="Y43" s="59"/>
      <c r="Z43" s="59"/>
      <c r="AA43" s="59"/>
    </row>
    <row r="44" spans="1:27" ht="15.75" customHeight="1" x14ac:dyDescent="0.3">
      <c r="A44" s="80"/>
      <c r="B44" s="80"/>
      <c r="C44" s="80"/>
      <c r="D44" s="82"/>
      <c r="E44" s="80"/>
      <c r="F44" s="80"/>
      <c r="G44" s="59"/>
      <c r="H44" s="59"/>
      <c r="I44" s="59"/>
      <c r="J44" s="59"/>
      <c r="K44" s="59"/>
      <c r="L44" s="59"/>
      <c r="M44" s="59"/>
      <c r="N44" s="59"/>
      <c r="O44" s="59"/>
      <c r="P44" s="59"/>
      <c r="Q44" s="59"/>
      <c r="R44" s="59"/>
      <c r="S44" s="59"/>
      <c r="T44" s="59"/>
      <c r="U44" s="59"/>
      <c r="V44" s="59"/>
      <c r="W44" s="59"/>
      <c r="X44" s="59"/>
      <c r="Y44" s="59"/>
      <c r="Z44" s="59"/>
      <c r="AA44" s="59"/>
    </row>
    <row r="45" spans="1:27" ht="15.75" customHeight="1" x14ac:dyDescent="0.3">
      <c r="A45" s="80"/>
      <c r="B45" s="80"/>
      <c r="C45" s="80"/>
      <c r="D45" s="82"/>
      <c r="E45" s="80"/>
      <c r="F45" s="80"/>
      <c r="G45" s="59"/>
      <c r="H45" s="59"/>
      <c r="I45" s="59"/>
      <c r="J45" s="59"/>
      <c r="K45" s="59"/>
      <c r="L45" s="59"/>
      <c r="M45" s="59"/>
      <c r="N45" s="59"/>
      <c r="O45" s="59"/>
      <c r="P45" s="59"/>
      <c r="Q45" s="59"/>
      <c r="R45" s="59"/>
      <c r="S45" s="59"/>
      <c r="T45" s="59"/>
      <c r="U45" s="59"/>
      <c r="V45" s="59"/>
      <c r="W45" s="59"/>
      <c r="X45" s="59"/>
      <c r="Y45" s="59"/>
      <c r="Z45" s="59"/>
      <c r="AA45" s="59"/>
    </row>
    <row r="46" spans="1:27" ht="15.75" customHeight="1" x14ac:dyDescent="0.3">
      <c r="A46" s="80"/>
      <c r="B46" s="80"/>
      <c r="C46" s="80"/>
      <c r="D46" s="82"/>
      <c r="E46" s="80"/>
      <c r="F46" s="80"/>
      <c r="G46" s="59"/>
      <c r="H46" s="59"/>
      <c r="I46" s="59"/>
      <c r="J46" s="59"/>
      <c r="K46" s="59"/>
      <c r="L46" s="59"/>
      <c r="M46" s="59"/>
      <c r="N46" s="59"/>
      <c r="O46" s="59"/>
      <c r="P46" s="59"/>
      <c r="Q46" s="59"/>
      <c r="R46" s="59"/>
      <c r="S46" s="59"/>
      <c r="T46" s="59"/>
      <c r="U46" s="59"/>
      <c r="V46" s="59"/>
      <c r="W46" s="59"/>
      <c r="X46" s="59"/>
      <c r="Y46" s="59"/>
      <c r="Z46" s="59"/>
      <c r="AA46" s="59"/>
    </row>
    <row r="47" spans="1:27" ht="15.75" customHeight="1" x14ac:dyDescent="0.3">
      <c r="A47" s="80"/>
      <c r="B47" s="80"/>
      <c r="C47" s="80"/>
      <c r="D47" s="82"/>
      <c r="E47" s="80"/>
      <c r="F47" s="80"/>
      <c r="G47" s="59"/>
      <c r="H47" s="59"/>
      <c r="I47" s="59"/>
      <c r="J47" s="59"/>
      <c r="K47" s="59"/>
      <c r="L47" s="59"/>
      <c r="M47" s="59"/>
      <c r="N47" s="59"/>
      <c r="O47" s="59"/>
      <c r="P47" s="59"/>
      <c r="Q47" s="59"/>
      <c r="R47" s="59"/>
      <c r="S47" s="59"/>
      <c r="T47" s="59"/>
      <c r="U47" s="59"/>
      <c r="V47" s="59"/>
      <c r="W47" s="59"/>
      <c r="X47" s="59"/>
      <c r="Y47" s="59"/>
      <c r="Z47" s="59"/>
      <c r="AA47" s="59"/>
    </row>
    <row r="48" spans="1:27" ht="15.75" customHeight="1" x14ac:dyDescent="0.3">
      <c r="A48" s="80"/>
      <c r="B48" s="80"/>
      <c r="C48" s="80"/>
      <c r="D48" s="82"/>
      <c r="E48" s="80"/>
      <c r="F48" s="80"/>
      <c r="G48" s="59"/>
      <c r="H48" s="59"/>
      <c r="I48" s="59"/>
      <c r="J48" s="59"/>
      <c r="K48" s="59"/>
      <c r="L48" s="59"/>
      <c r="M48" s="59"/>
      <c r="N48" s="59"/>
      <c r="O48" s="59"/>
      <c r="P48" s="59"/>
      <c r="Q48" s="59"/>
      <c r="R48" s="59"/>
      <c r="S48" s="59"/>
      <c r="T48" s="59"/>
      <c r="U48" s="59"/>
      <c r="V48" s="59"/>
      <c r="W48" s="59"/>
      <c r="X48" s="59"/>
      <c r="Y48" s="59"/>
      <c r="Z48" s="59"/>
      <c r="AA48" s="59"/>
    </row>
    <row r="49" spans="1:27" ht="15.75" customHeight="1" x14ac:dyDescent="0.3">
      <c r="A49" s="80"/>
      <c r="B49" s="80"/>
      <c r="C49" s="80"/>
      <c r="D49" s="82"/>
      <c r="E49" s="80"/>
      <c r="F49" s="80"/>
      <c r="G49" s="59"/>
      <c r="H49" s="59"/>
      <c r="I49" s="59"/>
      <c r="J49" s="59"/>
      <c r="K49" s="59"/>
      <c r="L49" s="59"/>
      <c r="M49" s="59"/>
      <c r="N49" s="59"/>
      <c r="O49" s="59"/>
      <c r="P49" s="59"/>
      <c r="Q49" s="59"/>
      <c r="R49" s="59"/>
      <c r="S49" s="59"/>
      <c r="T49" s="59"/>
      <c r="U49" s="59"/>
      <c r="V49" s="59"/>
      <c r="W49" s="59"/>
      <c r="X49" s="59"/>
      <c r="Y49" s="59"/>
      <c r="Z49" s="59"/>
      <c r="AA49" s="59"/>
    </row>
    <row r="50" spans="1:27" ht="15.75" customHeight="1" x14ac:dyDescent="0.3">
      <c r="A50" s="80"/>
      <c r="B50" s="80"/>
      <c r="C50" s="80"/>
      <c r="D50" s="82"/>
      <c r="E50" s="80"/>
      <c r="F50" s="80"/>
      <c r="G50" s="59"/>
      <c r="H50" s="59"/>
      <c r="I50" s="59"/>
      <c r="J50" s="59"/>
      <c r="K50" s="59"/>
      <c r="L50" s="59"/>
      <c r="M50" s="59"/>
      <c r="N50" s="59"/>
      <c r="O50" s="59"/>
      <c r="P50" s="59"/>
      <c r="Q50" s="59"/>
      <c r="R50" s="59"/>
      <c r="S50" s="59"/>
      <c r="T50" s="59"/>
      <c r="U50" s="59"/>
      <c r="V50" s="59"/>
      <c r="W50" s="59"/>
      <c r="X50" s="59"/>
      <c r="Y50" s="59"/>
      <c r="Z50" s="59"/>
      <c r="AA50" s="59"/>
    </row>
    <row r="51" spans="1:27" ht="15.75" customHeight="1" x14ac:dyDescent="0.3">
      <c r="A51" s="80"/>
      <c r="B51" s="80"/>
      <c r="C51" s="80"/>
      <c r="D51" s="82"/>
      <c r="E51" s="80"/>
      <c r="F51" s="80"/>
      <c r="G51" s="59"/>
      <c r="H51" s="59"/>
      <c r="I51" s="59"/>
      <c r="J51" s="59"/>
      <c r="K51" s="59"/>
      <c r="L51" s="59"/>
      <c r="M51" s="59"/>
      <c r="N51" s="59"/>
      <c r="O51" s="59"/>
      <c r="P51" s="59"/>
      <c r="Q51" s="59"/>
      <c r="R51" s="59"/>
      <c r="S51" s="59"/>
      <c r="T51" s="59"/>
      <c r="U51" s="59"/>
      <c r="V51" s="59"/>
      <c r="W51" s="59"/>
      <c r="X51" s="59"/>
      <c r="Y51" s="59"/>
      <c r="Z51" s="59"/>
      <c r="AA51" s="59"/>
    </row>
    <row r="52" spans="1:27" ht="15.75" customHeight="1" x14ac:dyDescent="0.3">
      <c r="A52" s="80"/>
      <c r="B52" s="80"/>
      <c r="C52" s="80"/>
      <c r="D52" s="82"/>
      <c r="E52" s="80"/>
      <c r="F52" s="80"/>
      <c r="G52" s="59"/>
      <c r="H52" s="59"/>
      <c r="I52" s="59"/>
      <c r="J52" s="59"/>
      <c r="K52" s="59"/>
      <c r="L52" s="59"/>
      <c r="M52" s="59"/>
      <c r="N52" s="59"/>
      <c r="O52" s="59"/>
      <c r="P52" s="59"/>
      <c r="Q52" s="59"/>
      <c r="R52" s="59"/>
      <c r="S52" s="59"/>
      <c r="T52" s="59"/>
      <c r="U52" s="59"/>
      <c r="V52" s="59"/>
      <c r="W52" s="59"/>
      <c r="X52" s="59"/>
      <c r="Y52" s="59"/>
      <c r="Z52" s="59"/>
      <c r="AA52" s="59"/>
    </row>
    <row r="53" spans="1:27" ht="15.75" customHeight="1" x14ac:dyDescent="0.3">
      <c r="A53" s="80"/>
      <c r="B53" s="80"/>
      <c r="C53" s="80"/>
      <c r="D53" s="82"/>
      <c r="E53" s="80"/>
      <c r="F53" s="80"/>
      <c r="G53" s="59"/>
      <c r="H53" s="59"/>
      <c r="I53" s="59"/>
      <c r="J53" s="59"/>
      <c r="K53" s="59"/>
      <c r="L53" s="59"/>
      <c r="M53" s="59"/>
      <c r="N53" s="59"/>
      <c r="O53" s="59"/>
      <c r="P53" s="59"/>
      <c r="Q53" s="59"/>
      <c r="R53" s="59"/>
      <c r="S53" s="59"/>
      <c r="T53" s="59"/>
      <c r="U53" s="59"/>
      <c r="V53" s="59"/>
      <c r="W53" s="59"/>
      <c r="X53" s="59"/>
      <c r="Y53" s="59"/>
      <c r="Z53" s="59"/>
      <c r="AA53" s="59"/>
    </row>
    <row r="54" spans="1:27" ht="15.75" customHeight="1" x14ac:dyDescent="0.3">
      <c r="A54" s="80"/>
      <c r="B54" s="80"/>
      <c r="C54" s="80"/>
      <c r="D54" s="82"/>
      <c r="E54" s="80"/>
      <c r="F54" s="80"/>
      <c r="G54" s="59"/>
      <c r="H54" s="59"/>
      <c r="I54" s="59"/>
      <c r="J54" s="59"/>
      <c r="K54" s="59"/>
      <c r="L54" s="59"/>
      <c r="M54" s="59"/>
      <c r="N54" s="59"/>
      <c r="O54" s="59"/>
      <c r="P54" s="59"/>
      <c r="Q54" s="59"/>
      <c r="R54" s="59"/>
      <c r="S54" s="59"/>
      <c r="T54" s="59"/>
      <c r="U54" s="59"/>
      <c r="V54" s="59"/>
      <c r="W54" s="59"/>
      <c r="X54" s="59"/>
      <c r="Y54" s="59"/>
      <c r="Z54" s="59"/>
      <c r="AA54" s="59"/>
    </row>
    <row r="55" spans="1:27" ht="15.75" customHeight="1" x14ac:dyDescent="0.3">
      <c r="A55" s="80"/>
      <c r="B55" s="80"/>
      <c r="C55" s="80"/>
      <c r="D55" s="82"/>
      <c r="E55" s="80"/>
      <c r="F55" s="80"/>
      <c r="G55" s="59"/>
      <c r="H55" s="59"/>
      <c r="I55" s="59"/>
      <c r="J55" s="59"/>
      <c r="K55" s="59"/>
      <c r="L55" s="59"/>
      <c r="M55" s="59"/>
      <c r="N55" s="59"/>
      <c r="O55" s="59"/>
      <c r="P55" s="59"/>
      <c r="Q55" s="59"/>
      <c r="R55" s="59"/>
      <c r="S55" s="59"/>
      <c r="T55" s="59"/>
      <c r="U55" s="59"/>
      <c r="V55" s="59"/>
      <c r="W55" s="59"/>
      <c r="X55" s="59"/>
      <c r="Y55" s="59"/>
      <c r="Z55" s="59"/>
      <c r="AA55" s="59"/>
    </row>
    <row r="56" spans="1:27" ht="15.75" customHeight="1" x14ac:dyDescent="0.3">
      <c r="A56" s="80"/>
      <c r="B56" s="80"/>
      <c r="C56" s="80"/>
      <c r="D56" s="82"/>
      <c r="E56" s="80"/>
      <c r="F56" s="80"/>
      <c r="G56" s="59"/>
      <c r="H56" s="59"/>
      <c r="I56" s="59"/>
      <c r="J56" s="59"/>
      <c r="K56" s="59"/>
      <c r="L56" s="59"/>
      <c r="M56" s="59"/>
      <c r="N56" s="59"/>
      <c r="O56" s="59"/>
      <c r="P56" s="59"/>
      <c r="Q56" s="59"/>
      <c r="R56" s="59"/>
      <c r="S56" s="59"/>
      <c r="T56" s="59"/>
      <c r="U56" s="59"/>
      <c r="V56" s="59"/>
      <c r="W56" s="59"/>
      <c r="X56" s="59"/>
      <c r="Y56" s="59"/>
      <c r="Z56" s="59"/>
      <c r="AA56" s="59"/>
    </row>
    <row r="57" spans="1:27" ht="15.75" customHeight="1" x14ac:dyDescent="0.3">
      <c r="A57" s="80"/>
      <c r="B57" s="80"/>
      <c r="C57" s="80"/>
      <c r="D57" s="82"/>
      <c r="E57" s="80"/>
      <c r="F57" s="80"/>
      <c r="G57" s="59"/>
      <c r="H57" s="59"/>
      <c r="I57" s="59"/>
      <c r="J57" s="59"/>
      <c r="K57" s="59"/>
      <c r="L57" s="59"/>
      <c r="M57" s="59"/>
      <c r="N57" s="59"/>
      <c r="O57" s="59"/>
      <c r="P57" s="59"/>
      <c r="Q57" s="59"/>
      <c r="R57" s="59"/>
      <c r="S57" s="59"/>
      <c r="T57" s="59"/>
      <c r="U57" s="59"/>
      <c r="V57" s="59"/>
      <c r="W57" s="59"/>
      <c r="X57" s="59"/>
      <c r="Y57" s="59"/>
      <c r="Z57" s="59"/>
      <c r="AA57" s="59"/>
    </row>
    <row r="58" spans="1:27" ht="15.75" customHeight="1" x14ac:dyDescent="0.3">
      <c r="A58" s="80"/>
      <c r="B58" s="80"/>
      <c r="C58" s="80"/>
      <c r="D58" s="82"/>
      <c r="E58" s="80"/>
      <c r="F58" s="80"/>
      <c r="G58" s="59"/>
      <c r="H58" s="59"/>
      <c r="I58" s="59"/>
      <c r="J58" s="59"/>
      <c r="K58" s="59"/>
      <c r="L58" s="59"/>
      <c r="M58" s="59"/>
      <c r="N58" s="59"/>
      <c r="O58" s="59"/>
      <c r="P58" s="59"/>
      <c r="Q58" s="59"/>
      <c r="R58" s="59"/>
      <c r="S58" s="59"/>
      <c r="T58" s="59"/>
      <c r="U58" s="59"/>
      <c r="V58" s="59"/>
      <c r="W58" s="59"/>
      <c r="X58" s="59"/>
      <c r="Y58" s="59"/>
      <c r="Z58" s="59"/>
      <c r="AA58" s="59"/>
    </row>
    <row r="59" spans="1:27" ht="15.75" customHeight="1" x14ac:dyDescent="0.3">
      <c r="A59" s="80"/>
      <c r="B59" s="80"/>
      <c r="C59" s="80"/>
      <c r="D59" s="82"/>
      <c r="E59" s="80"/>
      <c r="F59" s="80"/>
      <c r="G59" s="59"/>
      <c r="H59" s="59"/>
      <c r="I59" s="59"/>
      <c r="J59" s="59"/>
      <c r="K59" s="59"/>
      <c r="L59" s="59"/>
      <c r="M59" s="59"/>
      <c r="N59" s="59"/>
      <c r="O59" s="59"/>
      <c r="P59" s="59"/>
      <c r="Q59" s="59"/>
      <c r="R59" s="59"/>
      <c r="S59" s="59"/>
      <c r="T59" s="59"/>
      <c r="U59" s="59"/>
      <c r="V59" s="59"/>
      <c r="W59" s="59"/>
      <c r="X59" s="59"/>
      <c r="Y59" s="59"/>
      <c r="Z59" s="59"/>
      <c r="AA59" s="59"/>
    </row>
    <row r="60" spans="1:27" ht="15.75" customHeight="1" x14ac:dyDescent="0.3">
      <c r="A60" s="80"/>
      <c r="B60" s="80"/>
      <c r="C60" s="80"/>
      <c r="D60" s="82"/>
      <c r="E60" s="80"/>
      <c r="F60" s="80"/>
      <c r="G60" s="59"/>
      <c r="H60" s="59"/>
      <c r="I60" s="59"/>
      <c r="J60" s="59"/>
      <c r="K60" s="59"/>
      <c r="L60" s="59"/>
      <c r="M60" s="59"/>
      <c r="N60" s="59"/>
      <c r="O60" s="59"/>
      <c r="P60" s="59"/>
      <c r="Q60" s="59"/>
      <c r="R60" s="59"/>
      <c r="S60" s="59"/>
      <c r="T60" s="59"/>
      <c r="U60" s="59"/>
      <c r="V60" s="59"/>
      <c r="W60" s="59"/>
      <c r="X60" s="59"/>
      <c r="Y60" s="59"/>
      <c r="Z60" s="59"/>
      <c r="AA60" s="59"/>
    </row>
    <row r="61" spans="1:27" ht="15.75" customHeight="1" x14ac:dyDescent="0.3">
      <c r="A61" s="80"/>
      <c r="B61" s="80"/>
      <c r="C61" s="80"/>
      <c r="D61" s="82"/>
      <c r="E61" s="80"/>
      <c r="F61" s="80"/>
      <c r="G61" s="59"/>
      <c r="H61" s="59"/>
      <c r="I61" s="59"/>
      <c r="J61" s="59"/>
      <c r="K61" s="59"/>
      <c r="L61" s="59"/>
      <c r="M61" s="59"/>
      <c r="N61" s="59"/>
      <c r="O61" s="59"/>
      <c r="P61" s="59"/>
      <c r="Q61" s="59"/>
      <c r="R61" s="59"/>
      <c r="S61" s="59"/>
      <c r="T61" s="59"/>
      <c r="U61" s="59"/>
      <c r="V61" s="59"/>
      <c r="W61" s="59"/>
      <c r="X61" s="59"/>
      <c r="Y61" s="59"/>
      <c r="Z61" s="59"/>
      <c r="AA61" s="59"/>
    </row>
    <row r="62" spans="1:27" ht="15.75" customHeight="1" x14ac:dyDescent="0.3">
      <c r="A62" s="80"/>
      <c r="B62" s="80"/>
      <c r="C62" s="80"/>
      <c r="D62" s="82"/>
      <c r="E62" s="80"/>
      <c r="F62" s="80"/>
      <c r="G62" s="59"/>
      <c r="H62" s="59"/>
      <c r="I62" s="59"/>
      <c r="J62" s="59"/>
      <c r="K62" s="59"/>
      <c r="L62" s="59"/>
      <c r="M62" s="59"/>
      <c r="N62" s="59"/>
      <c r="O62" s="59"/>
      <c r="P62" s="59"/>
      <c r="Q62" s="59"/>
      <c r="R62" s="59"/>
      <c r="S62" s="59"/>
      <c r="T62" s="59"/>
      <c r="U62" s="59"/>
      <c r="V62" s="59"/>
      <c r="W62" s="59"/>
      <c r="X62" s="59"/>
      <c r="Y62" s="59"/>
      <c r="Z62" s="59"/>
      <c r="AA62" s="59"/>
    </row>
    <row r="63" spans="1:27" ht="15.75" customHeight="1" x14ac:dyDescent="0.3">
      <c r="A63" s="80"/>
      <c r="B63" s="80"/>
      <c r="C63" s="80"/>
      <c r="D63" s="82"/>
      <c r="E63" s="80"/>
      <c r="F63" s="80"/>
      <c r="G63" s="59"/>
      <c r="H63" s="59"/>
      <c r="I63" s="59"/>
      <c r="J63" s="59"/>
      <c r="K63" s="59"/>
      <c r="L63" s="59"/>
      <c r="M63" s="59"/>
      <c r="N63" s="59"/>
      <c r="O63" s="59"/>
      <c r="P63" s="59"/>
      <c r="Q63" s="59"/>
      <c r="R63" s="59"/>
      <c r="S63" s="59"/>
      <c r="T63" s="59"/>
      <c r="U63" s="59"/>
      <c r="V63" s="59"/>
      <c r="W63" s="59"/>
      <c r="X63" s="59"/>
      <c r="Y63" s="59"/>
      <c r="Z63" s="59"/>
      <c r="AA63" s="59"/>
    </row>
    <row r="64" spans="1:27" ht="15.75" customHeight="1" x14ac:dyDescent="0.3">
      <c r="A64" s="80"/>
      <c r="B64" s="80"/>
      <c r="C64" s="80"/>
      <c r="D64" s="82"/>
      <c r="E64" s="80"/>
      <c r="F64" s="80"/>
      <c r="G64" s="59"/>
      <c r="H64" s="59"/>
      <c r="I64" s="59"/>
      <c r="J64" s="59"/>
      <c r="K64" s="59"/>
      <c r="L64" s="59"/>
      <c r="M64" s="59"/>
      <c r="N64" s="59"/>
      <c r="O64" s="59"/>
      <c r="P64" s="59"/>
      <c r="Q64" s="59"/>
      <c r="R64" s="59"/>
      <c r="S64" s="59"/>
      <c r="T64" s="59"/>
      <c r="U64" s="59"/>
      <c r="V64" s="59"/>
      <c r="W64" s="59"/>
      <c r="X64" s="59"/>
      <c r="Y64" s="59"/>
      <c r="Z64" s="59"/>
      <c r="AA64" s="59"/>
    </row>
    <row r="65" spans="1:27" ht="15.75" customHeight="1" x14ac:dyDescent="0.3">
      <c r="A65" s="80"/>
      <c r="B65" s="80"/>
      <c r="C65" s="80"/>
      <c r="D65" s="82"/>
      <c r="E65" s="80"/>
      <c r="F65" s="80"/>
      <c r="G65" s="59"/>
      <c r="H65" s="59"/>
      <c r="I65" s="59"/>
      <c r="J65" s="59"/>
      <c r="K65" s="59"/>
      <c r="L65" s="59"/>
      <c r="M65" s="59"/>
      <c r="N65" s="59"/>
      <c r="O65" s="59"/>
      <c r="P65" s="59"/>
      <c r="Q65" s="59"/>
      <c r="R65" s="59"/>
      <c r="S65" s="59"/>
      <c r="T65" s="59"/>
      <c r="U65" s="59"/>
      <c r="V65" s="59"/>
      <c r="W65" s="59"/>
      <c r="X65" s="59"/>
      <c r="Y65" s="59"/>
      <c r="Z65" s="59"/>
      <c r="AA65" s="59"/>
    </row>
    <row r="66" spans="1:27" ht="15.75" customHeight="1" x14ac:dyDescent="0.3">
      <c r="A66" s="80"/>
      <c r="B66" s="80"/>
      <c r="C66" s="80"/>
      <c r="D66" s="82"/>
      <c r="E66" s="80"/>
      <c r="F66" s="80"/>
      <c r="G66" s="59"/>
      <c r="H66" s="59"/>
      <c r="I66" s="59"/>
      <c r="J66" s="59"/>
      <c r="K66" s="59"/>
      <c r="L66" s="59"/>
      <c r="M66" s="59"/>
      <c r="N66" s="59"/>
      <c r="O66" s="59"/>
      <c r="P66" s="59"/>
      <c r="Q66" s="59"/>
      <c r="R66" s="59"/>
      <c r="S66" s="59"/>
      <c r="T66" s="59"/>
      <c r="U66" s="59"/>
      <c r="V66" s="59"/>
      <c r="W66" s="59"/>
      <c r="X66" s="59"/>
      <c r="Y66" s="59"/>
      <c r="Z66" s="59"/>
      <c r="AA66" s="59"/>
    </row>
    <row r="67" spans="1:27" ht="15.75" customHeight="1" x14ac:dyDescent="0.3">
      <c r="A67" s="80"/>
      <c r="B67" s="80"/>
      <c r="C67" s="80"/>
      <c r="D67" s="82"/>
      <c r="E67" s="80"/>
      <c r="F67" s="80"/>
      <c r="G67" s="59"/>
      <c r="H67" s="59"/>
      <c r="I67" s="59"/>
      <c r="J67" s="59"/>
      <c r="K67" s="59"/>
      <c r="L67" s="59"/>
      <c r="M67" s="59"/>
      <c r="N67" s="59"/>
      <c r="O67" s="59"/>
      <c r="P67" s="59"/>
      <c r="Q67" s="59"/>
      <c r="R67" s="59"/>
      <c r="S67" s="59"/>
      <c r="T67" s="59"/>
      <c r="U67" s="59"/>
      <c r="V67" s="59"/>
      <c r="W67" s="59"/>
      <c r="X67" s="59"/>
      <c r="Y67" s="59"/>
      <c r="Z67" s="59"/>
      <c r="AA67" s="59"/>
    </row>
    <row r="68" spans="1:27" ht="15.75" customHeight="1" x14ac:dyDescent="0.3">
      <c r="A68" s="80"/>
      <c r="B68" s="80"/>
      <c r="C68" s="80"/>
      <c r="D68" s="82"/>
      <c r="E68" s="80"/>
      <c r="F68" s="80"/>
      <c r="G68" s="59"/>
      <c r="H68" s="59"/>
      <c r="I68" s="59"/>
      <c r="J68" s="59"/>
      <c r="K68" s="59"/>
      <c r="L68" s="59"/>
      <c r="M68" s="59"/>
      <c r="N68" s="59"/>
      <c r="O68" s="59"/>
      <c r="P68" s="59"/>
      <c r="Q68" s="59"/>
      <c r="R68" s="59"/>
      <c r="S68" s="59"/>
      <c r="T68" s="59"/>
      <c r="U68" s="59"/>
      <c r="V68" s="59"/>
      <c r="W68" s="59"/>
      <c r="X68" s="59"/>
      <c r="Y68" s="59"/>
      <c r="Z68" s="59"/>
      <c r="AA68" s="59"/>
    </row>
    <row r="69" spans="1:27" ht="15.75" customHeight="1" x14ac:dyDescent="0.3">
      <c r="A69" s="80"/>
      <c r="B69" s="80"/>
      <c r="C69" s="80"/>
      <c r="D69" s="82"/>
      <c r="E69" s="80"/>
      <c r="F69" s="80"/>
      <c r="G69" s="59"/>
      <c r="H69" s="59"/>
      <c r="I69" s="59"/>
      <c r="J69" s="59"/>
      <c r="K69" s="59"/>
      <c r="L69" s="59"/>
      <c r="M69" s="59"/>
      <c r="N69" s="59"/>
      <c r="O69" s="59"/>
      <c r="P69" s="59"/>
      <c r="Q69" s="59"/>
      <c r="R69" s="59"/>
      <c r="S69" s="59"/>
      <c r="T69" s="59"/>
      <c r="U69" s="59"/>
      <c r="V69" s="59"/>
      <c r="W69" s="59"/>
      <c r="X69" s="59"/>
      <c r="Y69" s="59"/>
      <c r="Z69" s="59"/>
      <c r="AA69" s="59"/>
    </row>
    <row r="70" spans="1:27" ht="15.75" customHeight="1" x14ac:dyDescent="0.3">
      <c r="A70" s="80"/>
      <c r="B70" s="80"/>
      <c r="C70" s="80"/>
      <c r="D70" s="82"/>
      <c r="E70" s="80"/>
      <c r="F70" s="80"/>
      <c r="G70" s="59"/>
      <c r="H70" s="59"/>
      <c r="I70" s="59"/>
      <c r="J70" s="59"/>
      <c r="K70" s="59"/>
      <c r="L70" s="59"/>
      <c r="M70" s="59"/>
      <c r="N70" s="59"/>
      <c r="O70" s="59"/>
      <c r="P70" s="59"/>
      <c r="Q70" s="59"/>
      <c r="R70" s="59"/>
      <c r="S70" s="59"/>
      <c r="T70" s="59"/>
      <c r="U70" s="59"/>
      <c r="V70" s="59"/>
      <c r="W70" s="59"/>
      <c r="X70" s="59"/>
      <c r="Y70" s="59"/>
      <c r="Z70" s="59"/>
      <c r="AA70" s="59"/>
    </row>
    <row r="71" spans="1:27" ht="15.75" customHeight="1" x14ac:dyDescent="0.3">
      <c r="A71" s="80"/>
      <c r="B71" s="80"/>
      <c r="C71" s="80"/>
      <c r="D71" s="82"/>
      <c r="E71" s="80"/>
      <c r="F71" s="80"/>
      <c r="G71" s="59"/>
      <c r="H71" s="59"/>
      <c r="I71" s="59"/>
      <c r="J71" s="59"/>
      <c r="K71" s="59"/>
      <c r="L71" s="59"/>
      <c r="M71" s="59"/>
      <c r="N71" s="59"/>
      <c r="O71" s="59"/>
      <c r="P71" s="59"/>
      <c r="Q71" s="59"/>
      <c r="R71" s="59"/>
      <c r="S71" s="59"/>
      <c r="T71" s="59"/>
      <c r="U71" s="59"/>
      <c r="V71" s="59"/>
      <c r="W71" s="59"/>
      <c r="X71" s="59"/>
      <c r="Y71" s="59"/>
      <c r="Z71" s="59"/>
      <c r="AA71" s="59"/>
    </row>
    <row r="72" spans="1:27" ht="15.75" customHeight="1" x14ac:dyDescent="0.3">
      <c r="A72" s="80"/>
      <c r="B72" s="80"/>
      <c r="C72" s="80"/>
      <c r="D72" s="82"/>
      <c r="E72" s="80"/>
      <c r="F72" s="80"/>
      <c r="G72" s="59"/>
      <c r="H72" s="59"/>
      <c r="I72" s="59"/>
      <c r="J72" s="59"/>
      <c r="K72" s="59"/>
      <c r="L72" s="59"/>
      <c r="M72" s="59"/>
      <c r="N72" s="59"/>
      <c r="O72" s="59"/>
      <c r="P72" s="59"/>
      <c r="Q72" s="59"/>
      <c r="R72" s="59"/>
      <c r="S72" s="59"/>
      <c r="T72" s="59"/>
      <c r="U72" s="59"/>
      <c r="V72" s="59"/>
      <c r="W72" s="59"/>
      <c r="X72" s="59"/>
      <c r="Y72" s="59"/>
      <c r="Z72" s="59"/>
      <c r="AA72" s="59"/>
    </row>
    <row r="73" spans="1:27" ht="15.75" customHeight="1" x14ac:dyDescent="0.3">
      <c r="A73" s="80"/>
      <c r="B73" s="80"/>
      <c r="C73" s="80"/>
      <c r="D73" s="82"/>
      <c r="E73" s="80"/>
      <c r="F73" s="80"/>
      <c r="G73" s="59"/>
      <c r="H73" s="59"/>
      <c r="I73" s="59"/>
      <c r="J73" s="59"/>
      <c r="K73" s="59"/>
      <c r="L73" s="59"/>
      <c r="M73" s="59"/>
      <c r="N73" s="59"/>
      <c r="O73" s="59"/>
      <c r="P73" s="59"/>
      <c r="Q73" s="59"/>
      <c r="R73" s="59"/>
      <c r="S73" s="59"/>
      <c r="T73" s="59"/>
      <c r="U73" s="59"/>
      <c r="V73" s="59"/>
      <c r="W73" s="59"/>
      <c r="X73" s="59"/>
      <c r="Y73" s="59"/>
      <c r="Z73" s="59"/>
      <c r="AA73" s="59"/>
    </row>
    <row r="74" spans="1:27" ht="15.75" customHeight="1" x14ac:dyDescent="0.3">
      <c r="A74" s="80"/>
      <c r="B74" s="80"/>
      <c r="C74" s="80"/>
      <c r="D74" s="82"/>
      <c r="E74" s="80"/>
      <c r="F74" s="80"/>
      <c r="G74" s="59"/>
      <c r="H74" s="59"/>
      <c r="I74" s="59"/>
      <c r="J74" s="59"/>
      <c r="K74" s="59"/>
      <c r="L74" s="59"/>
      <c r="M74" s="59"/>
      <c r="N74" s="59"/>
      <c r="O74" s="59"/>
      <c r="P74" s="59"/>
      <c r="Q74" s="59"/>
      <c r="R74" s="59"/>
      <c r="S74" s="59"/>
      <c r="T74" s="59"/>
      <c r="U74" s="59"/>
      <c r="V74" s="59"/>
      <c r="W74" s="59"/>
      <c r="X74" s="59"/>
      <c r="Y74" s="59"/>
      <c r="Z74" s="59"/>
      <c r="AA74" s="59"/>
    </row>
    <row r="75" spans="1:27" ht="15.75" customHeight="1" x14ac:dyDescent="0.3">
      <c r="A75" s="80"/>
      <c r="B75" s="80"/>
      <c r="C75" s="80"/>
      <c r="D75" s="82"/>
      <c r="E75" s="80"/>
      <c r="F75" s="80"/>
      <c r="G75" s="59"/>
      <c r="H75" s="59"/>
      <c r="I75" s="59"/>
      <c r="J75" s="59"/>
      <c r="K75" s="59"/>
      <c r="L75" s="59"/>
      <c r="M75" s="59"/>
      <c r="N75" s="59"/>
      <c r="O75" s="59"/>
      <c r="P75" s="59"/>
      <c r="Q75" s="59"/>
      <c r="R75" s="59"/>
      <c r="S75" s="59"/>
      <c r="T75" s="59"/>
      <c r="U75" s="59"/>
      <c r="V75" s="59"/>
      <c r="W75" s="59"/>
      <c r="X75" s="59"/>
      <c r="Y75" s="59"/>
      <c r="Z75" s="59"/>
      <c r="AA75" s="59"/>
    </row>
    <row r="76" spans="1:27" ht="15.75" customHeight="1" x14ac:dyDescent="0.3">
      <c r="A76" s="80"/>
      <c r="B76" s="80"/>
      <c r="C76" s="80"/>
      <c r="D76" s="82"/>
      <c r="E76" s="80"/>
      <c r="F76" s="80"/>
      <c r="G76" s="59"/>
      <c r="H76" s="59"/>
      <c r="I76" s="59"/>
      <c r="J76" s="59"/>
      <c r="K76" s="59"/>
      <c r="L76" s="59"/>
      <c r="M76" s="59"/>
      <c r="N76" s="59"/>
      <c r="O76" s="59"/>
      <c r="P76" s="59"/>
      <c r="Q76" s="59"/>
      <c r="R76" s="59"/>
      <c r="S76" s="59"/>
      <c r="T76" s="59"/>
      <c r="U76" s="59"/>
      <c r="V76" s="59"/>
      <c r="W76" s="59"/>
      <c r="X76" s="59"/>
      <c r="Y76" s="59"/>
      <c r="Z76" s="59"/>
      <c r="AA76" s="59"/>
    </row>
    <row r="77" spans="1:27" ht="15.75" customHeight="1" x14ac:dyDescent="0.3">
      <c r="A77" s="59"/>
      <c r="B77" s="59"/>
      <c r="C77" s="59"/>
      <c r="D77" s="86"/>
      <c r="E77" s="59"/>
      <c r="F77" s="59"/>
      <c r="G77" s="59"/>
      <c r="H77" s="59"/>
      <c r="I77" s="59"/>
      <c r="J77" s="59"/>
      <c r="K77" s="59"/>
      <c r="L77" s="59"/>
      <c r="M77" s="59"/>
      <c r="N77" s="59"/>
      <c r="O77" s="59"/>
      <c r="P77" s="59"/>
      <c r="Q77" s="59"/>
      <c r="R77" s="59"/>
      <c r="S77" s="59"/>
      <c r="T77" s="59"/>
      <c r="U77" s="59"/>
      <c r="V77" s="59"/>
      <c r="W77" s="59"/>
      <c r="X77" s="59"/>
      <c r="Y77" s="59"/>
      <c r="Z77" s="59"/>
      <c r="AA77" s="59"/>
    </row>
    <row r="78" spans="1:27" ht="15.75" customHeight="1" x14ac:dyDescent="0.3">
      <c r="A78" s="59"/>
      <c r="B78" s="59"/>
      <c r="C78" s="59"/>
      <c r="D78" s="86"/>
      <c r="E78" s="59"/>
      <c r="F78" s="59"/>
      <c r="G78" s="59"/>
      <c r="H78" s="59"/>
      <c r="I78" s="59"/>
      <c r="J78" s="59"/>
      <c r="K78" s="59"/>
      <c r="L78" s="59"/>
      <c r="M78" s="59"/>
      <c r="N78" s="59"/>
      <c r="O78" s="59"/>
      <c r="P78" s="59"/>
      <c r="Q78" s="59"/>
      <c r="R78" s="59"/>
      <c r="S78" s="59"/>
      <c r="T78" s="59"/>
      <c r="U78" s="59"/>
      <c r="V78" s="59"/>
      <c r="W78" s="59"/>
      <c r="X78" s="59"/>
      <c r="Y78" s="59"/>
      <c r="Z78" s="59"/>
      <c r="AA78" s="59"/>
    </row>
    <row r="79" spans="1:27" ht="15.75" customHeight="1" x14ac:dyDescent="0.3">
      <c r="A79" s="59"/>
      <c r="B79" s="59"/>
      <c r="C79" s="59"/>
      <c r="D79" s="86"/>
      <c r="E79" s="59"/>
      <c r="F79" s="59"/>
      <c r="G79" s="59"/>
      <c r="H79" s="59"/>
      <c r="I79" s="59"/>
      <c r="J79" s="59"/>
      <c r="K79" s="59"/>
      <c r="L79" s="59"/>
      <c r="M79" s="59"/>
      <c r="N79" s="59"/>
      <c r="O79" s="59"/>
      <c r="P79" s="59"/>
      <c r="Q79" s="59"/>
      <c r="R79" s="59"/>
      <c r="S79" s="59"/>
      <c r="T79" s="59"/>
      <c r="U79" s="59"/>
      <c r="V79" s="59"/>
      <c r="W79" s="59"/>
      <c r="X79" s="59"/>
      <c r="Y79" s="59"/>
      <c r="Z79" s="59"/>
      <c r="AA79" s="59"/>
    </row>
    <row r="80" spans="1:27" ht="15.75" customHeight="1" x14ac:dyDescent="0.3">
      <c r="A80" s="59"/>
      <c r="B80" s="59"/>
      <c r="C80" s="59"/>
      <c r="D80" s="86"/>
      <c r="E80" s="59"/>
      <c r="F80" s="59"/>
      <c r="G80" s="59"/>
      <c r="H80" s="59"/>
      <c r="I80" s="59"/>
      <c r="J80" s="59"/>
      <c r="K80" s="59"/>
      <c r="L80" s="59"/>
      <c r="M80" s="59"/>
      <c r="N80" s="59"/>
      <c r="O80" s="59"/>
      <c r="P80" s="59"/>
      <c r="Q80" s="59"/>
      <c r="R80" s="59"/>
      <c r="S80" s="59"/>
      <c r="T80" s="59"/>
      <c r="U80" s="59"/>
      <c r="V80" s="59"/>
      <c r="W80" s="59"/>
      <c r="X80" s="59"/>
      <c r="Y80" s="59"/>
      <c r="Z80" s="59"/>
      <c r="AA80" s="59"/>
    </row>
    <row r="81" spans="1:27" ht="15.75" customHeight="1" x14ac:dyDescent="0.3">
      <c r="A81" s="59"/>
      <c r="B81" s="59"/>
      <c r="C81" s="59"/>
      <c r="D81" s="86"/>
      <c r="E81" s="59"/>
      <c r="F81" s="59"/>
      <c r="G81" s="59"/>
      <c r="H81" s="59"/>
      <c r="I81" s="59"/>
      <c r="J81" s="59"/>
      <c r="K81" s="59"/>
      <c r="L81" s="59"/>
      <c r="M81" s="59"/>
      <c r="N81" s="59"/>
      <c r="O81" s="59"/>
      <c r="P81" s="59"/>
      <c r="Q81" s="59"/>
      <c r="R81" s="59"/>
      <c r="S81" s="59"/>
      <c r="T81" s="59"/>
      <c r="U81" s="59"/>
      <c r="V81" s="59"/>
      <c r="W81" s="59"/>
      <c r="X81" s="59"/>
      <c r="Y81" s="59"/>
      <c r="Z81" s="59"/>
      <c r="AA81" s="59"/>
    </row>
    <row r="82" spans="1:27" ht="15.75" customHeight="1" x14ac:dyDescent="0.3">
      <c r="A82" s="59"/>
      <c r="B82" s="59"/>
      <c r="C82" s="59"/>
      <c r="D82" s="86"/>
      <c r="E82" s="59"/>
      <c r="F82" s="59"/>
      <c r="G82" s="59"/>
      <c r="H82" s="59"/>
      <c r="I82" s="59"/>
      <c r="J82" s="59"/>
      <c r="K82" s="59"/>
      <c r="L82" s="59"/>
      <c r="M82" s="59"/>
      <c r="N82" s="59"/>
      <c r="O82" s="59"/>
      <c r="P82" s="59"/>
      <c r="Q82" s="59"/>
      <c r="R82" s="59"/>
      <c r="S82" s="59"/>
      <c r="T82" s="59"/>
      <c r="U82" s="59"/>
      <c r="V82" s="59"/>
      <c r="W82" s="59"/>
      <c r="X82" s="59"/>
      <c r="Y82" s="59"/>
      <c r="Z82" s="59"/>
      <c r="AA82" s="59"/>
    </row>
    <row r="83" spans="1:27" ht="15.75" customHeight="1" x14ac:dyDescent="0.3">
      <c r="A83" s="59"/>
      <c r="B83" s="59"/>
      <c r="C83" s="59"/>
      <c r="D83" s="86"/>
      <c r="E83" s="59"/>
      <c r="F83" s="59"/>
      <c r="G83" s="59"/>
      <c r="H83" s="59"/>
      <c r="I83" s="59"/>
      <c r="J83" s="59"/>
      <c r="K83" s="59"/>
      <c r="L83" s="59"/>
      <c r="M83" s="59"/>
      <c r="N83" s="59"/>
      <c r="O83" s="59"/>
      <c r="P83" s="59"/>
      <c r="Q83" s="59"/>
      <c r="R83" s="59"/>
      <c r="S83" s="59"/>
      <c r="T83" s="59"/>
      <c r="U83" s="59"/>
      <c r="V83" s="59"/>
      <c r="W83" s="59"/>
      <c r="X83" s="59"/>
      <c r="Y83" s="59"/>
      <c r="Z83" s="59"/>
      <c r="AA83" s="59"/>
    </row>
    <row r="84" spans="1:27" ht="15.75" customHeight="1" x14ac:dyDescent="0.3">
      <c r="A84" s="59"/>
      <c r="B84" s="59"/>
      <c r="C84" s="59"/>
      <c r="D84" s="86"/>
      <c r="E84" s="59"/>
      <c r="F84" s="59"/>
      <c r="G84" s="59"/>
      <c r="H84" s="59"/>
      <c r="I84" s="59"/>
      <c r="J84" s="59"/>
      <c r="K84" s="59"/>
      <c r="L84" s="59"/>
      <c r="M84" s="59"/>
      <c r="N84" s="59"/>
      <c r="O84" s="59"/>
      <c r="P84" s="59"/>
      <c r="Q84" s="59"/>
      <c r="R84" s="59"/>
      <c r="S84" s="59"/>
      <c r="T84" s="59"/>
      <c r="U84" s="59"/>
      <c r="V84" s="59"/>
      <c r="W84" s="59"/>
      <c r="X84" s="59"/>
      <c r="Y84" s="59"/>
      <c r="Z84" s="59"/>
      <c r="AA84" s="59"/>
    </row>
    <row r="85" spans="1:27" ht="15.75" customHeight="1" x14ac:dyDescent="0.3">
      <c r="A85" s="59"/>
      <c r="B85" s="59"/>
      <c r="C85" s="59"/>
      <c r="D85" s="86"/>
      <c r="E85" s="59"/>
      <c r="F85" s="59"/>
      <c r="G85" s="59"/>
      <c r="H85" s="59"/>
      <c r="I85" s="59"/>
      <c r="J85" s="59"/>
      <c r="K85" s="59"/>
      <c r="L85" s="59"/>
      <c r="M85" s="59"/>
      <c r="N85" s="59"/>
      <c r="O85" s="59"/>
      <c r="P85" s="59"/>
      <c r="Q85" s="59"/>
      <c r="R85" s="59"/>
      <c r="S85" s="59"/>
      <c r="T85" s="59"/>
      <c r="U85" s="59"/>
      <c r="V85" s="59"/>
      <c r="W85" s="59"/>
      <c r="X85" s="59"/>
      <c r="Y85" s="59"/>
      <c r="Z85" s="59"/>
      <c r="AA85" s="59"/>
    </row>
    <row r="86" spans="1:27" ht="15.75" customHeight="1" x14ac:dyDescent="0.3">
      <c r="A86" s="59"/>
      <c r="B86" s="59"/>
      <c r="C86" s="59"/>
      <c r="D86" s="86"/>
      <c r="E86" s="59"/>
      <c r="F86" s="59"/>
      <c r="G86" s="59"/>
      <c r="H86" s="59"/>
      <c r="I86" s="59"/>
      <c r="J86" s="59"/>
      <c r="K86" s="59"/>
      <c r="L86" s="59"/>
      <c r="M86" s="59"/>
      <c r="N86" s="59"/>
      <c r="O86" s="59"/>
      <c r="P86" s="59"/>
      <c r="Q86" s="59"/>
      <c r="R86" s="59"/>
      <c r="S86" s="59"/>
      <c r="T86" s="59"/>
      <c r="U86" s="59"/>
      <c r="V86" s="59"/>
      <c r="W86" s="59"/>
      <c r="X86" s="59"/>
      <c r="Y86" s="59"/>
      <c r="Z86" s="59"/>
      <c r="AA86" s="59"/>
    </row>
    <row r="87" spans="1:27" ht="15.75" customHeight="1" x14ac:dyDescent="0.3">
      <c r="A87" s="59"/>
      <c r="B87" s="59"/>
      <c r="C87" s="59"/>
      <c r="D87" s="86"/>
      <c r="E87" s="59"/>
      <c r="F87" s="59"/>
      <c r="G87" s="59"/>
      <c r="H87" s="59"/>
      <c r="I87" s="59"/>
      <c r="J87" s="59"/>
      <c r="K87" s="59"/>
      <c r="L87" s="59"/>
      <c r="M87" s="59"/>
      <c r="N87" s="59"/>
      <c r="O87" s="59"/>
      <c r="P87" s="59"/>
      <c r="Q87" s="59"/>
      <c r="R87" s="59"/>
      <c r="S87" s="59"/>
      <c r="T87" s="59"/>
      <c r="U87" s="59"/>
      <c r="V87" s="59"/>
      <c r="W87" s="59"/>
      <c r="X87" s="59"/>
      <c r="Y87" s="59"/>
      <c r="Z87" s="59"/>
      <c r="AA87" s="59"/>
    </row>
    <row r="88" spans="1:27" ht="15.75" customHeight="1" x14ac:dyDescent="0.3">
      <c r="A88" s="59"/>
      <c r="B88" s="59"/>
      <c r="C88" s="59"/>
      <c r="D88" s="86"/>
      <c r="E88" s="59"/>
      <c r="F88" s="59"/>
      <c r="G88" s="59"/>
      <c r="H88" s="59"/>
      <c r="I88" s="59"/>
      <c r="J88" s="59"/>
      <c r="K88" s="59"/>
      <c r="L88" s="59"/>
      <c r="M88" s="59"/>
      <c r="N88" s="59"/>
      <c r="O88" s="59"/>
      <c r="P88" s="59"/>
      <c r="Q88" s="59"/>
      <c r="R88" s="59"/>
      <c r="S88" s="59"/>
      <c r="T88" s="59"/>
      <c r="U88" s="59"/>
      <c r="V88" s="59"/>
      <c r="W88" s="59"/>
      <c r="X88" s="59"/>
      <c r="Y88" s="59"/>
      <c r="Z88" s="59"/>
      <c r="AA88" s="59"/>
    </row>
    <row r="89" spans="1:27" ht="15.75" customHeight="1" x14ac:dyDescent="0.3">
      <c r="A89" s="59"/>
      <c r="B89" s="59"/>
      <c r="C89" s="59"/>
      <c r="D89" s="86"/>
      <c r="E89" s="59"/>
      <c r="F89" s="59"/>
      <c r="G89" s="59"/>
      <c r="H89" s="59"/>
      <c r="I89" s="59"/>
      <c r="J89" s="59"/>
      <c r="K89" s="59"/>
      <c r="L89" s="59"/>
      <c r="M89" s="59"/>
      <c r="N89" s="59"/>
      <c r="O89" s="59"/>
      <c r="P89" s="59"/>
      <c r="Q89" s="59"/>
      <c r="R89" s="59"/>
      <c r="S89" s="59"/>
      <c r="T89" s="59"/>
      <c r="U89" s="59"/>
      <c r="V89" s="59"/>
      <c r="W89" s="59"/>
      <c r="X89" s="59"/>
      <c r="Y89" s="59"/>
      <c r="Z89" s="59"/>
      <c r="AA89" s="59"/>
    </row>
    <row r="90" spans="1:27" ht="15.75" customHeight="1" x14ac:dyDescent="0.3">
      <c r="A90" s="59"/>
      <c r="B90" s="59"/>
      <c r="C90" s="59"/>
      <c r="D90" s="86"/>
      <c r="E90" s="59"/>
      <c r="F90" s="59"/>
      <c r="G90" s="59"/>
      <c r="H90" s="59"/>
      <c r="I90" s="59"/>
      <c r="J90" s="59"/>
      <c r="K90" s="59"/>
      <c r="L90" s="59"/>
      <c r="M90" s="59"/>
      <c r="N90" s="59"/>
      <c r="O90" s="59"/>
      <c r="P90" s="59"/>
      <c r="Q90" s="59"/>
      <c r="R90" s="59"/>
      <c r="S90" s="59"/>
      <c r="T90" s="59"/>
      <c r="U90" s="59"/>
      <c r="V90" s="59"/>
      <c r="W90" s="59"/>
      <c r="X90" s="59"/>
      <c r="Y90" s="59"/>
      <c r="Z90" s="59"/>
      <c r="AA90" s="59"/>
    </row>
    <row r="91" spans="1:27" ht="15.75" customHeight="1" x14ac:dyDescent="0.3">
      <c r="A91" s="59"/>
      <c r="B91" s="59"/>
      <c r="C91" s="59"/>
      <c r="D91" s="86"/>
      <c r="E91" s="59"/>
      <c r="F91" s="59"/>
      <c r="G91" s="59"/>
      <c r="H91" s="59"/>
      <c r="I91" s="59"/>
      <c r="J91" s="59"/>
      <c r="K91" s="59"/>
      <c r="L91" s="59"/>
      <c r="M91" s="59"/>
      <c r="N91" s="59"/>
      <c r="O91" s="59"/>
      <c r="P91" s="59"/>
      <c r="Q91" s="59"/>
      <c r="R91" s="59"/>
      <c r="S91" s="59"/>
      <c r="T91" s="59"/>
      <c r="U91" s="59"/>
      <c r="V91" s="59"/>
      <c r="W91" s="59"/>
      <c r="X91" s="59"/>
      <c r="Y91" s="59"/>
      <c r="Z91" s="59"/>
      <c r="AA91" s="59"/>
    </row>
    <row r="92" spans="1:27" ht="15.75" customHeight="1" x14ac:dyDescent="0.3">
      <c r="A92" s="59"/>
      <c r="B92" s="59"/>
      <c r="C92" s="59"/>
      <c r="D92" s="86"/>
      <c r="E92" s="59"/>
      <c r="F92" s="59"/>
      <c r="G92" s="59"/>
      <c r="H92" s="59"/>
      <c r="I92" s="59"/>
      <c r="J92" s="59"/>
      <c r="K92" s="59"/>
      <c r="L92" s="59"/>
      <c r="M92" s="59"/>
      <c r="N92" s="59"/>
      <c r="O92" s="59"/>
      <c r="P92" s="59"/>
      <c r="Q92" s="59"/>
      <c r="R92" s="59"/>
      <c r="S92" s="59"/>
      <c r="T92" s="59"/>
      <c r="U92" s="59"/>
      <c r="V92" s="59"/>
      <c r="W92" s="59"/>
      <c r="X92" s="59"/>
      <c r="Y92" s="59"/>
      <c r="Z92" s="59"/>
      <c r="AA92" s="59"/>
    </row>
    <row r="93" spans="1:27" ht="15.75" customHeight="1" x14ac:dyDescent="0.3">
      <c r="A93" s="59"/>
      <c r="B93" s="59"/>
      <c r="C93" s="59"/>
      <c r="D93" s="86"/>
      <c r="E93" s="59"/>
      <c r="F93" s="59"/>
      <c r="G93" s="59"/>
      <c r="H93" s="59"/>
      <c r="I93" s="59"/>
      <c r="J93" s="59"/>
      <c r="K93" s="59"/>
      <c r="L93" s="59"/>
      <c r="M93" s="59"/>
      <c r="N93" s="59"/>
      <c r="O93" s="59"/>
      <c r="P93" s="59"/>
      <c r="Q93" s="59"/>
      <c r="R93" s="59"/>
      <c r="S93" s="59"/>
      <c r="T93" s="59"/>
      <c r="U93" s="59"/>
      <c r="V93" s="59"/>
      <c r="W93" s="59"/>
      <c r="X93" s="59"/>
      <c r="Y93" s="59"/>
      <c r="Z93" s="59"/>
      <c r="AA93" s="59"/>
    </row>
    <row r="94" spans="1:27" ht="15.75" customHeight="1" x14ac:dyDescent="0.3">
      <c r="A94" s="59"/>
      <c r="B94" s="59"/>
      <c r="C94" s="59"/>
      <c r="D94" s="86"/>
      <c r="E94" s="59"/>
      <c r="F94" s="59"/>
      <c r="G94" s="59"/>
      <c r="H94" s="59"/>
      <c r="I94" s="59"/>
      <c r="J94" s="59"/>
      <c r="K94" s="59"/>
      <c r="L94" s="59"/>
      <c r="M94" s="59"/>
      <c r="N94" s="59"/>
      <c r="O94" s="59"/>
      <c r="P94" s="59"/>
      <c r="Q94" s="59"/>
      <c r="R94" s="59"/>
      <c r="S94" s="59"/>
      <c r="T94" s="59"/>
      <c r="U94" s="59"/>
      <c r="V94" s="59"/>
      <c r="W94" s="59"/>
      <c r="X94" s="59"/>
      <c r="Y94" s="59"/>
      <c r="Z94" s="59"/>
      <c r="AA94" s="59"/>
    </row>
    <row r="95" spans="1:27" ht="15.75" customHeight="1" x14ac:dyDescent="0.3">
      <c r="A95" s="59"/>
      <c r="B95" s="59"/>
      <c r="C95" s="59"/>
      <c r="D95" s="86"/>
      <c r="E95" s="59"/>
      <c r="F95" s="59"/>
      <c r="G95" s="59"/>
      <c r="H95" s="59"/>
      <c r="I95" s="59"/>
      <c r="J95" s="59"/>
      <c r="K95" s="59"/>
      <c r="L95" s="59"/>
      <c r="M95" s="59"/>
      <c r="N95" s="59"/>
      <c r="O95" s="59"/>
      <c r="P95" s="59"/>
      <c r="Q95" s="59"/>
      <c r="R95" s="59"/>
      <c r="S95" s="59"/>
      <c r="T95" s="59"/>
      <c r="U95" s="59"/>
      <c r="V95" s="59"/>
      <c r="W95" s="59"/>
      <c r="X95" s="59"/>
      <c r="Y95" s="59"/>
      <c r="Z95" s="59"/>
      <c r="AA95" s="59"/>
    </row>
    <row r="96" spans="1:27" ht="15.75" customHeight="1" x14ac:dyDescent="0.3">
      <c r="A96" s="59"/>
      <c r="B96" s="59"/>
      <c r="C96" s="59"/>
      <c r="D96" s="86"/>
      <c r="E96" s="59"/>
      <c r="F96" s="59"/>
      <c r="G96" s="59"/>
      <c r="H96" s="59"/>
      <c r="I96" s="59"/>
      <c r="J96" s="59"/>
      <c r="K96" s="59"/>
      <c r="L96" s="59"/>
      <c r="M96" s="59"/>
      <c r="N96" s="59"/>
      <c r="O96" s="59"/>
      <c r="P96" s="59"/>
      <c r="Q96" s="59"/>
      <c r="R96" s="59"/>
      <c r="S96" s="59"/>
      <c r="T96" s="59"/>
      <c r="U96" s="59"/>
      <c r="V96" s="59"/>
      <c r="W96" s="59"/>
      <c r="X96" s="59"/>
      <c r="Y96" s="59"/>
      <c r="Z96" s="59"/>
      <c r="AA96" s="59"/>
    </row>
    <row r="97" spans="1:27" ht="15.75" customHeight="1" x14ac:dyDescent="0.3">
      <c r="A97" s="59"/>
      <c r="B97" s="59"/>
      <c r="C97" s="59"/>
      <c r="D97" s="86"/>
      <c r="E97" s="59"/>
      <c r="F97" s="59"/>
      <c r="G97" s="59"/>
      <c r="H97" s="59"/>
      <c r="I97" s="59"/>
      <c r="J97" s="59"/>
      <c r="K97" s="59"/>
      <c r="L97" s="59"/>
      <c r="M97" s="59"/>
      <c r="N97" s="59"/>
      <c r="O97" s="59"/>
      <c r="P97" s="59"/>
      <c r="Q97" s="59"/>
      <c r="R97" s="59"/>
      <c r="S97" s="59"/>
      <c r="T97" s="59"/>
      <c r="U97" s="59"/>
      <c r="V97" s="59"/>
      <c r="W97" s="59"/>
      <c r="X97" s="59"/>
      <c r="Y97" s="59"/>
      <c r="Z97" s="59"/>
      <c r="AA97" s="59"/>
    </row>
    <row r="98" spans="1:27" ht="15.75" customHeight="1" x14ac:dyDescent="0.3">
      <c r="A98" s="59"/>
      <c r="B98" s="59"/>
      <c r="C98" s="59"/>
      <c r="D98" s="86"/>
      <c r="E98" s="59"/>
      <c r="F98" s="59"/>
      <c r="G98" s="59"/>
      <c r="H98" s="59"/>
      <c r="I98" s="59"/>
      <c r="J98" s="59"/>
      <c r="K98" s="59"/>
      <c r="L98" s="59"/>
      <c r="M98" s="59"/>
      <c r="N98" s="59"/>
      <c r="O98" s="59"/>
      <c r="P98" s="59"/>
      <c r="Q98" s="59"/>
      <c r="R98" s="59"/>
      <c r="S98" s="59"/>
      <c r="T98" s="59"/>
      <c r="U98" s="59"/>
      <c r="V98" s="59"/>
      <c r="W98" s="59"/>
      <c r="X98" s="59"/>
      <c r="Y98" s="59"/>
      <c r="Z98" s="59"/>
      <c r="AA98" s="59"/>
    </row>
    <row r="99" spans="1:27" ht="15.75" customHeight="1" x14ac:dyDescent="0.3">
      <c r="A99" s="59"/>
      <c r="B99" s="59"/>
      <c r="C99" s="59"/>
      <c r="D99" s="86"/>
      <c r="E99" s="59"/>
      <c r="F99" s="59"/>
      <c r="G99" s="59"/>
      <c r="H99" s="59"/>
      <c r="I99" s="59"/>
      <c r="J99" s="59"/>
      <c r="K99" s="59"/>
      <c r="L99" s="59"/>
      <c r="M99" s="59"/>
      <c r="N99" s="59"/>
      <c r="O99" s="59"/>
      <c r="P99" s="59"/>
      <c r="Q99" s="59"/>
      <c r="R99" s="59"/>
      <c r="S99" s="59"/>
      <c r="T99" s="59"/>
      <c r="U99" s="59"/>
      <c r="V99" s="59"/>
      <c r="W99" s="59"/>
      <c r="X99" s="59"/>
      <c r="Y99" s="59"/>
      <c r="Z99" s="59"/>
      <c r="AA99" s="59"/>
    </row>
    <row r="100" spans="1:27" ht="15.75" customHeight="1" x14ac:dyDescent="0.3">
      <c r="A100" s="59"/>
      <c r="B100" s="59"/>
      <c r="C100" s="59"/>
      <c r="D100" s="86"/>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spans="1:27" ht="15.75" customHeight="1" x14ac:dyDescent="0.3">
      <c r="A101" s="59"/>
      <c r="B101" s="59"/>
      <c r="C101" s="59"/>
      <c r="D101" s="86"/>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spans="1:27" ht="15.75" customHeight="1" x14ac:dyDescent="0.3">
      <c r="A102" s="59"/>
      <c r="B102" s="59"/>
      <c r="C102" s="59"/>
      <c r="D102" s="86"/>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spans="1:27" ht="15.75" customHeight="1" x14ac:dyDescent="0.3">
      <c r="A103" s="59"/>
      <c r="B103" s="59"/>
      <c r="C103" s="59"/>
      <c r="D103" s="86"/>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spans="1:27" ht="15.75" customHeight="1" x14ac:dyDescent="0.3">
      <c r="A104" s="59"/>
      <c r="B104" s="59"/>
      <c r="C104" s="59"/>
      <c r="D104" s="86"/>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spans="1:27" ht="15.75" customHeight="1" x14ac:dyDescent="0.3">
      <c r="A105" s="59"/>
      <c r="B105" s="59"/>
      <c r="C105" s="59"/>
      <c r="D105" s="86"/>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spans="1:27" ht="15.75" customHeight="1" x14ac:dyDescent="0.3">
      <c r="A106" s="59"/>
      <c r="B106" s="59"/>
      <c r="C106" s="59"/>
      <c r="D106" s="86"/>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spans="1:27" ht="15.75" customHeight="1" x14ac:dyDescent="0.3">
      <c r="A107" s="59"/>
      <c r="B107" s="59"/>
      <c r="C107" s="59"/>
      <c r="D107" s="86"/>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spans="1:27" ht="15.75" customHeight="1" x14ac:dyDescent="0.3">
      <c r="A108" s="59"/>
      <c r="B108" s="59"/>
      <c r="C108" s="59"/>
      <c r="D108" s="86"/>
      <c r="E108" s="59"/>
      <c r="F108" s="59"/>
      <c r="G108" s="59"/>
      <c r="H108" s="59"/>
      <c r="I108" s="59"/>
      <c r="J108" s="59"/>
      <c r="K108" s="59"/>
      <c r="L108" s="59"/>
      <c r="M108" s="59"/>
      <c r="N108" s="59"/>
      <c r="O108" s="59"/>
      <c r="P108" s="59"/>
      <c r="Q108" s="59"/>
      <c r="R108" s="59"/>
      <c r="S108" s="59"/>
      <c r="T108" s="59"/>
      <c r="U108" s="59"/>
      <c r="V108" s="59"/>
      <c r="W108" s="59"/>
      <c r="X108" s="59"/>
      <c r="Y108" s="59"/>
      <c r="Z108" s="59"/>
      <c r="AA108" s="59"/>
    </row>
    <row r="109" spans="1:27" ht="15.75" customHeight="1" x14ac:dyDescent="0.3">
      <c r="A109" s="59"/>
      <c r="B109" s="59"/>
      <c r="C109" s="59"/>
      <c r="D109" s="86"/>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spans="1:27" ht="15.75" customHeight="1" x14ac:dyDescent="0.3">
      <c r="A110" s="59"/>
      <c r="B110" s="59"/>
      <c r="C110" s="59"/>
      <c r="D110" s="86"/>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spans="1:27" ht="15.75" customHeight="1" x14ac:dyDescent="0.3">
      <c r="A111" s="59"/>
      <c r="B111" s="59"/>
      <c r="C111" s="59"/>
      <c r="D111" s="86"/>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spans="1:27" ht="15.75" customHeight="1" x14ac:dyDescent="0.3">
      <c r="A112" s="59"/>
      <c r="B112" s="59"/>
      <c r="C112" s="59"/>
      <c r="D112" s="86"/>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spans="1:27" ht="15.75" customHeight="1" x14ac:dyDescent="0.3">
      <c r="A113" s="59"/>
      <c r="B113" s="59"/>
      <c r="C113" s="59"/>
      <c r="D113" s="86"/>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spans="1:27" ht="15.75" customHeight="1" x14ac:dyDescent="0.3">
      <c r="A114" s="59"/>
      <c r="B114" s="59"/>
      <c r="C114" s="59"/>
      <c r="D114" s="86"/>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spans="1:27" ht="15.75" customHeight="1" x14ac:dyDescent="0.3">
      <c r="A115" s="59"/>
      <c r="B115" s="59"/>
      <c r="C115" s="59"/>
      <c r="D115" s="86"/>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spans="1:27" ht="15.75" customHeight="1" x14ac:dyDescent="0.3">
      <c r="A116" s="59"/>
      <c r="B116" s="59"/>
      <c r="C116" s="59"/>
      <c r="D116" s="86"/>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spans="1:27" ht="15.75" customHeight="1" x14ac:dyDescent="0.3">
      <c r="A117" s="59"/>
      <c r="B117" s="59"/>
      <c r="C117" s="59"/>
      <c r="D117" s="86"/>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spans="1:27" ht="15.75" customHeight="1" x14ac:dyDescent="0.3">
      <c r="A118" s="59"/>
      <c r="B118" s="59"/>
      <c r="C118" s="59"/>
      <c r="D118" s="86"/>
      <c r="E118" s="59"/>
      <c r="F118" s="59"/>
      <c r="G118" s="59"/>
      <c r="H118" s="59"/>
      <c r="I118" s="59"/>
      <c r="J118" s="59"/>
      <c r="K118" s="59"/>
      <c r="L118" s="59"/>
      <c r="M118" s="59"/>
      <c r="N118" s="59"/>
      <c r="O118" s="59"/>
      <c r="P118" s="59"/>
      <c r="Q118" s="59"/>
      <c r="R118" s="59"/>
      <c r="S118" s="59"/>
      <c r="T118" s="59"/>
      <c r="U118" s="59"/>
      <c r="V118" s="59"/>
      <c r="W118" s="59"/>
      <c r="X118" s="59"/>
      <c r="Y118" s="59"/>
      <c r="Z118" s="59"/>
      <c r="AA118" s="59"/>
    </row>
    <row r="119" spans="1:27" ht="15.75" customHeight="1" x14ac:dyDescent="0.3">
      <c r="A119" s="59"/>
      <c r="B119" s="59"/>
      <c r="C119" s="59"/>
      <c r="D119" s="86"/>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spans="1:27" ht="15.75" customHeight="1" x14ac:dyDescent="0.3">
      <c r="A120" s="59"/>
      <c r="B120" s="59"/>
      <c r="C120" s="59"/>
      <c r="D120" s="86"/>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spans="1:27" ht="15.75" customHeight="1" x14ac:dyDescent="0.3">
      <c r="A121" s="59"/>
      <c r="B121" s="59"/>
      <c r="C121" s="59"/>
      <c r="D121" s="86"/>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spans="1:27" ht="15.75" customHeight="1" x14ac:dyDescent="0.3">
      <c r="A122" s="59"/>
      <c r="B122" s="59"/>
      <c r="C122" s="59"/>
      <c r="D122" s="86"/>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spans="1:27" ht="15.75" customHeight="1" x14ac:dyDescent="0.3">
      <c r="A123" s="59"/>
      <c r="B123" s="59"/>
      <c r="C123" s="59"/>
      <c r="D123" s="86"/>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spans="1:27" ht="15.75" customHeight="1" x14ac:dyDescent="0.3">
      <c r="A124" s="59"/>
      <c r="B124" s="59"/>
      <c r="C124" s="59"/>
      <c r="D124" s="86"/>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spans="1:27" ht="15.75" customHeight="1" x14ac:dyDescent="0.3">
      <c r="A125" s="59"/>
      <c r="B125" s="59"/>
      <c r="C125" s="59"/>
      <c r="D125" s="86"/>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spans="1:27" ht="15.75" customHeight="1" x14ac:dyDescent="0.3">
      <c r="A126" s="59"/>
      <c r="B126" s="59"/>
      <c r="C126" s="59"/>
      <c r="D126" s="86"/>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spans="1:27" ht="15.75" customHeight="1" x14ac:dyDescent="0.3">
      <c r="A127" s="59"/>
      <c r="B127" s="59"/>
      <c r="C127" s="59"/>
      <c r="D127" s="86"/>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spans="1:27" ht="15.75" customHeight="1" x14ac:dyDescent="0.3">
      <c r="A128" s="59"/>
      <c r="B128" s="59"/>
      <c r="C128" s="59"/>
      <c r="D128" s="86"/>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spans="1:27" ht="15.75" customHeight="1" x14ac:dyDescent="0.3">
      <c r="A129" s="59"/>
      <c r="B129" s="59"/>
      <c r="C129" s="59"/>
      <c r="D129" s="86"/>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spans="1:27" ht="15.75" customHeight="1" x14ac:dyDescent="0.3">
      <c r="A130" s="59"/>
      <c r="B130" s="59"/>
      <c r="C130" s="59"/>
      <c r="D130" s="86"/>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spans="1:27" ht="15.75" customHeight="1" x14ac:dyDescent="0.3">
      <c r="A131" s="59"/>
      <c r="B131" s="59"/>
      <c r="C131" s="59"/>
      <c r="D131" s="86"/>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spans="1:27" ht="15.75" customHeight="1" x14ac:dyDescent="0.3">
      <c r="A132" s="59"/>
      <c r="B132" s="59"/>
      <c r="C132" s="59"/>
      <c r="D132" s="86"/>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spans="1:27" ht="15.75" customHeight="1" x14ac:dyDescent="0.3">
      <c r="A133" s="59"/>
      <c r="B133" s="59"/>
      <c r="C133" s="59"/>
      <c r="D133" s="86"/>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row r="134" spans="1:27" ht="15.75" customHeight="1" x14ac:dyDescent="0.3">
      <c r="A134" s="59"/>
      <c r="B134" s="59"/>
      <c r="C134" s="59"/>
      <c r="D134" s="86"/>
      <c r="E134" s="59"/>
      <c r="F134" s="59"/>
      <c r="G134" s="59"/>
      <c r="H134" s="59"/>
      <c r="I134" s="59"/>
      <c r="J134" s="59"/>
      <c r="K134" s="59"/>
      <c r="L134" s="59"/>
      <c r="M134" s="59"/>
      <c r="N134" s="59"/>
      <c r="O134" s="59"/>
      <c r="P134" s="59"/>
      <c r="Q134" s="59"/>
      <c r="R134" s="59"/>
      <c r="S134" s="59"/>
      <c r="T134" s="59"/>
      <c r="U134" s="59"/>
      <c r="V134" s="59"/>
      <c r="W134" s="59"/>
      <c r="X134" s="59"/>
      <c r="Y134" s="59"/>
      <c r="Z134" s="59"/>
      <c r="AA134" s="59"/>
    </row>
    <row r="135" spans="1:27" ht="15.75" customHeight="1" x14ac:dyDescent="0.3">
      <c r="A135" s="59"/>
      <c r="B135" s="59"/>
      <c r="C135" s="59"/>
      <c r="D135" s="86"/>
      <c r="E135" s="59"/>
      <c r="F135" s="59"/>
      <c r="G135" s="59"/>
      <c r="H135" s="59"/>
      <c r="I135" s="59"/>
      <c r="J135" s="59"/>
      <c r="K135" s="59"/>
      <c r="L135" s="59"/>
      <c r="M135" s="59"/>
      <c r="N135" s="59"/>
      <c r="O135" s="59"/>
      <c r="P135" s="59"/>
      <c r="Q135" s="59"/>
      <c r="R135" s="59"/>
      <c r="S135" s="59"/>
      <c r="T135" s="59"/>
      <c r="U135" s="59"/>
      <c r="V135" s="59"/>
      <c r="W135" s="59"/>
      <c r="X135" s="59"/>
      <c r="Y135" s="59"/>
      <c r="Z135" s="59"/>
      <c r="AA135" s="59"/>
    </row>
    <row r="136" spans="1:27" ht="15.75" customHeight="1" x14ac:dyDescent="0.3">
      <c r="A136" s="59"/>
      <c r="B136" s="59"/>
      <c r="C136" s="59"/>
      <c r="D136" s="86"/>
      <c r="E136" s="59"/>
      <c r="F136" s="59"/>
      <c r="G136" s="59"/>
      <c r="H136" s="59"/>
      <c r="I136" s="59"/>
      <c r="J136" s="59"/>
      <c r="K136" s="59"/>
      <c r="L136" s="59"/>
      <c r="M136" s="59"/>
      <c r="N136" s="59"/>
      <c r="O136" s="59"/>
      <c r="P136" s="59"/>
      <c r="Q136" s="59"/>
      <c r="R136" s="59"/>
      <c r="S136" s="59"/>
      <c r="T136" s="59"/>
      <c r="U136" s="59"/>
      <c r="V136" s="59"/>
      <c r="W136" s="59"/>
      <c r="X136" s="59"/>
      <c r="Y136" s="59"/>
      <c r="Z136" s="59"/>
      <c r="AA136" s="59"/>
    </row>
    <row r="137" spans="1:27" ht="15.75" customHeight="1" x14ac:dyDescent="0.3">
      <c r="A137" s="59"/>
      <c r="B137" s="59"/>
      <c r="C137" s="59"/>
      <c r="D137" s="86"/>
      <c r="E137" s="59"/>
      <c r="F137" s="59"/>
      <c r="G137" s="59"/>
      <c r="H137" s="59"/>
      <c r="I137" s="59"/>
      <c r="J137" s="59"/>
      <c r="K137" s="59"/>
      <c r="L137" s="59"/>
      <c r="M137" s="59"/>
      <c r="N137" s="59"/>
      <c r="O137" s="59"/>
      <c r="P137" s="59"/>
      <c r="Q137" s="59"/>
      <c r="R137" s="59"/>
      <c r="S137" s="59"/>
      <c r="T137" s="59"/>
      <c r="U137" s="59"/>
      <c r="V137" s="59"/>
      <c r="W137" s="59"/>
      <c r="X137" s="59"/>
      <c r="Y137" s="59"/>
      <c r="Z137" s="59"/>
      <c r="AA137" s="59"/>
    </row>
    <row r="138" spans="1:27" ht="15.75" customHeight="1" x14ac:dyDescent="0.3">
      <c r="A138" s="59"/>
      <c r="B138" s="59"/>
      <c r="C138" s="59"/>
      <c r="D138" s="86"/>
      <c r="E138" s="59"/>
      <c r="F138" s="59"/>
      <c r="G138" s="59"/>
      <c r="H138" s="59"/>
      <c r="I138" s="59"/>
      <c r="J138" s="59"/>
      <c r="K138" s="59"/>
      <c r="L138" s="59"/>
      <c r="M138" s="59"/>
      <c r="N138" s="59"/>
      <c r="O138" s="59"/>
      <c r="P138" s="59"/>
      <c r="Q138" s="59"/>
      <c r="R138" s="59"/>
      <c r="S138" s="59"/>
      <c r="T138" s="59"/>
      <c r="U138" s="59"/>
      <c r="V138" s="59"/>
      <c r="W138" s="59"/>
      <c r="X138" s="59"/>
      <c r="Y138" s="59"/>
      <c r="Z138" s="59"/>
      <c r="AA138" s="59"/>
    </row>
    <row r="139" spans="1:27" ht="15.75" customHeight="1" x14ac:dyDescent="0.3">
      <c r="A139" s="59"/>
      <c r="B139" s="59"/>
      <c r="C139" s="59"/>
      <c r="D139" s="86"/>
      <c r="E139" s="59"/>
      <c r="F139" s="59"/>
      <c r="G139" s="59"/>
      <c r="H139" s="59"/>
      <c r="I139" s="59"/>
      <c r="J139" s="59"/>
      <c r="K139" s="59"/>
      <c r="L139" s="59"/>
      <c r="M139" s="59"/>
      <c r="N139" s="59"/>
      <c r="O139" s="59"/>
      <c r="P139" s="59"/>
      <c r="Q139" s="59"/>
      <c r="R139" s="59"/>
      <c r="S139" s="59"/>
      <c r="T139" s="59"/>
      <c r="U139" s="59"/>
      <c r="V139" s="59"/>
      <c r="W139" s="59"/>
      <c r="X139" s="59"/>
      <c r="Y139" s="59"/>
      <c r="Z139" s="59"/>
      <c r="AA139" s="59"/>
    </row>
    <row r="140" spans="1:27" ht="15.75" customHeight="1" x14ac:dyDescent="0.3">
      <c r="A140" s="59"/>
      <c r="B140" s="59"/>
      <c r="C140" s="59"/>
      <c r="D140" s="86"/>
      <c r="E140" s="59"/>
      <c r="F140" s="59"/>
      <c r="G140" s="59"/>
      <c r="H140" s="59"/>
      <c r="I140" s="59"/>
      <c r="J140" s="59"/>
      <c r="K140" s="59"/>
      <c r="L140" s="59"/>
      <c r="M140" s="59"/>
      <c r="N140" s="59"/>
      <c r="O140" s="59"/>
      <c r="P140" s="59"/>
      <c r="Q140" s="59"/>
      <c r="R140" s="59"/>
      <c r="S140" s="59"/>
      <c r="T140" s="59"/>
      <c r="U140" s="59"/>
      <c r="V140" s="59"/>
      <c r="W140" s="59"/>
      <c r="X140" s="59"/>
      <c r="Y140" s="59"/>
      <c r="Z140" s="59"/>
      <c r="AA140" s="59"/>
    </row>
    <row r="141" spans="1:27" ht="15.75" customHeight="1" x14ac:dyDescent="0.3">
      <c r="A141" s="59"/>
      <c r="B141" s="59"/>
      <c r="C141" s="59"/>
      <c r="D141" s="86"/>
      <c r="E141" s="59"/>
      <c r="F141" s="59"/>
      <c r="G141" s="59"/>
      <c r="H141" s="59"/>
      <c r="I141" s="59"/>
      <c r="J141" s="59"/>
      <c r="K141" s="59"/>
      <c r="L141" s="59"/>
      <c r="M141" s="59"/>
      <c r="N141" s="59"/>
      <c r="O141" s="59"/>
      <c r="P141" s="59"/>
      <c r="Q141" s="59"/>
      <c r="R141" s="59"/>
      <c r="S141" s="59"/>
      <c r="T141" s="59"/>
      <c r="U141" s="59"/>
      <c r="V141" s="59"/>
      <c r="W141" s="59"/>
      <c r="X141" s="59"/>
      <c r="Y141" s="59"/>
      <c r="Z141" s="59"/>
      <c r="AA141" s="59"/>
    </row>
    <row r="142" spans="1:27" ht="15.75" customHeight="1" x14ac:dyDescent="0.3">
      <c r="A142" s="59"/>
      <c r="B142" s="59"/>
      <c r="C142" s="59"/>
      <c r="D142" s="86"/>
      <c r="E142" s="59"/>
      <c r="F142" s="59"/>
      <c r="G142" s="59"/>
      <c r="H142" s="59"/>
      <c r="I142" s="59"/>
      <c r="J142" s="59"/>
      <c r="K142" s="59"/>
      <c r="L142" s="59"/>
      <c r="M142" s="59"/>
      <c r="N142" s="59"/>
      <c r="O142" s="59"/>
      <c r="P142" s="59"/>
      <c r="Q142" s="59"/>
      <c r="R142" s="59"/>
      <c r="S142" s="59"/>
      <c r="T142" s="59"/>
      <c r="U142" s="59"/>
      <c r="V142" s="59"/>
      <c r="W142" s="59"/>
      <c r="X142" s="59"/>
      <c r="Y142" s="59"/>
      <c r="Z142" s="59"/>
      <c r="AA142" s="59"/>
    </row>
    <row r="143" spans="1:27" ht="15.75" customHeight="1" x14ac:dyDescent="0.3">
      <c r="A143" s="59"/>
      <c r="B143" s="59"/>
      <c r="C143" s="59"/>
      <c r="D143" s="86"/>
      <c r="E143" s="59"/>
      <c r="F143" s="59"/>
      <c r="G143" s="59"/>
      <c r="H143" s="59"/>
      <c r="I143" s="59"/>
      <c r="J143" s="59"/>
      <c r="K143" s="59"/>
      <c r="L143" s="59"/>
      <c r="M143" s="59"/>
      <c r="N143" s="59"/>
      <c r="O143" s="59"/>
      <c r="P143" s="59"/>
      <c r="Q143" s="59"/>
      <c r="R143" s="59"/>
      <c r="S143" s="59"/>
      <c r="T143" s="59"/>
      <c r="U143" s="59"/>
      <c r="V143" s="59"/>
      <c r="W143" s="59"/>
      <c r="X143" s="59"/>
      <c r="Y143" s="59"/>
      <c r="Z143" s="59"/>
      <c r="AA143" s="59"/>
    </row>
    <row r="144" spans="1:27" ht="15.75" customHeight="1" x14ac:dyDescent="0.3">
      <c r="A144" s="59"/>
      <c r="B144" s="59"/>
      <c r="C144" s="59"/>
      <c r="D144" s="86"/>
      <c r="E144" s="59"/>
      <c r="F144" s="59"/>
      <c r="G144" s="59"/>
      <c r="H144" s="59"/>
      <c r="I144" s="59"/>
      <c r="J144" s="59"/>
      <c r="K144" s="59"/>
      <c r="L144" s="59"/>
      <c r="M144" s="59"/>
      <c r="N144" s="59"/>
      <c r="O144" s="59"/>
      <c r="P144" s="59"/>
      <c r="Q144" s="59"/>
      <c r="R144" s="59"/>
      <c r="S144" s="59"/>
      <c r="T144" s="59"/>
      <c r="U144" s="59"/>
      <c r="V144" s="59"/>
      <c r="W144" s="59"/>
      <c r="X144" s="59"/>
      <c r="Y144" s="59"/>
      <c r="Z144" s="59"/>
      <c r="AA144" s="59"/>
    </row>
    <row r="145" spans="1:27" ht="15.75" customHeight="1" x14ac:dyDescent="0.3">
      <c r="A145" s="59"/>
      <c r="B145" s="59"/>
      <c r="C145" s="59"/>
      <c r="D145" s="86"/>
      <c r="E145" s="59"/>
      <c r="F145" s="59"/>
      <c r="G145" s="59"/>
      <c r="H145" s="59"/>
      <c r="I145" s="59"/>
      <c r="J145" s="59"/>
      <c r="K145" s="59"/>
      <c r="L145" s="59"/>
      <c r="M145" s="59"/>
      <c r="N145" s="59"/>
      <c r="O145" s="59"/>
      <c r="P145" s="59"/>
      <c r="Q145" s="59"/>
      <c r="R145" s="59"/>
      <c r="S145" s="59"/>
      <c r="T145" s="59"/>
      <c r="U145" s="59"/>
      <c r="V145" s="59"/>
      <c r="W145" s="59"/>
      <c r="X145" s="59"/>
      <c r="Y145" s="59"/>
      <c r="Z145" s="59"/>
      <c r="AA145" s="59"/>
    </row>
    <row r="146" spans="1:27" ht="15.75" customHeight="1" x14ac:dyDescent="0.3">
      <c r="A146" s="59"/>
      <c r="B146" s="59"/>
      <c r="C146" s="59"/>
      <c r="D146" s="86"/>
      <c r="E146" s="59"/>
      <c r="F146" s="59"/>
      <c r="G146" s="59"/>
      <c r="H146" s="59"/>
      <c r="I146" s="59"/>
      <c r="J146" s="59"/>
      <c r="K146" s="59"/>
      <c r="L146" s="59"/>
      <c r="M146" s="59"/>
      <c r="N146" s="59"/>
      <c r="O146" s="59"/>
      <c r="P146" s="59"/>
      <c r="Q146" s="59"/>
      <c r="R146" s="59"/>
      <c r="S146" s="59"/>
      <c r="T146" s="59"/>
      <c r="U146" s="59"/>
      <c r="V146" s="59"/>
      <c r="W146" s="59"/>
      <c r="X146" s="59"/>
      <c r="Y146" s="59"/>
      <c r="Z146" s="59"/>
      <c r="AA146" s="59"/>
    </row>
    <row r="147" spans="1:27" ht="15.75" customHeight="1" x14ac:dyDescent="0.3">
      <c r="A147" s="59"/>
      <c r="B147" s="59"/>
      <c r="C147" s="59"/>
      <c r="D147" s="86"/>
      <c r="E147" s="59"/>
      <c r="F147" s="59"/>
      <c r="G147" s="59"/>
      <c r="H147" s="59"/>
      <c r="I147" s="59"/>
      <c r="J147" s="59"/>
      <c r="K147" s="59"/>
      <c r="L147" s="59"/>
      <c r="M147" s="59"/>
      <c r="N147" s="59"/>
      <c r="O147" s="59"/>
      <c r="P147" s="59"/>
      <c r="Q147" s="59"/>
      <c r="R147" s="59"/>
      <c r="S147" s="59"/>
      <c r="T147" s="59"/>
      <c r="U147" s="59"/>
      <c r="V147" s="59"/>
      <c r="W147" s="59"/>
      <c r="X147" s="59"/>
      <c r="Y147" s="59"/>
      <c r="Z147" s="59"/>
      <c r="AA147" s="59"/>
    </row>
    <row r="148" spans="1:27" ht="15.75" customHeight="1" x14ac:dyDescent="0.3">
      <c r="A148" s="59"/>
      <c r="B148" s="59"/>
      <c r="C148" s="59"/>
      <c r="D148" s="86"/>
      <c r="E148" s="59"/>
      <c r="F148" s="59"/>
      <c r="G148" s="59"/>
      <c r="H148" s="59"/>
      <c r="I148" s="59"/>
      <c r="J148" s="59"/>
      <c r="K148" s="59"/>
      <c r="L148" s="59"/>
      <c r="M148" s="59"/>
      <c r="N148" s="59"/>
      <c r="O148" s="59"/>
      <c r="P148" s="59"/>
      <c r="Q148" s="59"/>
      <c r="R148" s="59"/>
      <c r="S148" s="59"/>
      <c r="T148" s="59"/>
      <c r="U148" s="59"/>
      <c r="V148" s="59"/>
      <c r="W148" s="59"/>
      <c r="X148" s="59"/>
      <c r="Y148" s="59"/>
      <c r="Z148" s="59"/>
      <c r="AA148" s="59"/>
    </row>
    <row r="149" spans="1:27" ht="15.75" customHeight="1" x14ac:dyDescent="0.3">
      <c r="A149" s="59"/>
      <c r="B149" s="59"/>
      <c r="C149" s="59"/>
      <c r="D149" s="86"/>
      <c r="E149" s="59"/>
      <c r="F149" s="59"/>
      <c r="G149" s="59"/>
      <c r="H149" s="59"/>
      <c r="I149" s="59"/>
      <c r="J149" s="59"/>
      <c r="K149" s="59"/>
      <c r="L149" s="59"/>
      <c r="M149" s="59"/>
      <c r="N149" s="59"/>
      <c r="O149" s="59"/>
      <c r="P149" s="59"/>
      <c r="Q149" s="59"/>
      <c r="R149" s="59"/>
      <c r="S149" s="59"/>
      <c r="T149" s="59"/>
      <c r="U149" s="59"/>
      <c r="V149" s="59"/>
      <c r="W149" s="59"/>
      <c r="X149" s="59"/>
      <c r="Y149" s="59"/>
      <c r="Z149" s="59"/>
      <c r="AA149" s="59"/>
    </row>
    <row r="150" spans="1:27" ht="15.75" customHeight="1" x14ac:dyDescent="0.3">
      <c r="A150" s="59"/>
      <c r="B150" s="59"/>
      <c r="C150" s="59"/>
      <c r="D150" s="86"/>
      <c r="E150" s="59"/>
      <c r="F150" s="59"/>
      <c r="G150" s="59"/>
      <c r="H150" s="59"/>
      <c r="I150" s="59"/>
      <c r="J150" s="59"/>
      <c r="K150" s="59"/>
      <c r="L150" s="59"/>
      <c r="M150" s="59"/>
      <c r="N150" s="59"/>
      <c r="O150" s="59"/>
      <c r="P150" s="59"/>
      <c r="Q150" s="59"/>
      <c r="R150" s="59"/>
      <c r="S150" s="59"/>
      <c r="T150" s="59"/>
      <c r="U150" s="59"/>
      <c r="V150" s="59"/>
      <c r="W150" s="59"/>
      <c r="X150" s="59"/>
      <c r="Y150" s="59"/>
      <c r="Z150" s="59"/>
      <c r="AA150" s="59"/>
    </row>
    <row r="151" spans="1:27" ht="15.75" customHeight="1" x14ac:dyDescent="0.3">
      <c r="A151" s="59"/>
      <c r="B151" s="59"/>
      <c r="C151" s="59"/>
      <c r="D151" s="86"/>
      <c r="E151" s="59"/>
      <c r="F151" s="59"/>
      <c r="G151" s="59"/>
      <c r="H151" s="59"/>
      <c r="I151" s="59"/>
      <c r="J151" s="59"/>
      <c r="K151" s="59"/>
      <c r="L151" s="59"/>
      <c r="M151" s="59"/>
      <c r="N151" s="59"/>
      <c r="O151" s="59"/>
      <c r="P151" s="59"/>
      <c r="Q151" s="59"/>
      <c r="R151" s="59"/>
      <c r="S151" s="59"/>
      <c r="T151" s="59"/>
      <c r="U151" s="59"/>
      <c r="V151" s="59"/>
      <c r="W151" s="59"/>
      <c r="X151" s="59"/>
      <c r="Y151" s="59"/>
      <c r="Z151" s="59"/>
      <c r="AA151" s="59"/>
    </row>
    <row r="152" spans="1:27" ht="15.75" customHeight="1" x14ac:dyDescent="0.3">
      <c r="A152" s="59"/>
      <c r="B152" s="59"/>
      <c r="C152" s="59"/>
      <c r="D152" s="86"/>
      <c r="E152" s="59"/>
      <c r="F152" s="59"/>
      <c r="G152" s="59"/>
      <c r="H152" s="59"/>
      <c r="I152" s="59"/>
      <c r="J152" s="59"/>
      <c r="K152" s="59"/>
      <c r="L152" s="59"/>
      <c r="M152" s="59"/>
      <c r="N152" s="59"/>
      <c r="O152" s="59"/>
      <c r="P152" s="59"/>
      <c r="Q152" s="59"/>
      <c r="R152" s="59"/>
      <c r="S152" s="59"/>
      <c r="T152" s="59"/>
      <c r="U152" s="59"/>
      <c r="V152" s="59"/>
      <c r="W152" s="59"/>
      <c r="X152" s="59"/>
      <c r="Y152" s="59"/>
      <c r="Z152" s="59"/>
      <c r="AA152" s="59"/>
    </row>
    <row r="153" spans="1:27" ht="15.75" customHeight="1" x14ac:dyDescent="0.3">
      <c r="A153" s="59"/>
      <c r="B153" s="59"/>
      <c r="C153" s="59"/>
      <c r="D153" s="86"/>
      <c r="E153" s="59"/>
      <c r="F153" s="59"/>
      <c r="G153" s="59"/>
      <c r="H153" s="59"/>
      <c r="I153" s="59"/>
      <c r="J153" s="59"/>
      <c r="K153" s="59"/>
      <c r="L153" s="59"/>
      <c r="M153" s="59"/>
      <c r="N153" s="59"/>
      <c r="O153" s="59"/>
      <c r="P153" s="59"/>
      <c r="Q153" s="59"/>
      <c r="R153" s="59"/>
      <c r="S153" s="59"/>
      <c r="T153" s="59"/>
      <c r="U153" s="59"/>
      <c r="V153" s="59"/>
      <c r="W153" s="59"/>
      <c r="X153" s="59"/>
      <c r="Y153" s="59"/>
      <c r="Z153" s="59"/>
      <c r="AA153" s="59"/>
    </row>
    <row r="154" spans="1:27" ht="15.75" customHeight="1" x14ac:dyDescent="0.3">
      <c r="A154" s="59"/>
      <c r="B154" s="59"/>
      <c r="C154" s="59"/>
      <c r="D154" s="86"/>
      <c r="E154" s="59"/>
      <c r="F154" s="59"/>
      <c r="G154" s="59"/>
      <c r="H154" s="59"/>
      <c r="I154" s="59"/>
      <c r="J154" s="59"/>
      <c r="K154" s="59"/>
      <c r="L154" s="59"/>
      <c r="M154" s="59"/>
      <c r="N154" s="59"/>
      <c r="O154" s="59"/>
      <c r="P154" s="59"/>
      <c r="Q154" s="59"/>
      <c r="R154" s="59"/>
      <c r="S154" s="59"/>
      <c r="T154" s="59"/>
      <c r="U154" s="59"/>
      <c r="V154" s="59"/>
      <c r="W154" s="59"/>
      <c r="X154" s="59"/>
      <c r="Y154" s="59"/>
      <c r="Z154" s="59"/>
      <c r="AA154" s="59"/>
    </row>
    <row r="155" spans="1:27" ht="15.75" customHeight="1" x14ac:dyDescent="0.3">
      <c r="A155" s="59"/>
      <c r="B155" s="59"/>
      <c r="C155" s="59"/>
      <c r="D155" s="86"/>
      <c r="E155" s="59"/>
      <c r="F155" s="59"/>
      <c r="G155" s="59"/>
      <c r="H155" s="59"/>
      <c r="I155" s="59"/>
      <c r="J155" s="59"/>
      <c r="K155" s="59"/>
      <c r="L155" s="59"/>
      <c r="M155" s="59"/>
      <c r="N155" s="59"/>
      <c r="O155" s="59"/>
      <c r="P155" s="59"/>
      <c r="Q155" s="59"/>
      <c r="R155" s="59"/>
      <c r="S155" s="59"/>
      <c r="T155" s="59"/>
      <c r="U155" s="59"/>
      <c r="V155" s="59"/>
      <c r="W155" s="59"/>
      <c r="X155" s="59"/>
      <c r="Y155" s="59"/>
      <c r="Z155" s="59"/>
      <c r="AA155" s="59"/>
    </row>
    <row r="156" spans="1:27" ht="15.75" customHeight="1" x14ac:dyDescent="0.3">
      <c r="A156" s="59"/>
      <c r="B156" s="59"/>
      <c r="C156" s="59"/>
      <c r="D156" s="86"/>
      <c r="E156" s="59"/>
      <c r="F156" s="59"/>
      <c r="G156" s="59"/>
      <c r="H156" s="59"/>
      <c r="I156" s="59"/>
      <c r="J156" s="59"/>
      <c r="K156" s="59"/>
      <c r="L156" s="59"/>
      <c r="M156" s="59"/>
      <c r="N156" s="59"/>
      <c r="O156" s="59"/>
      <c r="P156" s="59"/>
      <c r="Q156" s="59"/>
      <c r="R156" s="59"/>
      <c r="S156" s="59"/>
      <c r="T156" s="59"/>
      <c r="U156" s="59"/>
      <c r="V156" s="59"/>
      <c r="W156" s="59"/>
      <c r="X156" s="59"/>
      <c r="Y156" s="59"/>
      <c r="Z156" s="59"/>
      <c r="AA156" s="59"/>
    </row>
    <row r="157" spans="1:27" ht="15.75" customHeight="1" x14ac:dyDescent="0.3">
      <c r="A157" s="59"/>
      <c r="B157" s="59"/>
      <c r="C157" s="59"/>
      <c r="D157" s="86"/>
      <c r="E157" s="59"/>
      <c r="F157" s="59"/>
      <c r="G157" s="59"/>
      <c r="H157" s="59"/>
      <c r="I157" s="59"/>
      <c r="J157" s="59"/>
      <c r="K157" s="59"/>
      <c r="L157" s="59"/>
      <c r="M157" s="59"/>
      <c r="N157" s="59"/>
      <c r="O157" s="59"/>
      <c r="P157" s="59"/>
      <c r="Q157" s="59"/>
      <c r="R157" s="59"/>
      <c r="S157" s="59"/>
      <c r="T157" s="59"/>
      <c r="U157" s="59"/>
      <c r="V157" s="59"/>
      <c r="W157" s="59"/>
      <c r="X157" s="59"/>
      <c r="Y157" s="59"/>
      <c r="Z157" s="59"/>
      <c r="AA157" s="59"/>
    </row>
    <row r="158" spans="1:27" ht="15.75" customHeight="1" x14ac:dyDescent="0.3">
      <c r="A158" s="59"/>
      <c r="B158" s="59"/>
      <c r="C158" s="59"/>
      <c r="D158" s="86"/>
      <c r="E158" s="59"/>
      <c r="F158" s="59"/>
      <c r="G158" s="59"/>
      <c r="H158" s="59"/>
      <c r="I158" s="59"/>
      <c r="J158" s="59"/>
      <c r="K158" s="59"/>
      <c r="L158" s="59"/>
      <c r="M158" s="59"/>
      <c r="N158" s="59"/>
      <c r="O158" s="59"/>
      <c r="P158" s="59"/>
      <c r="Q158" s="59"/>
      <c r="R158" s="59"/>
      <c r="S158" s="59"/>
      <c r="T158" s="59"/>
      <c r="U158" s="59"/>
      <c r="V158" s="59"/>
      <c r="W158" s="59"/>
      <c r="X158" s="59"/>
      <c r="Y158" s="59"/>
      <c r="Z158" s="59"/>
      <c r="AA158" s="59"/>
    </row>
    <row r="159" spans="1:27" ht="15.75" customHeight="1" x14ac:dyDescent="0.3">
      <c r="A159" s="59"/>
      <c r="B159" s="59"/>
      <c r="C159" s="59"/>
      <c r="D159" s="86"/>
      <c r="E159" s="59"/>
      <c r="F159" s="59"/>
      <c r="G159" s="59"/>
      <c r="H159" s="59"/>
      <c r="I159" s="59"/>
      <c r="J159" s="59"/>
      <c r="K159" s="59"/>
      <c r="L159" s="59"/>
      <c r="M159" s="59"/>
      <c r="N159" s="59"/>
      <c r="O159" s="59"/>
      <c r="P159" s="59"/>
      <c r="Q159" s="59"/>
      <c r="R159" s="59"/>
      <c r="S159" s="59"/>
      <c r="T159" s="59"/>
      <c r="U159" s="59"/>
      <c r="V159" s="59"/>
      <c r="W159" s="59"/>
      <c r="X159" s="59"/>
      <c r="Y159" s="59"/>
      <c r="Z159" s="59"/>
      <c r="AA159" s="59"/>
    </row>
    <row r="160" spans="1:27" ht="15.75" customHeight="1" x14ac:dyDescent="0.3">
      <c r="A160" s="59"/>
      <c r="B160" s="59"/>
      <c r="C160" s="59"/>
      <c r="D160" s="86"/>
      <c r="E160" s="59"/>
      <c r="F160" s="59"/>
      <c r="G160" s="59"/>
      <c r="H160" s="59"/>
      <c r="I160" s="59"/>
      <c r="J160" s="59"/>
      <c r="K160" s="59"/>
      <c r="L160" s="59"/>
      <c r="M160" s="59"/>
      <c r="N160" s="59"/>
      <c r="O160" s="59"/>
      <c r="P160" s="59"/>
      <c r="Q160" s="59"/>
      <c r="R160" s="59"/>
      <c r="S160" s="59"/>
      <c r="T160" s="59"/>
      <c r="U160" s="59"/>
      <c r="V160" s="59"/>
      <c r="W160" s="59"/>
      <c r="X160" s="59"/>
      <c r="Y160" s="59"/>
      <c r="Z160" s="59"/>
      <c r="AA160" s="59"/>
    </row>
    <row r="161" spans="1:27" ht="15.75" customHeight="1" x14ac:dyDescent="0.3">
      <c r="A161" s="59"/>
      <c r="B161" s="59"/>
      <c r="C161" s="59"/>
      <c r="D161" s="86"/>
      <c r="E161" s="59"/>
      <c r="F161" s="59"/>
      <c r="G161" s="59"/>
      <c r="H161" s="59"/>
      <c r="I161" s="59"/>
      <c r="J161" s="59"/>
      <c r="K161" s="59"/>
      <c r="L161" s="59"/>
      <c r="M161" s="59"/>
      <c r="N161" s="59"/>
      <c r="O161" s="59"/>
      <c r="P161" s="59"/>
      <c r="Q161" s="59"/>
      <c r="R161" s="59"/>
      <c r="S161" s="59"/>
      <c r="T161" s="59"/>
      <c r="U161" s="59"/>
      <c r="V161" s="59"/>
      <c r="W161" s="59"/>
      <c r="X161" s="59"/>
      <c r="Y161" s="59"/>
      <c r="Z161" s="59"/>
      <c r="AA161" s="59"/>
    </row>
    <row r="162" spans="1:27" ht="15.75" customHeight="1" x14ac:dyDescent="0.3">
      <c r="A162" s="59"/>
      <c r="B162" s="59"/>
      <c r="C162" s="59"/>
      <c r="D162" s="86"/>
      <c r="E162" s="59"/>
      <c r="F162" s="59"/>
      <c r="G162" s="59"/>
      <c r="H162" s="59"/>
      <c r="I162" s="59"/>
      <c r="J162" s="59"/>
      <c r="K162" s="59"/>
      <c r="L162" s="59"/>
      <c r="M162" s="59"/>
      <c r="N162" s="59"/>
      <c r="O162" s="59"/>
      <c r="P162" s="59"/>
      <c r="Q162" s="59"/>
      <c r="R162" s="59"/>
      <c r="S162" s="59"/>
      <c r="T162" s="59"/>
      <c r="U162" s="59"/>
      <c r="V162" s="59"/>
      <c r="W162" s="59"/>
      <c r="X162" s="59"/>
      <c r="Y162" s="59"/>
      <c r="Z162" s="59"/>
      <c r="AA162" s="59"/>
    </row>
    <row r="163" spans="1:27" ht="15.75" customHeight="1" x14ac:dyDescent="0.3">
      <c r="A163" s="59"/>
      <c r="B163" s="59"/>
      <c r="C163" s="59"/>
      <c r="D163" s="86"/>
      <c r="E163" s="59"/>
      <c r="F163" s="59"/>
      <c r="G163" s="59"/>
      <c r="H163" s="59"/>
      <c r="I163" s="59"/>
      <c r="J163" s="59"/>
      <c r="K163" s="59"/>
      <c r="L163" s="59"/>
      <c r="M163" s="59"/>
      <c r="N163" s="59"/>
      <c r="O163" s="59"/>
      <c r="P163" s="59"/>
      <c r="Q163" s="59"/>
      <c r="R163" s="59"/>
      <c r="S163" s="59"/>
      <c r="T163" s="59"/>
      <c r="U163" s="59"/>
      <c r="V163" s="59"/>
      <c r="W163" s="59"/>
      <c r="X163" s="59"/>
      <c r="Y163" s="59"/>
      <c r="Z163" s="59"/>
      <c r="AA163" s="59"/>
    </row>
    <row r="164" spans="1:27" ht="15.75" customHeight="1" x14ac:dyDescent="0.3">
      <c r="A164" s="59"/>
      <c r="B164" s="59"/>
      <c r="C164" s="59"/>
      <c r="D164" s="86"/>
      <c r="E164" s="59"/>
      <c r="F164" s="59"/>
      <c r="G164" s="59"/>
      <c r="H164" s="59"/>
      <c r="I164" s="59"/>
      <c r="J164" s="59"/>
      <c r="K164" s="59"/>
      <c r="L164" s="59"/>
      <c r="M164" s="59"/>
      <c r="N164" s="59"/>
      <c r="O164" s="59"/>
      <c r="P164" s="59"/>
      <c r="Q164" s="59"/>
      <c r="R164" s="59"/>
      <c r="S164" s="59"/>
      <c r="T164" s="59"/>
      <c r="U164" s="59"/>
      <c r="V164" s="59"/>
      <c r="W164" s="59"/>
      <c r="X164" s="59"/>
      <c r="Y164" s="59"/>
      <c r="Z164" s="59"/>
      <c r="AA164" s="59"/>
    </row>
    <row r="165" spans="1:27" ht="15.75" customHeight="1" x14ac:dyDescent="0.3">
      <c r="A165" s="59"/>
      <c r="B165" s="59"/>
      <c r="C165" s="59"/>
      <c r="D165" s="86"/>
      <c r="E165" s="59"/>
      <c r="F165" s="59"/>
      <c r="G165" s="59"/>
      <c r="H165" s="59"/>
      <c r="I165" s="59"/>
      <c r="J165" s="59"/>
      <c r="K165" s="59"/>
      <c r="L165" s="59"/>
      <c r="M165" s="59"/>
      <c r="N165" s="59"/>
      <c r="O165" s="59"/>
      <c r="P165" s="59"/>
      <c r="Q165" s="59"/>
      <c r="R165" s="59"/>
      <c r="S165" s="59"/>
      <c r="T165" s="59"/>
      <c r="U165" s="59"/>
      <c r="V165" s="59"/>
      <c r="W165" s="59"/>
      <c r="X165" s="59"/>
      <c r="Y165" s="59"/>
      <c r="Z165" s="59"/>
      <c r="AA165" s="59"/>
    </row>
    <row r="166" spans="1:27" ht="15.75" customHeight="1" x14ac:dyDescent="0.3">
      <c r="A166" s="59"/>
      <c r="B166" s="59"/>
      <c r="C166" s="59"/>
      <c r="D166" s="86"/>
      <c r="E166" s="59"/>
      <c r="F166" s="59"/>
      <c r="G166" s="59"/>
      <c r="H166" s="59"/>
      <c r="I166" s="59"/>
      <c r="J166" s="59"/>
      <c r="K166" s="59"/>
      <c r="L166" s="59"/>
      <c r="M166" s="59"/>
      <c r="N166" s="59"/>
      <c r="O166" s="59"/>
      <c r="P166" s="59"/>
      <c r="Q166" s="59"/>
      <c r="R166" s="59"/>
      <c r="S166" s="59"/>
      <c r="T166" s="59"/>
      <c r="U166" s="59"/>
      <c r="V166" s="59"/>
      <c r="W166" s="59"/>
      <c r="X166" s="59"/>
      <c r="Y166" s="59"/>
      <c r="Z166" s="59"/>
      <c r="AA166" s="59"/>
    </row>
    <row r="167" spans="1:27" ht="15.75" customHeight="1" x14ac:dyDescent="0.3">
      <c r="A167" s="59"/>
      <c r="B167" s="59"/>
      <c r="C167" s="59"/>
      <c r="D167" s="86"/>
      <c r="E167" s="59"/>
      <c r="F167" s="59"/>
      <c r="G167" s="59"/>
      <c r="H167" s="59"/>
      <c r="I167" s="59"/>
      <c r="J167" s="59"/>
      <c r="K167" s="59"/>
      <c r="L167" s="59"/>
      <c r="M167" s="59"/>
      <c r="N167" s="59"/>
      <c r="O167" s="59"/>
      <c r="P167" s="59"/>
      <c r="Q167" s="59"/>
      <c r="R167" s="59"/>
      <c r="S167" s="59"/>
      <c r="T167" s="59"/>
      <c r="U167" s="59"/>
      <c r="V167" s="59"/>
      <c r="W167" s="59"/>
      <c r="X167" s="59"/>
      <c r="Y167" s="59"/>
      <c r="Z167" s="59"/>
      <c r="AA167" s="59"/>
    </row>
    <row r="168" spans="1:27" ht="15.75" customHeight="1" x14ac:dyDescent="0.3">
      <c r="A168" s="59"/>
      <c r="B168" s="59"/>
      <c r="C168" s="59"/>
      <c r="D168" s="86"/>
      <c r="E168" s="59"/>
      <c r="F168" s="59"/>
      <c r="G168" s="59"/>
      <c r="H168" s="59"/>
      <c r="I168" s="59"/>
      <c r="J168" s="59"/>
      <c r="K168" s="59"/>
      <c r="L168" s="59"/>
      <c r="M168" s="59"/>
      <c r="N168" s="59"/>
      <c r="O168" s="59"/>
      <c r="P168" s="59"/>
      <c r="Q168" s="59"/>
      <c r="R168" s="59"/>
      <c r="S168" s="59"/>
      <c r="T168" s="59"/>
      <c r="U168" s="59"/>
      <c r="V168" s="59"/>
      <c r="W168" s="59"/>
      <c r="X168" s="59"/>
      <c r="Y168" s="59"/>
      <c r="Z168" s="59"/>
      <c r="AA168" s="59"/>
    </row>
    <row r="169" spans="1:27" ht="15.75" customHeight="1" x14ac:dyDescent="0.3">
      <c r="A169" s="59"/>
      <c r="B169" s="59"/>
      <c r="C169" s="59"/>
      <c r="D169" s="86"/>
      <c r="E169" s="59"/>
      <c r="F169" s="59"/>
      <c r="G169" s="59"/>
      <c r="H169" s="59"/>
      <c r="I169" s="59"/>
      <c r="J169" s="59"/>
      <c r="K169" s="59"/>
      <c r="L169" s="59"/>
      <c r="M169" s="59"/>
      <c r="N169" s="59"/>
      <c r="O169" s="59"/>
      <c r="P169" s="59"/>
      <c r="Q169" s="59"/>
      <c r="R169" s="59"/>
      <c r="S169" s="59"/>
      <c r="T169" s="59"/>
      <c r="U169" s="59"/>
      <c r="V169" s="59"/>
      <c r="W169" s="59"/>
      <c r="X169" s="59"/>
      <c r="Y169" s="59"/>
      <c r="Z169" s="59"/>
      <c r="AA169" s="59"/>
    </row>
    <row r="170" spans="1:27" ht="15.75" customHeight="1" x14ac:dyDescent="0.3">
      <c r="A170" s="59"/>
      <c r="B170" s="59"/>
      <c r="C170" s="59"/>
      <c r="D170" s="86"/>
      <c r="E170" s="59"/>
      <c r="F170" s="59"/>
      <c r="G170" s="59"/>
      <c r="H170" s="59"/>
      <c r="I170" s="59"/>
      <c r="J170" s="59"/>
      <c r="K170" s="59"/>
      <c r="L170" s="59"/>
      <c r="M170" s="59"/>
      <c r="N170" s="59"/>
      <c r="O170" s="59"/>
      <c r="P170" s="59"/>
      <c r="Q170" s="59"/>
      <c r="R170" s="59"/>
      <c r="S170" s="59"/>
      <c r="T170" s="59"/>
      <c r="U170" s="59"/>
      <c r="V170" s="59"/>
      <c r="W170" s="59"/>
      <c r="X170" s="59"/>
      <c r="Y170" s="59"/>
      <c r="Z170" s="59"/>
      <c r="AA170" s="59"/>
    </row>
    <row r="171" spans="1:27" ht="15.75" customHeight="1" x14ac:dyDescent="0.3">
      <c r="A171" s="59"/>
      <c r="B171" s="59"/>
      <c r="C171" s="59"/>
      <c r="D171" s="86"/>
      <c r="E171" s="59"/>
      <c r="F171" s="59"/>
      <c r="G171" s="59"/>
      <c r="H171" s="59"/>
      <c r="I171" s="59"/>
      <c r="J171" s="59"/>
      <c r="K171" s="59"/>
      <c r="L171" s="59"/>
      <c r="M171" s="59"/>
      <c r="N171" s="59"/>
      <c r="O171" s="59"/>
      <c r="P171" s="59"/>
      <c r="Q171" s="59"/>
      <c r="R171" s="59"/>
      <c r="S171" s="59"/>
      <c r="T171" s="59"/>
      <c r="U171" s="59"/>
      <c r="V171" s="59"/>
      <c r="W171" s="59"/>
      <c r="X171" s="59"/>
      <c r="Y171" s="59"/>
      <c r="Z171" s="59"/>
      <c r="AA171" s="59"/>
    </row>
    <row r="172" spans="1:27" ht="15.75" customHeight="1" x14ac:dyDescent="0.3">
      <c r="A172" s="59"/>
      <c r="B172" s="59"/>
      <c r="C172" s="59"/>
      <c r="D172" s="86"/>
      <c r="E172" s="59"/>
      <c r="F172" s="59"/>
      <c r="G172" s="59"/>
      <c r="H172" s="59"/>
      <c r="I172" s="59"/>
      <c r="J172" s="59"/>
      <c r="K172" s="59"/>
      <c r="L172" s="59"/>
      <c r="M172" s="59"/>
      <c r="N172" s="59"/>
      <c r="O172" s="59"/>
      <c r="P172" s="59"/>
      <c r="Q172" s="59"/>
      <c r="R172" s="59"/>
      <c r="S172" s="59"/>
      <c r="T172" s="59"/>
      <c r="U172" s="59"/>
      <c r="V172" s="59"/>
      <c r="W172" s="59"/>
      <c r="X172" s="59"/>
      <c r="Y172" s="59"/>
      <c r="Z172" s="59"/>
      <c r="AA172" s="59"/>
    </row>
    <row r="173" spans="1:27" ht="15.75" customHeight="1" x14ac:dyDescent="0.3">
      <c r="A173" s="59"/>
      <c r="B173" s="59"/>
      <c r="C173" s="59"/>
      <c r="D173" s="86"/>
      <c r="E173" s="59"/>
      <c r="F173" s="59"/>
      <c r="G173" s="59"/>
      <c r="H173" s="59"/>
      <c r="I173" s="59"/>
      <c r="J173" s="59"/>
      <c r="K173" s="59"/>
      <c r="L173" s="59"/>
      <c r="M173" s="59"/>
      <c r="N173" s="59"/>
      <c r="O173" s="59"/>
      <c r="P173" s="59"/>
      <c r="Q173" s="59"/>
      <c r="R173" s="59"/>
      <c r="S173" s="59"/>
      <c r="T173" s="59"/>
      <c r="U173" s="59"/>
      <c r="V173" s="59"/>
      <c r="W173" s="59"/>
      <c r="X173" s="59"/>
      <c r="Y173" s="59"/>
      <c r="Z173" s="59"/>
      <c r="AA173" s="59"/>
    </row>
    <row r="174" spans="1:27" ht="15.75" customHeight="1" x14ac:dyDescent="0.3">
      <c r="A174" s="59"/>
      <c r="B174" s="59"/>
      <c r="C174" s="59"/>
      <c r="D174" s="86"/>
      <c r="E174" s="59"/>
      <c r="F174" s="59"/>
      <c r="G174" s="59"/>
      <c r="H174" s="59"/>
      <c r="I174" s="59"/>
      <c r="J174" s="59"/>
      <c r="K174" s="59"/>
      <c r="L174" s="59"/>
      <c r="M174" s="59"/>
      <c r="N174" s="59"/>
      <c r="O174" s="59"/>
      <c r="P174" s="59"/>
      <c r="Q174" s="59"/>
      <c r="R174" s="59"/>
      <c r="S174" s="59"/>
      <c r="T174" s="59"/>
      <c r="U174" s="59"/>
      <c r="V174" s="59"/>
      <c r="W174" s="59"/>
      <c r="X174" s="59"/>
      <c r="Y174" s="59"/>
      <c r="Z174" s="59"/>
      <c r="AA174" s="59"/>
    </row>
    <row r="175" spans="1:27" ht="15.75" customHeight="1" x14ac:dyDescent="0.3">
      <c r="A175" s="59"/>
      <c r="B175" s="59"/>
      <c r="C175" s="59"/>
      <c r="D175" s="86"/>
      <c r="E175" s="59"/>
      <c r="F175" s="59"/>
      <c r="G175" s="59"/>
      <c r="H175" s="59"/>
      <c r="I175" s="59"/>
      <c r="J175" s="59"/>
      <c r="K175" s="59"/>
      <c r="L175" s="59"/>
      <c r="M175" s="59"/>
      <c r="N175" s="59"/>
      <c r="O175" s="59"/>
      <c r="P175" s="59"/>
      <c r="Q175" s="59"/>
      <c r="R175" s="59"/>
      <c r="S175" s="59"/>
      <c r="T175" s="59"/>
      <c r="U175" s="59"/>
      <c r="V175" s="59"/>
      <c r="W175" s="59"/>
      <c r="X175" s="59"/>
      <c r="Y175" s="59"/>
      <c r="Z175" s="59"/>
      <c r="AA175" s="59"/>
    </row>
    <row r="176" spans="1:27" ht="15.75" customHeight="1" x14ac:dyDescent="0.3">
      <c r="A176" s="59"/>
      <c r="B176" s="59"/>
      <c r="C176" s="59"/>
      <c r="D176" s="86"/>
      <c r="E176" s="59"/>
      <c r="F176" s="59"/>
      <c r="G176" s="59"/>
      <c r="H176" s="59"/>
      <c r="I176" s="59"/>
      <c r="J176" s="59"/>
      <c r="K176" s="59"/>
      <c r="L176" s="59"/>
      <c r="M176" s="59"/>
      <c r="N176" s="59"/>
      <c r="O176" s="59"/>
      <c r="P176" s="59"/>
      <c r="Q176" s="59"/>
      <c r="R176" s="59"/>
      <c r="S176" s="59"/>
      <c r="T176" s="59"/>
      <c r="U176" s="59"/>
      <c r="V176" s="59"/>
      <c r="W176" s="59"/>
      <c r="X176" s="59"/>
      <c r="Y176" s="59"/>
      <c r="Z176" s="59"/>
      <c r="AA176" s="59"/>
    </row>
    <row r="177" spans="1:27" ht="15.75" customHeight="1" x14ac:dyDescent="0.3">
      <c r="A177" s="59"/>
      <c r="B177" s="59"/>
      <c r="C177" s="59"/>
      <c r="D177" s="86"/>
      <c r="E177" s="59"/>
      <c r="F177" s="59"/>
      <c r="G177" s="59"/>
      <c r="H177" s="59"/>
      <c r="I177" s="59"/>
      <c r="J177" s="59"/>
      <c r="K177" s="59"/>
      <c r="L177" s="59"/>
      <c r="M177" s="59"/>
      <c r="N177" s="59"/>
      <c r="O177" s="59"/>
      <c r="P177" s="59"/>
      <c r="Q177" s="59"/>
      <c r="R177" s="59"/>
      <c r="S177" s="59"/>
      <c r="T177" s="59"/>
      <c r="U177" s="59"/>
      <c r="V177" s="59"/>
      <c r="W177" s="59"/>
      <c r="X177" s="59"/>
      <c r="Y177" s="59"/>
      <c r="Z177" s="59"/>
      <c r="AA177" s="59"/>
    </row>
    <row r="178" spans="1:27" ht="15.75" customHeight="1" x14ac:dyDescent="0.3">
      <c r="A178" s="59"/>
      <c r="B178" s="59"/>
      <c r="C178" s="59"/>
      <c r="D178" s="86"/>
      <c r="E178" s="59"/>
      <c r="F178" s="59"/>
      <c r="G178" s="59"/>
      <c r="H178" s="59"/>
      <c r="I178" s="59"/>
      <c r="J178" s="59"/>
      <c r="K178" s="59"/>
      <c r="L178" s="59"/>
      <c r="M178" s="59"/>
      <c r="N178" s="59"/>
      <c r="O178" s="59"/>
      <c r="P178" s="59"/>
      <c r="Q178" s="59"/>
      <c r="R178" s="59"/>
      <c r="S178" s="59"/>
      <c r="T178" s="59"/>
      <c r="U178" s="59"/>
      <c r="V178" s="59"/>
      <c r="W178" s="59"/>
      <c r="X178" s="59"/>
      <c r="Y178" s="59"/>
      <c r="Z178" s="59"/>
      <c r="AA178" s="59"/>
    </row>
    <row r="179" spans="1:27" ht="15.75" customHeight="1" x14ac:dyDescent="0.3">
      <c r="A179" s="59"/>
      <c r="B179" s="59"/>
      <c r="C179" s="59"/>
      <c r="D179" s="86"/>
      <c r="E179" s="59"/>
      <c r="F179" s="59"/>
      <c r="G179" s="59"/>
      <c r="H179" s="59"/>
      <c r="I179" s="59"/>
      <c r="J179" s="59"/>
      <c r="K179" s="59"/>
      <c r="L179" s="59"/>
      <c r="M179" s="59"/>
      <c r="N179" s="59"/>
      <c r="O179" s="59"/>
      <c r="P179" s="59"/>
      <c r="Q179" s="59"/>
      <c r="R179" s="59"/>
      <c r="S179" s="59"/>
      <c r="T179" s="59"/>
      <c r="U179" s="59"/>
      <c r="V179" s="59"/>
      <c r="W179" s="59"/>
      <c r="X179" s="59"/>
      <c r="Y179" s="59"/>
      <c r="Z179" s="59"/>
      <c r="AA179" s="59"/>
    </row>
    <row r="180" spans="1:27" ht="15.75" customHeight="1" x14ac:dyDescent="0.3">
      <c r="A180" s="59"/>
      <c r="B180" s="59"/>
      <c r="C180" s="59"/>
      <c r="D180" s="86"/>
      <c r="E180" s="59"/>
      <c r="F180" s="59"/>
      <c r="G180" s="59"/>
      <c r="H180" s="59"/>
      <c r="I180" s="59"/>
      <c r="J180" s="59"/>
      <c r="K180" s="59"/>
      <c r="L180" s="59"/>
      <c r="M180" s="59"/>
      <c r="N180" s="59"/>
      <c r="O180" s="59"/>
      <c r="P180" s="59"/>
      <c r="Q180" s="59"/>
      <c r="R180" s="59"/>
      <c r="S180" s="59"/>
      <c r="T180" s="59"/>
      <c r="U180" s="59"/>
      <c r="V180" s="59"/>
      <c r="W180" s="59"/>
      <c r="X180" s="59"/>
      <c r="Y180" s="59"/>
      <c r="Z180" s="59"/>
      <c r="AA180" s="59"/>
    </row>
    <row r="181" spans="1:27" ht="15.75" customHeight="1" x14ac:dyDescent="0.3">
      <c r="A181" s="59"/>
      <c r="B181" s="59"/>
      <c r="C181" s="59"/>
      <c r="D181" s="86"/>
      <c r="E181" s="59"/>
      <c r="F181" s="59"/>
      <c r="G181" s="59"/>
      <c r="H181" s="59"/>
      <c r="I181" s="59"/>
      <c r="J181" s="59"/>
      <c r="K181" s="59"/>
      <c r="L181" s="59"/>
      <c r="M181" s="59"/>
      <c r="N181" s="59"/>
      <c r="O181" s="59"/>
      <c r="P181" s="59"/>
      <c r="Q181" s="59"/>
      <c r="R181" s="59"/>
      <c r="S181" s="59"/>
      <c r="T181" s="59"/>
      <c r="U181" s="59"/>
      <c r="V181" s="59"/>
      <c r="W181" s="59"/>
      <c r="X181" s="59"/>
      <c r="Y181" s="59"/>
      <c r="Z181" s="59"/>
      <c r="AA181" s="59"/>
    </row>
    <row r="182" spans="1:27" ht="15.75" customHeight="1" x14ac:dyDescent="0.3">
      <c r="A182" s="59"/>
      <c r="B182" s="59"/>
      <c r="C182" s="59"/>
      <c r="D182" s="86"/>
      <c r="E182" s="59"/>
      <c r="F182" s="59"/>
      <c r="G182" s="59"/>
      <c r="H182" s="59"/>
      <c r="I182" s="59"/>
      <c r="J182" s="59"/>
      <c r="K182" s="59"/>
      <c r="L182" s="59"/>
      <c r="M182" s="59"/>
      <c r="N182" s="59"/>
      <c r="O182" s="59"/>
      <c r="P182" s="59"/>
      <c r="Q182" s="59"/>
      <c r="R182" s="59"/>
      <c r="S182" s="59"/>
      <c r="T182" s="59"/>
      <c r="U182" s="59"/>
      <c r="V182" s="59"/>
      <c r="W182" s="59"/>
      <c r="X182" s="59"/>
      <c r="Y182" s="59"/>
      <c r="Z182" s="59"/>
      <c r="AA182" s="59"/>
    </row>
    <row r="183" spans="1:27" ht="15.75" customHeight="1" x14ac:dyDescent="0.3">
      <c r="A183" s="59"/>
      <c r="B183" s="59"/>
      <c r="C183" s="59"/>
      <c r="D183" s="86"/>
      <c r="E183" s="59"/>
      <c r="F183" s="59"/>
      <c r="G183" s="59"/>
      <c r="H183" s="59"/>
      <c r="I183" s="59"/>
      <c r="J183" s="59"/>
      <c r="K183" s="59"/>
      <c r="L183" s="59"/>
      <c r="M183" s="59"/>
      <c r="N183" s="59"/>
      <c r="O183" s="59"/>
      <c r="P183" s="59"/>
      <c r="Q183" s="59"/>
      <c r="R183" s="59"/>
      <c r="S183" s="59"/>
      <c r="T183" s="59"/>
      <c r="U183" s="59"/>
      <c r="V183" s="59"/>
      <c r="W183" s="59"/>
      <c r="X183" s="59"/>
      <c r="Y183" s="59"/>
      <c r="Z183" s="59"/>
      <c r="AA183" s="59"/>
    </row>
    <row r="184" spans="1:27" ht="15.75" customHeight="1" x14ac:dyDescent="0.3">
      <c r="A184" s="59"/>
      <c r="B184" s="59"/>
      <c r="C184" s="59"/>
      <c r="D184" s="86"/>
      <c r="E184" s="59"/>
      <c r="F184" s="59"/>
      <c r="G184" s="59"/>
      <c r="H184" s="59"/>
      <c r="I184" s="59"/>
      <c r="J184" s="59"/>
      <c r="K184" s="59"/>
      <c r="L184" s="59"/>
      <c r="M184" s="59"/>
      <c r="N184" s="59"/>
      <c r="O184" s="59"/>
      <c r="P184" s="59"/>
      <c r="Q184" s="59"/>
      <c r="R184" s="59"/>
      <c r="S184" s="59"/>
      <c r="T184" s="59"/>
      <c r="U184" s="59"/>
      <c r="V184" s="59"/>
      <c r="W184" s="59"/>
      <c r="X184" s="59"/>
      <c r="Y184" s="59"/>
      <c r="Z184" s="59"/>
      <c r="AA184" s="59"/>
    </row>
    <row r="185" spans="1:27" ht="15.75" customHeight="1" x14ac:dyDescent="0.3">
      <c r="A185" s="59"/>
      <c r="B185" s="59"/>
      <c r="C185" s="59"/>
      <c r="D185" s="86"/>
      <c r="E185" s="59"/>
      <c r="F185" s="59"/>
      <c r="G185" s="59"/>
      <c r="H185" s="59"/>
      <c r="I185" s="59"/>
      <c r="J185" s="59"/>
      <c r="K185" s="59"/>
      <c r="L185" s="59"/>
      <c r="M185" s="59"/>
      <c r="N185" s="59"/>
      <c r="O185" s="59"/>
      <c r="P185" s="59"/>
      <c r="Q185" s="59"/>
      <c r="R185" s="59"/>
      <c r="S185" s="59"/>
      <c r="T185" s="59"/>
      <c r="U185" s="59"/>
      <c r="V185" s="59"/>
      <c r="W185" s="59"/>
      <c r="X185" s="59"/>
      <c r="Y185" s="59"/>
      <c r="Z185" s="59"/>
      <c r="AA185" s="59"/>
    </row>
    <row r="186" spans="1:27" ht="15.75" customHeight="1" x14ac:dyDescent="0.3">
      <c r="A186" s="59"/>
      <c r="B186" s="59"/>
      <c r="C186" s="59"/>
      <c r="D186" s="86"/>
      <c r="E186" s="59"/>
      <c r="F186" s="59"/>
      <c r="G186" s="59"/>
      <c r="H186" s="59"/>
      <c r="I186" s="59"/>
      <c r="J186" s="59"/>
      <c r="K186" s="59"/>
      <c r="L186" s="59"/>
      <c r="M186" s="59"/>
      <c r="N186" s="59"/>
      <c r="O186" s="59"/>
      <c r="P186" s="59"/>
      <c r="Q186" s="59"/>
      <c r="R186" s="59"/>
      <c r="S186" s="59"/>
      <c r="T186" s="59"/>
      <c r="U186" s="59"/>
      <c r="V186" s="59"/>
      <c r="W186" s="59"/>
      <c r="X186" s="59"/>
      <c r="Y186" s="59"/>
      <c r="Z186" s="59"/>
      <c r="AA186" s="59"/>
    </row>
    <row r="187" spans="1:27" ht="15.75" customHeight="1" x14ac:dyDescent="0.3">
      <c r="A187" s="59"/>
      <c r="B187" s="59"/>
      <c r="C187" s="59"/>
      <c r="D187" s="86"/>
      <c r="E187" s="59"/>
      <c r="F187" s="59"/>
      <c r="G187" s="59"/>
      <c r="H187" s="59"/>
      <c r="I187" s="59"/>
      <c r="J187" s="59"/>
      <c r="K187" s="59"/>
      <c r="L187" s="59"/>
      <c r="M187" s="59"/>
      <c r="N187" s="59"/>
      <c r="O187" s="59"/>
      <c r="P187" s="59"/>
      <c r="Q187" s="59"/>
      <c r="R187" s="59"/>
      <c r="S187" s="59"/>
      <c r="T187" s="59"/>
      <c r="U187" s="59"/>
      <c r="V187" s="59"/>
      <c r="W187" s="59"/>
      <c r="X187" s="59"/>
      <c r="Y187" s="59"/>
      <c r="Z187" s="59"/>
      <c r="AA187" s="59"/>
    </row>
    <row r="188" spans="1:27" ht="15.75" customHeight="1" x14ac:dyDescent="0.3">
      <c r="A188" s="59"/>
      <c r="B188" s="59"/>
      <c r="C188" s="59"/>
      <c r="D188" s="86"/>
      <c r="E188" s="59"/>
      <c r="F188" s="59"/>
      <c r="G188" s="59"/>
      <c r="H188" s="59"/>
      <c r="I188" s="59"/>
      <c r="J188" s="59"/>
      <c r="K188" s="59"/>
      <c r="L188" s="59"/>
      <c r="M188" s="59"/>
      <c r="N188" s="59"/>
      <c r="O188" s="59"/>
      <c r="P188" s="59"/>
      <c r="Q188" s="59"/>
      <c r="R188" s="59"/>
      <c r="S188" s="59"/>
      <c r="T188" s="59"/>
      <c r="U188" s="59"/>
      <c r="V188" s="59"/>
      <c r="W188" s="59"/>
      <c r="X188" s="59"/>
      <c r="Y188" s="59"/>
      <c r="Z188" s="59"/>
      <c r="AA188" s="59"/>
    </row>
    <row r="189" spans="1:27" ht="15.75" customHeight="1" x14ac:dyDescent="0.3">
      <c r="A189" s="59"/>
      <c r="B189" s="59"/>
      <c r="C189" s="59"/>
      <c r="D189" s="86"/>
      <c r="E189" s="59"/>
      <c r="F189" s="59"/>
      <c r="G189" s="59"/>
      <c r="H189" s="59"/>
      <c r="I189" s="59"/>
      <c r="J189" s="59"/>
      <c r="K189" s="59"/>
      <c r="L189" s="59"/>
      <c r="M189" s="59"/>
      <c r="N189" s="59"/>
      <c r="O189" s="59"/>
      <c r="P189" s="59"/>
      <c r="Q189" s="59"/>
      <c r="R189" s="59"/>
      <c r="S189" s="59"/>
      <c r="T189" s="59"/>
      <c r="U189" s="59"/>
      <c r="V189" s="59"/>
      <c r="W189" s="59"/>
      <c r="X189" s="59"/>
      <c r="Y189" s="59"/>
      <c r="Z189" s="59"/>
      <c r="AA189" s="59"/>
    </row>
    <row r="190" spans="1:27" ht="15.75" customHeight="1" x14ac:dyDescent="0.3">
      <c r="A190" s="59"/>
      <c r="B190" s="59"/>
      <c r="C190" s="59"/>
      <c r="D190" s="86"/>
      <c r="E190" s="59"/>
      <c r="F190" s="59"/>
      <c r="G190" s="59"/>
      <c r="H190" s="59"/>
      <c r="I190" s="59"/>
      <c r="J190" s="59"/>
      <c r="K190" s="59"/>
      <c r="L190" s="59"/>
      <c r="M190" s="59"/>
      <c r="N190" s="59"/>
      <c r="O190" s="59"/>
      <c r="P190" s="59"/>
      <c r="Q190" s="59"/>
      <c r="R190" s="59"/>
      <c r="S190" s="59"/>
      <c r="T190" s="59"/>
      <c r="U190" s="59"/>
      <c r="V190" s="59"/>
      <c r="W190" s="59"/>
      <c r="X190" s="59"/>
      <c r="Y190" s="59"/>
      <c r="Z190" s="59"/>
      <c r="AA190" s="59"/>
    </row>
    <row r="191" spans="1:27" ht="15.75" customHeight="1" x14ac:dyDescent="0.3">
      <c r="A191" s="59"/>
      <c r="B191" s="59"/>
      <c r="C191" s="59"/>
      <c r="D191" s="86"/>
      <c r="E191" s="59"/>
      <c r="F191" s="59"/>
      <c r="G191" s="59"/>
      <c r="H191" s="59"/>
      <c r="I191" s="59"/>
      <c r="J191" s="59"/>
      <c r="K191" s="59"/>
      <c r="L191" s="59"/>
      <c r="M191" s="59"/>
      <c r="N191" s="59"/>
      <c r="O191" s="59"/>
      <c r="P191" s="59"/>
      <c r="Q191" s="59"/>
      <c r="R191" s="59"/>
      <c r="S191" s="59"/>
      <c r="T191" s="59"/>
      <c r="U191" s="59"/>
      <c r="V191" s="59"/>
      <c r="W191" s="59"/>
      <c r="X191" s="59"/>
      <c r="Y191" s="59"/>
      <c r="Z191" s="59"/>
      <c r="AA191" s="59"/>
    </row>
    <row r="192" spans="1:27" ht="15.75" customHeight="1" x14ac:dyDescent="0.3">
      <c r="A192" s="59"/>
      <c r="B192" s="59"/>
      <c r="C192" s="59"/>
      <c r="D192" s="86"/>
      <c r="E192" s="59"/>
      <c r="F192" s="59"/>
      <c r="G192" s="59"/>
      <c r="H192" s="59"/>
      <c r="I192" s="59"/>
      <c r="J192" s="59"/>
      <c r="K192" s="59"/>
      <c r="L192" s="59"/>
      <c r="M192" s="59"/>
      <c r="N192" s="59"/>
      <c r="O192" s="59"/>
      <c r="P192" s="59"/>
      <c r="Q192" s="59"/>
      <c r="R192" s="59"/>
      <c r="S192" s="59"/>
      <c r="T192" s="59"/>
      <c r="U192" s="59"/>
      <c r="V192" s="59"/>
      <c r="W192" s="59"/>
      <c r="X192" s="59"/>
      <c r="Y192" s="59"/>
      <c r="Z192" s="59"/>
      <c r="AA192" s="59"/>
    </row>
    <row r="193" spans="1:27" ht="15.75" customHeight="1" x14ac:dyDescent="0.3">
      <c r="A193" s="59"/>
      <c r="B193" s="59"/>
      <c r="C193" s="59"/>
      <c r="D193" s="86"/>
      <c r="E193" s="59"/>
      <c r="F193" s="59"/>
      <c r="G193" s="59"/>
      <c r="H193" s="59"/>
      <c r="I193" s="59"/>
      <c r="J193" s="59"/>
      <c r="K193" s="59"/>
      <c r="L193" s="59"/>
      <c r="M193" s="59"/>
      <c r="N193" s="59"/>
      <c r="O193" s="59"/>
      <c r="P193" s="59"/>
      <c r="Q193" s="59"/>
      <c r="R193" s="59"/>
      <c r="S193" s="59"/>
      <c r="T193" s="59"/>
      <c r="U193" s="59"/>
      <c r="V193" s="59"/>
      <c r="W193" s="59"/>
      <c r="X193" s="59"/>
      <c r="Y193" s="59"/>
      <c r="Z193" s="59"/>
      <c r="AA193" s="59"/>
    </row>
    <row r="194" spans="1:27" ht="15.75" customHeight="1" x14ac:dyDescent="0.3">
      <c r="A194" s="59"/>
      <c r="B194" s="59"/>
      <c r="C194" s="59"/>
      <c r="D194" s="86"/>
      <c r="E194" s="59"/>
      <c r="F194" s="59"/>
      <c r="G194" s="59"/>
      <c r="H194" s="59"/>
      <c r="I194" s="59"/>
      <c r="J194" s="59"/>
      <c r="K194" s="59"/>
      <c r="L194" s="59"/>
      <c r="M194" s="59"/>
      <c r="N194" s="59"/>
      <c r="O194" s="59"/>
      <c r="P194" s="59"/>
      <c r="Q194" s="59"/>
      <c r="R194" s="59"/>
      <c r="S194" s="59"/>
      <c r="T194" s="59"/>
      <c r="U194" s="59"/>
      <c r="V194" s="59"/>
      <c r="W194" s="59"/>
      <c r="X194" s="59"/>
      <c r="Y194" s="59"/>
      <c r="Z194" s="59"/>
      <c r="AA194" s="59"/>
    </row>
    <row r="195" spans="1:27" ht="15.75" customHeight="1" x14ac:dyDescent="0.3">
      <c r="A195" s="59"/>
      <c r="B195" s="59"/>
      <c r="C195" s="59"/>
      <c r="D195" s="86"/>
      <c r="E195" s="59"/>
      <c r="F195" s="59"/>
      <c r="G195" s="59"/>
      <c r="H195" s="59"/>
      <c r="I195" s="59"/>
      <c r="J195" s="59"/>
      <c r="K195" s="59"/>
      <c r="L195" s="59"/>
      <c r="M195" s="59"/>
      <c r="N195" s="59"/>
      <c r="O195" s="59"/>
      <c r="P195" s="59"/>
      <c r="Q195" s="59"/>
      <c r="R195" s="59"/>
      <c r="S195" s="59"/>
      <c r="T195" s="59"/>
      <c r="U195" s="59"/>
      <c r="V195" s="59"/>
      <c r="W195" s="59"/>
      <c r="X195" s="59"/>
      <c r="Y195" s="59"/>
      <c r="Z195" s="59"/>
      <c r="AA195" s="59"/>
    </row>
    <row r="196" spans="1:27" ht="15.75" customHeight="1" x14ac:dyDescent="0.3">
      <c r="A196" s="59"/>
      <c r="B196" s="59"/>
      <c r="C196" s="59"/>
      <c r="D196" s="86"/>
      <c r="E196" s="59"/>
      <c r="F196" s="59"/>
      <c r="G196" s="59"/>
      <c r="H196" s="59"/>
      <c r="I196" s="59"/>
      <c r="J196" s="59"/>
      <c r="K196" s="59"/>
      <c r="L196" s="59"/>
      <c r="M196" s="59"/>
      <c r="N196" s="59"/>
      <c r="O196" s="59"/>
      <c r="P196" s="59"/>
      <c r="Q196" s="59"/>
      <c r="R196" s="59"/>
      <c r="S196" s="59"/>
      <c r="T196" s="59"/>
      <c r="U196" s="59"/>
      <c r="V196" s="59"/>
      <c r="W196" s="59"/>
      <c r="X196" s="59"/>
      <c r="Y196" s="59"/>
      <c r="Z196" s="59"/>
      <c r="AA196" s="59"/>
    </row>
    <row r="197" spans="1:27" ht="15.75" customHeight="1" x14ac:dyDescent="0.3">
      <c r="A197" s="59"/>
      <c r="B197" s="59"/>
      <c r="C197" s="59"/>
      <c r="D197" s="86"/>
      <c r="E197" s="59"/>
      <c r="F197" s="59"/>
      <c r="G197" s="59"/>
      <c r="H197" s="59"/>
      <c r="I197" s="59"/>
      <c r="J197" s="59"/>
      <c r="K197" s="59"/>
      <c r="L197" s="59"/>
      <c r="M197" s="59"/>
      <c r="N197" s="59"/>
      <c r="O197" s="59"/>
      <c r="P197" s="59"/>
      <c r="Q197" s="59"/>
      <c r="R197" s="59"/>
      <c r="S197" s="59"/>
      <c r="T197" s="59"/>
      <c r="U197" s="59"/>
      <c r="V197" s="59"/>
      <c r="W197" s="59"/>
      <c r="X197" s="59"/>
      <c r="Y197" s="59"/>
      <c r="Z197" s="59"/>
      <c r="AA197" s="59"/>
    </row>
    <row r="198" spans="1:27" ht="15.75" customHeight="1" x14ac:dyDescent="0.3">
      <c r="A198" s="59"/>
      <c r="B198" s="59"/>
      <c r="C198" s="59"/>
      <c r="D198" s="86"/>
      <c r="E198" s="59"/>
      <c r="F198" s="59"/>
      <c r="G198" s="59"/>
      <c r="H198" s="59"/>
      <c r="I198" s="59"/>
      <c r="J198" s="59"/>
      <c r="K198" s="59"/>
      <c r="L198" s="59"/>
      <c r="M198" s="59"/>
      <c r="N198" s="59"/>
      <c r="O198" s="59"/>
      <c r="P198" s="59"/>
      <c r="Q198" s="59"/>
      <c r="R198" s="59"/>
      <c r="S198" s="59"/>
      <c r="T198" s="59"/>
      <c r="U198" s="59"/>
      <c r="V198" s="59"/>
      <c r="W198" s="59"/>
      <c r="X198" s="59"/>
      <c r="Y198" s="59"/>
      <c r="Z198" s="59"/>
      <c r="AA198" s="59"/>
    </row>
    <row r="199" spans="1:27" ht="15.75" customHeight="1" x14ac:dyDescent="0.3">
      <c r="A199" s="59"/>
      <c r="B199" s="59"/>
      <c r="C199" s="59"/>
      <c r="D199" s="86"/>
      <c r="E199" s="59"/>
      <c r="F199" s="59"/>
      <c r="G199" s="59"/>
      <c r="H199" s="59"/>
      <c r="I199" s="59"/>
      <c r="J199" s="59"/>
      <c r="K199" s="59"/>
      <c r="L199" s="59"/>
      <c r="M199" s="59"/>
      <c r="N199" s="59"/>
      <c r="O199" s="59"/>
      <c r="P199" s="59"/>
      <c r="Q199" s="59"/>
      <c r="R199" s="59"/>
      <c r="S199" s="59"/>
      <c r="T199" s="59"/>
      <c r="U199" s="59"/>
      <c r="V199" s="59"/>
      <c r="W199" s="59"/>
      <c r="X199" s="59"/>
      <c r="Y199" s="59"/>
      <c r="Z199" s="59"/>
      <c r="AA199" s="59"/>
    </row>
    <row r="200" spans="1:27" ht="15.75" customHeight="1" x14ac:dyDescent="0.3">
      <c r="A200" s="59"/>
      <c r="B200" s="59"/>
      <c r="C200" s="59"/>
      <c r="D200" s="86"/>
      <c r="E200" s="59"/>
      <c r="F200" s="59"/>
      <c r="G200" s="59"/>
      <c r="H200" s="59"/>
      <c r="I200" s="59"/>
      <c r="J200" s="59"/>
      <c r="K200" s="59"/>
      <c r="L200" s="59"/>
      <c r="M200" s="59"/>
      <c r="N200" s="59"/>
      <c r="O200" s="59"/>
      <c r="P200" s="59"/>
      <c r="Q200" s="59"/>
      <c r="R200" s="59"/>
      <c r="S200" s="59"/>
      <c r="T200" s="59"/>
      <c r="U200" s="59"/>
      <c r="V200" s="59"/>
      <c r="W200" s="59"/>
      <c r="X200" s="59"/>
      <c r="Y200" s="59"/>
      <c r="Z200" s="59"/>
      <c r="AA200" s="59"/>
    </row>
    <row r="201" spans="1:27" ht="15.75" customHeight="1" x14ac:dyDescent="0.3">
      <c r="A201" s="59"/>
      <c r="B201" s="59"/>
      <c r="C201" s="59"/>
      <c r="D201" s="86"/>
      <c r="E201" s="59"/>
      <c r="F201" s="59"/>
      <c r="G201" s="59"/>
      <c r="H201" s="59"/>
      <c r="I201" s="59"/>
      <c r="J201" s="59"/>
      <c r="K201" s="59"/>
      <c r="L201" s="59"/>
      <c r="M201" s="59"/>
      <c r="N201" s="59"/>
      <c r="O201" s="59"/>
      <c r="P201" s="59"/>
      <c r="Q201" s="59"/>
      <c r="R201" s="59"/>
      <c r="S201" s="59"/>
      <c r="T201" s="59"/>
      <c r="U201" s="59"/>
      <c r="V201" s="59"/>
      <c r="W201" s="59"/>
      <c r="X201" s="59"/>
      <c r="Y201" s="59"/>
      <c r="Z201" s="59"/>
      <c r="AA201" s="59"/>
    </row>
    <row r="202" spans="1:27" ht="15.75" customHeight="1" x14ac:dyDescent="0.3">
      <c r="A202" s="59"/>
      <c r="B202" s="59"/>
      <c r="C202" s="59"/>
      <c r="D202" s="86"/>
      <c r="E202" s="59"/>
      <c r="F202" s="59"/>
      <c r="G202" s="59"/>
      <c r="H202" s="59"/>
      <c r="I202" s="59"/>
      <c r="J202" s="59"/>
      <c r="K202" s="59"/>
      <c r="L202" s="59"/>
      <c r="M202" s="59"/>
      <c r="N202" s="59"/>
      <c r="O202" s="59"/>
      <c r="P202" s="59"/>
      <c r="Q202" s="59"/>
      <c r="R202" s="59"/>
      <c r="S202" s="59"/>
      <c r="T202" s="59"/>
      <c r="U202" s="59"/>
      <c r="V202" s="59"/>
      <c r="W202" s="59"/>
      <c r="X202" s="59"/>
      <c r="Y202" s="59"/>
      <c r="Z202" s="59"/>
      <c r="AA202" s="59"/>
    </row>
    <row r="203" spans="1:27" ht="15.75" customHeight="1" x14ac:dyDescent="0.3">
      <c r="A203" s="59"/>
      <c r="B203" s="59"/>
      <c r="C203" s="59"/>
      <c r="D203" s="86"/>
      <c r="E203" s="59"/>
      <c r="F203" s="59"/>
      <c r="G203" s="59"/>
      <c r="H203" s="59"/>
      <c r="I203" s="59"/>
      <c r="J203" s="59"/>
      <c r="K203" s="59"/>
      <c r="L203" s="59"/>
      <c r="M203" s="59"/>
      <c r="N203" s="59"/>
      <c r="O203" s="59"/>
      <c r="P203" s="59"/>
      <c r="Q203" s="59"/>
      <c r="R203" s="59"/>
      <c r="S203" s="59"/>
      <c r="T203" s="59"/>
      <c r="U203" s="59"/>
      <c r="V203" s="59"/>
      <c r="W203" s="59"/>
      <c r="X203" s="59"/>
      <c r="Y203" s="59"/>
      <c r="Z203" s="59"/>
      <c r="AA203" s="59"/>
    </row>
    <row r="204" spans="1:27" ht="15.75" customHeight="1" x14ac:dyDescent="0.3">
      <c r="A204" s="59"/>
      <c r="B204" s="59"/>
      <c r="C204" s="59"/>
      <c r="D204" s="86"/>
      <c r="E204" s="59"/>
      <c r="F204" s="59"/>
      <c r="G204" s="59"/>
      <c r="H204" s="59"/>
      <c r="I204" s="59"/>
      <c r="J204" s="59"/>
      <c r="K204" s="59"/>
      <c r="L204" s="59"/>
      <c r="M204" s="59"/>
      <c r="N204" s="59"/>
      <c r="O204" s="59"/>
      <c r="P204" s="59"/>
      <c r="Q204" s="59"/>
      <c r="R204" s="59"/>
      <c r="S204" s="59"/>
      <c r="T204" s="59"/>
      <c r="U204" s="59"/>
      <c r="V204" s="59"/>
      <c r="W204" s="59"/>
      <c r="X204" s="59"/>
      <c r="Y204" s="59"/>
      <c r="Z204" s="59"/>
      <c r="AA204" s="59"/>
    </row>
    <row r="205" spans="1:27" ht="15.75" customHeight="1" x14ac:dyDescent="0.3">
      <c r="A205" s="59"/>
      <c r="B205" s="59"/>
      <c r="C205" s="59"/>
      <c r="D205" s="86"/>
      <c r="E205" s="59"/>
      <c r="F205" s="59"/>
      <c r="G205" s="59"/>
      <c r="H205" s="59"/>
      <c r="I205" s="59"/>
      <c r="J205" s="59"/>
      <c r="K205" s="59"/>
      <c r="L205" s="59"/>
      <c r="M205" s="59"/>
      <c r="N205" s="59"/>
      <c r="O205" s="59"/>
      <c r="P205" s="59"/>
      <c r="Q205" s="59"/>
      <c r="R205" s="59"/>
      <c r="S205" s="59"/>
      <c r="T205" s="59"/>
      <c r="U205" s="59"/>
      <c r="V205" s="59"/>
      <c r="W205" s="59"/>
      <c r="X205" s="59"/>
      <c r="Y205" s="59"/>
      <c r="Z205" s="59"/>
      <c r="AA205" s="59"/>
    </row>
    <row r="206" spans="1:27" ht="15.75" customHeight="1" x14ac:dyDescent="0.3">
      <c r="A206" s="59"/>
      <c r="B206" s="59"/>
      <c r="C206" s="59"/>
      <c r="D206" s="86"/>
      <c r="E206" s="59"/>
      <c r="F206" s="59"/>
      <c r="G206" s="59"/>
      <c r="H206" s="59"/>
      <c r="I206" s="59"/>
      <c r="J206" s="59"/>
      <c r="K206" s="59"/>
      <c r="L206" s="59"/>
      <c r="M206" s="59"/>
      <c r="N206" s="59"/>
      <c r="O206" s="59"/>
      <c r="P206" s="59"/>
      <c r="Q206" s="59"/>
      <c r="R206" s="59"/>
      <c r="S206" s="59"/>
      <c r="T206" s="59"/>
      <c r="U206" s="59"/>
      <c r="V206" s="59"/>
      <c r="W206" s="59"/>
      <c r="X206" s="59"/>
      <c r="Y206" s="59"/>
      <c r="Z206" s="59"/>
      <c r="AA206" s="59"/>
    </row>
    <row r="207" spans="1:27" ht="15.75" customHeight="1" x14ac:dyDescent="0.3">
      <c r="A207" s="59"/>
      <c r="B207" s="59"/>
      <c r="C207" s="59"/>
      <c r="D207" s="86"/>
      <c r="E207" s="59"/>
      <c r="F207" s="59"/>
      <c r="G207" s="59"/>
      <c r="H207" s="59"/>
      <c r="I207" s="59"/>
      <c r="J207" s="59"/>
      <c r="K207" s="59"/>
      <c r="L207" s="59"/>
      <c r="M207" s="59"/>
      <c r="N207" s="59"/>
      <c r="O207" s="59"/>
      <c r="P207" s="59"/>
      <c r="Q207" s="59"/>
      <c r="R207" s="59"/>
      <c r="S207" s="59"/>
      <c r="T207" s="59"/>
      <c r="U207" s="59"/>
      <c r="V207" s="59"/>
      <c r="W207" s="59"/>
      <c r="X207" s="59"/>
      <c r="Y207" s="59"/>
      <c r="Z207" s="59"/>
      <c r="AA207" s="59"/>
    </row>
    <row r="208" spans="1:27" ht="15.75" customHeight="1" x14ac:dyDescent="0.3">
      <c r="A208" s="59"/>
      <c r="B208" s="59"/>
      <c r="C208" s="59"/>
      <c r="D208" s="86"/>
      <c r="E208" s="59"/>
      <c r="F208" s="59"/>
      <c r="G208" s="59"/>
      <c r="H208" s="59"/>
      <c r="I208" s="59"/>
      <c r="J208" s="59"/>
      <c r="K208" s="59"/>
      <c r="L208" s="59"/>
      <c r="M208" s="59"/>
      <c r="N208" s="59"/>
      <c r="O208" s="59"/>
      <c r="P208" s="59"/>
      <c r="Q208" s="59"/>
      <c r="R208" s="59"/>
      <c r="S208" s="59"/>
      <c r="T208" s="59"/>
      <c r="U208" s="59"/>
      <c r="V208" s="59"/>
      <c r="W208" s="59"/>
      <c r="X208" s="59"/>
      <c r="Y208" s="59"/>
      <c r="Z208" s="59"/>
      <c r="AA208" s="59"/>
    </row>
    <row r="209" spans="1:27" ht="15.75" customHeight="1" x14ac:dyDescent="0.3">
      <c r="A209" s="59"/>
      <c r="B209" s="59"/>
      <c r="C209" s="59"/>
      <c r="D209" s="86"/>
      <c r="E209" s="59"/>
      <c r="F209" s="59"/>
      <c r="G209" s="59"/>
      <c r="H209" s="59"/>
      <c r="I209" s="59"/>
      <c r="J209" s="59"/>
      <c r="K209" s="59"/>
      <c r="L209" s="59"/>
      <c r="M209" s="59"/>
      <c r="N209" s="59"/>
      <c r="O209" s="59"/>
      <c r="P209" s="59"/>
      <c r="Q209" s="59"/>
      <c r="R209" s="59"/>
      <c r="S209" s="59"/>
      <c r="T209" s="59"/>
      <c r="U209" s="59"/>
      <c r="V209" s="59"/>
      <c r="W209" s="59"/>
      <c r="X209" s="59"/>
      <c r="Y209" s="59"/>
      <c r="Z209" s="59"/>
      <c r="AA209" s="59"/>
    </row>
    <row r="210" spans="1:27" ht="15.75" customHeight="1" x14ac:dyDescent="0.3">
      <c r="A210" s="59"/>
      <c r="B210" s="59"/>
      <c r="C210" s="59"/>
      <c r="D210" s="86"/>
      <c r="E210" s="59"/>
      <c r="F210" s="59"/>
      <c r="G210" s="59"/>
      <c r="H210" s="59"/>
      <c r="I210" s="59"/>
      <c r="J210" s="59"/>
      <c r="K210" s="59"/>
      <c r="L210" s="59"/>
      <c r="M210" s="59"/>
      <c r="N210" s="59"/>
      <c r="O210" s="59"/>
      <c r="P210" s="59"/>
      <c r="Q210" s="59"/>
      <c r="R210" s="59"/>
      <c r="S210" s="59"/>
      <c r="T210" s="59"/>
      <c r="U210" s="59"/>
      <c r="V210" s="59"/>
      <c r="W210" s="59"/>
      <c r="X210" s="59"/>
      <c r="Y210" s="59"/>
      <c r="Z210" s="59"/>
      <c r="AA210" s="59"/>
    </row>
    <row r="211" spans="1:27" ht="15.75" customHeight="1" x14ac:dyDescent="0.3">
      <c r="A211" s="59"/>
      <c r="B211" s="59"/>
      <c r="C211" s="59"/>
      <c r="D211" s="86"/>
      <c r="E211" s="59"/>
      <c r="F211" s="59"/>
      <c r="G211" s="59"/>
      <c r="H211" s="59"/>
      <c r="I211" s="59"/>
      <c r="J211" s="59"/>
      <c r="K211" s="59"/>
      <c r="L211" s="59"/>
      <c r="M211" s="59"/>
      <c r="N211" s="59"/>
      <c r="O211" s="59"/>
      <c r="P211" s="59"/>
      <c r="Q211" s="59"/>
      <c r="R211" s="59"/>
      <c r="S211" s="59"/>
      <c r="T211" s="59"/>
      <c r="U211" s="59"/>
      <c r="V211" s="59"/>
      <c r="W211" s="59"/>
      <c r="X211" s="59"/>
      <c r="Y211" s="59"/>
      <c r="Z211" s="59"/>
      <c r="AA211" s="59"/>
    </row>
    <row r="212" spans="1:27" ht="15.75" customHeight="1" x14ac:dyDescent="0.3">
      <c r="A212" s="59"/>
      <c r="B212" s="59"/>
      <c r="C212" s="59"/>
      <c r="D212" s="86"/>
      <c r="E212" s="59"/>
      <c r="F212" s="59"/>
      <c r="G212" s="59"/>
      <c r="H212" s="59"/>
      <c r="I212" s="59"/>
      <c r="J212" s="59"/>
      <c r="K212" s="59"/>
      <c r="L212" s="59"/>
      <c r="M212" s="59"/>
      <c r="N212" s="59"/>
      <c r="O212" s="59"/>
      <c r="P212" s="59"/>
      <c r="Q212" s="59"/>
      <c r="R212" s="59"/>
      <c r="S212" s="59"/>
      <c r="T212" s="59"/>
      <c r="U212" s="59"/>
      <c r="V212" s="59"/>
      <c r="W212" s="59"/>
      <c r="X212" s="59"/>
      <c r="Y212" s="59"/>
      <c r="Z212" s="59"/>
      <c r="AA212" s="59"/>
    </row>
    <row r="213" spans="1:27" ht="15.75" customHeight="1" x14ac:dyDescent="0.3">
      <c r="A213" s="59"/>
      <c r="B213" s="59"/>
      <c r="C213" s="59"/>
      <c r="D213" s="86"/>
      <c r="E213" s="59"/>
      <c r="F213" s="59"/>
      <c r="G213" s="59"/>
      <c r="H213" s="59"/>
      <c r="I213" s="59"/>
      <c r="J213" s="59"/>
      <c r="K213" s="59"/>
      <c r="L213" s="59"/>
      <c r="M213" s="59"/>
      <c r="N213" s="59"/>
      <c r="O213" s="59"/>
      <c r="P213" s="59"/>
      <c r="Q213" s="59"/>
      <c r="R213" s="59"/>
      <c r="S213" s="59"/>
      <c r="T213" s="59"/>
      <c r="U213" s="59"/>
      <c r="V213" s="59"/>
      <c r="W213" s="59"/>
      <c r="X213" s="59"/>
      <c r="Y213" s="59"/>
      <c r="Z213" s="59"/>
      <c r="AA213" s="59"/>
    </row>
    <row r="214" spans="1:27" ht="15.75" customHeight="1" x14ac:dyDescent="0.3">
      <c r="A214" s="59"/>
      <c r="B214" s="59"/>
      <c r="C214" s="59"/>
      <c r="D214" s="86"/>
      <c r="E214" s="59"/>
      <c r="F214" s="59"/>
      <c r="G214" s="59"/>
      <c r="H214" s="59"/>
      <c r="I214" s="59"/>
      <c r="J214" s="59"/>
      <c r="K214" s="59"/>
      <c r="L214" s="59"/>
      <c r="M214" s="59"/>
      <c r="N214" s="59"/>
      <c r="O214" s="59"/>
      <c r="P214" s="59"/>
      <c r="Q214" s="59"/>
      <c r="R214" s="59"/>
      <c r="S214" s="59"/>
      <c r="T214" s="59"/>
      <c r="U214" s="59"/>
      <c r="V214" s="59"/>
      <c r="W214" s="59"/>
      <c r="X214" s="59"/>
      <c r="Y214" s="59"/>
      <c r="Z214" s="59"/>
      <c r="AA214" s="59"/>
    </row>
    <row r="215" spans="1:27" ht="15.75" customHeight="1" x14ac:dyDescent="0.3">
      <c r="A215" s="59"/>
      <c r="B215" s="59"/>
      <c r="C215" s="59"/>
      <c r="D215" s="86"/>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spans="1:27" ht="15.75" customHeight="1" x14ac:dyDescent="0.3">
      <c r="A216" s="59"/>
      <c r="B216" s="59"/>
      <c r="C216" s="59"/>
      <c r="D216" s="86"/>
      <c r="E216" s="59"/>
      <c r="F216" s="59"/>
      <c r="G216" s="59"/>
      <c r="H216" s="59"/>
      <c r="I216" s="59"/>
      <c r="J216" s="59"/>
      <c r="K216" s="59"/>
      <c r="L216" s="59"/>
      <c r="M216" s="59"/>
      <c r="N216" s="59"/>
      <c r="O216" s="59"/>
      <c r="P216" s="59"/>
      <c r="Q216" s="59"/>
      <c r="R216" s="59"/>
      <c r="S216" s="59"/>
      <c r="T216" s="59"/>
      <c r="U216" s="59"/>
      <c r="V216" s="59"/>
      <c r="W216" s="59"/>
      <c r="X216" s="59"/>
      <c r="Y216" s="59"/>
      <c r="Z216" s="59"/>
      <c r="AA216" s="59"/>
    </row>
    <row r="217" spans="1:27" ht="15.75" customHeight="1" x14ac:dyDescent="0.3">
      <c r="A217" s="59"/>
      <c r="B217" s="59"/>
      <c r="C217" s="59"/>
      <c r="D217" s="86"/>
      <c r="E217" s="59"/>
      <c r="F217" s="59"/>
      <c r="G217" s="59"/>
      <c r="H217" s="59"/>
      <c r="I217" s="59"/>
      <c r="J217" s="59"/>
      <c r="K217" s="59"/>
      <c r="L217" s="59"/>
      <c r="M217" s="59"/>
      <c r="N217" s="59"/>
      <c r="O217" s="59"/>
      <c r="P217" s="59"/>
      <c r="Q217" s="59"/>
      <c r="R217" s="59"/>
      <c r="S217" s="59"/>
      <c r="T217" s="59"/>
      <c r="U217" s="59"/>
      <c r="V217" s="59"/>
      <c r="W217" s="59"/>
      <c r="X217" s="59"/>
      <c r="Y217" s="59"/>
      <c r="Z217" s="59"/>
      <c r="AA217" s="59"/>
    </row>
    <row r="218" spans="1:27" ht="15.75" customHeight="1" x14ac:dyDescent="0.3">
      <c r="A218" s="59"/>
      <c r="B218" s="59"/>
      <c r="C218" s="59"/>
      <c r="D218" s="86"/>
      <c r="E218" s="59"/>
      <c r="F218" s="59"/>
      <c r="G218" s="59"/>
      <c r="H218" s="59"/>
      <c r="I218" s="59"/>
      <c r="J218" s="59"/>
      <c r="K218" s="59"/>
      <c r="L218" s="59"/>
      <c r="M218" s="59"/>
      <c r="N218" s="59"/>
      <c r="O218" s="59"/>
      <c r="P218" s="59"/>
      <c r="Q218" s="59"/>
      <c r="R218" s="59"/>
      <c r="S218" s="59"/>
      <c r="T218" s="59"/>
      <c r="U218" s="59"/>
      <c r="V218" s="59"/>
      <c r="W218" s="59"/>
      <c r="X218" s="59"/>
      <c r="Y218" s="59"/>
      <c r="Z218" s="59"/>
      <c r="AA218" s="59"/>
    </row>
    <row r="219" spans="1:27" ht="15.75" customHeight="1" x14ac:dyDescent="0.3">
      <c r="A219" s="59"/>
      <c r="B219" s="59"/>
      <c r="C219" s="59"/>
      <c r="D219" s="86"/>
      <c r="E219" s="59"/>
      <c r="F219" s="59"/>
      <c r="G219" s="59"/>
      <c r="H219" s="59"/>
      <c r="I219" s="59"/>
      <c r="J219" s="59"/>
      <c r="K219" s="59"/>
      <c r="L219" s="59"/>
      <c r="M219" s="59"/>
      <c r="N219" s="59"/>
      <c r="O219" s="59"/>
      <c r="P219" s="59"/>
      <c r="Q219" s="59"/>
      <c r="R219" s="59"/>
      <c r="S219" s="59"/>
      <c r="T219" s="59"/>
      <c r="U219" s="59"/>
      <c r="V219" s="59"/>
      <c r="W219" s="59"/>
      <c r="X219" s="59"/>
      <c r="Y219" s="59"/>
      <c r="Z219" s="59"/>
      <c r="AA219" s="59"/>
    </row>
    <row r="220" spans="1:27" ht="15.75" customHeight="1" x14ac:dyDescent="0.3">
      <c r="A220" s="59"/>
      <c r="B220" s="59"/>
      <c r="C220" s="59"/>
      <c r="D220" s="86"/>
      <c r="E220" s="59"/>
      <c r="F220" s="59"/>
      <c r="G220" s="59"/>
      <c r="H220" s="59"/>
      <c r="I220" s="59"/>
      <c r="J220" s="59"/>
      <c r="K220" s="59"/>
      <c r="L220" s="59"/>
      <c r="M220" s="59"/>
      <c r="N220" s="59"/>
      <c r="O220" s="59"/>
      <c r="P220" s="59"/>
      <c r="Q220" s="59"/>
      <c r="R220" s="59"/>
      <c r="S220" s="59"/>
      <c r="T220" s="59"/>
      <c r="U220" s="59"/>
      <c r="V220" s="59"/>
      <c r="W220" s="59"/>
      <c r="X220" s="59"/>
      <c r="Y220" s="59"/>
      <c r="Z220" s="59"/>
      <c r="AA220" s="59"/>
    </row>
    <row r="221" spans="1:27" ht="15.75" customHeight="1" x14ac:dyDescent="0.3">
      <c r="A221" s="59"/>
      <c r="B221" s="59"/>
      <c r="C221" s="59"/>
      <c r="D221" s="86"/>
      <c r="E221" s="59"/>
      <c r="F221" s="59"/>
      <c r="G221" s="59"/>
      <c r="H221" s="59"/>
      <c r="I221" s="59"/>
      <c r="J221" s="59"/>
      <c r="K221" s="59"/>
      <c r="L221" s="59"/>
      <c r="M221" s="59"/>
      <c r="N221" s="59"/>
      <c r="O221" s="59"/>
      <c r="P221" s="59"/>
      <c r="Q221" s="59"/>
      <c r="R221" s="59"/>
      <c r="S221" s="59"/>
      <c r="T221" s="59"/>
      <c r="U221" s="59"/>
      <c r="V221" s="59"/>
      <c r="W221" s="59"/>
      <c r="X221" s="59"/>
      <c r="Y221" s="59"/>
      <c r="Z221" s="59"/>
      <c r="AA221" s="59"/>
    </row>
    <row r="222" spans="1:27" ht="15.75" customHeight="1" x14ac:dyDescent="0.3">
      <c r="A222" s="59"/>
      <c r="B222" s="59"/>
      <c r="C222" s="59"/>
      <c r="D222" s="86"/>
      <c r="E222" s="59"/>
      <c r="F222" s="59"/>
      <c r="G222" s="59"/>
      <c r="H222" s="59"/>
      <c r="I222" s="59"/>
      <c r="J222" s="59"/>
      <c r="K222" s="59"/>
      <c r="L222" s="59"/>
      <c r="M222" s="59"/>
      <c r="N222" s="59"/>
      <c r="O222" s="59"/>
      <c r="P222" s="59"/>
      <c r="Q222" s="59"/>
      <c r="R222" s="59"/>
      <c r="S222" s="59"/>
      <c r="T222" s="59"/>
      <c r="U222" s="59"/>
      <c r="V222" s="59"/>
      <c r="W222" s="59"/>
      <c r="X222" s="59"/>
      <c r="Y222" s="59"/>
      <c r="Z222" s="59"/>
      <c r="AA222" s="59"/>
    </row>
    <row r="223" spans="1:27" ht="15.75" customHeight="1" x14ac:dyDescent="0.3">
      <c r="A223" s="59"/>
      <c r="B223" s="59"/>
      <c r="C223" s="59"/>
      <c r="D223" s="86"/>
      <c r="E223" s="59"/>
      <c r="F223" s="59"/>
      <c r="G223" s="59"/>
      <c r="H223" s="59"/>
      <c r="I223" s="59"/>
      <c r="J223" s="59"/>
      <c r="K223" s="59"/>
      <c r="L223" s="59"/>
      <c r="M223" s="59"/>
      <c r="N223" s="59"/>
      <c r="O223" s="59"/>
      <c r="P223" s="59"/>
      <c r="Q223" s="59"/>
      <c r="R223" s="59"/>
      <c r="S223" s="59"/>
      <c r="T223" s="59"/>
      <c r="U223" s="59"/>
      <c r="V223" s="59"/>
      <c r="W223" s="59"/>
      <c r="X223" s="59"/>
      <c r="Y223" s="59"/>
      <c r="Z223" s="59"/>
      <c r="AA223" s="59"/>
    </row>
    <row r="224" spans="1:27" ht="15.75" customHeight="1" x14ac:dyDescent="0.3">
      <c r="A224" s="59"/>
      <c r="B224" s="59"/>
      <c r="C224" s="59"/>
      <c r="D224" s="86"/>
      <c r="E224" s="59"/>
      <c r="F224" s="59"/>
      <c r="G224" s="59"/>
      <c r="H224" s="59"/>
      <c r="I224" s="59"/>
      <c r="J224" s="59"/>
      <c r="K224" s="59"/>
      <c r="L224" s="59"/>
      <c r="M224" s="59"/>
      <c r="N224" s="59"/>
      <c r="O224" s="59"/>
      <c r="P224" s="59"/>
      <c r="Q224" s="59"/>
      <c r="R224" s="59"/>
      <c r="S224" s="59"/>
      <c r="T224" s="59"/>
      <c r="U224" s="59"/>
      <c r="V224" s="59"/>
      <c r="W224" s="59"/>
      <c r="X224" s="59"/>
      <c r="Y224" s="59"/>
      <c r="Z224" s="59"/>
      <c r="AA224" s="59"/>
    </row>
    <row r="225" spans="1:27" ht="15.75" customHeight="1" x14ac:dyDescent="0.3">
      <c r="A225" s="59"/>
      <c r="B225" s="59"/>
      <c r="C225" s="59"/>
      <c r="D225" s="86"/>
      <c r="E225" s="59"/>
      <c r="F225" s="59"/>
      <c r="G225" s="59"/>
      <c r="H225" s="59"/>
      <c r="I225" s="59"/>
      <c r="J225" s="59"/>
      <c r="K225" s="59"/>
      <c r="L225" s="59"/>
      <c r="M225" s="59"/>
      <c r="N225" s="59"/>
      <c r="O225" s="59"/>
      <c r="P225" s="59"/>
      <c r="Q225" s="59"/>
      <c r="R225" s="59"/>
      <c r="S225" s="59"/>
      <c r="T225" s="59"/>
      <c r="U225" s="59"/>
      <c r="V225" s="59"/>
      <c r="W225" s="59"/>
      <c r="X225" s="59"/>
      <c r="Y225" s="59"/>
      <c r="Z225" s="59"/>
      <c r="AA225" s="59"/>
    </row>
    <row r="226" spans="1:27" ht="15.75" customHeight="1" x14ac:dyDescent="0.3">
      <c r="A226" s="59"/>
      <c r="B226" s="59"/>
      <c r="C226" s="59"/>
      <c r="D226" s="86"/>
      <c r="E226" s="59"/>
      <c r="F226" s="59"/>
      <c r="G226" s="59"/>
      <c r="H226" s="59"/>
      <c r="I226" s="59"/>
      <c r="J226" s="59"/>
      <c r="K226" s="59"/>
      <c r="L226" s="59"/>
      <c r="M226" s="59"/>
      <c r="N226" s="59"/>
      <c r="O226" s="59"/>
      <c r="P226" s="59"/>
      <c r="Q226" s="59"/>
      <c r="R226" s="59"/>
      <c r="S226" s="59"/>
      <c r="T226" s="59"/>
      <c r="U226" s="59"/>
      <c r="V226" s="59"/>
      <c r="W226" s="59"/>
      <c r="X226" s="59"/>
      <c r="Y226" s="59"/>
      <c r="Z226" s="59"/>
      <c r="AA226" s="59"/>
    </row>
    <row r="227" spans="1:27" ht="15.75" customHeight="1" x14ac:dyDescent="0.3">
      <c r="A227" s="59"/>
      <c r="B227" s="59"/>
      <c r="C227" s="59"/>
      <c r="D227" s="86"/>
      <c r="E227" s="59"/>
      <c r="F227" s="59"/>
      <c r="G227" s="59"/>
      <c r="H227" s="59"/>
      <c r="I227" s="59"/>
      <c r="J227" s="59"/>
      <c r="K227" s="59"/>
      <c r="L227" s="59"/>
      <c r="M227" s="59"/>
      <c r="N227" s="59"/>
      <c r="O227" s="59"/>
      <c r="P227" s="59"/>
      <c r="Q227" s="59"/>
      <c r="R227" s="59"/>
      <c r="S227" s="59"/>
      <c r="T227" s="59"/>
      <c r="U227" s="59"/>
      <c r="V227" s="59"/>
      <c r="W227" s="59"/>
      <c r="X227" s="59"/>
      <c r="Y227" s="59"/>
      <c r="Z227" s="59"/>
      <c r="AA227" s="59"/>
    </row>
    <row r="228" spans="1:27" ht="15.75" customHeight="1" x14ac:dyDescent="0.3">
      <c r="A228" s="59"/>
      <c r="B228" s="59"/>
      <c r="C228" s="59"/>
      <c r="D228" s="86"/>
      <c r="E228" s="59"/>
      <c r="F228" s="59"/>
      <c r="G228" s="59"/>
      <c r="H228" s="59"/>
      <c r="I228" s="59"/>
      <c r="J228" s="59"/>
      <c r="K228" s="59"/>
      <c r="L228" s="59"/>
      <c r="M228" s="59"/>
      <c r="N228" s="59"/>
      <c r="O228" s="59"/>
      <c r="P228" s="59"/>
      <c r="Q228" s="59"/>
      <c r="R228" s="59"/>
      <c r="S228" s="59"/>
      <c r="T228" s="59"/>
      <c r="U228" s="59"/>
      <c r="V228" s="59"/>
      <c r="W228" s="59"/>
      <c r="X228" s="59"/>
      <c r="Y228" s="59"/>
      <c r="Z228" s="59"/>
      <c r="AA228" s="59"/>
    </row>
    <row r="229" spans="1:27" ht="15.75" customHeight="1" x14ac:dyDescent="0.25"/>
    <row r="230" spans="1:27" ht="15.75" customHeight="1" x14ac:dyDescent="0.25"/>
    <row r="231" spans="1:27" ht="15.75" customHeight="1" x14ac:dyDescent="0.25"/>
    <row r="232" spans="1:27" ht="15.75" customHeight="1" x14ac:dyDescent="0.25"/>
    <row r="233" spans="1:27" ht="15.75" customHeight="1" x14ac:dyDescent="0.25"/>
    <row r="234" spans="1:27" ht="15.75" customHeight="1" x14ac:dyDescent="0.25"/>
    <row r="235" spans="1:27" ht="15.75" customHeight="1" x14ac:dyDescent="0.25"/>
    <row r="236" spans="1:27" ht="15.75" customHeight="1" x14ac:dyDescent="0.25"/>
    <row r="237" spans="1:27" ht="15.75" customHeight="1" x14ac:dyDescent="0.25"/>
    <row r="238" spans="1:27" ht="15.75" customHeight="1" x14ac:dyDescent="0.25"/>
    <row r="239" spans="1:27" ht="15.75" customHeight="1" x14ac:dyDescent="0.25"/>
    <row r="240" spans="1: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8">
    <mergeCell ref="O2:O3"/>
    <mergeCell ref="P2:P3"/>
    <mergeCell ref="Q3:S3"/>
    <mergeCell ref="A31:D31"/>
    <mergeCell ref="A22:D22"/>
    <mergeCell ref="A23:D23"/>
    <mergeCell ref="A24:D24"/>
    <mergeCell ref="A25:D25"/>
    <mergeCell ref="A26:D26"/>
    <mergeCell ref="A27:D27"/>
    <mergeCell ref="A28:D28"/>
    <mergeCell ref="A29:D29"/>
    <mergeCell ref="A30:D30"/>
    <mergeCell ref="J2:J3"/>
    <mergeCell ref="K2:K3"/>
    <mergeCell ref="L2:L3"/>
    <mergeCell ref="M2:M3"/>
    <mergeCell ref="N2:N3"/>
    <mergeCell ref="A5:A20"/>
    <mergeCell ref="E1:H1"/>
    <mergeCell ref="E2:E3"/>
    <mergeCell ref="F2:F3"/>
    <mergeCell ref="G2:G3"/>
    <mergeCell ref="H2:H3"/>
    <mergeCell ref="D2:D3"/>
    <mergeCell ref="B4:D4"/>
    <mergeCell ref="B1:B3"/>
    <mergeCell ref="C1:C3"/>
  </mergeCells>
  <hyperlinks>
    <hyperlink ref="E2" r:id="rId1"/>
    <hyperlink ref="F2" r:id="rId2"/>
    <hyperlink ref="G2" r:id="rId3"/>
    <hyperlink ref="H2" r:id="rId4"/>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4" ySplit="4" topLeftCell="E5" activePane="bottomRight" state="frozenSplit"/>
      <selection activeCell="E1" sqref="E1"/>
      <selection pane="topRight"/>
      <selection pane="bottomLeft"/>
      <selection pane="bottomRight" activeCell="E1" sqref="E1"/>
    </sheetView>
  </sheetViews>
  <sheetFormatPr defaultColWidth="13.296875" defaultRowHeight="15" customHeight="1" x14ac:dyDescent="0.25"/>
  <cols>
    <col min="1" max="1" width="8.5" customWidth="1"/>
    <col min="2" max="3" width="5" customWidth="1"/>
    <col min="4" max="4" width="39.3984375" customWidth="1"/>
    <col min="5" max="5" width="13.3984375" customWidth="1"/>
    <col min="6" max="6" width="11" customWidth="1"/>
    <col min="7" max="7" width="10.69921875" customWidth="1"/>
    <col min="8" max="8" width="11" customWidth="1"/>
    <col min="9" max="9" width="13.59765625" customWidth="1"/>
    <col min="10" max="10" width="12.5" customWidth="1"/>
    <col min="11" max="11" width="11" customWidth="1"/>
    <col min="12" max="12" width="12.09765625" customWidth="1"/>
    <col min="13" max="13" width="12.3984375" customWidth="1"/>
    <col min="14" max="14" width="12.8984375" customWidth="1"/>
    <col min="15" max="15" width="12" customWidth="1"/>
    <col min="16" max="16" width="12.09765625" customWidth="1"/>
    <col min="17" max="17" width="13.296875" customWidth="1"/>
    <col min="18" max="21" width="14" customWidth="1"/>
    <col min="22" max="22" width="13.296875" customWidth="1"/>
    <col min="23" max="23" width="18.69921875" customWidth="1"/>
    <col min="24" max="24" width="20" customWidth="1"/>
    <col min="25" max="25" width="39.5" customWidth="1"/>
    <col min="26" max="26" width="16.3984375" customWidth="1"/>
  </cols>
  <sheetData>
    <row r="1" spans="1:26" ht="27.75" customHeight="1" x14ac:dyDescent="0.3">
      <c r="A1" s="55"/>
      <c r="B1" s="43" t="s">
        <v>0</v>
      </c>
      <c r="C1" s="43" t="s">
        <v>1</v>
      </c>
      <c r="D1" s="55" t="s">
        <v>2</v>
      </c>
      <c r="E1" s="33">
        <v>43945</v>
      </c>
      <c r="F1" s="32"/>
      <c r="G1" s="31"/>
      <c r="H1" s="154"/>
      <c r="I1" s="33">
        <v>43950</v>
      </c>
      <c r="J1" s="32"/>
      <c r="K1" s="31"/>
      <c r="L1" s="154"/>
      <c r="M1" s="155">
        <v>43966</v>
      </c>
      <c r="N1" s="154"/>
      <c r="O1" s="155">
        <v>43969</v>
      </c>
      <c r="P1" s="154"/>
    </row>
    <row r="2" spans="1:26" ht="22.5" customHeight="1" x14ac:dyDescent="0.3">
      <c r="A2" s="58"/>
      <c r="B2" s="38"/>
      <c r="C2" s="38"/>
      <c r="D2" s="43" t="s">
        <v>3</v>
      </c>
      <c r="E2" s="45" t="s">
        <v>60</v>
      </c>
      <c r="F2" s="45" t="s">
        <v>61</v>
      </c>
      <c r="G2" s="45" t="s">
        <v>62</v>
      </c>
      <c r="H2" s="131"/>
      <c r="I2" s="45" t="s">
        <v>63</v>
      </c>
      <c r="J2" s="45" t="s">
        <v>64</v>
      </c>
      <c r="K2" s="45" t="s">
        <v>65</v>
      </c>
      <c r="L2" s="131"/>
      <c r="M2" s="45" t="s">
        <v>66</v>
      </c>
      <c r="N2" s="131"/>
      <c r="O2" s="45" t="s">
        <v>67</v>
      </c>
      <c r="P2" s="131"/>
      <c r="Q2" s="29"/>
      <c r="R2" s="29" t="s">
        <v>8</v>
      </c>
      <c r="S2" s="29" t="s">
        <v>9</v>
      </c>
      <c r="T2" s="29" t="s">
        <v>10</v>
      </c>
      <c r="U2" s="29" t="s">
        <v>11</v>
      </c>
      <c r="V2" s="29" t="s">
        <v>12</v>
      </c>
      <c r="W2" s="29" t="s">
        <v>13</v>
      </c>
    </row>
    <row r="3" spans="1:26" ht="32.25" customHeight="1" x14ac:dyDescent="0.3">
      <c r="A3" s="58"/>
      <c r="B3" s="42"/>
      <c r="C3" s="38"/>
      <c r="D3" s="42"/>
      <c r="E3" s="44"/>
      <c r="F3" s="44"/>
      <c r="G3" s="44"/>
      <c r="H3" s="154"/>
      <c r="I3" s="44"/>
      <c r="J3" s="44"/>
      <c r="K3" s="44"/>
      <c r="L3" s="154"/>
      <c r="M3" s="44"/>
      <c r="N3" s="154"/>
      <c r="O3" s="44"/>
      <c r="P3" s="154"/>
      <c r="Q3" s="29"/>
      <c r="R3" s="29"/>
      <c r="S3" s="29"/>
      <c r="T3" s="29"/>
      <c r="U3" s="29"/>
      <c r="V3" s="29"/>
      <c r="W3" s="29"/>
      <c r="X3" s="30" t="s">
        <v>14</v>
      </c>
      <c r="Y3" s="30"/>
      <c r="Z3" s="30"/>
    </row>
    <row r="4" spans="1:26" ht="25.5" customHeight="1" x14ac:dyDescent="0.3">
      <c r="A4" s="63"/>
      <c r="B4" s="41" t="s">
        <v>15</v>
      </c>
      <c r="C4" s="40"/>
      <c r="D4" s="39"/>
      <c r="E4" s="156">
        <v>1.74768518518519E-3</v>
      </c>
      <c r="F4" s="156">
        <v>5.6481481481481504E-3</v>
      </c>
      <c r="G4" s="156">
        <v>1.19212962962963E-3</v>
      </c>
      <c r="H4" s="157"/>
      <c r="I4" s="156">
        <v>1.0092592592592599E-2</v>
      </c>
      <c r="J4" s="156">
        <v>9.4907407407407397E-4</v>
      </c>
      <c r="K4" s="156">
        <v>5.6944444444444403E-3</v>
      </c>
      <c r="L4" s="157"/>
      <c r="M4" s="156">
        <v>4.76851851851852E-3</v>
      </c>
      <c r="N4" s="157"/>
      <c r="O4" s="156">
        <v>4.5254629629629603E-3</v>
      </c>
      <c r="P4" s="157"/>
      <c r="Q4" s="122"/>
      <c r="R4" s="122"/>
      <c r="S4" s="122"/>
      <c r="T4" s="122"/>
      <c r="U4" s="122"/>
      <c r="V4" s="122"/>
      <c r="W4" s="122"/>
      <c r="X4" s="122" t="s">
        <v>16</v>
      </c>
      <c r="Y4" s="122" t="s">
        <v>17</v>
      </c>
      <c r="Z4" s="122" t="s">
        <v>18</v>
      </c>
    </row>
    <row r="5" spans="1:26" ht="33.75" customHeight="1" x14ac:dyDescent="0.3">
      <c r="A5" s="54" t="s">
        <v>68</v>
      </c>
      <c r="B5" s="68">
        <v>1</v>
      </c>
      <c r="C5" s="68">
        <v>1</v>
      </c>
      <c r="D5" s="66" t="s">
        <v>69</v>
      </c>
      <c r="E5" s="137">
        <v>1</v>
      </c>
      <c r="F5" s="137">
        <v>1</v>
      </c>
      <c r="G5" s="137">
        <v>1</v>
      </c>
      <c r="H5" s="154"/>
      <c r="I5" s="137">
        <v>1</v>
      </c>
      <c r="J5" s="137">
        <v>1</v>
      </c>
      <c r="K5" s="137">
        <v>1</v>
      </c>
      <c r="L5" s="154"/>
      <c r="M5" s="137">
        <v>1</v>
      </c>
      <c r="N5" s="154"/>
      <c r="O5" s="137">
        <v>1</v>
      </c>
      <c r="P5" s="154"/>
      <c r="Q5" s="158"/>
      <c r="R5" s="159">
        <v>0</v>
      </c>
      <c r="S5" s="159">
        <v>8</v>
      </c>
      <c r="T5" s="159">
        <v>8</v>
      </c>
      <c r="U5" s="160">
        <v>1</v>
      </c>
      <c r="V5" s="160">
        <v>1</v>
      </c>
      <c r="W5" s="122" t="s">
        <v>21</v>
      </c>
      <c r="X5" s="159">
        <v>9</v>
      </c>
      <c r="Y5" s="159">
        <v>6</v>
      </c>
      <c r="Z5" s="159">
        <v>14</v>
      </c>
    </row>
    <row r="6" spans="1:26" ht="33" customHeight="1" x14ac:dyDescent="0.3">
      <c r="A6" s="53"/>
      <c r="B6" s="68">
        <v>1</v>
      </c>
      <c r="C6" s="68">
        <v>2</v>
      </c>
      <c r="D6" s="66" t="s">
        <v>70</v>
      </c>
      <c r="E6" s="137">
        <v>1</v>
      </c>
      <c r="F6" s="137">
        <v>1</v>
      </c>
      <c r="G6" s="137">
        <v>1</v>
      </c>
      <c r="H6" s="154"/>
      <c r="I6" s="137">
        <v>1</v>
      </c>
      <c r="J6" s="137">
        <v>1</v>
      </c>
      <c r="K6" s="137">
        <v>1</v>
      </c>
      <c r="L6" s="154"/>
      <c r="M6" s="137">
        <v>1</v>
      </c>
      <c r="N6" s="154"/>
      <c r="O6" s="137">
        <v>1</v>
      </c>
      <c r="P6" s="154"/>
      <c r="Q6" s="158"/>
      <c r="R6" s="159">
        <v>0</v>
      </c>
      <c r="S6" s="159">
        <v>8</v>
      </c>
      <c r="T6" s="159">
        <v>8</v>
      </c>
      <c r="U6" s="160">
        <v>1</v>
      </c>
      <c r="V6" s="160">
        <v>1</v>
      </c>
      <c r="W6" s="122" t="s">
        <v>21</v>
      </c>
    </row>
    <row r="7" spans="1:26" ht="36" customHeight="1" x14ac:dyDescent="0.3">
      <c r="A7" s="53"/>
      <c r="B7" s="68">
        <v>1</v>
      </c>
      <c r="C7" s="68">
        <v>3</v>
      </c>
      <c r="D7" s="66" t="s">
        <v>71</v>
      </c>
      <c r="E7" s="137">
        <v>1</v>
      </c>
      <c r="F7" s="137">
        <v>1</v>
      </c>
      <c r="G7" s="137">
        <v>1</v>
      </c>
      <c r="H7" s="154"/>
      <c r="I7" s="137">
        <v>1</v>
      </c>
      <c r="J7" s="137">
        <v>1</v>
      </c>
      <c r="K7" s="137">
        <v>1</v>
      </c>
      <c r="L7" s="154"/>
      <c r="M7" s="137">
        <v>1</v>
      </c>
      <c r="N7" s="154"/>
      <c r="O7" s="137">
        <v>1</v>
      </c>
      <c r="P7" s="154"/>
      <c r="Q7" s="158"/>
      <c r="R7" s="159">
        <v>0</v>
      </c>
      <c r="S7" s="159">
        <v>8</v>
      </c>
      <c r="T7" s="159">
        <v>8</v>
      </c>
      <c r="U7" s="160">
        <v>1</v>
      </c>
      <c r="V7" s="160">
        <v>1</v>
      </c>
      <c r="W7" s="122" t="s">
        <v>21</v>
      </c>
      <c r="X7" s="122" t="s">
        <v>24</v>
      </c>
      <c r="Y7" s="122" t="s">
        <v>25</v>
      </c>
    </row>
    <row r="8" spans="1:26" ht="35.25" customHeight="1" x14ac:dyDescent="0.3">
      <c r="A8" s="53"/>
      <c r="B8" s="68">
        <v>1</v>
      </c>
      <c r="C8" s="68">
        <v>4</v>
      </c>
      <c r="D8" s="68" t="s">
        <v>72</v>
      </c>
      <c r="E8" s="137">
        <v>1</v>
      </c>
      <c r="F8" s="137">
        <v>1</v>
      </c>
      <c r="G8" s="137">
        <v>1</v>
      </c>
      <c r="H8" s="154"/>
      <c r="I8" s="137">
        <v>1</v>
      </c>
      <c r="J8" s="137">
        <v>1</v>
      </c>
      <c r="K8" s="137">
        <v>1</v>
      </c>
      <c r="L8" s="154"/>
      <c r="M8" s="137">
        <v>1</v>
      </c>
      <c r="N8" s="154"/>
      <c r="O8" s="137">
        <v>1</v>
      </c>
      <c r="P8" s="154"/>
      <c r="Q8" s="158"/>
      <c r="R8" s="159">
        <v>0</v>
      </c>
      <c r="S8" s="159">
        <v>8</v>
      </c>
      <c r="T8" s="159">
        <v>8</v>
      </c>
      <c r="U8" s="160">
        <v>1</v>
      </c>
      <c r="V8" s="161">
        <v>0.625</v>
      </c>
      <c r="W8" s="162" t="s">
        <v>32</v>
      </c>
      <c r="X8" s="122" t="s">
        <v>27</v>
      </c>
      <c r="Y8" s="160">
        <v>0.81034482758620696</v>
      </c>
    </row>
    <row r="9" spans="1:26" ht="34.5" customHeight="1" x14ac:dyDescent="0.3">
      <c r="A9" s="53"/>
      <c r="B9" s="68">
        <v>1</v>
      </c>
      <c r="C9" s="68">
        <v>5</v>
      </c>
      <c r="D9" s="66" t="s">
        <v>73</v>
      </c>
      <c r="E9" s="137">
        <v>1</v>
      </c>
      <c r="F9" s="137">
        <v>1</v>
      </c>
      <c r="G9" s="137">
        <v>1</v>
      </c>
      <c r="H9" s="154"/>
      <c r="I9" s="137">
        <v>1</v>
      </c>
      <c r="J9" s="137">
        <v>1</v>
      </c>
      <c r="K9" s="137">
        <v>1</v>
      </c>
      <c r="L9" s="154"/>
      <c r="M9" s="137">
        <v>1</v>
      </c>
      <c r="N9" s="154"/>
      <c r="O9" s="137">
        <v>1</v>
      </c>
      <c r="P9" s="154"/>
      <c r="Q9" s="158"/>
      <c r="R9" s="159">
        <v>0</v>
      </c>
      <c r="S9" s="159">
        <v>8</v>
      </c>
      <c r="T9" s="159">
        <v>8</v>
      </c>
      <c r="U9" s="160">
        <v>1</v>
      </c>
      <c r="V9" s="160">
        <v>1</v>
      </c>
      <c r="W9" s="122" t="s">
        <v>21</v>
      </c>
      <c r="X9" s="122" t="s">
        <v>12</v>
      </c>
      <c r="Y9" s="160">
        <v>0.80280172413793105</v>
      </c>
    </row>
    <row r="10" spans="1:26" ht="32.25" customHeight="1" x14ac:dyDescent="0.3">
      <c r="A10" s="53"/>
      <c r="B10" s="68">
        <v>1</v>
      </c>
      <c r="C10" s="68">
        <v>6</v>
      </c>
      <c r="D10" s="66" t="s">
        <v>74</v>
      </c>
      <c r="E10" s="141">
        <v>0</v>
      </c>
      <c r="F10" s="141">
        <v>0</v>
      </c>
      <c r="G10" s="141">
        <v>0</v>
      </c>
      <c r="H10" s="154"/>
      <c r="I10" s="141">
        <v>0</v>
      </c>
      <c r="J10" s="137">
        <v>1</v>
      </c>
      <c r="K10" s="141">
        <v>0</v>
      </c>
      <c r="L10" s="154"/>
      <c r="M10" s="137">
        <v>1</v>
      </c>
      <c r="N10" s="154"/>
      <c r="O10" s="137">
        <v>1</v>
      </c>
      <c r="P10" s="154"/>
      <c r="Q10" s="158"/>
      <c r="R10" s="159">
        <v>5</v>
      </c>
      <c r="S10" s="159">
        <v>8</v>
      </c>
      <c r="T10" s="159">
        <v>3</v>
      </c>
      <c r="U10" s="161">
        <v>0.375</v>
      </c>
      <c r="V10" s="161">
        <v>9.375E-2</v>
      </c>
      <c r="W10" s="162" t="s">
        <v>32</v>
      </c>
    </row>
    <row r="11" spans="1:26" ht="32.25" customHeight="1" x14ac:dyDescent="0.3">
      <c r="A11" s="53"/>
      <c r="B11" s="68">
        <v>1</v>
      </c>
      <c r="C11" s="68">
        <v>7</v>
      </c>
      <c r="D11" s="66" t="s">
        <v>75</v>
      </c>
      <c r="E11" s="137">
        <v>1</v>
      </c>
      <c r="F11" s="137">
        <v>1</v>
      </c>
      <c r="G11" s="137">
        <v>1</v>
      </c>
      <c r="H11" s="154"/>
      <c r="I11" s="137">
        <v>1</v>
      </c>
      <c r="J11" s="137">
        <v>1</v>
      </c>
      <c r="K11" s="137">
        <v>1</v>
      </c>
      <c r="L11" s="154"/>
      <c r="M11" s="137">
        <v>1</v>
      </c>
      <c r="N11" s="154"/>
      <c r="O11" s="137">
        <v>1</v>
      </c>
      <c r="P11" s="154"/>
      <c r="Q11" s="158"/>
      <c r="R11" s="159">
        <v>0</v>
      </c>
      <c r="S11" s="159">
        <v>8</v>
      </c>
      <c r="T11" s="159">
        <v>8</v>
      </c>
      <c r="U11" s="160">
        <v>1</v>
      </c>
      <c r="V11" s="160">
        <v>1</v>
      </c>
      <c r="W11" s="122" t="s">
        <v>21</v>
      </c>
    </row>
    <row r="12" spans="1:26" ht="36" customHeight="1" x14ac:dyDescent="0.3">
      <c r="A12" s="53"/>
      <c r="B12" s="68">
        <v>1</v>
      </c>
      <c r="C12" s="68">
        <v>8</v>
      </c>
      <c r="D12" s="66" t="s">
        <v>76</v>
      </c>
      <c r="E12" s="137">
        <v>1</v>
      </c>
      <c r="F12" s="137">
        <v>1</v>
      </c>
      <c r="G12" s="137">
        <v>1</v>
      </c>
      <c r="H12" s="154"/>
      <c r="I12" s="137">
        <v>1</v>
      </c>
      <c r="J12" s="137">
        <v>1</v>
      </c>
      <c r="K12" s="137">
        <v>1</v>
      </c>
      <c r="L12" s="154"/>
      <c r="M12" s="137">
        <v>1</v>
      </c>
      <c r="N12" s="154"/>
      <c r="O12" s="137">
        <v>1</v>
      </c>
      <c r="P12" s="154"/>
      <c r="Q12" s="158"/>
      <c r="R12" s="159">
        <v>0</v>
      </c>
      <c r="S12" s="159">
        <v>8</v>
      </c>
      <c r="T12" s="159">
        <v>8</v>
      </c>
      <c r="U12" s="160">
        <v>1</v>
      </c>
      <c r="V12" s="160">
        <v>1</v>
      </c>
      <c r="W12" s="122" t="s">
        <v>21</v>
      </c>
    </row>
    <row r="13" spans="1:26" ht="39.75" customHeight="1" x14ac:dyDescent="0.3">
      <c r="A13" s="53"/>
      <c r="B13" s="68">
        <v>1</v>
      </c>
      <c r="C13" s="68">
        <v>9</v>
      </c>
      <c r="D13" s="66" t="s">
        <v>77</v>
      </c>
      <c r="E13" s="137">
        <v>1</v>
      </c>
      <c r="F13" s="137">
        <v>1</v>
      </c>
      <c r="G13" s="137">
        <v>1</v>
      </c>
      <c r="H13" s="154"/>
      <c r="I13" s="137">
        <v>1</v>
      </c>
      <c r="J13" s="137">
        <v>1</v>
      </c>
      <c r="K13" s="137">
        <v>1</v>
      </c>
      <c r="L13" s="154"/>
      <c r="M13" s="137">
        <v>1</v>
      </c>
      <c r="N13" s="154"/>
      <c r="O13" s="141">
        <v>0</v>
      </c>
      <c r="P13" s="154"/>
      <c r="Q13" s="158"/>
      <c r="R13" s="159">
        <v>1</v>
      </c>
      <c r="S13" s="159">
        <v>8</v>
      </c>
      <c r="T13" s="159">
        <v>7</v>
      </c>
      <c r="U13" s="160">
        <v>0.875</v>
      </c>
      <c r="V13" s="161">
        <v>0.53125</v>
      </c>
      <c r="W13" s="162" t="s">
        <v>32</v>
      </c>
    </row>
    <row r="14" spans="1:26" ht="30" customHeight="1" x14ac:dyDescent="0.3">
      <c r="A14" s="53"/>
      <c r="B14" s="68">
        <v>1</v>
      </c>
      <c r="C14" s="68">
        <v>10</v>
      </c>
      <c r="D14" s="66" t="s">
        <v>78</v>
      </c>
      <c r="E14" s="137">
        <v>1</v>
      </c>
      <c r="F14" s="141">
        <v>0</v>
      </c>
      <c r="G14" s="141">
        <v>0</v>
      </c>
      <c r="H14" s="154"/>
      <c r="I14" s="137">
        <v>1</v>
      </c>
      <c r="J14" s="137">
        <v>1</v>
      </c>
      <c r="K14" s="137">
        <v>1</v>
      </c>
      <c r="L14" s="154"/>
      <c r="M14" s="137">
        <v>1</v>
      </c>
      <c r="N14" s="154"/>
      <c r="O14" s="141">
        <v>0</v>
      </c>
      <c r="P14" s="154"/>
      <c r="Q14" s="158"/>
      <c r="R14" s="159">
        <v>3</v>
      </c>
      <c r="S14" s="159">
        <v>8</v>
      </c>
      <c r="T14" s="159">
        <v>5</v>
      </c>
      <c r="U14" s="161">
        <v>0.625</v>
      </c>
      <c r="V14" s="161">
        <v>0.25</v>
      </c>
      <c r="W14" s="162" t="s">
        <v>32</v>
      </c>
    </row>
    <row r="15" spans="1:26" ht="41.25" customHeight="1" x14ac:dyDescent="0.3">
      <c r="A15" s="53"/>
      <c r="B15" s="68">
        <v>1</v>
      </c>
      <c r="C15" s="68">
        <v>11</v>
      </c>
      <c r="D15" s="66" t="s">
        <v>79</v>
      </c>
      <c r="E15" s="137">
        <v>7</v>
      </c>
      <c r="F15" s="137">
        <v>7</v>
      </c>
      <c r="G15" s="137">
        <v>7</v>
      </c>
      <c r="H15" s="154"/>
      <c r="I15" s="137">
        <v>7</v>
      </c>
      <c r="J15" s="137">
        <v>7</v>
      </c>
      <c r="K15" s="137">
        <v>7</v>
      </c>
      <c r="L15" s="154"/>
      <c r="M15" s="137">
        <v>7</v>
      </c>
      <c r="N15" s="154"/>
      <c r="O15" s="137">
        <v>7</v>
      </c>
      <c r="P15" s="154"/>
      <c r="Q15" s="158"/>
      <c r="R15" s="159">
        <v>0</v>
      </c>
      <c r="S15" s="159">
        <v>8</v>
      </c>
      <c r="T15" s="159">
        <v>8</v>
      </c>
      <c r="U15" s="160">
        <v>1</v>
      </c>
      <c r="V15" s="160">
        <v>1</v>
      </c>
      <c r="W15" s="122" t="s">
        <v>21</v>
      </c>
    </row>
    <row r="16" spans="1:26" ht="20.25" customHeight="1" x14ac:dyDescent="0.3">
      <c r="A16" s="53"/>
      <c r="B16" s="68">
        <v>1</v>
      </c>
      <c r="C16" s="68">
        <v>12</v>
      </c>
      <c r="D16" s="66" t="s">
        <v>80</v>
      </c>
      <c r="E16" s="137">
        <v>0</v>
      </c>
      <c r="F16" s="137">
        <v>0</v>
      </c>
      <c r="G16" s="137">
        <v>0</v>
      </c>
      <c r="H16" s="154"/>
      <c r="I16" s="137">
        <v>0</v>
      </c>
      <c r="J16" s="137">
        <v>0</v>
      </c>
      <c r="K16" s="137">
        <v>0</v>
      </c>
      <c r="L16" s="154"/>
      <c r="M16" s="137">
        <v>0</v>
      </c>
      <c r="N16" s="154"/>
      <c r="O16" s="137">
        <v>0</v>
      </c>
      <c r="P16" s="154"/>
      <c r="Q16" s="158"/>
      <c r="R16" s="159">
        <v>0</v>
      </c>
      <c r="S16" s="159">
        <v>8</v>
      </c>
      <c r="T16" s="159">
        <v>8</v>
      </c>
      <c r="U16" s="160">
        <v>1</v>
      </c>
      <c r="V16" s="160">
        <v>1</v>
      </c>
      <c r="W16" s="122" t="s">
        <v>21</v>
      </c>
    </row>
    <row r="17" spans="1:23" ht="30.75" customHeight="1" x14ac:dyDescent="0.3">
      <c r="A17" s="53"/>
      <c r="B17" s="68">
        <v>1</v>
      </c>
      <c r="C17" s="68">
        <v>13</v>
      </c>
      <c r="D17" s="68" t="s">
        <v>81</v>
      </c>
      <c r="E17" s="137">
        <v>0</v>
      </c>
      <c r="F17" s="137">
        <v>0</v>
      </c>
      <c r="G17" s="137">
        <v>0</v>
      </c>
      <c r="H17" s="154"/>
      <c r="I17" s="137">
        <v>0</v>
      </c>
      <c r="J17" s="137">
        <v>0</v>
      </c>
      <c r="K17" s="137">
        <v>0</v>
      </c>
      <c r="L17" s="154"/>
      <c r="M17" s="137">
        <v>0</v>
      </c>
      <c r="N17" s="154"/>
      <c r="O17" s="137">
        <v>0</v>
      </c>
      <c r="P17" s="154"/>
      <c r="Q17" s="158"/>
      <c r="R17" s="159">
        <v>0</v>
      </c>
      <c r="S17" s="159">
        <v>8</v>
      </c>
      <c r="T17" s="159">
        <v>8</v>
      </c>
      <c r="U17" s="160">
        <v>1</v>
      </c>
      <c r="V17" s="160">
        <v>1</v>
      </c>
      <c r="W17" s="122" t="s">
        <v>21</v>
      </c>
    </row>
    <row r="18" spans="1:23" ht="29.25" customHeight="1" x14ac:dyDescent="0.3">
      <c r="A18" s="53"/>
      <c r="B18" s="68">
        <v>1</v>
      </c>
      <c r="C18" s="68">
        <v>14</v>
      </c>
      <c r="D18" s="66" t="s">
        <v>82</v>
      </c>
      <c r="E18" s="137">
        <v>0</v>
      </c>
      <c r="F18" s="137">
        <v>0</v>
      </c>
      <c r="G18" s="137">
        <v>0</v>
      </c>
      <c r="H18" s="154"/>
      <c r="I18" s="137">
        <v>0</v>
      </c>
      <c r="J18" s="137">
        <v>0</v>
      </c>
      <c r="K18" s="137">
        <v>0</v>
      </c>
      <c r="L18" s="154"/>
      <c r="M18" s="137">
        <v>0</v>
      </c>
      <c r="N18" s="154"/>
      <c r="O18" s="137">
        <v>0</v>
      </c>
      <c r="P18" s="154"/>
      <c r="Q18" s="158"/>
      <c r="R18" s="159">
        <v>0</v>
      </c>
      <c r="S18" s="159">
        <v>8</v>
      </c>
      <c r="T18" s="159">
        <v>8</v>
      </c>
      <c r="U18" s="160">
        <v>1</v>
      </c>
      <c r="V18" s="160">
        <v>1</v>
      </c>
      <c r="W18" s="122" t="s">
        <v>21</v>
      </c>
    </row>
    <row r="19" spans="1:23" ht="23.25" customHeight="1" x14ac:dyDescent="0.3">
      <c r="A19" s="53"/>
      <c r="B19" s="68">
        <v>1</v>
      </c>
      <c r="C19" s="68">
        <v>15</v>
      </c>
      <c r="D19" s="66" t="s">
        <v>83</v>
      </c>
      <c r="E19" s="137">
        <v>0</v>
      </c>
      <c r="F19" s="137">
        <v>0</v>
      </c>
      <c r="G19" s="137">
        <v>0</v>
      </c>
      <c r="H19" s="154"/>
      <c r="I19" s="137">
        <v>0</v>
      </c>
      <c r="J19" s="137">
        <v>0</v>
      </c>
      <c r="K19" s="137">
        <v>0</v>
      </c>
      <c r="L19" s="154"/>
      <c r="M19" s="137">
        <v>0</v>
      </c>
      <c r="N19" s="154"/>
      <c r="O19" s="137">
        <v>0</v>
      </c>
      <c r="P19" s="154"/>
      <c r="Q19" s="158"/>
      <c r="R19" s="159">
        <v>0</v>
      </c>
      <c r="S19" s="159">
        <v>8</v>
      </c>
      <c r="T19" s="159">
        <v>8</v>
      </c>
      <c r="U19" s="160">
        <v>1</v>
      </c>
      <c r="V19" s="160">
        <v>1</v>
      </c>
      <c r="W19" s="122" t="s">
        <v>21</v>
      </c>
    </row>
    <row r="20" spans="1:23" ht="19.5" customHeight="1" x14ac:dyDescent="0.3">
      <c r="A20" s="53"/>
      <c r="B20" s="68">
        <v>1</v>
      </c>
      <c r="C20" s="68">
        <v>16</v>
      </c>
      <c r="D20" s="66" t="s">
        <v>84</v>
      </c>
      <c r="E20" s="137">
        <v>0</v>
      </c>
      <c r="F20" s="137">
        <v>0</v>
      </c>
      <c r="G20" s="137">
        <v>0</v>
      </c>
      <c r="H20" s="154"/>
      <c r="I20" s="137">
        <v>0</v>
      </c>
      <c r="J20" s="137">
        <v>0</v>
      </c>
      <c r="K20" s="137">
        <v>0</v>
      </c>
      <c r="L20" s="154"/>
      <c r="M20" s="137">
        <v>0</v>
      </c>
      <c r="N20" s="154"/>
      <c r="O20" s="137">
        <v>0</v>
      </c>
      <c r="P20" s="154"/>
      <c r="Q20" s="158"/>
      <c r="R20" s="159">
        <v>0</v>
      </c>
      <c r="S20" s="159">
        <v>8</v>
      </c>
      <c r="T20" s="159">
        <v>8</v>
      </c>
      <c r="U20" s="160">
        <v>1</v>
      </c>
      <c r="V20" s="160">
        <v>1</v>
      </c>
      <c r="W20" s="122" t="s">
        <v>21</v>
      </c>
    </row>
    <row r="21" spans="1:23" ht="21.75" customHeight="1" x14ac:dyDescent="0.3">
      <c r="A21" s="53"/>
      <c r="B21" s="68">
        <v>1</v>
      </c>
      <c r="C21" s="68">
        <v>17</v>
      </c>
      <c r="D21" s="68" t="s">
        <v>85</v>
      </c>
      <c r="E21" s="137">
        <v>0</v>
      </c>
      <c r="F21" s="137">
        <v>0</v>
      </c>
      <c r="G21" s="137">
        <v>0</v>
      </c>
      <c r="H21" s="154"/>
      <c r="I21" s="137">
        <v>0</v>
      </c>
      <c r="J21" s="137">
        <v>0</v>
      </c>
      <c r="K21" s="137">
        <v>0</v>
      </c>
      <c r="L21" s="154"/>
      <c r="M21" s="137">
        <v>0</v>
      </c>
      <c r="N21" s="154"/>
      <c r="O21" s="137">
        <v>0</v>
      </c>
      <c r="P21" s="154"/>
      <c r="Q21" s="158"/>
      <c r="R21" s="159">
        <v>0</v>
      </c>
      <c r="S21" s="159">
        <v>8</v>
      </c>
      <c r="T21" s="159">
        <v>8</v>
      </c>
      <c r="U21" s="160">
        <v>1</v>
      </c>
      <c r="V21" s="160">
        <v>1</v>
      </c>
      <c r="W21" s="122" t="s">
        <v>21</v>
      </c>
    </row>
    <row r="22" spans="1:23" ht="21.75" customHeight="1" x14ac:dyDescent="0.3">
      <c r="A22" s="53"/>
      <c r="B22" s="68">
        <v>1</v>
      </c>
      <c r="C22" s="68">
        <v>18</v>
      </c>
      <c r="D22" s="66" t="s">
        <v>86</v>
      </c>
      <c r="E22" s="137">
        <v>1</v>
      </c>
      <c r="F22" s="137">
        <v>1</v>
      </c>
      <c r="G22" s="137">
        <v>1</v>
      </c>
      <c r="H22" s="154"/>
      <c r="I22" s="137">
        <v>1</v>
      </c>
      <c r="J22" s="141">
        <v>0</v>
      </c>
      <c r="K22" s="137">
        <v>1</v>
      </c>
      <c r="L22" s="154"/>
      <c r="M22" s="137">
        <v>1</v>
      </c>
      <c r="N22" s="154"/>
      <c r="O22" s="137">
        <v>1</v>
      </c>
      <c r="P22" s="154"/>
      <c r="Q22" s="158"/>
      <c r="R22" s="159">
        <v>1</v>
      </c>
      <c r="S22" s="159">
        <v>8</v>
      </c>
      <c r="T22" s="159">
        <v>7</v>
      </c>
      <c r="U22" s="160">
        <v>0.875</v>
      </c>
      <c r="V22" s="160">
        <v>0.96875</v>
      </c>
      <c r="W22" s="158" t="s">
        <v>35</v>
      </c>
    </row>
    <row r="23" spans="1:23" ht="24" customHeight="1" x14ac:dyDescent="0.3">
      <c r="A23" s="53"/>
      <c r="B23" s="68">
        <v>1</v>
      </c>
      <c r="C23" s="68">
        <v>19</v>
      </c>
      <c r="D23" s="66" t="s">
        <v>87</v>
      </c>
      <c r="E23" s="137">
        <v>1</v>
      </c>
      <c r="F23" s="137">
        <v>1</v>
      </c>
      <c r="G23" s="137">
        <v>1</v>
      </c>
      <c r="H23" s="154"/>
      <c r="I23" s="137">
        <v>1</v>
      </c>
      <c r="J23" s="137">
        <v>1</v>
      </c>
      <c r="K23" s="137">
        <v>1</v>
      </c>
      <c r="L23" s="154"/>
      <c r="M23" s="137">
        <v>1</v>
      </c>
      <c r="N23" s="154"/>
      <c r="O23" s="137">
        <v>1</v>
      </c>
      <c r="P23" s="154"/>
      <c r="Q23" s="158"/>
      <c r="R23" s="159">
        <v>0</v>
      </c>
      <c r="S23" s="159">
        <v>8</v>
      </c>
      <c r="T23" s="159">
        <v>8</v>
      </c>
      <c r="U23" s="160">
        <v>1</v>
      </c>
      <c r="V23" s="160">
        <v>1</v>
      </c>
      <c r="W23" s="122" t="s">
        <v>21</v>
      </c>
    </row>
    <row r="24" spans="1:23" ht="24" customHeight="1" x14ac:dyDescent="0.3">
      <c r="A24" s="53"/>
      <c r="B24" s="68">
        <v>1</v>
      </c>
      <c r="C24" s="68">
        <v>20</v>
      </c>
      <c r="D24" s="66" t="s">
        <v>88</v>
      </c>
      <c r="E24" s="137">
        <v>1</v>
      </c>
      <c r="F24" s="137">
        <v>1</v>
      </c>
      <c r="G24" s="137">
        <v>1</v>
      </c>
      <c r="H24" s="154"/>
      <c r="I24" s="137">
        <v>1</v>
      </c>
      <c r="J24" s="141">
        <v>0</v>
      </c>
      <c r="K24" s="137">
        <v>1</v>
      </c>
      <c r="L24" s="154"/>
      <c r="M24" s="137">
        <v>1</v>
      </c>
      <c r="N24" s="154"/>
      <c r="O24" s="137">
        <v>1</v>
      </c>
      <c r="P24" s="154"/>
      <c r="Q24" s="158"/>
      <c r="R24" s="159">
        <v>1</v>
      </c>
      <c r="S24" s="159">
        <v>8</v>
      </c>
      <c r="T24" s="159">
        <v>7</v>
      </c>
      <c r="U24" s="160">
        <v>0.875</v>
      </c>
      <c r="V24" s="160">
        <v>0.96875</v>
      </c>
      <c r="W24" s="158" t="s">
        <v>35</v>
      </c>
    </row>
    <row r="25" spans="1:23" ht="25.5" customHeight="1" x14ac:dyDescent="0.3">
      <c r="A25" s="53"/>
      <c r="B25" s="68">
        <v>1</v>
      </c>
      <c r="C25" s="68">
        <v>21</v>
      </c>
      <c r="D25" s="66" t="s">
        <v>89</v>
      </c>
      <c r="E25" s="137">
        <v>1</v>
      </c>
      <c r="F25" s="141">
        <v>0</v>
      </c>
      <c r="G25" s="137">
        <v>1</v>
      </c>
      <c r="H25" s="154"/>
      <c r="I25" s="141">
        <v>0</v>
      </c>
      <c r="J25" s="141">
        <v>0</v>
      </c>
      <c r="K25" s="137">
        <v>1</v>
      </c>
      <c r="L25" s="154"/>
      <c r="M25" s="137">
        <v>1</v>
      </c>
      <c r="N25" s="154"/>
      <c r="O25" s="137">
        <v>1</v>
      </c>
      <c r="P25" s="154"/>
      <c r="Q25" s="158"/>
      <c r="R25" s="159">
        <v>3</v>
      </c>
      <c r="S25" s="159">
        <v>8</v>
      </c>
      <c r="T25" s="159">
        <v>5</v>
      </c>
      <c r="U25" s="161">
        <v>0.625</v>
      </c>
      <c r="V25" s="160">
        <v>0.84375</v>
      </c>
      <c r="W25" s="158" t="s">
        <v>35</v>
      </c>
    </row>
    <row r="26" spans="1:23" ht="39.75" customHeight="1" x14ac:dyDescent="0.3">
      <c r="A26" s="53"/>
      <c r="B26" s="68">
        <v>3</v>
      </c>
      <c r="C26" s="68">
        <v>22</v>
      </c>
      <c r="D26" s="66" t="s">
        <v>90</v>
      </c>
      <c r="E26" s="137">
        <v>3</v>
      </c>
      <c r="F26" s="141">
        <v>0</v>
      </c>
      <c r="G26" s="137">
        <v>3</v>
      </c>
      <c r="H26" s="154"/>
      <c r="I26" s="141">
        <v>0</v>
      </c>
      <c r="J26" s="141">
        <v>0</v>
      </c>
      <c r="K26" s="137">
        <v>3</v>
      </c>
      <c r="L26" s="154"/>
      <c r="M26" s="137">
        <v>3</v>
      </c>
      <c r="N26" s="154"/>
      <c r="O26" s="137">
        <v>3</v>
      </c>
      <c r="P26" s="154"/>
      <c r="Q26" s="158"/>
      <c r="R26" s="159">
        <v>3</v>
      </c>
      <c r="S26" s="159">
        <v>8</v>
      </c>
      <c r="T26" s="159">
        <v>5</v>
      </c>
      <c r="U26" s="161">
        <v>0.625</v>
      </c>
      <c r="V26" s="160">
        <v>0.84375</v>
      </c>
      <c r="W26" s="158" t="s">
        <v>35</v>
      </c>
    </row>
    <row r="27" spans="1:23" ht="22.5" customHeight="1" x14ac:dyDescent="0.3">
      <c r="A27" s="53"/>
      <c r="B27" s="68">
        <v>1</v>
      </c>
      <c r="C27" s="68">
        <v>23</v>
      </c>
      <c r="D27" s="66" t="s">
        <v>34</v>
      </c>
      <c r="E27" s="137">
        <v>1</v>
      </c>
      <c r="F27" s="137">
        <v>1</v>
      </c>
      <c r="G27" s="137">
        <v>1</v>
      </c>
      <c r="H27" s="154"/>
      <c r="I27" s="137">
        <v>1</v>
      </c>
      <c r="J27" s="141">
        <v>0</v>
      </c>
      <c r="K27" s="137">
        <v>1</v>
      </c>
      <c r="L27" s="154"/>
      <c r="M27" s="137">
        <v>1</v>
      </c>
      <c r="N27" s="154"/>
      <c r="O27" s="137">
        <v>1</v>
      </c>
      <c r="P27" s="154"/>
      <c r="Q27" s="158"/>
      <c r="R27" s="159">
        <v>1</v>
      </c>
      <c r="S27" s="159">
        <v>8</v>
      </c>
      <c r="T27" s="159">
        <v>7</v>
      </c>
      <c r="U27" s="160">
        <v>0.875</v>
      </c>
      <c r="V27" s="160">
        <v>0.90625</v>
      </c>
      <c r="W27" s="158" t="s">
        <v>35</v>
      </c>
    </row>
    <row r="28" spans="1:23" ht="26.25" customHeight="1" x14ac:dyDescent="0.3">
      <c r="A28" s="53"/>
      <c r="B28" s="68">
        <v>1</v>
      </c>
      <c r="C28" s="68">
        <v>24</v>
      </c>
      <c r="D28" s="66" t="s">
        <v>36</v>
      </c>
      <c r="E28" s="137">
        <v>1</v>
      </c>
      <c r="F28" s="137">
        <v>1</v>
      </c>
      <c r="G28" s="137">
        <v>1</v>
      </c>
      <c r="H28" s="154"/>
      <c r="I28" s="137">
        <v>1</v>
      </c>
      <c r="J28" s="137">
        <v>1</v>
      </c>
      <c r="K28" s="137">
        <v>1</v>
      </c>
      <c r="L28" s="154"/>
      <c r="M28" s="137">
        <v>1</v>
      </c>
      <c r="N28" s="154"/>
      <c r="O28" s="137">
        <v>1</v>
      </c>
      <c r="P28" s="154"/>
      <c r="Q28" s="158"/>
      <c r="R28" s="159">
        <v>0</v>
      </c>
      <c r="S28" s="159">
        <v>8</v>
      </c>
      <c r="T28" s="159">
        <v>8</v>
      </c>
      <c r="U28" s="160">
        <v>1</v>
      </c>
      <c r="V28" s="160">
        <v>0.96875</v>
      </c>
      <c r="W28" s="162" t="s">
        <v>32</v>
      </c>
    </row>
    <row r="29" spans="1:23" ht="19.5" customHeight="1" x14ac:dyDescent="0.3">
      <c r="A29" s="53"/>
      <c r="B29" s="68">
        <v>1</v>
      </c>
      <c r="C29" s="68">
        <v>25</v>
      </c>
      <c r="D29" s="66" t="s">
        <v>37</v>
      </c>
      <c r="E29" s="137">
        <v>1</v>
      </c>
      <c r="F29" s="137">
        <v>1</v>
      </c>
      <c r="G29" s="137">
        <v>1</v>
      </c>
      <c r="H29" s="154"/>
      <c r="I29" s="137">
        <v>1</v>
      </c>
      <c r="J29" s="141">
        <v>0</v>
      </c>
      <c r="K29" s="137">
        <v>1</v>
      </c>
      <c r="L29" s="154"/>
      <c r="M29" s="137">
        <v>1</v>
      </c>
      <c r="N29" s="154"/>
      <c r="O29" s="137">
        <v>1</v>
      </c>
      <c r="P29" s="154"/>
      <c r="Q29" s="158"/>
      <c r="R29" s="159">
        <v>1</v>
      </c>
      <c r="S29" s="159">
        <v>8</v>
      </c>
      <c r="T29" s="159">
        <v>7</v>
      </c>
      <c r="U29" s="160">
        <v>0.875</v>
      </c>
      <c r="V29" s="160">
        <v>0.96875</v>
      </c>
      <c r="W29" s="158" t="s">
        <v>35</v>
      </c>
    </row>
    <row r="30" spans="1:23" ht="24.75" customHeight="1" x14ac:dyDescent="0.3">
      <c r="A30" s="53"/>
      <c r="B30" s="68">
        <v>1</v>
      </c>
      <c r="C30" s="68">
        <v>26</v>
      </c>
      <c r="D30" s="66" t="s">
        <v>38</v>
      </c>
      <c r="E30" s="141">
        <v>0</v>
      </c>
      <c r="F30" s="141">
        <v>0</v>
      </c>
      <c r="G30" s="141">
        <v>0</v>
      </c>
      <c r="H30" s="154"/>
      <c r="I30" s="141">
        <v>0</v>
      </c>
      <c r="J30" s="141">
        <v>0</v>
      </c>
      <c r="K30" s="141">
        <v>0</v>
      </c>
      <c r="L30" s="154"/>
      <c r="M30" s="141">
        <v>0</v>
      </c>
      <c r="N30" s="154"/>
      <c r="O30" s="141">
        <v>0</v>
      </c>
      <c r="P30" s="154"/>
      <c r="Q30" s="158"/>
      <c r="R30" s="159">
        <v>8</v>
      </c>
      <c r="S30" s="159">
        <v>8</v>
      </c>
      <c r="T30" s="159">
        <v>0</v>
      </c>
      <c r="U30" s="161">
        <v>0</v>
      </c>
      <c r="V30" s="161">
        <v>0.1875</v>
      </c>
      <c r="W30" s="158" t="s">
        <v>35</v>
      </c>
    </row>
    <row r="31" spans="1:23" ht="33.75" customHeight="1" x14ac:dyDescent="0.3">
      <c r="A31" s="53"/>
      <c r="B31" s="68">
        <v>3</v>
      </c>
      <c r="C31" s="68">
        <v>27</v>
      </c>
      <c r="D31" s="66" t="s">
        <v>39</v>
      </c>
      <c r="E31" s="141">
        <v>0</v>
      </c>
      <c r="F31" s="141">
        <v>0</v>
      </c>
      <c r="G31" s="141">
        <v>0</v>
      </c>
      <c r="H31" s="154"/>
      <c r="I31" s="141">
        <v>0</v>
      </c>
      <c r="J31" s="141">
        <v>0</v>
      </c>
      <c r="K31" s="141">
        <v>0</v>
      </c>
      <c r="L31" s="154"/>
      <c r="M31" s="141">
        <v>0</v>
      </c>
      <c r="N31" s="154"/>
      <c r="O31" s="141">
        <v>0</v>
      </c>
      <c r="P31" s="154"/>
      <c r="Q31" s="158"/>
      <c r="R31" s="159">
        <v>8</v>
      </c>
      <c r="S31" s="159">
        <v>8</v>
      </c>
      <c r="T31" s="159">
        <v>0</v>
      </c>
      <c r="U31" s="161">
        <v>0</v>
      </c>
      <c r="V31" s="161">
        <v>0.1875</v>
      </c>
      <c r="W31" s="158" t="s">
        <v>35</v>
      </c>
    </row>
    <row r="32" spans="1:23" ht="45.75" customHeight="1" x14ac:dyDescent="0.3">
      <c r="A32" s="53"/>
      <c r="B32" s="68">
        <v>3</v>
      </c>
      <c r="C32" s="68">
        <v>28</v>
      </c>
      <c r="D32" s="66" t="s">
        <v>91</v>
      </c>
      <c r="E32" s="141">
        <v>0</v>
      </c>
      <c r="F32" s="137">
        <v>3</v>
      </c>
      <c r="G32" s="137">
        <v>3</v>
      </c>
      <c r="H32" s="154"/>
      <c r="I32" s="141">
        <v>0</v>
      </c>
      <c r="J32" s="141">
        <v>0</v>
      </c>
      <c r="K32" s="141">
        <v>0</v>
      </c>
      <c r="L32" s="154"/>
      <c r="M32" s="141">
        <v>0</v>
      </c>
      <c r="N32" s="154"/>
      <c r="O32" s="141">
        <v>0</v>
      </c>
      <c r="P32" s="154"/>
      <c r="Q32" s="158"/>
      <c r="R32" s="159">
        <v>6</v>
      </c>
      <c r="S32" s="159">
        <v>8</v>
      </c>
      <c r="T32" s="159">
        <v>2</v>
      </c>
      <c r="U32" s="161">
        <v>0.25</v>
      </c>
      <c r="V32" s="161">
        <v>0.5</v>
      </c>
      <c r="W32" s="158" t="s">
        <v>35</v>
      </c>
    </row>
    <row r="33" spans="1:23" ht="23.25" customHeight="1" x14ac:dyDescent="0.3">
      <c r="A33" s="52"/>
      <c r="B33" s="68">
        <v>5</v>
      </c>
      <c r="C33" s="68">
        <v>29</v>
      </c>
      <c r="D33" s="66" t="s">
        <v>41</v>
      </c>
      <c r="E33" s="137">
        <v>5</v>
      </c>
      <c r="F33" s="141">
        <v>0</v>
      </c>
      <c r="G33" s="141">
        <v>0</v>
      </c>
      <c r="H33" s="154"/>
      <c r="I33" s="137">
        <v>5</v>
      </c>
      <c r="J33" s="137">
        <v>5</v>
      </c>
      <c r="K33" s="137">
        <v>5</v>
      </c>
      <c r="L33" s="154"/>
      <c r="M33" s="137">
        <v>5</v>
      </c>
      <c r="N33" s="154"/>
      <c r="O33" s="141">
        <v>0</v>
      </c>
      <c r="P33" s="154"/>
      <c r="Q33" s="158"/>
      <c r="R33" s="159">
        <v>3</v>
      </c>
      <c r="S33" s="159">
        <v>8</v>
      </c>
      <c r="T33" s="159">
        <v>5</v>
      </c>
      <c r="U33" s="161">
        <v>0.625</v>
      </c>
      <c r="V33" s="161">
        <v>0.4375</v>
      </c>
      <c r="W33" s="162" t="s">
        <v>32</v>
      </c>
    </row>
    <row r="34" spans="1:23" ht="20.25" customHeight="1" x14ac:dyDescent="0.3">
      <c r="A34" s="74"/>
      <c r="B34" s="163">
        <f>SUM(B5:B33)</f>
        <v>39</v>
      </c>
      <c r="C34" s="163"/>
      <c r="D34" s="163" t="s">
        <v>42</v>
      </c>
      <c r="E34" s="137">
        <f>SUM(E5:E33)</f>
        <v>31</v>
      </c>
      <c r="F34" s="137">
        <f>SUM(F5:F33)</f>
        <v>24</v>
      </c>
      <c r="G34" s="137">
        <f>SUM(G5:G33)</f>
        <v>28</v>
      </c>
      <c r="H34" s="154"/>
      <c r="I34" s="137">
        <f>SUM(I5:I33)</f>
        <v>27</v>
      </c>
      <c r="J34" s="137">
        <f>SUM(J5:J33)</f>
        <v>24</v>
      </c>
      <c r="K34" s="137">
        <f>SUM(K5:K33)</f>
        <v>31</v>
      </c>
      <c r="L34" s="154"/>
      <c r="M34" s="137">
        <f>SUM(M5:M33)</f>
        <v>32</v>
      </c>
      <c r="N34" s="154"/>
      <c r="O34" s="137">
        <f>SUM(O5:O33)</f>
        <v>25</v>
      </c>
      <c r="P34" s="154"/>
    </row>
    <row r="35" spans="1:23" ht="21" customHeight="1" x14ac:dyDescent="0.3">
      <c r="A35" s="28" t="s">
        <v>43</v>
      </c>
      <c r="B35" s="27"/>
      <c r="C35" s="27"/>
      <c r="D35" s="26"/>
      <c r="E35" s="137">
        <v>39</v>
      </c>
      <c r="F35" s="137">
        <v>39</v>
      </c>
      <c r="G35" s="137">
        <v>39</v>
      </c>
      <c r="H35" s="154"/>
      <c r="I35" s="137">
        <v>39</v>
      </c>
      <c r="J35" s="137">
        <v>39</v>
      </c>
      <c r="K35" s="137">
        <v>39</v>
      </c>
      <c r="L35" s="154"/>
      <c r="M35" s="137">
        <v>39</v>
      </c>
      <c r="N35" s="154"/>
      <c r="O35" s="137">
        <v>39</v>
      </c>
      <c r="P35" s="154"/>
    </row>
    <row r="36" spans="1:23" ht="18" customHeight="1" x14ac:dyDescent="0.3">
      <c r="A36" s="28" t="s">
        <v>44</v>
      </c>
      <c r="B36" s="27"/>
      <c r="C36" s="27"/>
      <c r="D36" s="26"/>
      <c r="E36" s="164">
        <f>E34/E35</f>
        <v>0.79487179487179482</v>
      </c>
      <c r="F36" s="164">
        <f>F34/F35</f>
        <v>0.61538461538461542</v>
      </c>
      <c r="G36" s="164">
        <f>G34/G35</f>
        <v>0.71794871794871795</v>
      </c>
      <c r="H36" s="165"/>
      <c r="I36" s="164">
        <f>I34/I35</f>
        <v>0.69230769230769229</v>
      </c>
      <c r="J36" s="164">
        <f>J34/J35</f>
        <v>0.61538461538461542</v>
      </c>
      <c r="K36" s="164">
        <f>K34/K35</f>
        <v>0.79487179487179482</v>
      </c>
      <c r="L36" s="165"/>
      <c r="M36" s="164">
        <f>M34/M35</f>
        <v>0.82051282051282048</v>
      </c>
      <c r="N36" s="165"/>
      <c r="O36" s="164">
        <f>O34/O35</f>
        <v>0.64102564102564108</v>
      </c>
      <c r="P36" s="165"/>
    </row>
    <row r="37" spans="1:23" ht="21" customHeight="1" x14ac:dyDescent="0.3">
      <c r="A37" s="28" t="s">
        <v>45</v>
      </c>
      <c r="B37" s="27"/>
      <c r="C37" s="27"/>
      <c r="D37" s="26"/>
      <c r="E37" s="137">
        <f>E35-E34</f>
        <v>8</v>
      </c>
      <c r="F37" s="137">
        <f>F35-F34</f>
        <v>15</v>
      </c>
      <c r="G37" s="137">
        <f>G35-G34</f>
        <v>11</v>
      </c>
      <c r="H37" s="154"/>
      <c r="I37" s="137">
        <f>I35-I34</f>
        <v>12</v>
      </c>
      <c r="J37" s="137">
        <f>J35-J34</f>
        <v>15</v>
      </c>
      <c r="K37" s="137">
        <f>K35-K34</f>
        <v>8</v>
      </c>
      <c r="L37" s="154"/>
      <c r="M37" s="137">
        <f>M35-M34</f>
        <v>7</v>
      </c>
      <c r="N37" s="154"/>
      <c r="O37" s="137">
        <f>O35-O34</f>
        <v>14</v>
      </c>
      <c r="P37" s="154"/>
    </row>
    <row r="38" spans="1:23" ht="111" customHeight="1" x14ac:dyDescent="0.3">
      <c r="A38" s="28" t="s">
        <v>46</v>
      </c>
      <c r="B38" s="27"/>
      <c r="C38" s="27"/>
      <c r="D38" s="26"/>
      <c r="E38" s="137" t="s">
        <v>92</v>
      </c>
      <c r="F38" s="141" t="s">
        <v>93</v>
      </c>
      <c r="G38" s="141" t="s">
        <v>94</v>
      </c>
      <c r="H38" s="154"/>
      <c r="I38" s="147" t="s">
        <v>95</v>
      </c>
      <c r="J38" s="141" t="s">
        <v>96</v>
      </c>
      <c r="K38" s="147" t="s">
        <v>97</v>
      </c>
      <c r="L38" s="154"/>
      <c r="M38" s="147" t="s">
        <v>98</v>
      </c>
      <c r="N38" s="154"/>
      <c r="O38" s="141" t="s">
        <v>99</v>
      </c>
      <c r="P38" s="154"/>
    </row>
    <row r="39" spans="1:23" ht="15.75" customHeight="1" x14ac:dyDescent="0.3">
      <c r="A39" s="41" t="s">
        <v>51</v>
      </c>
      <c r="B39" s="40"/>
      <c r="C39" s="40"/>
      <c r="D39" s="39"/>
      <c r="E39" s="76"/>
      <c r="F39" s="76"/>
      <c r="G39" s="137"/>
      <c r="H39" s="154"/>
      <c r="I39" s="76"/>
      <c r="J39" s="76"/>
      <c r="K39" s="166"/>
      <c r="L39" s="154"/>
      <c r="M39" s="137" t="s">
        <v>100</v>
      </c>
      <c r="N39" s="154"/>
      <c r="O39" s="137" t="s">
        <v>100</v>
      </c>
      <c r="P39" s="154"/>
    </row>
    <row r="40" spans="1:23" ht="15.75" customHeight="1" x14ac:dyDescent="0.3">
      <c r="A40" s="41" t="s">
        <v>52</v>
      </c>
      <c r="B40" s="40"/>
      <c r="C40" s="40"/>
      <c r="D40" s="39"/>
      <c r="E40" s="76"/>
      <c r="F40" s="76"/>
      <c r="G40" s="137"/>
      <c r="H40" s="154"/>
      <c r="I40" s="76"/>
      <c r="J40" s="76"/>
      <c r="K40" s="166"/>
      <c r="L40" s="154"/>
      <c r="M40" s="137"/>
      <c r="N40" s="154"/>
      <c r="O40" s="137"/>
      <c r="P40" s="154"/>
    </row>
    <row r="41" spans="1:23" ht="15.75" customHeight="1" x14ac:dyDescent="0.3">
      <c r="A41" s="41" t="s">
        <v>53</v>
      </c>
      <c r="B41" s="40"/>
      <c r="C41" s="40"/>
      <c r="D41" s="39"/>
      <c r="E41" s="76"/>
      <c r="F41" s="76"/>
      <c r="G41" s="137"/>
      <c r="H41" s="165"/>
      <c r="I41" s="76"/>
      <c r="J41" s="76"/>
      <c r="K41" s="166"/>
      <c r="L41" s="165"/>
      <c r="M41" s="156"/>
      <c r="N41" s="165"/>
      <c r="O41" s="156"/>
      <c r="P41" s="165"/>
    </row>
    <row r="42" spans="1:23" ht="15.75" customHeight="1" x14ac:dyDescent="0.3">
      <c r="A42" s="41" t="s">
        <v>54</v>
      </c>
      <c r="B42" s="40"/>
      <c r="C42" s="40"/>
      <c r="D42" s="39"/>
      <c r="E42" s="88"/>
      <c r="F42" s="166"/>
      <c r="G42" s="166"/>
      <c r="H42" s="154"/>
      <c r="I42" s="88"/>
      <c r="J42" s="88"/>
      <c r="K42" s="88"/>
      <c r="L42" s="154"/>
      <c r="M42" s="66"/>
      <c r="N42" s="154"/>
      <c r="O42" s="66"/>
      <c r="P42" s="154"/>
    </row>
    <row r="43" spans="1:23" ht="15.75" customHeight="1" x14ac:dyDescent="0.3">
      <c r="A43" s="41" t="s">
        <v>101</v>
      </c>
      <c r="B43" s="40"/>
      <c r="C43" s="40"/>
      <c r="D43" s="39"/>
      <c r="E43" s="88"/>
      <c r="F43" s="88"/>
      <c r="G43" s="88"/>
      <c r="H43" s="154"/>
      <c r="I43" s="88"/>
      <c r="J43" s="88"/>
      <c r="K43" s="88"/>
      <c r="L43" s="154"/>
      <c r="M43" s="66" t="s">
        <v>102</v>
      </c>
      <c r="N43" s="154"/>
      <c r="O43" s="66" t="s">
        <v>102</v>
      </c>
      <c r="P43" s="154"/>
    </row>
    <row r="44" spans="1:23" ht="15.75" customHeight="1" x14ac:dyDescent="0.3">
      <c r="A44" s="41" t="s">
        <v>56</v>
      </c>
      <c r="B44" s="40"/>
      <c r="C44" s="40"/>
      <c r="D44" s="39"/>
      <c r="E44" s="76"/>
      <c r="F44" s="76"/>
      <c r="G44" s="88"/>
      <c r="H44" s="154"/>
      <c r="I44" s="76"/>
      <c r="J44" s="76"/>
      <c r="K44" s="88"/>
      <c r="L44" s="154"/>
      <c r="M44" s="66"/>
      <c r="N44" s="154"/>
      <c r="O44" s="66"/>
      <c r="P44" s="154"/>
    </row>
    <row r="45" spans="1:23" ht="15.75" customHeight="1" x14ac:dyDescent="0.3">
      <c r="A45" s="78"/>
      <c r="B45" s="78"/>
      <c r="C45" s="78"/>
      <c r="D45" s="73"/>
      <c r="G45" s="167" t="s">
        <v>57</v>
      </c>
      <c r="H45" s="168">
        <f>AVERAGE(E36:G36)</f>
        <v>0.70940170940170943</v>
      </c>
      <c r="K45" s="167" t="s">
        <v>57</v>
      </c>
      <c r="L45" s="168">
        <f>AVERAGE(I36:K36)</f>
        <v>0.70085470085470092</v>
      </c>
      <c r="M45" s="167" t="s">
        <v>57</v>
      </c>
      <c r="N45" s="168">
        <f>AVERAGE(M36)</f>
        <v>0.82051282051282048</v>
      </c>
      <c r="O45" s="167" t="s">
        <v>57</v>
      </c>
      <c r="P45" s="168">
        <f>AVERAGE(O36)</f>
        <v>0.64102564102564108</v>
      </c>
    </row>
    <row r="46" spans="1:23" ht="15.75" customHeight="1" x14ac:dyDescent="0.3">
      <c r="A46" s="78"/>
      <c r="B46" s="78"/>
      <c r="C46" s="78"/>
      <c r="D46" s="73"/>
      <c r="G46" s="169" t="s">
        <v>58</v>
      </c>
      <c r="H46" s="170">
        <f>COUNTA(E2:G3)</f>
        <v>3</v>
      </c>
      <c r="K46" s="169" t="s">
        <v>58</v>
      </c>
      <c r="L46" s="170">
        <f>COUNTA(I2:K3)</f>
        <v>3</v>
      </c>
      <c r="M46" s="169" t="s">
        <v>58</v>
      </c>
      <c r="N46" s="170">
        <f>COUNTA(M2)</f>
        <v>1</v>
      </c>
      <c r="O46" s="169" t="s">
        <v>58</v>
      </c>
      <c r="P46" s="170">
        <f>COUNTA(O2)</f>
        <v>1</v>
      </c>
    </row>
    <row r="47" spans="1:23" ht="15.75" customHeight="1" x14ac:dyDescent="0.3">
      <c r="A47" s="78"/>
      <c r="B47" s="78"/>
      <c r="C47" s="78"/>
      <c r="D47" s="73"/>
      <c r="E47" s="60"/>
      <c r="F47" s="60"/>
      <c r="G47" s="171" t="s">
        <v>59</v>
      </c>
      <c r="H47" s="172">
        <f>SUM(E4:G4)</f>
        <v>8.5879629629629708E-3</v>
      </c>
      <c r="I47" s="60"/>
      <c r="J47" s="60"/>
      <c r="K47" s="171" t="s">
        <v>59</v>
      </c>
      <c r="L47" s="172">
        <f>SUM(I4:K4)</f>
        <v>1.6736111111111115E-2</v>
      </c>
      <c r="M47" s="171" t="s">
        <v>59</v>
      </c>
      <c r="N47" s="172">
        <f>SUM(M4)</f>
        <v>4.76851851851852E-3</v>
      </c>
      <c r="O47" s="171" t="s">
        <v>59</v>
      </c>
      <c r="P47" s="172">
        <f>SUM(O4)</f>
        <v>4.5254629629629603E-3</v>
      </c>
    </row>
    <row r="48" spans="1:23" ht="15.75" customHeight="1" x14ac:dyDescent="0.3">
      <c r="A48" s="78"/>
      <c r="B48" s="78"/>
      <c r="C48" s="78"/>
      <c r="D48" s="73"/>
      <c r="E48" s="60"/>
      <c r="F48" s="60"/>
      <c r="G48" s="60"/>
      <c r="H48" s="60"/>
      <c r="I48" s="60"/>
      <c r="J48" s="60"/>
      <c r="K48" s="60"/>
      <c r="L48" s="60"/>
      <c r="M48" s="60"/>
      <c r="N48" s="60"/>
      <c r="O48" s="60"/>
      <c r="P48" s="60"/>
    </row>
    <row r="49" spans="1:16" ht="15.75" customHeight="1" x14ac:dyDescent="0.3">
      <c r="A49" s="78"/>
      <c r="B49" s="78"/>
      <c r="C49" s="78"/>
      <c r="D49" s="73"/>
      <c r="E49" s="60"/>
      <c r="F49" s="60"/>
      <c r="G49" s="60"/>
      <c r="H49" s="60"/>
      <c r="I49" s="60"/>
      <c r="J49" s="60"/>
      <c r="K49" s="60"/>
      <c r="L49" s="60"/>
      <c r="M49" s="60"/>
      <c r="N49" s="60"/>
      <c r="O49" s="60"/>
      <c r="P49" s="60"/>
    </row>
    <row r="50" spans="1:16" ht="15.75" customHeight="1" x14ac:dyDescent="0.3">
      <c r="A50" s="78"/>
      <c r="B50" s="78"/>
      <c r="C50" s="78"/>
      <c r="D50" s="73"/>
      <c r="E50" s="60"/>
      <c r="F50" s="60"/>
      <c r="G50" s="60"/>
      <c r="H50" s="60"/>
      <c r="I50" s="60"/>
      <c r="J50" s="60"/>
      <c r="K50" s="60"/>
      <c r="L50" s="60"/>
      <c r="M50" s="60"/>
      <c r="N50" s="60"/>
      <c r="O50" s="60"/>
      <c r="P50" s="60"/>
    </row>
    <row r="51" spans="1:16" ht="15.75" customHeight="1" x14ac:dyDescent="0.3">
      <c r="A51" s="78"/>
      <c r="B51" s="78"/>
      <c r="C51" s="78"/>
      <c r="D51" s="73"/>
      <c r="E51" s="60"/>
      <c r="F51" s="60"/>
      <c r="G51" s="60"/>
      <c r="H51" s="60"/>
      <c r="I51" s="60"/>
      <c r="J51" s="60"/>
      <c r="K51" s="60"/>
      <c r="L51" s="60"/>
      <c r="M51" s="60"/>
      <c r="N51" s="60"/>
      <c r="O51" s="60"/>
      <c r="P51" s="60"/>
    </row>
    <row r="52" spans="1:16" ht="15.75" customHeight="1" x14ac:dyDescent="0.3">
      <c r="A52" s="78"/>
      <c r="B52" s="78"/>
      <c r="C52" s="78"/>
      <c r="D52" s="73"/>
      <c r="E52" s="60"/>
      <c r="F52" s="60"/>
      <c r="G52" s="60"/>
      <c r="H52" s="60"/>
      <c r="I52" s="60"/>
      <c r="J52" s="60"/>
      <c r="K52" s="60"/>
      <c r="L52" s="60"/>
      <c r="M52" s="60"/>
      <c r="N52" s="60"/>
      <c r="O52" s="60"/>
      <c r="P52" s="60"/>
    </row>
    <row r="53" spans="1:16" ht="15.75" customHeight="1" x14ac:dyDescent="0.3">
      <c r="A53" s="78"/>
      <c r="B53" s="78"/>
      <c r="C53" s="78"/>
      <c r="D53" s="73"/>
      <c r="E53" s="60"/>
      <c r="F53" s="60"/>
      <c r="G53" s="60"/>
      <c r="H53" s="60"/>
      <c r="I53" s="60"/>
      <c r="J53" s="60"/>
      <c r="K53" s="60"/>
      <c r="L53" s="60"/>
      <c r="M53" s="60"/>
      <c r="N53" s="60"/>
      <c r="O53" s="60"/>
      <c r="P53" s="60"/>
    </row>
    <row r="54" spans="1:16" ht="15.75" customHeight="1" x14ac:dyDescent="0.3">
      <c r="A54" s="78"/>
      <c r="B54" s="78"/>
      <c r="C54" s="78"/>
      <c r="D54" s="73"/>
      <c r="E54" s="60"/>
      <c r="F54" s="60"/>
      <c r="G54" s="60"/>
      <c r="H54" s="60"/>
      <c r="I54" s="60"/>
      <c r="J54" s="60"/>
      <c r="K54" s="60"/>
      <c r="L54" s="60"/>
      <c r="M54" s="60"/>
      <c r="N54" s="60"/>
      <c r="O54" s="60"/>
      <c r="P54" s="60"/>
    </row>
    <row r="55" spans="1:16" ht="15.75" customHeight="1" x14ac:dyDescent="0.3">
      <c r="A55" s="78"/>
      <c r="B55" s="78"/>
      <c r="C55" s="78"/>
      <c r="D55" s="73"/>
      <c r="E55" s="60"/>
      <c r="F55" s="60"/>
      <c r="G55" s="60"/>
      <c r="H55" s="60"/>
      <c r="I55" s="60"/>
      <c r="J55" s="60"/>
      <c r="K55" s="60"/>
      <c r="L55" s="60"/>
      <c r="M55" s="60"/>
      <c r="N55" s="60"/>
      <c r="O55" s="60"/>
      <c r="P55" s="60"/>
    </row>
    <row r="56" spans="1:16" ht="15.75" customHeight="1" x14ac:dyDescent="0.3">
      <c r="A56" s="78"/>
      <c r="B56" s="78"/>
      <c r="C56" s="78"/>
      <c r="D56" s="73"/>
      <c r="E56" s="60"/>
      <c r="F56" s="60"/>
      <c r="G56" s="60"/>
      <c r="H56" s="60"/>
      <c r="I56" s="60"/>
      <c r="J56" s="60"/>
      <c r="K56" s="60"/>
      <c r="L56" s="60"/>
      <c r="M56" s="60"/>
      <c r="N56" s="60"/>
      <c r="O56" s="60"/>
      <c r="P56" s="60"/>
    </row>
    <row r="57" spans="1:16" ht="15.75" customHeight="1" x14ac:dyDescent="0.3">
      <c r="A57" s="78"/>
      <c r="B57" s="78"/>
      <c r="C57" s="78"/>
      <c r="D57" s="73"/>
      <c r="E57" s="60"/>
      <c r="F57" s="60"/>
      <c r="G57" s="60"/>
      <c r="H57" s="60"/>
      <c r="I57" s="60"/>
      <c r="J57" s="60"/>
      <c r="K57" s="60"/>
      <c r="L57" s="60"/>
      <c r="M57" s="60"/>
      <c r="N57" s="60"/>
      <c r="O57" s="60"/>
      <c r="P57" s="60"/>
    </row>
    <row r="58" spans="1:16" ht="15.75" customHeight="1" x14ac:dyDescent="0.3">
      <c r="A58" s="78"/>
      <c r="B58" s="78"/>
      <c r="C58" s="78"/>
      <c r="D58" s="73"/>
      <c r="E58" s="60"/>
      <c r="F58" s="60"/>
      <c r="G58" s="60"/>
      <c r="H58" s="60"/>
      <c r="I58" s="60"/>
      <c r="J58" s="60"/>
      <c r="K58" s="60"/>
      <c r="L58" s="60"/>
      <c r="M58" s="60"/>
      <c r="N58" s="60"/>
      <c r="O58" s="60"/>
      <c r="P58" s="60"/>
    </row>
    <row r="59" spans="1:16" ht="15.75" customHeight="1" x14ac:dyDescent="0.3">
      <c r="A59" s="78"/>
      <c r="B59" s="78"/>
      <c r="C59" s="78"/>
      <c r="D59" s="73"/>
      <c r="E59" s="60"/>
      <c r="F59" s="60"/>
      <c r="G59" s="60"/>
      <c r="H59" s="60"/>
      <c r="I59" s="60"/>
      <c r="J59" s="60"/>
      <c r="K59" s="60"/>
      <c r="L59" s="60"/>
      <c r="M59" s="60"/>
      <c r="N59" s="60"/>
      <c r="O59" s="60"/>
      <c r="P59" s="60"/>
    </row>
    <row r="60" spans="1:16" ht="15.75" customHeight="1" x14ac:dyDescent="0.3">
      <c r="A60" s="78"/>
      <c r="B60" s="78"/>
      <c r="C60" s="78"/>
      <c r="D60" s="73"/>
      <c r="E60" s="60"/>
      <c r="F60" s="60"/>
      <c r="G60" s="60"/>
      <c r="H60" s="60"/>
      <c r="I60" s="60"/>
      <c r="J60" s="60"/>
      <c r="K60" s="60"/>
      <c r="L60" s="60"/>
      <c r="M60" s="60"/>
      <c r="N60" s="60"/>
      <c r="O60" s="60"/>
      <c r="P60" s="60"/>
    </row>
    <row r="61" spans="1:16" ht="15.75" customHeight="1" x14ac:dyDescent="0.3">
      <c r="A61" s="78"/>
      <c r="B61" s="78"/>
      <c r="C61" s="78"/>
      <c r="D61" s="73"/>
      <c r="E61" s="60"/>
      <c r="F61" s="60"/>
      <c r="G61" s="60"/>
      <c r="H61" s="60"/>
      <c r="I61" s="60"/>
      <c r="J61" s="60"/>
      <c r="K61" s="60"/>
      <c r="L61" s="60"/>
      <c r="M61" s="60"/>
      <c r="N61" s="60"/>
      <c r="O61" s="60"/>
      <c r="P61" s="60"/>
    </row>
    <row r="62" spans="1:16" ht="15.75" customHeight="1" x14ac:dyDescent="0.3">
      <c r="A62" s="78"/>
      <c r="B62" s="78"/>
      <c r="C62" s="78"/>
      <c r="D62" s="73"/>
      <c r="E62" s="60"/>
      <c r="F62" s="60"/>
      <c r="G62" s="60"/>
      <c r="H62" s="60"/>
      <c r="I62" s="60"/>
      <c r="J62" s="60"/>
      <c r="K62" s="60"/>
      <c r="L62" s="60"/>
      <c r="M62" s="60"/>
      <c r="N62" s="60"/>
      <c r="O62" s="60"/>
      <c r="P62" s="60"/>
    </row>
    <row r="63" spans="1:16" ht="15.75" customHeight="1" x14ac:dyDescent="0.3">
      <c r="A63" s="78"/>
      <c r="B63" s="78"/>
      <c r="C63" s="78"/>
      <c r="D63" s="73"/>
      <c r="E63" s="60"/>
      <c r="F63" s="60"/>
      <c r="G63" s="60"/>
      <c r="H63" s="60"/>
      <c r="I63" s="60"/>
      <c r="J63" s="60"/>
      <c r="K63" s="60"/>
      <c r="L63" s="60"/>
      <c r="M63" s="60"/>
      <c r="N63" s="60"/>
      <c r="O63" s="60"/>
      <c r="P63" s="60"/>
    </row>
    <row r="64" spans="1:16" ht="15.75" customHeight="1" x14ac:dyDescent="0.3">
      <c r="A64" s="78"/>
      <c r="B64" s="78"/>
      <c r="C64" s="78"/>
      <c r="D64" s="73"/>
      <c r="E64" s="60"/>
      <c r="F64" s="60"/>
      <c r="G64" s="60"/>
      <c r="H64" s="60"/>
      <c r="I64" s="60"/>
      <c r="J64" s="60"/>
      <c r="K64" s="60"/>
      <c r="L64" s="60"/>
      <c r="M64" s="60"/>
      <c r="N64" s="60"/>
      <c r="O64" s="60"/>
      <c r="P64" s="60"/>
    </row>
    <row r="65" spans="1:16" ht="15.75" customHeight="1" x14ac:dyDescent="0.3">
      <c r="A65" s="78"/>
      <c r="B65" s="78"/>
      <c r="C65" s="78"/>
      <c r="D65" s="73"/>
      <c r="E65" s="60"/>
      <c r="F65" s="60"/>
      <c r="G65" s="60"/>
      <c r="H65" s="60"/>
      <c r="I65" s="60"/>
      <c r="J65" s="60"/>
      <c r="K65" s="60"/>
      <c r="L65" s="60"/>
      <c r="M65" s="60"/>
      <c r="N65" s="60"/>
      <c r="O65" s="60"/>
      <c r="P65" s="60"/>
    </row>
    <row r="66" spans="1:16" ht="15.75" customHeight="1" x14ac:dyDescent="0.3">
      <c r="A66" s="78"/>
      <c r="B66" s="78"/>
      <c r="C66" s="78"/>
      <c r="D66" s="73"/>
      <c r="E66" s="60"/>
      <c r="F66" s="60"/>
      <c r="G66" s="60"/>
      <c r="H66" s="60"/>
      <c r="I66" s="60"/>
      <c r="J66" s="60"/>
      <c r="K66" s="60"/>
      <c r="L66" s="60"/>
      <c r="M66" s="60"/>
      <c r="N66" s="60"/>
      <c r="O66" s="60"/>
      <c r="P66" s="60"/>
    </row>
    <row r="67" spans="1:16" ht="15.75" customHeight="1" x14ac:dyDescent="0.3">
      <c r="A67" s="78"/>
      <c r="B67" s="78"/>
      <c r="C67" s="78"/>
      <c r="D67" s="73"/>
      <c r="E67" s="60"/>
      <c r="F67" s="60"/>
      <c r="G67" s="60"/>
      <c r="H67" s="60"/>
      <c r="I67" s="60"/>
      <c r="J67" s="60"/>
      <c r="K67" s="60"/>
      <c r="L67" s="60"/>
      <c r="M67" s="60"/>
      <c r="N67" s="60"/>
      <c r="O67" s="60"/>
      <c r="P67" s="60"/>
    </row>
    <row r="68" spans="1:16" ht="15.75" customHeight="1" x14ac:dyDescent="0.3">
      <c r="A68" s="78"/>
      <c r="B68" s="78"/>
      <c r="C68" s="78"/>
      <c r="D68" s="73"/>
      <c r="E68" s="60"/>
      <c r="F68" s="60"/>
      <c r="G68" s="60"/>
      <c r="H68" s="60"/>
      <c r="I68" s="60"/>
      <c r="J68" s="60"/>
      <c r="K68" s="60"/>
      <c r="L68" s="60"/>
      <c r="M68" s="60"/>
      <c r="N68" s="60"/>
      <c r="O68" s="60"/>
      <c r="P68" s="60"/>
    </row>
    <row r="69" spans="1:16" ht="15.75" customHeight="1" x14ac:dyDescent="0.3">
      <c r="A69" s="78"/>
      <c r="B69" s="78"/>
      <c r="C69" s="78"/>
      <c r="D69" s="73"/>
      <c r="E69" s="60"/>
      <c r="F69" s="60"/>
      <c r="G69" s="60"/>
      <c r="H69" s="60"/>
      <c r="I69" s="60"/>
      <c r="J69" s="60"/>
      <c r="K69" s="60"/>
      <c r="L69" s="60"/>
      <c r="M69" s="60"/>
      <c r="N69" s="60"/>
      <c r="O69" s="60"/>
      <c r="P69" s="60"/>
    </row>
    <row r="70" spans="1:16" ht="15.75" customHeight="1" x14ac:dyDescent="0.3">
      <c r="A70" s="78"/>
      <c r="B70" s="78"/>
      <c r="C70" s="78"/>
      <c r="D70" s="73"/>
      <c r="E70" s="60"/>
      <c r="F70" s="60"/>
      <c r="G70" s="60"/>
      <c r="H70" s="60"/>
      <c r="I70" s="60"/>
      <c r="J70" s="60"/>
      <c r="K70" s="60"/>
      <c r="L70" s="60"/>
      <c r="M70" s="60"/>
      <c r="N70" s="60"/>
      <c r="O70" s="60"/>
      <c r="P70" s="60"/>
    </row>
    <row r="71" spans="1:16" ht="15.75" customHeight="1" x14ac:dyDescent="0.3">
      <c r="A71" s="78"/>
      <c r="B71" s="78"/>
      <c r="C71" s="78"/>
      <c r="D71" s="73"/>
      <c r="E71" s="60"/>
      <c r="F71" s="60"/>
      <c r="G71" s="60"/>
      <c r="H71" s="60"/>
      <c r="I71" s="60"/>
      <c r="J71" s="60"/>
      <c r="K71" s="60"/>
      <c r="L71" s="60"/>
      <c r="M71" s="60"/>
      <c r="N71" s="60"/>
      <c r="O71" s="60"/>
      <c r="P71" s="60"/>
    </row>
    <row r="72" spans="1:16" ht="15.75" customHeight="1" x14ac:dyDescent="0.3">
      <c r="A72" s="78"/>
      <c r="B72" s="78"/>
      <c r="C72" s="78"/>
      <c r="D72" s="73"/>
      <c r="E72" s="60"/>
      <c r="F72" s="60"/>
      <c r="G72" s="60"/>
      <c r="H72" s="60"/>
      <c r="I72" s="60"/>
      <c r="J72" s="60"/>
      <c r="K72" s="60"/>
      <c r="L72" s="60"/>
      <c r="M72" s="60"/>
      <c r="N72" s="60"/>
      <c r="O72" s="60"/>
      <c r="P72" s="60"/>
    </row>
    <row r="73" spans="1:16" ht="15.75" customHeight="1" x14ac:dyDescent="0.3">
      <c r="A73" s="78"/>
      <c r="B73" s="78"/>
      <c r="C73" s="78"/>
      <c r="D73" s="73"/>
      <c r="E73" s="60"/>
      <c r="F73" s="60"/>
      <c r="G73" s="60"/>
      <c r="H73" s="60"/>
      <c r="I73" s="60"/>
      <c r="J73" s="60"/>
      <c r="K73" s="60"/>
      <c r="L73" s="60"/>
      <c r="M73" s="60"/>
      <c r="N73" s="60"/>
      <c r="O73" s="60"/>
      <c r="P73" s="60"/>
    </row>
    <row r="74" spans="1:16" ht="15.75" customHeight="1" x14ac:dyDescent="0.3">
      <c r="A74" s="78"/>
      <c r="B74" s="78"/>
      <c r="C74" s="78"/>
      <c r="D74" s="73"/>
      <c r="E74" s="60"/>
      <c r="F74" s="60"/>
      <c r="G74" s="60"/>
      <c r="H74" s="60"/>
      <c r="I74" s="60"/>
      <c r="J74" s="60"/>
      <c r="K74" s="60"/>
      <c r="L74" s="60"/>
      <c r="M74" s="60"/>
      <c r="N74" s="60"/>
      <c r="O74" s="60"/>
      <c r="P74" s="60"/>
    </row>
    <row r="75" spans="1:16" ht="15.75" customHeight="1" x14ac:dyDescent="0.3">
      <c r="A75" s="78"/>
      <c r="B75" s="78"/>
      <c r="C75" s="78"/>
      <c r="D75" s="73"/>
      <c r="E75" s="60"/>
      <c r="F75" s="60"/>
      <c r="G75" s="60"/>
      <c r="H75" s="60"/>
      <c r="I75" s="60"/>
      <c r="J75" s="60"/>
      <c r="K75" s="60"/>
      <c r="L75" s="60"/>
      <c r="M75" s="60"/>
      <c r="N75" s="60"/>
      <c r="O75" s="60"/>
      <c r="P75" s="60"/>
    </row>
    <row r="76" spans="1:16" ht="15.75" customHeight="1" x14ac:dyDescent="0.3">
      <c r="A76" s="78"/>
      <c r="B76" s="78"/>
      <c r="C76" s="78"/>
      <c r="D76" s="73"/>
      <c r="E76" s="60"/>
      <c r="F76" s="60"/>
      <c r="G76" s="60"/>
      <c r="H76" s="60"/>
      <c r="I76" s="60"/>
      <c r="J76" s="60"/>
      <c r="K76" s="60"/>
      <c r="L76" s="60"/>
      <c r="M76" s="60"/>
      <c r="N76" s="60"/>
      <c r="O76" s="60"/>
      <c r="P76" s="60"/>
    </row>
    <row r="77" spans="1:16" ht="15.75" customHeight="1" x14ac:dyDescent="0.3">
      <c r="A77" s="78"/>
      <c r="B77" s="78"/>
      <c r="C77" s="78"/>
      <c r="D77" s="73"/>
      <c r="E77" s="60"/>
      <c r="F77" s="60"/>
      <c r="G77" s="60"/>
      <c r="H77" s="60"/>
      <c r="I77" s="60"/>
      <c r="J77" s="60"/>
      <c r="K77" s="60"/>
      <c r="L77" s="60"/>
      <c r="M77" s="60"/>
      <c r="N77" s="60"/>
      <c r="O77" s="60"/>
      <c r="P77" s="60"/>
    </row>
    <row r="78" spans="1:16" ht="15.75" customHeight="1" x14ac:dyDescent="0.3">
      <c r="A78" s="78"/>
      <c r="B78" s="78"/>
      <c r="C78" s="78"/>
      <c r="D78" s="73"/>
      <c r="E78" s="60"/>
      <c r="F78" s="60"/>
      <c r="G78" s="60"/>
      <c r="H78" s="60"/>
      <c r="I78" s="60"/>
      <c r="J78" s="60"/>
      <c r="K78" s="60"/>
      <c r="L78" s="60"/>
      <c r="M78" s="60"/>
      <c r="N78" s="60"/>
      <c r="O78" s="60"/>
      <c r="P78" s="60"/>
    </row>
    <row r="79" spans="1:16" ht="15.75" customHeight="1" x14ac:dyDescent="0.3">
      <c r="A79" s="78"/>
      <c r="B79" s="78"/>
      <c r="C79" s="78"/>
      <c r="D79" s="73"/>
      <c r="E79" s="60"/>
      <c r="F79" s="60"/>
      <c r="G79" s="60"/>
      <c r="H79" s="60"/>
      <c r="I79" s="60"/>
      <c r="J79" s="60"/>
      <c r="K79" s="60"/>
      <c r="L79" s="60"/>
      <c r="M79" s="60"/>
      <c r="N79" s="60"/>
      <c r="O79" s="60"/>
      <c r="P79" s="60"/>
    </row>
    <row r="80" spans="1:16" ht="15.75" customHeight="1" x14ac:dyDescent="0.3">
      <c r="A80" s="78"/>
      <c r="B80" s="78"/>
      <c r="C80" s="78"/>
      <c r="D80" s="73"/>
      <c r="E80" s="60"/>
      <c r="F80" s="60"/>
      <c r="G80" s="60"/>
      <c r="H80" s="60"/>
      <c r="I80" s="60"/>
      <c r="J80" s="60"/>
      <c r="K80" s="60"/>
      <c r="L80" s="60"/>
      <c r="M80" s="60"/>
      <c r="N80" s="60"/>
      <c r="O80" s="60"/>
      <c r="P80" s="60"/>
    </row>
    <row r="81" spans="1:16" ht="15.75" customHeight="1" x14ac:dyDescent="0.3">
      <c r="A81" s="78"/>
      <c r="B81" s="78"/>
      <c r="C81" s="78"/>
      <c r="D81" s="73"/>
      <c r="E81" s="60"/>
      <c r="F81" s="60"/>
      <c r="G81" s="60"/>
      <c r="H81" s="60"/>
      <c r="I81" s="60"/>
      <c r="J81" s="60"/>
      <c r="K81" s="60"/>
      <c r="L81" s="60"/>
      <c r="M81" s="60"/>
      <c r="N81" s="60"/>
      <c r="O81" s="60"/>
      <c r="P81" s="60"/>
    </row>
    <row r="82" spans="1:16" ht="15.75" customHeight="1" x14ac:dyDescent="0.3">
      <c r="A82" s="60"/>
      <c r="B82" s="60"/>
      <c r="C82" s="60"/>
      <c r="D82" s="96"/>
      <c r="E82" s="60"/>
      <c r="F82" s="60"/>
      <c r="G82" s="60"/>
      <c r="H82" s="60"/>
      <c r="I82" s="60"/>
      <c r="J82" s="60"/>
      <c r="K82" s="60"/>
      <c r="L82" s="60"/>
      <c r="M82" s="60"/>
      <c r="N82" s="60"/>
      <c r="O82" s="60"/>
      <c r="P82" s="60"/>
    </row>
    <row r="83" spans="1:16" ht="15.75" customHeight="1" x14ac:dyDescent="0.3">
      <c r="A83" s="60"/>
      <c r="B83" s="60"/>
      <c r="C83" s="60"/>
      <c r="D83" s="96"/>
      <c r="E83" s="60"/>
      <c r="F83" s="60"/>
      <c r="G83" s="60"/>
      <c r="H83" s="60"/>
      <c r="I83" s="60"/>
      <c r="J83" s="60"/>
      <c r="K83" s="60"/>
      <c r="L83" s="60"/>
      <c r="M83" s="60"/>
      <c r="N83" s="60"/>
      <c r="O83" s="60"/>
      <c r="P83" s="60"/>
    </row>
    <row r="84" spans="1:16" ht="15.75" customHeight="1" x14ac:dyDescent="0.3">
      <c r="A84" s="60"/>
      <c r="B84" s="60"/>
      <c r="C84" s="60"/>
      <c r="D84" s="96"/>
      <c r="E84" s="60"/>
      <c r="F84" s="60"/>
      <c r="G84" s="60"/>
      <c r="H84" s="60"/>
      <c r="I84" s="60"/>
      <c r="J84" s="60"/>
      <c r="K84" s="60"/>
      <c r="L84" s="60"/>
      <c r="M84" s="60"/>
      <c r="N84" s="60"/>
      <c r="O84" s="60"/>
      <c r="P84" s="60"/>
    </row>
    <row r="85" spans="1:16" ht="15.75" customHeight="1" x14ac:dyDescent="0.3">
      <c r="A85" s="60"/>
      <c r="B85" s="60"/>
      <c r="C85" s="60"/>
      <c r="D85" s="96"/>
      <c r="E85" s="60"/>
      <c r="F85" s="60"/>
      <c r="G85" s="60"/>
      <c r="H85" s="60"/>
      <c r="I85" s="60"/>
      <c r="J85" s="60"/>
      <c r="K85" s="60"/>
      <c r="L85" s="60"/>
      <c r="M85" s="60"/>
      <c r="N85" s="60"/>
      <c r="O85" s="60"/>
      <c r="P85" s="60"/>
    </row>
    <row r="86" spans="1:16" ht="15.75" customHeight="1" x14ac:dyDescent="0.3">
      <c r="A86" s="60"/>
      <c r="B86" s="60"/>
      <c r="C86" s="60"/>
      <c r="D86" s="96"/>
      <c r="E86" s="60"/>
      <c r="F86" s="60"/>
      <c r="G86" s="60"/>
      <c r="H86" s="60"/>
      <c r="I86" s="60"/>
      <c r="J86" s="60"/>
      <c r="K86" s="60"/>
      <c r="L86" s="60"/>
      <c r="M86" s="60"/>
      <c r="N86" s="60"/>
      <c r="O86" s="60"/>
      <c r="P86" s="60"/>
    </row>
    <row r="87" spans="1:16" ht="15.75" customHeight="1" x14ac:dyDescent="0.3">
      <c r="A87" s="60"/>
      <c r="B87" s="60"/>
      <c r="C87" s="60"/>
      <c r="D87" s="96"/>
      <c r="E87" s="60"/>
      <c r="F87" s="60"/>
      <c r="G87" s="60"/>
      <c r="H87" s="60"/>
      <c r="I87" s="60"/>
      <c r="J87" s="60"/>
      <c r="K87" s="60"/>
      <c r="L87" s="60"/>
      <c r="M87" s="60"/>
      <c r="N87" s="60"/>
      <c r="O87" s="60"/>
      <c r="P87" s="60"/>
    </row>
    <row r="88" spans="1:16" ht="15.75" customHeight="1" x14ac:dyDescent="0.3">
      <c r="A88" s="60"/>
      <c r="B88" s="60"/>
      <c r="C88" s="60"/>
      <c r="D88" s="96"/>
      <c r="E88" s="60"/>
      <c r="F88" s="60"/>
      <c r="G88" s="60"/>
      <c r="H88" s="60"/>
      <c r="I88" s="60"/>
      <c r="J88" s="60"/>
      <c r="K88" s="60"/>
      <c r="L88" s="60"/>
      <c r="M88" s="60"/>
      <c r="N88" s="60"/>
      <c r="O88" s="60"/>
      <c r="P88" s="60"/>
    </row>
    <row r="89" spans="1:16" ht="15.75" customHeight="1" x14ac:dyDescent="0.3">
      <c r="A89" s="60"/>
      <c r="B89" s="60"/>
      <c r="C89" s="60"/>
      <c r="D89" s="96"/>
      <c r="E89" s="60"/>
      <c r="F89" s="60"/>
      <c r="G89" s="60"/>
      <c r="H89" s="60"/>
      <c r="I89" s="60"/>
      <c r="J89" s="60"/>
      <c r="K89" s="60"/>
      <c r="L89" s="60"/>
      <c r="M89" s="60"/>
      <c r="N89" s="60"/>
      <c r="O89" s="60"/>
      <c r="P89" s="60"/>
    </row>
    <row r="90" spans="1:16" ht="15.75" customHeight="1" x14ac:dyDescent="0.3">
      <c r="A90" s="60"/>
      <c r="B90" s="60"/>
      <c r="C90" s="60"/>
      <c r="D90" s="96"/>
      <c r="E90" s="60"/>
      <c r="F90" s="60"/>
      <c r="G90" s="60"/>
      <c r="H90" s="60"/>
      <c r="I90" s="60"/>
      <c r="J90" s="60"/>
      <c r="K90" s="60"/>
      <c r="L90" s="60"/>
      <c r="M90" s="60"/>
      <c r="N90" s="60"/>
      <c r="O90" s="60"/>
      <c r="P90" s="60"/>
    </row>
    <row r="91" spans="1:16" ht="15.75" customHeight="1" x14ac:dyDescent="0.3">
      <c r="A91" s="60"/>
      <c r="B91" s="60"/>
      <c r="C91" s="60"/>
      <c r="D91" s="96"/>
      <c r="E91" s="60"/>
      <c r="F91" s="60"/>
      <c r="G91" s="60"/>
      <c r="H91" s="60"/>
      <c r="I91" s="60"/>
      <c r="J91" s="60"/>
      <c r="K91" s="60"/>
      <c r="L91" s="60"/>
      <c r="M91" s="60"/>
      <c r="N91" s="60"/>
      <c r="O91" s="60"/>
      <c r="P91" s="60"/>
    </row>
    <row r="92" spans="1:16" ht="15.75" customHeight="1" x14ac:dyDescent="0.3">
      <c r="A92" s="60"/>
      <c r="B92" s="60"/>
      <c r="C92" s="60"/>
      <c r="D92" s="96"/>
      <c r="E92" s="60"/>
      <c r="F92" s="60"/>
      <c r="G92" s="60"/>
      <c r="H92" s="60"/>
      <c r="I92" s="60"/>
      <c r="J92" s="60"/>
      <c r="K92" s="60"/>
      <c r="L92" s="60"/>
      <c r="M92" s="60"/>
      <c r="N92" s="60"/>
      <c r="O92" s="60"/>
      <c r="P92" s="60"/>
    </row>
    <row r="93" spans="1:16" ht="15.75" customHeight="1" x14ac:dyDescent="0.3">
      <c r="A93" s="60"/>
      <c r="B93" s="60"/>
      <c r="C93" s="60"/>
      <c r="D93" s="96"/>
      <c r="E93" s="60"/>
      <c r="F93" s="60"/>
      <c r="G93" s="60"/>
      <c r="H93" s="60"/>
      <c r="I93" s="60"/>
      <c r="J93" s="60"/>
      <c r="K93" s="60"/>
      <c r="L93" s="60"/>
      <c r="M93" s="60"/>
      <c r="N93" s="60"/>
      <c r="O93" s="60"/>
      <c r="P93" s="60"/>
    </row>
    <row r="94" spans="1:16" ht="15.75" customHeight="1" x14ac:dyDescent="0.3">
      <c r="A94" s="60"/>
      <c r="B94" s="60"/>
      <c r="C94" s="60"/>
      <c r="D94" s="96"/>
      <c r="E94" s="60"/>
      <c r="F94" s="60"/>
      <c r="G94" s="60"/>
      <c r="H94" s="60"/>
      <c r="I94" s="60"/>
      <c r="J94" s="60"/>
      <c r="K94" s="60"/>
      <c r="L94" s="60"/>
      <c r="M94" s="60"/>
      <c r="N94" s="60"/>
      <c r="O94" s="60"/>
      <c r="P94" s="60"/>
    </row>
    <row r="95" spans="1:16" ht="15.75" customHeight="1" x14ac:dyDescent="0.3">
      <c r="A95" s="60"/>
      <c r="B95" s="60"/>
      <c r="C95" s="60"/>
      <c r="D95" s="96"/>
      <c r="E95" s="60"/>
      <c r="F95" s="60"/>
      <c r="G95" s="60"/>
      <c r="H95" s="60"/>
      <c r="I95" s="60"/>
      <c r="J95" s="60"/>
      <c r="K95" s="60"/>
      <c r="L95" s="60"/>
      <c r="M95" s="60"/>
      <c r="N95" s="60"/>
      <c r="O95" s="60"/>
      <c r="P95" s="60"/>
    </row>
    <row r="96" spans="1:16" ht="15.75" customHeight="1" x14ac:dyDescent="0.3">
      <c r="A96" s="60"/>
      <c r="B96" s="60"/>
      <c r="C96" s="60"/>
      <c r="D96" s="96"/>
      <c r="E96" s="60"/>
      <c r="F96" s="60"/>
      <c r="G96" s="60"/>
      <c r="H96" s="60"/>
      <c r="I96" s="60"/>
      <c r="J96" s="60"/>
      <c r="K96" s="60"/>
      <c r="L96" s="60"/>
      <c r="M96" s="60"/>
      <c r="N96" s="60"/>
      <c r="O96" s="60"/>
      <c r="P96" s="60"/>
    </row>
    <row r="97" spans="1:16" ht="15.75" customHeight="1" x14ac:dyDescent="0.3">
      <c r="A97" s="60"/>
      <c r="B97" s="60"/>
      <c r="C97" s="60"/>
      <c r="D97" s="96"/>
      <c r="E97" s="60"/>
      <c r="F97" s="60"/>
      <c r="G97" s="60"/>
      <c r="H97" s="60"/>
      <c r="I97" s="60"/>
      <c r="J97" s="60"/>
      <c r="K97" s="60"/>
      <c r="L97" s="60"/>
      <c r="M97" s="60"/>
      <c r="N97" s="60"/>
      <c r="O97" s="60"/>
      <c r="P97" s="60"/>
    </row>
    <row r="98" spans="1:16" ht="15.75" customHeight="1" x14ac:dyDescent="0.3">
      <c r="A98" s="60"/>
      <c r="B98" s="60"/>
      <c r="C98" s="60"/>
      <c r="D98" s="96"/>
      <c r="E98" s="60"/>
      <c r="F98" s="60"/>
      <c r="G98" s="60"/>
      <c r="H98" s="60"/>
      <c r="I98" s="60"/>
      <c r="J98" s="60"/>
      <c r="K98" s="60"/>
      <c r="L98" s="60"/>
      <c r="M98" s="60"/>
      <c r="N98" s="60"/>
      <c r="O98" s="60"/>
      <c r="P98" s="60"/>
    </row>
    <row r="99" spans="1:16" ht="15.75" customHeight="1" x14ac:dyDescent="0.3">
      <c r="A99" s="60"/>
      <c r="B99" s="60"/>
      <c r="C99" s="60"/>
      <c r="D99" s="96"/>
      <c r="E99" s="60"/>
      <c r="F99" s="60"/>
      <c r="G99" s="60"/>
      <c r="H99" s="60"/>
      <c r="I99" s="60"/>
      <c r="J99" s="60"/>
      <c r="K99" s="60"/>
      <c r="L99" s="60"/>
      <c r="M99" s="60"/>
      <c r="N99" s="60"/>
      <c r="O99" s="60"/>
      <c r="P99" s="60"/>
    </row>
    <row r="100" spans="1:16" ht="15.75" customHeight="1" x14ac:dyDescent="0.3">
      <c r="A100" s="60"/>
      <c r="B100" s="60"/>
      <c r="C100" s="60"/>
      <c r="D100" s="96"/>
      <c r="E100" s="60"/>
      <c r="F100" s="60"/>
      <c r="G100" s="60"/>
      <c r="H100" s="60"/>
      <c r="I100" s="60"/>
      <c r="J100" s="60"/>
      <c r="K100" s="60"/>
      <c r="L100" s="60"/>
      <c r="M100" s="60"/>
      <c r="N100" s="60"/>
      <c r="O100" s="60"/>
      <c r="P100" s="60"/>
    </row>
    <row r="101" spans="1:16" ht="15.75" customHeight="1" x14ac:dyDescent="0.3">
      <c r="A101" s="60"/>
      <c r="B101" s="60"/>
      <c r="C101" s="60"/>
      <c r="D101" s="96"/>
      <c r="E101" s="60"/>
      <c r="F101" s="60"/>
      <c r="G101" s="60"/>
      <c r="H101" s="60"/>
      <c r="I101" s="60"/>
      <c r="J101" s="60"/>
      <c r="K101" s="60"/>
      <c r="L101" s="60"/>
      <c r="M101" s="60"/>
      <c r="N101" s="60"/>
      <c r="O101" s="60"/>
      <c r="P101" s="60"/>
    </row>
    <row r="102" spans="1:16" ht="15.75" customHeight="1" x14ac:dyDescent="0.3">
      <c r="A102" s="60"/>
      <c r="B102" s="60"/>
      <c r="C102" s="60"/>
      <c r="D102" s="96"/>
      <c r="E102" s="60"/>
      <c r="F102" s="60"/>
      <c r="G102" s="60"/>
      <c r="H102" s="60"/>
      <c r="I102" s="60"/>
      <c r="J102" s="60"/>
      <c r="K102" s="60"/>
      <c r="L102" s="60"/>
      <c r="M102" s="60"/>
      <c r="N102" s="60"/>
      <c r="O102" s="60"/>
      <c r="P102" s="60"/>
    </row>
    <row r="103" spans="1:16" ht="15.75" customHeight="1" x14ac:dyDescent="0.3">
      <c r="A103" s="60"/>
      <c r="B103" s="60"/>
      <c r="C103" s="60"/>
      <c r="D103" s="96"/>
      <c r="E103" s="60"/>
      <c r="F103" s="60"/>
      <c r="G103" s="60"/>
      <c r="H103" s="60"/>
      <c r="I103" s="60"/>
      <c r="J103" s="60"/>
      <c r="K103" s="60"/>
      <c r="L103" s="60"/>
      <c r="M103" s="60"/>
      <c r="N103" s="60"/>
      <c r="O103" s="60"/>
      <c r="P103" s="60"/>
    </row>
    <row r="104" spans="1:16" ht="15.75" customHeight="1" x14ac:dyDescent="0.3">
      <c r="A104" s="60"/>
      <c r="B104" s="60"/>
      <c r="C104" s="60"/>
      <c r="D104" s="96"/>
      <c r="E104" s="60"/>
      <c r="F104" s="60"/>
      <c r="G104" s="60"/>
      <c r="H104" s="60"/>
      <c r="I104" s="60"/>
      <c r="J104" s="60"/>
      <c r="K104" s="60"/>
      <c r="L104" s="60"/>
      <c r="M104" s="60"/>
      <c r="N104" s="60"/>
      <c r="O104" s="60"/>
      <c r="P104" s="60"/>
    </row>
    <row r="105" spans="1:16" ht="15.75" customHeight="1" x14ac:dyDescent="0.3">
      <c r="A105" s="60"/>
      <c r="B105" s="60"/>
      <c r="C105" s="60"/>
      <c r="D105" s="96"/>
      <c r="E105" s="60"/>
      <c r="F105" s="60"/>
      <c r="G105" s="60"/>
      <c r="H105" s="60"/>
      <c r="I105" s="60"/>
      <c r="J105" s="60"/>
      <c r="K105" s="60"/>
      <c r="L105" s="60"/>
      <c r="M105" s="60"/>
      <c r="N105" s="60"/>
      <c r="O105" s="60"/>
      <c r="P105" s="60"/>
    </row>
    <row r="106" spans="1:16" ht="15.75" customHeight="1" x14ac:dyDescent="0.3">
      <c r="A106" s="60"/>
      <c r="B106" s="60"/>
      <c r="C106" s="60"/>
      <c r="D106" s="96"/>
      <c r="E106" s="60"/>
      <c r="F106" s="60"/>
      <c r="G106" s="60"/>
      <c r="H106" s="60"/>
      <c r="I106" s="60"/>
      <c r="J106" s="60"/>
      <c r="K106" s="60"/>
      <c r="L106" s="60"/>
      <c r="M106" s="60"/>
      <c r="N106" s="60"/>
      <c r="O106" s="60"/>
      <c r="P106" s="60"/>
    </row>
    <row r="107" spans="1:16" ht="15.75" customHeight="1" x14ac:dyDescent="0.3">
      <c r="A107" s="60"/>
      <c r="B107" s="60"/>
      <c r="C107" s="60"/>
      <c r="D107" s="96"/>
      <c r="E107" s="60"/>
      <c r="F107" s="60"/>
      <c r="G107" s="60"/>
      <c r="H107" s="60"/>
      <c r="I107" s="60"/>
      <c r="J107" s="60"/>
      <c r="K107" s="60"/>
      <c r="L107" s="60"/>
      <c r="M107" s="60"/>
      <c r="N107" s="60"/>
      <c r="O107" s="60"/>
      <c r="P107" s="60"/>
    </row>
    <row r="108" spans="1:16" ht="15.75" customHeight="1" x14ac:dyDescent="0.3">
      <c r="A108" s="60"/>
      <c r="B108" s="60"/>
      <c r="C108" s="60"/>
      <c r="D108" s="96"/>
      <c r="E108" s="60"/>
      <c r="F108" s="60"/>
      <c r="G108" s="60"/>
      <c r="H108" s="60"/>
      <c r="I108" s="60"/>
      <c r="J108" s="60"/>
      <c r="K108" s="60"/>
      <c r="L108" s="60"/>
      <c r="M108" s="60"/>
      <c r="N108" s="60"/>
      <c r="O108" s="60"/>
      <c r="P108" s="60"/>
    </row>
    <row r="109" spans="1:16" ht="15.75" customHeight="1" x14ac:dyDescent="0.3">
      <c r="A109" s="60"/>
      <c r="B109" s="60"/>
      <c r="C109" s="60"/>
      <c r="D109" s="96"/>
      <c r="E109" s="60"/>
      <c r="F109" s="60"/>
      <c r="G109" s="60"/>
      <c r="H109" s="60"/>
      <c r="I109" s="60"/>
      <c r="J109" s="60"/>
      <c r="K109" s="60"/>
      <c r="L109" s="60"/>
      <c r="M109" s="60"/>
      <c r="N109" s="60"/>
      <c r="O109" s="60"/>
      <c r="P109" s="60"/>
    </row>
    <row r="110" spans="1:16" ht="15.75" customHeight="1" x14ac:dyDescent="0.3">
      <c r="A110" s="60"/>
      <c r="B110" s="60"/>
      <c r="C110" s="60"/>
      <c r="D110" s="96"/>
      <c r="E110" s="60"/>
      <c r="F110" s="60"/>
      <c r="G110" s="60"/>
      <c r="H110" s="60"/>
      <c r="I110" s="60"/>
      <c r="J110" s="60"/>
      <c r="K110" s="60"/>
      <c r="L110" s="60"/>
      <c r="M110" s="60"/>
      <c r="N110" s="60"/>
      <c r="O110" s="60"/>
      <c r="P110" s="60"/>
    </row>
    <row r="111" spans="1:16" ht="15.75" customHeight="1" x14ac:dyDescent="0.3">
      <c r="A111" s="60"/>
      <c r="B111" s="60"/>
      <c r="C111" s="60"/>
      <c r="D111" s="96"/>
      <c r="E111" s="60"/>
      <c r="F111" s="60"/>
      <c r="G111" s="60"/>
      <c r="H111" s="60"/>
      <c r="I111" s="60"/>
      <c r="J111" s="60"/>
      <c r="K111" s="60"/>
      <c r="L111" s="60"/>
      <c r="M111" s="60"/>
      <c r="N111" s="60"/>
      <c r="O111" s="60"/>
      <c r="P111" s="60"/>
    </row>
    <row r="112" spans="1:16" ht="15.75" customHeight="1" x14ac:dyDescent="0.3">
      <c r="A112" s="60"/>
      <c r="B112" s="60"/>
      <c r="C112" s="60"/>
      <c r="D112" s="96"/>
      <c r="E112" s="60"/>
      <c r="F112" s="60"/>
      <c r="G112" s="60"/>
      <c r="H112" s="60"/>
      <c r="I112" s="60"/>
      <c r="J112" s="60"/>
      <c r="K112" s="60"/>
      <c r="L112" s="60"/>
      <c r="M112" s="60"/>
      <c r="N112" s="60"/>
      <c r="O112" s="60"/>
      <c r="P112" s="60"/>
    </row>
    <row r="113" spans="1:16" ht="15.75" customHeight="1" x14ac:dyDescent="0.3">
      <c r="A113" s="60"/>
      <c r="B113" s="60"/>
      <c r="C113" s="60"/>
      <c r="D113" s="96"/>
      <c r="E113" s="60"/>
      <c r="F113" s="60"/>
      <c r="G113" s="60"/>
      <c r="H113" s="60"/>
      <c r="I113" s="60"/>
      <c r="J113" s="60"/>
      <c r="K113" s="60"/>
      <c r="L113" s="60"/>
      <c r="M113" s="60"/>
      <c r="N113" s="60"/>
      <c r="O113" s="60"/>
      <c r="P113" s="60"/>
    </row>
    <row r="114" spans="1:16" ht="15.75" customHeight="1" x14ac:dyDescent="0.3">
      <c r="A114" s="60"/>
      <c r="B114" s="60"/>
      <c r="C114" s="60"/>
      <c r="D114" s="96"/>
      <c r="E114" s="60"/>
      <c r="F114" s="60"/>
      <c r="G114" s="60"/>
      <c r="H114" s="60"/>
      <c r="I114" s="60"/>
      <c r="J114" s="60"/>
      <c r="K114" s="60"/>
      <c r="L114" s="60"/>
      <c r="M114" s="60"/>
      <c r="N114" s="60"/>
      <c r="O114" s="60"/>
      <c r="P114" s="60"/>
    </row>
    <row r="115" spans="1:16" ht="15.75" customHeight="1" x14ac:dyDescent="0.3">
      <c r="A115" s="60"/>
      <c r="B115" s="60"/>
      <c r="C115" s="60"/>
      <c r="D115" s="96"/>
      <c r="E115" s="60"/>
      <c r="F115" s="60"/>
      <c r="G115" s="60"/>
      <c r="H115" s="60"/>
      <c r="I115" s="60"/>
      <c r="J115" s="60"/>
      <c r="K115" s="60"/>
      <c r="L115" s="60"/>
      <c r="M115" s="60"/>
      <c r="N115" s="60"/>
      <c r="O115" s="60"/>
      <c r="P115" s="60"/>
    </row>
    <row r="116" spans="1:16" ht="15.75" customHeight="1" x14ac:dyDescent="0.3">
      <c r="A116" s="60"/>
      <c r="B116" s="60"/>
      <c r="C116" s="60"/>
      <c r="D116" s="96"/>
      <c r="E116" s="60"/>
      <c r="F116" s="60"/>
      <c r="G116" s="60"/>
      <c r="H116" s="60"/>
      <c r="I116" s="60"/>
      <c r="J116" s="60"/>
      <c r="K116" s="60"/>
      <c r="L116" s="60"/>
      <c r="M116" s="60"/>
      <c r="N116" s="60"/>
      <c r="O116" s="60"/>
      <c r="P116" s="60"/>
    </row>
    <row r="117" spans="1:16" ht="15.75" customHeight="1" x14ac:dyDescent="0.3">
      <c r="A117" s="60"/>
      <c r="B117" s="60"/>
      <c r="C117" s="60"/>
      <c r="D117" s="96"/>
      <c r="E117" s="60"/>
      <c r="F117" s="60"/>
      <c r="G117" s="60"/>
      <c r="H117" s="60"/>
      <c r="I117" s="60"/>
      <c r="J117" s="60"/>
      <c r="K117" s="60"/>
      <c r="L117" s="60"/>
      <c r="M117" s="60"/>
      <c r="N117" s="60"/>
      <c r="O117" s="60"/>
      <c r="P117" s="60"/>
    </row>
    <row r="118" spans="1:16" ht="15.75" customHeight="1" x14ac:dyDescent="0.3">
      <c r="A118" s="60"/>
      <c r="B118" s="60"/>
      <c r="C118" s="60"/>
      <c r="D118" s="96"/>
      <c r="E118" s="60"/>
      <c r="F118" s="60"/>
      <c r="G118" s="60"/>
      <c r="H118" s="60"/>
      <c r="I118" s="60"/>
      <c r="J118" s="60"/>
      <c r="K118" s="60"/>
      <c r="L118" s="60"/>
      <c r="M118" s="60"/>
      <c r="N118" s="60"/>
      <c r="O118" s="60"/>
      <c r="P118" s="60"/>
    </row>
    <row r="119" spans="1:16" ht="15.75" customHeight="1" x14ac:dyDescent="0.3">
      <c r="A119" s="60"/>
      <c r="B119" s="60"/>
      <c r="C119" s="60"/>
      <c r="D119" s="96"/>
      <c r="E119" s="60"/>
      <c r="F119" s="60"/>
      <c r="G119" s="60"/>
      <c r="H119" s="60"/>
      <c r="I119" s="60"/>
      <c r="J119" s="60"/>
      <c r="K119" s="60"/>
      <c r="L119" s="60"/>
      <c r="M119" s="60"/>
      <c r="N119" s="60"/>
      <c r="O119" s="60"/>
      <c r="P119" s="60"/>
    </row>
    <row r="120" spans="1:16" ht="15.75" customHeight="1" x14ac:dyDescent="0.3">
      <c r="A120" s="60"/>
      <c r="B120" s="60"/>
      <c r="C120" s="60"/>
      <c r="D120" s="96"/>
      <c r="E120" s="60"/>
      <c r="F120" s="60"/>
      <c r="G120" s="60"/>
      <c r="H120" s="60"/>
      <c r="I120" s="60"/>
      <c r="J120" s="60"/>
      <c r="K120" s="60"/>
      <c r="L120" s="60"/>
      <c r="M120" s="60"/>
      <c r="N120" s="60"/>
      <c r="O120" s="60"/>
      <c r="P120" s="60"/>
    </row>
    <row r="121" spans="1:16" ht="15.75" customHeight="1" x14ac:dyDescent="0.3">
      <c r="A121" s="60"/>
      <c r="B121" s="60"/>
      <c r="C121" s="60"/>
      <c r="D121" s="96"/>
      <c r="E121" s="60"/>
      <c r="F121" s="60"/>
      <c r="G121" s="60"/>
      <c r="H121" s="60"/>
      <c r="I121" s="60"/>
      <c r="J121" s="60"/>
      <c r="K121" s="60"/>
      <c r="L121" s="60"/>
      <c r="M121" s="60"/>
      <c r="N121" s="60"/>
      <c r="O121" s="60"/>
      <c r="P121" s="60"/>
    </row>
    <row r="122" spans="1:16" ht="15.75" customHeight="1" x14ac:dyDescent="0.3">
      <c r="A122" s="60"/>
      <c r="B122" s="60"/>
      <c r="C122" s="60"/>
      <c r="D122" s="96"/>
      <c r="E122" s="60"/>
      <c r="F122" s="60"/>
      <c r="G122" s="60"/>
      <c r="H122" s="60"/>
      <c r="I122" s="60"/>
      <c r="J122" s="60"/>
      <c r="K122" s="60"/>
      <c r="L122" s="60"/>
      <c r="M122" s="60"/>
      <c r="N122" s="60"/>
      <c r="O122" s="60"/>
      <c r="P122" s="60"/>
    </row>
    <row r="123" spans="1:16" ht="15.75" customHeight="1" x14ac:dyDescent="0.3">
      <c r="A123" s="60"/>
      <c r="B123" s="60"/>
      <c r="C123" s="60"/>
      <c r="D123" s="96"/>
      <c r="E123" s="60"/>
      <c r="F123" s="60"/>
      <c r="G123" s="60"/>
      <c r="H123" s="60"/>
      <c r="I123" s="60"/>
      <c r="J123" s="60"/>
      <c r="K123" s="60"/>
      <c r="L123" s="60"/>
      <c r="M123" s="60"/>
      <c r="N123" s="60"/>
      <c r="O123" s="60"/>
      <c r="P123" s="60"/>
    </row>
    <row r="124" spans="1:16" ht="15.75" customHeight="1" x14ac:dyDescent="0.3">
      <c r="A124" s="60"/>
      <c r="B124" s="60"/>
      <c r="C124" s="60"/>
      <c r="D124" s="96"/>
      <c r="E124" s="60"/>
      <c r="F124" s="60"/>
      <c r="G124" s="60"/>
      <c r="H124" s="60"/>
      <c r="I124" s="60"/>
      <c r="J124" s="60"/>
      <c r="K124" s="60"/>
      <c r="L124" s="60"/>
      <c r="M124" s="60"/>
      <c r="N124" s="60"/>
      <c r="O124" s="60"/>
      <c r="P124" s="60"/>
    </row>
    <row r="125" spans="1:16" ht="15.75" customHeight="1" x14ac:dyDescent="0.3">
      <c r="A125" s="60"/>
      <c r="B125" s="60"/>
      <c r="C125" s="60"/>
      <c r="D125" s="96"/>
      <c r="E125" s="60"/>
      <c r="F125" s="60"/>
      <c r="G125" s="60"/>
      <c r="H125" s="60"/>
      <c r="I125" s="60"/>
      <c r="J125" s="60"/>
      <c r="K125" s="60"/>
      <c r="L125" s="60"/>
      <c r="M125" s="60"/>
      <c r="N125" s="60"/>
      <c r="O125" s="60"/>
      <c r="P125" s="60"/>
    </row>
    <row r="126" spans="1:16" ht="15.75" customHeight="1" x14ac:dyDescent="0.3">
      <c r="A126" s="60"/>
      <c r="B126" s="60"/>
      <c r="C126" s="60"/>
      <c r="D126" s="96"/>
      <c r="E126" s="60"/>
      <c r="F126" s="60"/>
      <c r="G126" s="60"/>
      <c r="H126" s="60"/>
      <c r="I126" s="60"/>
      <c r="J126" s="60"/>
      <c r="K126" s="60"/>
      <c r="L126" s="60"/>
      <c r="M126" s="60"/>
      <c r="N126" s="60"/>
      <c r="O126" s="60"/>
      <c r="P126" s="60"/>
    </row>
    <row r="127" spans="1:16" ht="15.75" customHeight="1" x14ac:dyDescent="0.3">
      <c r="A127" s="60"/>
      <c r="B127" s="60"/>
      <c r="C127" s="60"/>
      <c r="D127" s="96"/>
      <c r="E127" s="60"/>
      <c r="F127" s="60"/>
      <c r="G127" s="60"/>
      <c r="H127" s="60"/>
      <c r="I127" s="60"/>
      <c r="J127" s="60"/>
      <c r="K127" s="60"/>
      <c r="L127" s="60"/>
      <c r="M127" s="60"/>
      <c r="N127" s="60"/>
      <c r="O127" s="60"/>
      <c r="P127" s="60"/>
    </row>
    <row r="128" spans="1:16" ht="15.75" customHeight="1" x14ac:dyDescent="0.3">
      <c r="A128" s="60"/>
      <c r="B128" s="60"/>
      <c r="C128" s="60"/>
      <c r="D128" s="96"/>
      <c r="E128" s="60"/>
      <c r="F128" s="60"/>
      <c r="G128" s="60"/>
      <c r="H128" s="60"/>
      <c r="I128" s="60"/>
      <c r="J128" s="60"/>
      <c r="K128" s="60"/>
      <c r="L128" s="60"/>
      <c r="M128" s="60"/>
      <c r="N128" s="60"/>
      <c r="O128" s="60"/>
      <c r="P128" s="60"/>
    </row>
    <row r="129" spans="1:16" ht="15.75" customHeight="1" x14ac:dyDescent="0.3">
      <c r="A129" s="60"/>
      <c r="B129" s="60"/>
      <c r="C129" s="60"/>
      <c r="D129" s="96"/>
      <c r="E129" s="60"/>
      <c r="F129" s="60"/>
      <c r="G129" s="60"/>
      <c r="H129" s="60"/>
      <c r="I129" s="60"/>
      <c r="J129" s="60"/>
      <c r="K129" s="60"/>
      <c r="L129" s="60"/>
      <c r="M129" s="60"/>
      <c r="N129" s="60"/>
      <c r="O129" s="60"/>
      <c r="P129" s="60"/>
    </row>
    <row r="130" spans="1:16" ht="15.75" customHeight="1" x14ac:dyDescent="0.3">
      <c r="A130" s="60"/>
      <c r="B130" s="60"/>
      <c r="C130" s="60"/>
      <c r="D130" s="96"/>
      <c r="E130" s="60"/>
      <c r="F130" s="60"/>
      <c r="G130" s="60"/>
      <c r="H130" s="60"/>
      <c r="I130" s="60"/>
      <c r="J130" s="60"/>
      <c r="K130" s="60"/>
      <c r="L130" s="60"/>
      <c r="M130" s="60"/>
      <c r="N130" s="60"/>
      <c r="O130" s="60"/>
      <c r="P130" s="60"/>
    </row>
    <row r="131" spans="1:16" ht="15.75" customHeight="1" x14ac:dyDescent="0.3">
      <c r="A131" s="60"/>
      <c r="B131" s="60"/>
      <c r="C131" s="60"/>
      <c r="D131" s="96"/>
      <c r="E131" s="60"/>
      <c r="F131" s="60"/>
      <c r="G131" s="60"/>
      <c r="H131" s="60"/>
      <c r="I131" s="60"/>
      <c r="J131" s="60"/>
      <c r="K131" s="60"/>
      <c r="L131" s="60"/>
      <c r="M131" s="60"/>
      <c r="N131" s="60"/>
      <c r="O131" s="60"/>
      <c r="P131" s="60"/>
    </row>
    <row r="132" spans="1:16" ht="15.75" customHeight="1" x14ac:dyDescent="0.3">
      <c r="A132" s="60"/>
      <c r="B132" s="60"/>
      <c r="C132" s="60"/>
      <c r="D132" s="96"/>
      <c r="E132" s="60"/>
      <c r="F132" s="60"/>
      <c r="G132" s="60"/>
      <c r="H132" s="60"/>
      <c r="I132" s="60"/>
      <c r="J132" s="60"/>
      <c r="K132" s="60"/>
      <c r="L132" s="60"/>
      <c r="M132" s="60"/>
      <c r="N132" s="60"/>
      <c r="O132" s="60"/>
      <c r="P132" s="60"/>
    </row>
    <row r="133" spans="1:16" ht="15.75" customHeight="1" x14ac:dyDescent="0.3">
      <c r="A133" s="60"/>
      <c r="B133" s="60"/>
      <c r="C133" s="60"/>
      <c r="D133" s="96"/>
      <c r="E133" s="60"/>
      <c r="F133" s="60"/>
      <c r="G133" s="60"/>
      <c r="H133" s="60"/>
      <c r="I133" s="60"/>
      <c r="J133" s="60"/>
      <c r="K133" s="60"/>
      <c r="L133" s="60"/>
      <c r="M133" s="60"/>
      <c r="N133" s="60"/>
      <c r="O133" s="60"/>
      <c r="P133" s="60"/>
    </row>
    <row r="134" spans="1:16" ht="15.75" customHeight="1" x14ac:dyDescent="0.3">
      <c r="A134" s="60"/>
      <c r="B134" s="60"/>
      <c r="C134" s="60"/>
      <c r="D134" s="96"/>
      <c r="E134" s="60"/>
      <c r="F134" s="60"/>
      <c r="G134" s="60"/>
      <c r="H134" s="60"/>
      <c r="I134" s="60"/>
      <c r="J134" s="60"/>
      <c r="K134" s="60"/>
      <c r="L134" s="60"/>
      <c r="M134" s="60"/>
      <c r="N134" s="60"/>
      <c r="O134" s="60"/>
      <c r="P134" s="60"/>
    </row>
    <row r="135" spans="1:16" ht="15.75" customHeight="1" x14ac:dyDescent="0.3">
      <c r="A135" s="60"/>
      <c r="B135" s="60"/>
      <c r="C135" s="60"/>
      <c r="D135" s="96"/>
      <c r="E135" s="60"/>
      <c r="F135" s="60"/>
      <c r="G135" s="60"/>
      <c r="H135" s="60"/>
      <c r="I135" s="60"/>
      <c r="J135" s="60"/>
      <c r="K135" s="60"/>
      <c r="L135" s="60"/>
      <c r="M135" s="60"/>
      <c r="N135" s="60"/>
      <c r="O135" s="60"/>
      <c r="P135" s="60"/>
    </row>
    <row r="136" spans="1:16" ht="15.75" customHeight="1" x14ac:dyDescent="0.3">
      <c r="A136" s="60"/>
      <c r="B136" s="60"/>
      <c r="C136" s="60"/>
      <c r="D136" s="96"/>
      <c r="E136" s="60"/>
      <c r="F136" s="60"/>
      <c r="G136" s="60"/>
      <c r="H136" s="60"/>
      <c r="I136" s="60"/>
      <c r="J136" s="60"/>
      <c r="K136" s="60"/>
      <c r="L136" s="60"/>
      <c r="M136" s="60"/>
      <c r="N136" s="60"/>
      <c r="O136" s="60"/>
      <c r="P136" s="60"/>
    </row>
    <row r="137" spans="1:16" ht="15.75" customHeight="1" x14ac:dyDescent="0.3">
      <c r="A137" s="60"/>
      <c r="B137" s="60"/>
      <c r="C137" s="60"/>
      <c r="D137" s="96"/>
      <c r="E137" s="60"/>
      <c r="F137" s="60"/>
      <c r="G137" s="60"/>
      <c r="H137" s="60"/>
      <c r="I137" s="60"/>
      <c r="J137" s="60"/>
      <c r="K137" s="60"/>
      <c r="L137" s="60"/>
      <c r="M137" s="60"/>
      <c r="N137" s="60"/>
      <c r="O137" s="60"/>
      <c r="P137" s="60"/>
    </row>
    <row r="138" spans="1:16" ht="15.75" customHeight="1" x14ac:dyDescent="0.3">
      <c r="A138" s="60"/>
      <c r="B138" s="60"/>
      <c r="C138" s="60"/>
      <c r="D138" s="96"/>
      <c r="E138" s="60"/>
      <c r="F138" s="60"/>
      <c r="G138" s="60"/>
      <c r="H138" s="60"/>
      <c r="I138" s="60"/>
      <c r="J138" s="60"/>
      <c r="K138" s="60"/>
      <c r="L138" s="60"/>
      <c r="M138" s="60"/>
      <c r="N138" s="60"/>
      <c r="O138" s="60"/>
      <c r="P138" s="60"/>
    </row>
    <row r="139" spans="1:16" ht="15.75" customHeight="1" x14ac:dyDescent="0.3">
      <c r="A139" s="60"/>
      <c r="B139" s="60"/>
      <c r="C139" s="60"/>
      <c r="D139" s="96"/>
      <c r="E139" s="60"/>
      <c r="F139" s="60"/>
      <c r="G139" s="60"/>
      <c r="H139" s="60"/>
      <c r="I139" s="60"/>
      <c r="J139" s="60"/>
      <c r="K139" s="60"/>
      <c r="L139" s="60"/>
      <c r="M139" s="60"/>
      <c r="N139" s="60"/>
      <c r="O139" s="60"/>
      <c r="P139" s="60"/>
    </row>
    <row r="140" spans="1:16" ht="15.75" customHeight="1" x14ac:dyDescent="0.3">
      <c r="A140" s="60"/>
      <c r="B140" s="60"/>
      <c r="C140" s="60"/>
      <c r="D140" s="96"/>
      <c r="E140" s="60"/>
      <c r="F140" s="60"/>
      <c r="G140" s="60"/>
      <c r="H140" s="60"/>
      <c r="I140" s="60"/>
      <c r="J140" s="60"/>
      <c r="K140" s="60"/>
      <c r="L140" s="60"/>
      <c r="M140" s="60"/>
      <c r="N140" s="60"/>
      <c r="O140" s="60"/>
      <c r="P140" s="60"/>
    </row>
    <row r="141" spans="1:16" ht="15.75" customHeight="1" x14ac:dyDescent="0.3">
      <c r="A141" s="60"/>
      <c r="B141" s="60"/>
      <c r="C141" s="60"/>
      <c r="D141" s="96"/>
      <c r="E141" s="60"/>
      <c r="F141" s="60"/>
      <c r="G141" s="60"/>
      <c r="H141" s="60"/>
      <c r="I141" s="60"/>
      <c r="J141" s="60"/>
      <c r="K141" s="60"/>
      <c r="L141" s="60"/>
      <c r="M141" s="60"/>
      <c r="N141" s="60"/>
      <c r="O141" s="60"/>
      <c r="P141" s="60"/>
    </row>
    <row r="142" spans="1:16" ht="15.75" customHeight="1" x14ac:dyDescent="0.3">
      <c r="A142" s="60"/>
      <c r="B142" s="60"/>
      <c r="C142" s="60"/>
      <c r="D142" s="96"/>
      <c r="E142" s="60"/>
      <c r="F142" s="60"/>
      <c r="G142" s="60"/>
      <c r="H142" s="60"/>
      <c r="I142" s="60"/>
      <c r="J142" s="60"/>
      <c r="K142" s="60"/>
      <c r="L142" s="60"/>
      <c r="M142" s="60"/>
      <c r="N142" s="60"/>
      <c r="O142" s="60"/>
      <c r="P142" s="60"/>
    </row>
    <row r="143" spans="1:16" ht="15.75" customHeight="1" x14ac:dyDescent="0.3">
      <c r="A143" s="60"/>
      <c r="B143" s="60"/>
      <c r="C143" s="60"/>
      <c r="D143" s="96"/>
      <c r="E143" s="60"/>
      <c r="F143" s="60"/>
      <c r="G143" s="60"/>
      <c r="H143" s="60"/>
      <c r="I143" s="60"/>
      <c r="J143" s="60"/>
      <c r="K143" s="60"/>
      <c r="L143" s="60"/>
      <c r="M143" s="60"/>
      <c r="N143" s="60"/>
      <c r="O143" s="60"/>
      <c r="P143" s="60"/>
    </row>
    <row r="144" spans="1:16" ht="15.75" customHeight="1" x14ac:dyDescent="0.3">
      <c r="A144" s="60"/>
      <c r="B144" s="60"/>
      <c r="C144" s="60"/>
      <c r="D144" s="96"/>
      <c r="E144" s="60"/>
      <c r="F144" s="60"/>
      <c r="G144" s="60"/>
      <c r="H144" s="60"/>
      <c r="I144" s="60"/>
      <c r="J144" s="60"/>
      <c r="K144" s="60"/>
      <c r="L144" s="60"/>
      <c r="M144" s="60"/>
      <c r="N144" s="60"/>
      <c r="O144" s="60"/>
      <c r="P144" s="60"/>
    </row>
    <row r="145" spans="1:16" ht="15.75" customHeight="1" x14ac:dyDescent="0.3">
      <c r="A145" s="60"/>
      <c r="B145" s="60"/>
      <c r="C145" s="60"/>
      <c r="D145" s="96"/>
      <c r="E145" s="60"/>
      <c r="F145" s="60"/>
      <c r="G145" s="60"/>
      <c r="H145" s="60"/>
      <c r="I145" s="60"/>
      <c r="J145" s="60"/>
      <c r="K145" s="60"/>
      <c r="L145" s="60"/>
      <c r="M145" s="60"/>
      <c r="N145" s="60"/>
      <c r="O145" s="60"/>
      <c r="P145" s="60"/>
    </row>
    <row r="146" spans="1:16" ht="15.75" customHeight="1" x14ac:dyDescent="0.3">
      <c r="A146" s="60"/>
      <c r="B146" s="60"/>
      <c r="C146" s="60"/>
      <c r="D146" s="96"/>
      <c r="E146" s="60"/>
      <c r="F146" s="60"/>
      <c r="G146" s="60"/>
      <c r="H146" s="60"/>
      <c r="I146" s="60"/>
      <c r="J146" s="60"/>
      <c r="K146" s="60"/>
      <c r="L146" s="60"/>
      <c r="M146" s="60"/>
      <c r="N146" s="60"/>
      <c r="O146" s="60"/>
      <c r="P146" s="60"/>
    </row>
    <row r="147" spans="1:16" ht="15.75" customHeight="1" x14ac:dyDescent="0.3">
      <c r="A147" s="60"/>
      <c r="B147" s="60"/>
      <c r="C147" s="60"/>
      <c r="D147" s="96"/>
      <c r="E147" s="60"/>
      <c r="F147" s="60"/>
      <c r="G147" s="60"/>
      <c r="H147" s="60"/>
      <c r="I147" s="60"/>
      <c r="J147" s="60"/>
      <c r="K147" s="60"/>
      <c r="L147" s="60"/>
      <c r="M147" s="60"/>
      <c r="N147" s="60"/>
      <c r="O147" s="60"/>
      <c r="P147" s="60"/>
    </row>
    <row r="148" spans="1:16" ht="15.75" customHeight="1" x14ac:dyDescent="0.3">
      <c r="A148" s="60"/>
      <c r="B148" s="60"/>
      <c r="C148" s="60"/>
      <c r="D148" s="96"/>
      <c r="E148" s="60"/>
      <c r="F148" s="60"/>
      <c r="G148" s="60"/>
      <c r="H148" s="60"/>
      <c r="I148" s="60"/>
      <c r="J148" s="60"/>
      <c r="K148" s="60"/>
      <c r="L148" s="60"/>
      <c r="M148" s="60"/>
      <c r="N148" s="60"/>
      <c r="O148" s="60"/>
      <c r="P148" s="60"/>
    </row>
    <row r="149" spans="1:16" ht="15.75" customHeight="1" x14ac:dyDescent="0.3">
      <c r="A149" s="60"/>
      <c r="B149" s="60"/>
      <c r="C149" s="60"/>
      <c r="D149" s="96"/>
      <c r="E149" s="60"/>
      <c r="F149" s="60"/>
      <c r="G149" s="60"/>
      <c r="H149" s="60"/>
      <c r="I149" s="60"/>
      <c r="J149" s="60"/>
      <c r="K149" s="60"/>
      <c r="L149" s="60"/>
      <c r="M149" s="60"/>
      <c r="N149" s="60"/>
      <c r="O149" s="60"/>
      <c r="P149" s="60"/>
    </row>
    <row r="150" spans="1:16" ht="15.75" customHeight="1" x14ac:dyDescent="0.3">
      <c r="A150" s="60"/>
      <c r="B150" s="60"/>
      <c r="C150" s="60"/>
      <c r="D150" s="96"/>
      <c r="E150" s="60"/>
      <c r="F150" s="60"/>
      <c r="G150" s="60"/>
      <c r="H150" s="60"/>
      <c r="I150" s="60"/>
      <c r="J150" s="60"/>
      <c r="K150" s="60"/>
      <c r="L150" s="60"/>
      <c r="M150" s="60"/>
      <c r="N150" s="60"/>
      <c r="O150" s="60"/>
      <c r="P150" s="60"/>
    </row>
    <row r="151" spans="1:16" ht="15.75" customHeight="1" x14ac:dyDescent="0.3">
      <c r="A151" s="60"/>
      <c r="B151" s="60"/>
      <c r="C151" s="60"/>
      <c r="D151" s="96"/>
      <c r="E151" s="60"/>
      <c r="F151" s="60"/>
      <c r="G151" s="60"/>
      <c r="H151" s="60"/>
      <c r="I151" s="60"/>
      <c r="J151" s="60"/>
      <c r="K151" s="60"/>
      <c r="L151" s="60"/>
      <c r="M151" s="60"/>
      <c r="N151" s="60"/>
      <c r="O151" s="60"/>
      <c r="P151" s="60"/>
    </row>
    <row r="152" spans="1:16" ht="15.75" customHeight="1" x14ac:dyDescent="0.3">
      <c r="A152" s="60"/>
      <c r="B152" s="60"/>
      <c r="C152" s="60"/>
      <c r="D152" s="96"/>
      <c r="E152" s="60"/>
      <c r="F152" s="60"/>
      <c r="G152" s="60"/>
      <c r="H152" s="60"/>
      <c r="I152" s="60"/>
      <c r="J152" s="60"/>
      <c r="K152" s="60"/>
      <c r="L152" s="60"/>
      <c r="M152" s="60"/>
      <c r="N152" s="60"/>
      <c r="O152" s="60"/>
      <c r="P152" s="60"/>
    </row>
    <row r="153" spans="1:16" ht="15.75" customHeight="1" x14ac:dyDescent="0.3">
      <c r="A153" s="60"/>
      <c r="B153" s="60"/>
      <c r="C153" s="60"/>
      <c r="D153" s="96"/>
      <c r="E153" s="60"/>
      <c r="F153" s="60"/>
      <c r="G153" s="60"/>
      <c r="H153" s="60"/>
      <c r="I153" s="60"/>
      <c r="J153" s="60"/>
      <c r="K153" s="60"/>
      <c r="L153" s="60"/>
      <c r="M153" s="60"/>
      <c r="N153" s="60"/>
      <c r="O153" s="60"/>
      <c r="P153" s="60"/>
    </row>
    <row r="154" spans="1:16" ht="15.75" customHeight="1" x14ac:dyDescent="0.3">
      <c r="A154" s="60"/>
      <c r="B154" s="60"/>
      <c r="C154" s="60"/>
      <c r="D154" s="96"/>
      <c r="E154" s="60"/>
      <c r="F154" s="60"/>
      <c r="G154" s="60"/>
      <c r="H154" s="60"/>
      <c r="I154" s="60"/>
      <c r="J154" s="60"/>
      <c r="K154" s="60"/>
      <c r="L154" s="60"/>
      <c r="M154" s="60"/>
      <c r="N154" s="60"/>
      <c r="O154" s="60"/>
      <c r="P154" s="60"/>
    </row>
    <row r="155" spans="1:16" ht="15.75" customHeight="1" x14ac:dyDescent="0.3">
      <c r="A155" s="60"/>
      <c r="B155" s="60"/>
      <c r="C155" s="60"/>
      <c r="D155" s="96"/>
      <c r="E155" s="60"/>
      <c r="F155" s="60"/>
      <c r="G155" s="60"/>
      <c r="H155" s="60"/>
      <c r="I155" s="60"/>
      <c r="J155" s="60"/>
      <c r="K155" s="60"/>
      <c r="L155" s="60"/>
      <c r="M155" s="60"/>
      <c r="N155" s="60"/>
      <c r="O155" s="60"/>
      <c r="P155" s="60"/>
    </row>
    <row r="156" spans="1:16" ht="15.75" customHeight="1" x14ac:dyDescent="0.3">
      <c r="A156" s="60"/>
      <c r="B156" s="60"/>
      <c r="C156" s="60"/>
      <c r="D156" s="96"/>
      <c r="E156" s="60"/>
      <c r="F156" s="60"/>
      <c r="G156" s="60"/>
      <c r="H156" s="60"/>
      <c r="I156" s="60"/>
      <c r="J156" s="60"/>
      <c r="K156" s="60"/>
      <c r="L156" s="60"/>
      <c r="M156" s="60"/>
      <c r="N156" s="60"/>
      <c r="O156" s="60"/>
      <c r="P156" s="60"/>
    </row>
    <row r="157" spans="1:16" ht="15.75" customHeight="1" x14ac:dyDescent="0.3">
      <c r="A157" s="60"/>
      <c r="B157" s="60"/>
      <c r="C157" s="60"/>
      <c r="D157" s="96"/>
      <c r="E157" s="60"/>
      <c r="F157" s="60"/>
      <c r="G157" s="60"/>
      <c r="H157" s="60"/>
      <c r="I157" s="60"/>
      <c r="J157" s="60"/>
      <c r="K157" s="60"/>
      <c r="L157" s="60"/>
      <c r="M157" s="60"/>
      <c r="N157" s="60"/>
      <c r="O157" s="60"/>
      <c r="P157" s="60"/>
    </row>
    <row r="158" spans="1:16" ht="15.75" customHeight="1" x14ac:dyDescent="0.3">
      <c r="A158" s="60"/>
      <c r="B158" s="60"/>
      <c r="C158" s="60"/>
      <c r="D158" s="96"/>
      <c r="E158" s="60"/>
      <c r="F158" s="60"/>
      <c r="G158" s="60"/>
      <c r="H158" s="60"/>
      <c r="I158" s="60"/>
      <c r="J158" s="60"/>
      <c r="K158" s="60"/>
      <c r="L158" s="60"/>
      <c r="M158" s="60"/>
      <c r="N158" s="60"/>
      <c r="O158" s="60"/>
      <c r="P158" s="60"/>
    </row>
    <row r="159" spans="1:16" ht="15.75" customHeight="1" x14ac:dyDescent="0.3">
      <c r="A159" s="60"/>
      <c r="B159" s="60"/>
      <c r="C159" s="60"/>
      <c r="D159" s="96"/>
      <c r="E159" s="60"/>
      <c r="F159" s="60"/>
      <c r="G159" s="60"/>
      <c r="H159" s="60"/>
      <c r="I159" s="60"/>
      <c r="J159" s="60"/>
      <c r="K159" s="60"/>
      <c r="L159" s="60"/>
      <c r="M159" s="60"/>
      <c r="N159" s="60"/>
      <c r="O159" s="60"/>
      <c r="P159" s="60"/>
    </row>
    <row r="160" spans="1:16" ht="15.75" customHeight="1" x14ac:dyDescent="0.3">
      <c r="A160" s="60"/>
      <c r="B160" s="60"/>
      <c r="C160" s="60"/>
      <c r="D160" s="96"/>
      <c r="E160" s="60"/>
      <c r="F160" s="60"/>
      <c r="G160" s="60"/>
      <c r="H160" s="60"/>
      <c r="I160" s="60"/>
      <c r="J160" s="60"/>
      <c r="K160" s="60"/>
      <c r="L160" s="60"/>
      <c r="M160" s="60"/>
      <c r="N160" s="60"/>
      <c r="O160" s="60"/>
      <c r="P160" s="60"/>
    </row>
    <row r="161" spans="1:16" ht="15.75" customHeight="1" x14ac:dyDescent="0.3">
      <c r="A161" s="60"/>
      <c r="B161" s="60"/>
      <c r="C161" s="60"/>
      <c r="D161" s="96"/>
      <c r="E161" s="60"/>
      <c r="F161" s="60"/>
      <c r="G161" s="60"/>
      <c r="H161" s="60"/>
      <c r="I161" s="60"/>
      <c r="J161" s="60"/>
      <c r="K161" s="60"/>
      <c r="L161" s="60"/>
      <c r="M161" s="60"/>
      <c r="N161" s="60"/>
      <c r="O161" s="60"/>
      <c r="P161" s="60"/>
    </row>
    <row r="162" spans="1:16" ht="14.25" customHeight="1" x14ac:dyDescent="0.3">
      <c r="A162" s="60"/>
      <c r="B162" s="60"/>
      <c r="C162" s="60"/>
      <c r="D162" s="96"/>
      <c r="E162" s="60"/>
      <c r="F162" s="60"/>
      <c r="G162" s="60"/>
      <c r="H162" s="60"/>
      <c r="I162" s="60"/>
      <c r="J162" s="60"/>
      <c r="K162" s="60"/>
      <c r="L162" s="60"/>
      <c r="M162" s="60"/>
      <c r="N162" s="60"/>
      <c r="O162" s="60"/>
      <c r="P162" s="60"/>
    </row>
    <row r="163" spans="1:16" ht="14.25" customHeight="1" x14ac:dyDescent="0.3">
      <c r="A163" s="60"/>
      <c r="B163" s="60"/>
      <c r="C163" s="60"/>
      <c r="D163" s="96"/>
      <c r="E163" s="60"/>
      <c r="F163" s="60"/>
      <c r="G163" s="60"/>
      <c r="H163" s="60"/>
      <c r="I163" s="60"/>
      <c r="J163" s="60"/>
      <c r="K163" s="60"/>
      <c r="L163" s="60"/>
      <c r="M163" s="60"/>
      <c r="N163" s="60"/>
      <c r="O163" s="60"/>
      <c r="P163" s="60"/>
    </row>
    <row r="164" spans="1:16" ht="14.25" customHeight="1" x14ac:dyDescent="0.3">
      <c r="A164" s="60"/>
      <c r="B164" s="60"/>
      <c r="C164" s="60"/>
      <c r="D164" s="96"/>
      <c r="E164" s="60"/>
      <c r="F164" s="60"/>
      <c r="G164" s="60"/>
      <c r="H164" s="60"/>
      <c r="I164" s="60"/>
      <c r="J164" s="60"/>
      <c r="K164" s="60"/>
      <c r="L164" s="60"/>
      <c r="M164" s="60"/>
      <c r="N164" s="60"/>
      <c r="O164" s="60"/>
      <c r="P164" s="60"/>
    </row>
    <row r="165" spans="1:16" ht="14.25" customHeight="1" x14ac:dyDescent="0.3">
      <c r="A165" s="60"/>
      <c r="B165" s="60"/>
      <c r="C165" s="60"/>
      <c r="D165" s="96"/>
      <c r="E165" s="60"/>
      <c r="F165" s="60"/>
      <c r="G165" s="60"/>
      <c r="H165" s="60"/>
      <c r="I165" s="60"/>
      <c r="J165" s="60"/>
      <c r="K165" s="60"/>
      <c r="L165" s="60"/>
      <c r="M165" s="60"/>
      <c r="N165" s="60"/>
      <c r="O165" s="60"/>
      <c r="P165" s="60"/>
    </row>
    <row r="166" spans="1:16" ht="14.25" customHeight="1" x14ac:dyDescent="0.3">
      <c r="A166" s="60"/>
      <c r="B166" s="60"/>
      <c r="C166" s="60"/>
      <c r="D166" s="96"/>
      <c r="E166" s="60"/>
      <c r="F166" s="60"/>
      <c r="G166" s="60"/>
      <c r="H166" s="60"/>
      <c r="I166" s="60"/>
      <c r="J166" s="60"/>
      <c r="K166" s="60"/>
      <c r="L166" s="60"/>
      <c r="M166" s="60"/>
      <c r="N166" s="60"/>
      <c r="O166" s="60"/>
      <c r="P166" s="60"/>
    </row>
    <row r="167" spans="1:16" ht="14.25" customHeight="1" x14ac:dyDescent="0.3">
      <c r="A167" s="60"/>
      <c r="B167" s="60"/>
      <c r="C167" s="60"/>
      <c r="D167" s="96"/>
      <c r="E167" s="60"/>
      <c r="F167" s="60"/>
      <c r="G167" s="60"/>
      <c r="H167" s="60"/>
      <c r="I167" s="60"/>
      <c r="J167" s="60"/>
      <c r="K167" s="60"/>
      <c r="L167" s="60"/>
      <c r="M167" s="60"/>
      <c r="N167" s="60"/>
      <c r="O167" s="60"/>
      <c r="P167" s="60"/>
    </row>
    <row r="168" spans="1:16" ht="14.25" customHeight="1" x14ac:dyDescent="0.3">
      <c r="A168" s="60"/>
      <c r="B168" s="60"/>
      <c r="C168" s="60"/>
      <c r="D168" s="96"/>
      <c r="E168" s="60"/>
      <c r="F168" s="60"/>
      <c r="G168" s="60"/>
      <c r="H168" s="60"/>
      <c r="I168" s="60"/>
      <c r="J168" s="60"/>
      <c r="K168" s="60"/>
      <c r="L168" s="60"/>
      <c r="M168" s="60"/>
      <c r="N168" s="60"/>
      <c r="O168" s="60"/>
      <c r="P168" s="60"/>
    </row>
    <row r="169" spans="1:16" ht="14.25" customHeight="1" x14ac:dyDescent="0.3">
      <c r="A169" s="60"/>
      <c r="B169" s="60"/>
      <c r="C169" s="60"/>
      <c r="D169" s="96"/>
      <c r="E169" s="60"/>
      <c r="F169" s="60"/>
      <c r="G169" s="60"/>
      <c r="H169" s="60"/>
      <c r="I169" s="60"/>
      <c r="J169" s="60"/>
      <c r="K169" s="60"/>
      <c r="L169" s="60"/>
      <c r="M169" s="60"/>
      <c r="N169" s="60"/>
      <c r="O169" s="60"/>
      <c r="P169" s="60"/>
    </row>
    <row r="170" spans="1:16" ht="14.25" customHeight="1" x14ac:dyDescent="0.3">
      <c r="A170" s="60"/>
      <c r="B170" s="60"/>
      <c r="C170" s="60"/>
      <c r="D170" s="96"/>
      <c r="E170" s="60"/>
      <c r="F170" s="60"/>
      <c r="G170" s="60"/>
      <c r="H170" s="60"/>
      <c r="I170" s="60"/>
      <c r="J170" s="60"/>
      <c r="K170" s="60"/>
      <c r="L170" s="60"/>
      <c r="M170" s="60"/>
      <c r="N170" s="60"/>
      <c r="O170" s="60"/>
      <c r="P170" s="60"/>
    </row>
    <row r="171" spans="1:16" ht="14.25" customHeight="1" x14ac:dyDescent="0.3">
      <c r="A171" s="60"/>
      <c r="B171" s="60"/>
      <c r="C171" s="60"/>
      <c r="D171" s="96"/>
      <c r="E171" s="60"/>
      <c r="F171" s="60"/>
      <c r="G171" s="60"/>
      <c r="H171" s="60"/>
      <c r="I171" s="60"/>
      <c r="J171" s="60"/>
      <c r="K171" s="60"/>
      <c r="L171" s="60"/>
      <c r="M171" s="60"/>
      <c r="N171" s="60"/>
      <c r="O171" s="60"/>
      <c r="P171" s="60"/>
    </row>
    <row r="172" spans="1:16" ht="14.25" customHeight="1" x14ac:dyDescent="0.3">
      <c r="A172" s="60"/>
      <c r="B172" s="60"/>
      <c r="C172" s="60"/>
      <c r="D172" s="96"/>
      <c r="E172" s="60"/>
      <c r="F172" s="60"/>
      <c r="G172" s="60"/>
      <c r="H172" s="60"/>
      <c r="I172" s="60"/>
      <c r="J172" s="60"/>
      <c r="K172" s="60"/>
      <c r="L172" s="60"/>
      <c r="M172" s="60"/>
      <c r="N172" s="60"/>
      <c r="O172" s="60"/>
      <c r="P172" s="60"/>
    </row>
    <row r="173" spans="1:16" ht="14.25" customHeight="1" x14ac:dyDescent="0.3">
      <c r="A173" s="60"/>
      <c r="B173" s="60"/>
      <c r="C173" s="60"/>
      <c r="D173" s="96"/>
      <c r="E173" s="60"/>
      <c r="F173" s="60"/>
      <c r="G173" s="60"/>
      <c r="H173" s="60"/>
      <c r="I173" s="60"/>
      <c r="J173" s="60"/>
      <c r="K173" s="60"/>
      <c r="L173" s="60"/>
      <c r="M173" s="60"/>
      <c r="N173" s="60"/>
      <c r="O173" s="60"/>
      <c r="P173" s="60"/>
    </row>
    <row r="174" spans="1:16" ht="14.25" customHeight="1" x14ac:dyDescent="0.3">
      <c r="A174" s="60"/>
      <c r="B174" s="60"/>
      <c r="C174" s="60"/>
      <c r="D174" s="96"/>
      <c r="E174" s="60"/>
      <c r="F174" s="60"/>
      <c r="G174" s="60"/>
      <c r="H174" s="60"/>
      <c r="I174" s="60"/>
      <c r="J174" s="60"/>
      <c r="K174" s="60"/>
      <c r="L174" s="60"/>
      <c r="M174" s="60"/>
      <c r="N174" s="60"/>
      <c r="O174" s="60"/>
      <c r="P174" s="60"/>
    </row>
    <row r="175" spans="1:16" ht="14.25" customHeight="1" x14ac:dyDescent="0.3">
      <c r="A175" s="60"/>
      <c r="B175" s="60"/>
      <c r="C175" s="60"/>
      <c r="D175" s="96"/>
      <c r="E175" s="60"/>
      <c r="F175" s="60"/>
      <c r="G175" s="60"/>
      <c r="H175" s="60"/>
      <c r="I175" s="60"/>
      <c r="J175" s="60"/>
      <c r="K175" s="60"/>
      <c r="L175" s="60"/>
      <c r="M175" s="60"/>
      <c r="N175" s="60"/>
      <c r="O175" s="60"/>
      <c r="P175" s="60"/>
    </row>
    <row r="176" spans="1:16" ht="14.25" customHeight="1" x14ac:dyDescent="0.3">
      <c r="A176" s="60"/>
      <c r="B176" s="60"/>
      <c r="C176" s="60"/>
      <c r="D176" s="96"/>
      <c r="E176" s="60"/>
      <c r="F176" s="60"/>
      <c r="G176" s="60"/>
      <c r="H176" s="60"/>
      <c r="I176" s="60"/>
      <c r="J176" s="60"/>
      <c r="K176" s="60"/>
      <c r="L176" s="60"/>
      <c r="M176" s="60"/>
      <c r="N176" s="60"/>
      <c r="O176" s="60"/>
      <c r="P176" s="60"/>
    </row>
    <row r="177" spans="1:16" ht="14.25" customHeight="1" x14ac:dyDescent="0.3">
      <c r="A177" s="60"/>
      <c r="B177" s="60"/>
      <c r="C177" s="60"/>
      <c r="D177" s="96"/>
      <c r="E177" s="60"/>
      <c r="F177" s="60"/>
      <c r="G177" s="60"/>
      <c r="H177" s="60"/>
      <c r="I177" s="60"/>
      <c r="J177" s="60"/>
      <c r="K177" s="60"/>
      <c r="L177" s="60"/>
      <c r="M177" s="60"/>
      <c r="N177" s="60"/>
      <c r="O177" s="60"/>
      <c r="P177" s="60"/>
    </row>
    <row r="178" spans="1:16" ht="14.25" customHeight="1" x14ac:dyDescent="0.3">
      <c r="A178" s="60"/>
      <c r="B178" s="60"/>
      <c r="C178" s="60"/>
      <c r="D178" s="96"/>
      <c r="E178" s="60"/>
      <c r="F178" s="60"/>
      <c r="G178" s="60"/>
      <c r="H178" s="60"/>
      <c r="I178" s="60"/>
      <c r="J178" s="60"/>
      <c r="K178" s="60"/>
      <c r="L178" s="60"/>
      <c r="M178" s="60"/>
      <c r="N178" s="60"/>
      <c r="O178" s="60"/>
      <c r="P178" s="60"/>
    </row>
    <row r="179" spans="1:16" ht="14.25" customHeight="1" x14ac:dyDescent="0.3">
      <c r="A179" s="60"/>
      <c r="B179" s="60"/>
      <c r="C179" s="60"/>
      <c r="D179" s="96"/>
      <c r="E179" s="60"/>
      <c r="F179" s="60"/>
      <c r="G179" s="60"/>
      <c r="H179" s="60"/>
      <c r="I179" s="60"/>
      <c r="J179" s="60"/>
      <c r="K179" s="60"/>
      <c r="L179" s="60"/>
      <c r="M179" s="60"/>
      <c r="N179" s="60"/>
      <c r="O179" s="60"/>
      <c r="P179" s="60"/>
    </row>
    <row r="180" spans="1:16" ht="14.25" customHeight="1" x14ac:dyDescent="0.3">
      <c r="A180" s="60"/>
      <c r="B180" s="60"/>
      <c r="C180" s="60"/>
      <c r="D180" s="96"/>
      <c r="E180" s="60"/>
      <c r="F180" s="60"/>
      <c r="G180" s="60"/>
      <c r="H180" s="60"/>
      <c r="I180" s="60"/>
      <c r="J180" s="60"/>
      <c r="K180" s="60"/>
      <c r="L180" s="60"/>
      <c r="M180" s="60"/>
      <c r="N180" s="60"/>
      <c r="O180" s="60"/>
      <c r="P180" s="60"/>
    </row>
    <row r="181" spans="1:16" ht="14.25" customHeight="1" x14ac:dyDescent="0.3">
      <c r="A181" s="60"/>
      <c r="B181" s="60"/>
      <c r="C181" s="60"/>
      <c r="D181" s="96"/>
      <c r="E181" s="60"/>
      <c r="F181" s="60"/>
      <c r="G181" s="60"/>
      <c r="H181" s="60"/>
      <c r="I181" s="60"/>
      <c r="J181" s="60"/>
      <c r="K181" s="60"/>
      <c r="L181" s="60"/>
      <c r="M181" s="60"/>
      <c r="N181" s="60"/>
      <c r="O181" s="60"/>
      <c r="P181" s="60"/>
    </row>
    <row r="182" spans="1:16" ht="14.25" customHeight="1" x14ac:dyDescent="0.3">
      <c r="A182" s="60"/>
      <c r="B182" s="60"/>
      <c r="C182" s="60"/>
      <c r="D182" s="96"/>
      <c r="E182" s="60"/>
      <c r="F182" s="60"/>
      <c r="G182" s="60"/>
      <c r="H182" s="60"/>
      <c r="I182" s="60"/>
      <c r="J182" s="60"/>
      <c r="K182" s="60"/>
      <c r="L182" s="60"/>
      <c r="M182" s="60"/>
      <c r="N182" s="60"/>
      <c r="O182" s="60"/>
      <c r="P182" s="60"/>
    </row>
    <row r="183" spans="1:16" ht="14.25" customHeight="1" x14ac:dyDescent="0.3">
      <c r="A183" s="60"/>
      <c r="B183" s="60"/>
      <c r="C183" s="60"/>
      <c r="D183" s="96"/>
      <c r="E183" s="60"/>
      <c r="F183" s="60"/>
      <c r="G183" s="60"/>
      <c r="H183" s="60"/>
      <c r="I183" s="60"/>
      <c r="J183" s="60"/>
      <c r="K183" s="60"/>
      <c r="L183" s="60"/>
      <c r="M183" s="60"/>
      <c r="N183" s="60"/>
      <c r="O183" s="60"/>
      <c r="P183" s="60"/>
    </row>
    <row r="184" spans="1:16" ht="14.25" customHeight="1" x14ac:dyDescent="0.3">
      <c r="A184" s="60"/>
      <c r="B184" s="60"/>
      <c r="C184" s="60"/>
      <c r="D184" s="96"/>
      <c r="E184" s="60"/>
      <c r="F184" s="60"/>
      <c r="G184" s="60"/>
      <c r="H184" s="60"/>
      <c r="I184" s="60"/>
      <c r="J184" s="60"/>
      <c r="K184" s="60"/>
      <c r="L184" s="60"/>
      <c r="M184" s="60"/>
      <c r="N184" s="60"/>
      <c r="O184" s="60"/>
      <c r="P184" s="60"/>
    </row>
    <row r="185" spans="1:16" ht="14.25" customHeight="1" x14ac:dyDescent="0.3">
      <c r="A185" s="60"/>
      <c r="B185" s="60"/>
      <c r="C185" s="60"/>
      <c r="D185" s="96"/>
      <c r="E185" s="60"/>
      <c r="F185" s="60"/>
      <c r="G185" s="60"/>
      <c r="H185" s="60"/>
      <c r="I185" s="60"/>
      <c r="J185" s="60"/>
      <c r="K185" s="60"/>
      <c r="L185" s="60"/>
      <c r="M185" s="60"/>
      <c r="N185" s="60"/>
      <c r="O185" s="60"/>
      <c r="P185" s="60"/>
    </row>
    <row r="186" spans="1:16" ht="14.25" customHeight="1" x14ac:dyDescent="0.3">
      <c r="A186" s="60"/>
      <c r="B186" s="60"/>
      <c r="C186" s="60"/>
      <c r="D186" s="96"/>
      <c r="E186" s="60"/>
      <c r="F186" s="60"/>
      <c r="G186" s="60"/>
      <c r="H186" s="60"/>
      <c r="I186" s="60"/>
      <c r="J186" s="60"/>
      <c r="K186" s="60"/>
      <c r="L186" s="60"/>
      <c r="M186" s="60"/>
      <c r="N186" s="60"/>
      <c r="O186" s="60"/>
      <c r="P186" s="60"/>
    </row>
    <row r="187" spans="1:16" ht="14.25" customHeight="1" x14ac:dyDescent="0.3">
      <c r="A187" s="60"/>
      <c r="B187" s="60"/>
      <c r="C187" s="60"/>
      <c r="D187" s="96"/>
      <c r="E187" s="60"/>
      <c r="F187" s="60"/>
      <c r="G187" s="60"/>
      <c r="H187" s="60"/>
      <c r="I187" s="60"/>
      <c r="J187" s="60"/>
      <c r="K187" s="60"/>
      <c r="L187" s="60"/>
      <c r="M187" s="60"/>
      <c r="N187" s="60"/>
      <c r="O187" s="60"/>
      <c r="P187" s="60"/>
    </row>
    <row r="188" spans="1:16" ht="14.25" customHeight="1" x14ac:dyDescent="0.3">
      <c r="A188" s="60"/>
      <c r="B188" s="60"/>
      <c r="C188" s="60"/>
      <c r="D188" s="96"/>
      <c r="E188" s="60"/>
      <c r="F188" s="60"/>
      <c r="G188" s="60"/>
      <c r="H188" s="60"/>
      <c r="I188" s="60"/>
      <c r="J188" s="60"/>
      <c r="K188" s="60"/>
      <c r="L188" s="60"/>
      <c r="M188" s="60"/>
      <c r="N188" s="60"/>
      <c r="O188" s="60"/>
      <c r="P188" s="60"/>
    </row>
    <row r="189" spans="1:16" ht="14.25" customHeight="1" x14ac:dyDescent="0.3">
      <c r="A189" s="60"/>
      <c r="B189" s="60"/>
      <c r="C189" s="60"/>
      <c r="D189" s="96"/>
      <c r="E189" s="60"/>
      <c r="F189" s="60"/>
      <c r="G189" s="60"/>
      <c r="H189" s="60"/>
      <c r="I189" s="60"/>
      <c r="J189" s="60"/>
      <c r="K189" s="60"/>
      <c r="L189" s="60"/>
      <c r="M189" s="60"/>
      <c r="N189" s="60"/>
      <c r="O189" s="60"/>
      <c r="P189" s="60"/>
    </row>
    <row r="190" spans="1:16" ht="14.25" customHeight="1" x14ac:dyDescent="0.3">
      <c r="A190" s="60"/>
      <c r="B190" s="60"/>
      <c r="C190" s="60"/>
      <c r="D190" s="96"/>
      <c r="E190" s="60"/>
      <c r="F190" s="60"/>
      <c r="G190" s="60"/>
      <c r="H190" s="60"/>
      <c r="I190" s="60"/>
      <c r="J190" s="60"/>
      <c r="K190" s="60"/>
      <c r="L190" s="60"/>
      <c r="M190" s="60"/>
      <c r="N190" s="60"/>
      <c r="O190" s="60"/>
      <c r="P190" s="60"/>
    </row>
    <row r="191" spans="1:16" ht="14.25" customHeight="1" x14ac:dyDescent="0.3">
      <c r="A191" s="60"/>
      <c r="B191" s="60"/>
      <c r="C191" s="60"/>
      <c r="D191" s="96"/>
      <c r="E191" s="60"/>
      <c r="F191" s="60"/>
      <c r="G191" s="60"/>
      <c r="H191" s="60"/>
      <c r="I191" s="60"/>
      <c r="J191" s="60"/>
      <c r="K191" s="60"/>
      <c r="L191" s="60"/>
      <c r="M191" s="60"/>
      <c r="N191" s="60"/>
      <c r="O191" s="60"/>
      <c r="P191" s="60"/>
    </row>
    <row r="192" spans="1:16" ht="14.25" customHeight="1" x14ac:dyDescent="0.3">
      <c r="A192" s="60"/>
      <c r="B192" s="60"/>
      <c r="C192" s="60"/>
      <c r="D192" s="96"/>
      <c r="E192" s="60"/>
      <c r="F192" s="60"/>
      <c r="G192" s="60"/>
      <c r="H192" s="60"/>
      <c r="I192" s="60"/>
      <c r="J192" s="60"/>
      <c r="K192" s="60"/>
      <c r="L192" s="60"/>
      <c r="M192" s="60"/>
      <c r="N192" s="60"/>
      <c r="O192" s="60"/>
      <c r="P192" s="60"/>
    </row>
    <row r="193" spans="1:16" ht="14.25" customHeight="1" x14ac:dyDescent="0.3">
      <c r="A193" s="60"/>
      <c r="B193" s="60"/>
      <c r="C193" s="60"/>
      <c r="D193" s="96"/>
      <c r="E193" s="60"/>
      <c r="F193" s="60"/>
      <c r="G193" s="60"/>
      <c r="H193" s="60"/>
      <c r="I193" s="60"/>
      <c r="J193" s="60"/>
      <c r="K193" s="60"/>
      <c r="L193" s="60"/>
      <c r="M193" s="60"/>
      <c r="N193" s="60"/>
      <c r="O193" s="60"/>
      <c r="P193" s="60"/>
    </row>
    <row r="194" spans="1:16" ht="14.25" customHeight="1" x14ac:dyDescent="0.3">
      <c r="A194" s="60"/>
      <c r="B194" s="60"/>
      <c r="C194" s="60"/>
      <c r="D194" s="96"/>
      <c r="E194" s="60"/>
      <c r="F194" s="60"/>
      <c r="G194" s="60"/>
      <c r="H194" s="60"/>
      <c r="I194" s="60"/>
      <c r="J194" s="60"/>
      <c r="K194" s="60"/>
      <c r="L194" s="60"/>
      <c r="M194" s="60"/>
      <c r="N194" s="60"/>
      <c r="O194" s="60"/>
      <c r="P194" s="60"/>
    </row>
    <row r="195" spans="1:16" ht="14.25" customHeight="1" x14ac:dyDescent="0.3">
      <c r="A195" s="60"/>
      <c r="B195" s="60"/>
      <c r="C195" s="60"/>
      <c r="D195" s="96"/>
      <c r="E195" s="60"/>
      <c r="F195" s="60"/>
      <c r="G195" s="60"/>
      <c r="H195" s="60"/>
      <c r="I195" s="60"/>
      <c r="J195" s="60"/>
      <c r="K195" s="60"/>
      <c r="L195" s="60"/>
      <c r="M195" s="60"/>
      <c r="N195" s="60"/>
      <c r="O195" s="60"/>
      <c r="P195" s="60"/>
    </row>
    <row r="196" spans="1:16" ht="14.25" customHeight="1" x14ac:dyDescent="0.3">
      <c r="A196" s="60"/>
      <c r="B196" s="60"/>
      <c r="C196" s="60"/>
      <c r="D196" s="96"/>
      <c r="E196" s="60"/>
      <c r="F196" s="60"/>
      <c r="G196" s="60"/>
      <c r="H196" s="60"/>
      <c r="I196" s="60"/>
      <c r="J196" s="60"/>
      <c r="K196" s="60"/>
      <c r="L196" s="60"/>
      <c r="M196" s="60"/>
      <c r="N196" s="60"/>
      <c r="O196" s="60"/>
      <c r="P196" s="60"/>
    </row>
    <row r="197" spans="1:16" ht="14.25" customHeight="1" x14ac:dyDescent="0.3">
      <c r="A197" s="60"/>
      <c r="B197" s="60"/>
      <c r="C197" s="60"/>
      <c r="D197" s="96"/>
      <c r="E197" s="60"/>
      <c r="F197" s="60"/>
      <c r="G197" s="60"/>
      <c r="H197" s="60"/>
      <c r="I197" s="60"/>
      <c r="J197" s="60"/>
      <c r="K197" s="60"/>
      <c r="L197" s="60"/>
      <c r="M197" s="60"/>
      <c r="N197" s="60"/>
      <c r="O197" s="60"/>
      <c r="P197" s="60"/>
    </row>
    <row r="198" spans="1:16" ht="14.25" customHeight="1" x14ac:dyDescent="0.3">
      <c r="A198" s="60"/>
      <c r="B198" s="60"/>
      <c r="C198" s="60"/>
      <c r="D198" s="96"/>
      <c r="E198" s="60"/>
      <c r="F198" s="60"/>
      <c r="G198" s="60"/>
      <c r="H198" s="60"/>
      <c r="I198" s="60"/>
      <c r="J198" s="60"/>
      <c r="K198" s="60"/>
      <c r="L198" s="60"/>
      <c r="M198" s="60"/>
      <c r="N198" s="60"/>
      <c r="O198" s="60"/>
      <c r="P198" s="60"/>
    </row>
    <row r="199" spans="1:16" ht="14.25" customHeight="1" x14ac:dyDescent="0.3">
      <c r="A199" s="60"/>
      <c r="B199" s="60"/>
      <c r="C199" s="60"/>
      <c r="D199" s="96"/>
      <c r="E199" s="60"/>
      <c r="F199" s="60"/>
      <c r="G199" s="60"/>
      <c r="H199" s="60"/>
      <c r="I199" s="60"/>
      <c r="J199" s="60"/>
      <c r="K199" s="60"/>
      <c r="L199" s="60"/>
      <c r="M199" s="60"/>
      <c r="N199" s="60"/>
      <c r="O199" s="60"/>
      <c r="P199" s="60"/>
    </row>
    <row r="200" spans="1:16" ht="14.25" customHeight="1" x14ac:dyDescent="0.3">
      <c r="A200" s="60"/>
      <c r="B200" s="60"/>
      <c r="C200" s="60"/>
      <c r="D200" s="96"/>
      <c r="E200" s="60"/>
      <c r="F200" s="60"/>
      <c r="G200" s="60"/>
      <c r="H200" s="60"/>
      <c r="I200" s="60"/>
      <c r="J200" s="60"/>
      <c r="K200" s="60"/>
      <c r="L200" s="60"/>
      <c r="M200" s="60"/>
      <c r="N200" s="60"/>
      <c r="O200" s="60"/>
      <c r="P200" s="60"/>
    </row>
    <row r="201" spans="1:16" ht="14.25" customHeight="1" x14ac:dyDescent="0.3">
      <c r="A201" s="60"/>
      <c r="B201" s="60"/>
      <c r="C201" s="60"/>
      <c r="D201" s="96"/>
      <c r="E201" s="60"/>
      <c r="F201" s="60"/>
      <c r="G201" s="60"/>
      <c r="H201" s="60"/>
      <c r="I201" s="60"/>
      <c r="J201" s="60"/>
      <c r="K201" s="60"/>
      <c r="L201" s="60"/>
      <c r="M201" s="60"/>
      <c r="N201" s="60"/>
      <c r="O201" s="60"/>
      <c r="P201" s="60"/>
    </row>
    <row r="202" spans="1:16" ht="14.25" customHeight="1" x14ac:dyDescent="0.3">
      <c r="A202" s="60"/>
      <c r="B202" s="60"/>
      <c r="C202" s="60"/>
      <c r="D202" s="96"/>
      <c r="E202" s="60"/>
      <c r="F202" s="60"/>
      <c r="G202" s="60"/>
      <c r="H202" s="60"/>
      <c r="I202" s="60"/>
      <c r="J202" s="60"/>
      <c r="K202" s="60"/>
      <c r="L202" s="60"/>
      <c r="M202" s="60"/>
      <c r="N202" s="60"/>
      <c r="O202" s="60"/>
      <c r="P202" s="60"/>
    </row>
    <row r="203" spans="1:16" ht="14.25" customHeight="1" x14ac:dyDescent="0.3">
      <c r="A203" s="60"/>
      <c r="B203" s="60"/>
      <c r="C203" s="60"/>
      <c r="D203" s="96"/>
      <c r="E203" s="60"/>
      <c r="F203" s="60"/>
      <c r="G203" s="60"/>
      <c r="H203" s="60"/>
      <c r="I203" s="60"/>
      <c r="J203" s="60"/>
      <c r="K203" s="60"/>
      <c r="L203" s="60"/>
      <c r="M203" s="60"/>
      <c r="N203" s="60"/>
      <c r="O203" s="60"/>
      <c r="P203" s="60"/>
    </row>
    <row r="204" spans="1:16" ht="14.25" customHeight="1" x14ac:dyDescent="0.3">
      <c r="A204" s="60"/>
      <c r="B204" s="60"/>
      <c r="C204" s="60"/>
      <c r="D204" s="96"/>
      <c r="E204" s="60"/>
      <c r="F204" s="60"/>
      <c r="G204" s="60"/>
      <c r="H204" s="60"/>
      <c r="I204" s="60"/>
      <c r="J204" s="60"/>
      <c r="K204" s="60"/>
      <c r="L204" s="60"/>
      <c r="M204" s="60"/>
      <c r="N204" s="60"/>
      <c r="O204" s="60"/>
      <c r="P204" s="60"/>
    </row>
    <row r="205" spans="1:16" ht="14.25" customHeight="1" x14ac:dyDescent="0.3">
      <c r="A205" s="60"/>
      <c r="B205" s="60"/>
      <c r="C205" s="60"/>
      <c r="D205" s="96"/>
      <c r="E205" s="60"/>
      <c r="F205" s="60"/>
      <c r="G205" s="60"/>
      <c r="H205" s="60"/>
      <c r="I205" s="60"/>
      <c r="J205" s="60"/>
      <c r="K205" s="60"/>
      <c r="L205" s="60"/>
      <c r="M205" s="60"/>
      <c r="N205" s="60"/>
      <c r="O205" s="60"/>
      <c r="P205" s="60"/>
    </row>
    <row r="206" spans="1:16" ht="14.25" customHeight="1" x14ac:dyDescent="0.3">
      <c r="A206" s="60"/>
      <c r="B206" s="60"/>
      <c r="C206" s="60"/>
      <c r="D206" s="96"/>
      <c r="E206" s="60"/>
      <c r="F206" s="60"/>
      <c r="G206" s="60"/>
      <c r="H206" s="60"/>
      <c r="I206" s="60"/>
      <c r="J206" s="60"/>
      <c r="K206" s="60"/>
      <c r="L206" s="60"/>
      <c r="M206" s="60"/>
      <c r="N206" s="60"/>
      <c r="O206" s="60"/>
      <c r="P206" s="60"/>
    </row>
    <row r="207" spans="1:16" ht="14.25" customHeight="1" x14ac:dyDescent="0.3">
      <c r="A207" s="60"/>
      <c r="B207" s="60"/>
      <c r="C207" s="60"/>
      <c r="D207" s="96"/>
      <c r="E207" s="60"/>
      <c r="F207" s="60"/>
      <c r="G207" s="60"/>
      <c r="H207" s="60"/>
      <c r="I207" s="60"/>
      <c r="J207" s="60"/>
      <c r="K207" s="60"/>
      <c r="L207" s="60"/>
      <c r="M207" s="60"/>
      <c r="N207" s="60"/>
      <c r="O207" s="60"/>
      <c r="P207" s="60"/>
    </row>
    <row r="208" spans="1:16" ht="14.25" customHeight="1" x14ac:dyDescent="0.3">
      <c r="A208" s="60"/>
      <c r="B208" s="60"/>
      <c r="C208" s="60"/>
      <c r="D208" s="96"/>
      <c r="E208" s="60"/>
      <c r="F208" s="60"/>
      <c r="G208" s="60"/>
      <c r="H208" s="60"/>
      <c r="I208" s="60"/>
      <c r="J208" s="60"/>
      <c r="K208" s="60"/>
      <c r="L208" s="60"/>
      <c r="M208" s="60"/>
      <c r="N208" s="60"/>
      <c r="O208" s="60"/>
      <c r="P208" s="60"/>
    </row>
    <row r="209" spans="1:16" ht="14.25" customHeight="1" x14ac:dyDescent="0.3">
      <c r="A209" s="60"/>
      <c r="B209" s="60"/>
      <c r="C209" s="60"/>
      <c r="D209" s="96"/>
      <c r="E209" s="60"/>
      <c r="F209" s="60"/>
      <c r="G209" s="60"/>
      <c r="H209" s="60"/>
      <c r="I209" s="60"/>
      <c r="J209" s="60"/>
      <c r="K209" s="60"/>
      <c r="L209" s="60"/>
      <c r="M209" s="60"/>
      <c r="N209" s="60"/>
      <c r="O209" s="60"/>
      <c r="P209" s="60"/>
    </row>
    <row r="210" spans="1:16" ht="14.25" customHeight="1" x14ac:dyDescent="0.3">
      <c r="A210" s="60"/>
      <c r="B210" s="60"/>
      <c r="C210" s="60"/>
      <c r="D210" s="96"/>
      <c r="E210" s="60"/>
      <c r="F210" s="60"/>
      <c r="G210" s="60"/>
      <c r="H210" s="60"/>
      <c r="I210" s="60"/>
      <c r="J210" s="60"/>
      <c r="K210" s="60"/>
      <c r="L210" s="60"/>
      <c r="M210" s="60"/>
      <c r="N210" s="60"/>
      <c r="O210" s="60"/>
      <c r="P210" s="60"/>
    </row>
    <row r="211" spans="1:16" ht="14.25" customHeight="1" x14ac:dyDescent="0.3">
      <c r="A211" s="60"/>
      <c r="B211" s="60"/>
      <c r="C211" s="60"/>
      <c r="D211" s="96"/>
      <c r="E211" s="60"/>
      <c r="F211" s="60"/>
      <c r="G211" s="60"/>
      <c r="H211" s="60"/>
      <c r="I211" s="60"/>
      <c r="J211" s="60"/>
      <c r="K211" s="60"/>
      <c r="L211" s="60"/>
      <c r="M211" s="60"/>
      <c r="N211" s="60"/>
      <c r="O211" s="60"/>
      <c r="P211" s="60"/>
    </row>
    <row r="212" spans="1:16" ht="14.25" customHeight="1" x14ac:dyDescent="0.3">
      <c r="A212" s="60"/>
      <c r="B212" s="60"/>
      <c r="C212" s="60"/>
      <c r="D212" s="96"/>
      <c r="E212" s="60"/>
      <c r="F212" s="60"/>
      <c r="G212" s="60"/>
      <c r="H212" s="60"/>
      <c r="I212" s="60"/>
      <c r="J212" s="60"/>
      <c r="K212" s="60"/>
      <c r="L212" s="60"/>
      <c r="M212" s="60"/>
      <c r="N212" s="60"/>
      <c r="O212" s="60"/>
      <c r="P212" s="60"/>
    </row>
    <row r="213" spans="1:16" ht="14.25" customHeight="1" x14ac:dyDescent="0.3">
      <c r="A213" s="60"/>
      <c r="B213" s="60"/>
      <c r="C213" s="60"/>
      <c r="D213" s="96"/>
      <c r="E213" s="60"/>
      <c r="F213" s="60"/>
      <c r="G213" s="60"/>
      <c r="H213" s="60"/>
      <c r="I213" s="60"/>
      <c r="J213" s="60"/>
      <c r="K213" s="60"/>
      <c r="L213" s="60"/>
      <c r="M213" s="60"/>
      <c r="N213" s="60"/>
      <c r="O213" s="60"/>
      <c r="P213" s="60"/>
    </row>
    <row r="214" spans="1:16" ht="14.25" customHeight="1" x14ac:dyDescent="0.3">
      <c r="A214" s="60"/>
      <c r="B214" s="60"/>
      <c r="C214" s="60"/>
      <c r="D214" s="96"/>
      <c r="E214" s="60"/>
      <c r="F214" s="60"/>
      <c r="G214" s="60"/>
      <c r="H214" s="60"/>
      <c r="I214" s="60"/>
      <c r="J214" s="60"/>
      <c r="K214" s="60"/>
      <c r="L214" s="60"/>
      <c r="M214" s="60"/>
      <c r="N214" s="60"/>
      <c r="O214" s="60"/>
      <c r="P214" s="60"/>
    </row>
    <row r="215" spans="1:16" ht="14.25" customHeight="1" x14ac:dyDescent="0.3">
      <c r="A215" s="60"/>
      <c r="B215" s="60"/>
      <c r="C215" s="60"/>
      <c r="D215" s="96"/>
      <c r="E215" s="60"/>
      <c r="F215" s="60"/>
      <c r="G215" s="60"/>
      <c r="H215" s="60"/>
      <c r="I215" s="60"/>
      <c r="J215" s="60"/>
      <c r="K215" s="60"/>
      <c r="L215" s="60"/>
      <c r="M215" s="60"/>
      <c r="N215" s="60"/>
      <c r="O215" s="60"/>
      <c r="P215" s="60"/>
    </row>
    <row r="216" spans="1:16" ht="14.25" customHeight="1" x14ac:dyDescent="0.3">
      <c r="A216" s="60"/>
      <c r="B216" s="60"/>
      <c r="C216" s="60"/>
      <c r="D216" s="96"/>
      <c r="E216" s="60"/>
      <c r="F216" s="60"/>
      <c r="G216" s="60"/>
      <c r="H216" s="60"/>
      <c r="I216" s="60"/>
      <c r="J216" s="60"/>
      <c r="K216" s="60"/>
      <c r="L216" s="60"/>
      <c r="M216" s="60"/>
      <c r="N216" s="60"/>
      <c r="O216" s="60"/>
      <c r="P216" s="60"/>
    </row>
    <row r="217" spans="1:16" ht="14.25" customHeight="1" x14ac:dyDescent="0.3">
      <c r="A217" s="60"/>
      <c r="B217" s="60"/>
      <c r="C217" s="60"/>
      <c r="D217" s="96"/>
      <c r="E217" s="60"/>
      <c r="F217" s="60"/>
      <c r="G217" s="60"/>
      <c r="H217" s="60"/>
      <c r="I217" s="60"/>
      <c r="J217" s="60"/>
      <c r="K217" s="60"/>
      <c r="L217" s="60"/>
      <c r="M217" s="60"/>
      <c r="N217" s="60"/>
      <c r="O217" s="60"/>
      <c r="P217" s="60"/>
    </row>
    <row r="218" spans="1:16" ht="14.25" customHeight="1" x14ac:dyDescent="0.3">
      <c r="A218" s="60"/>
      <c r="B218" s="60"/>
      <c r="C218" s="60"/>
      <c r="D218" s="96"/>
      <c r="E218" s="60"/>
      <c r="F218" s="60"/>
      <c r="G218" s="60"/>
      <c r="H218" s="60"/>
      <c r="I218" s="60"/>
      <c r="J218" s="60"/>
      <c r="K218" s="60"/>
      <c r="L218" s="60"/>
      <c r="M218" s="60"/>
      <c r="N218" s="60"/>
      <c r="O218" s="60"/>
      <c r="P218" s="60"/>
    </row>
    <row r="219" spans="1:16" ht="14.25" customHeight="1" x14ac:dyDescent="0.3">
      <c r="A219" s="60"/>
      <c r="B219" s="60"/>
      <c r="C219" s="60"/>
      <c r="D219" s="96"/>
      <c r="E219" s="60"/>
      <c r="F219" s="60"/>
      <c r="G219" s="60"/>
      <c r="H219" s="60"/>
      <c r="I219" s="60"/>
      <c r="J219" s="60"/>
      <c r="K219" s="60"/>
      <c r="L219" s="60"/>
      <c r="M219" s="60"/>
      <c r="N219" s="60"/>
      <c r="O219" s="60"/>
      <c r="P219" s="60"/>
    </row>
    <row r="220" spans="1:16" ht="14.25" customHeight="1" x14ac:dyDescent="0.3">
      <c r="A220" s="60"/>
      <c r="B220" s="60"/>
      <c r="C220" s="60"/>
      <c r="D220" s="96"/>
      <c r="E220" s="60"/>
      <c r="F220" s="60"/>
      <c r="G220" s="60"/>
      <c r="H220" s="60"/>
      <c r="I220" s="60"/>
      <c r="J220" s="60"/>
      <c r="K220" s="60"/>
      <c r="L220" s="60"/>
      <c r="M220" s="60"/>
      <c r="N220" s="60"/>
      <c r="O220" s="60"/>
      <c r="P220" s="60"/>
    </row>
    <row r="221" spans="1:16" ht="14.25" customHeight="1" x14ac:dyDescent="0.3">
      <c r="A221" s="60"/>
      <c r="B221" s="60"/>
      <c r="C221" s="60"/>
      <c r="D221" s="96"/>
      <c r="E221" s="60"/>
      <c r="F221" s="60"/>
      <c r="G221" s="60"/>
      <c r="H221" s="60"/>
      <c r="I221" s="60"/>
      <c r="J221" s="60"/>
      <c r="K221" s="60"/>
      <c r="L221" s="60"/>
      <c r="M221" s="60"/>
      <c r="N221" s="60"/>
      <c r="O221" s="60"/>
      <c r="P221" s="60"/>
    </row>
    <row r="222" spans="1:16" ht="14.25" customHeight="1" x14ac:dyDescent="0.3">
      <c r="A222" s="60"/>
      <c r="B222" s="60"/>
      <c r="C222" s="60"/>
      <c r="D222" s="96"/>
      <c r="E222" s="60"/>
      <c r="F222" s="60"/>
      <c r="G222" s="60"/>
      <c r="H222" s="60"/>
      <c r="I222" s="60"/>
      <c r="J222" s="60"/>
      <c r="K222" s="60"/>
      <c r="L222" s="60"/>
      <c r="M222" s="60"/>
      <c r="N222" s="60"/>
      <c r="O222" s="60"/>
      <c r="P222" s="60"/>
    </row>
    <row r="223" spans="1:16" ht="14.25" customHeight="1" x14ac:dyDescent="0.3">
      <c r="A223" s="60"/>
      <c r="B223" s="60"/>
      <c r="C223" s="60"/>
      <c r="D223" s="96"/>
      <c r="E223" s="60"/>
      <c r="F223" s="60"/>
      <c r="G223" s="60"/>
      <c r="H223" s="60"/>
      <c r="I223" s="60"/>
      <c r="J223" s="60"/>
      <c r="K223" s="60"/>
      <c r="L223" s="60"/>
      <c r="M223" s="60"/>
      <c r="N223" s="60"/>
      <c r="O223" s="60"/>
      <c r="P223" s="60"/>
    </row>
    <row r="224" spans="1:16" ht="14.25" customHeight="1" x14ac:dyDescent="0.3">
      <c r="A224" s="60"/>
      <c r="B224" s="60"/>
      <c r="C224" s="60"/>
      <c r="D224" s="96"/>
      <c r="E224" s="60"/>
      <c r="F224" s="60"/>
      <c r="G224" s="60"/>
      <c r="H224" s="60"/>
      <c r="I224" s="60"/>
      <c r="J224" s="60"/>
      <c r="K224" s="60"/>
      <c r="L224" s="60"/>
      <c r="M224" s="60"/>
      <c r="N224" s="60"/>
      <c r="O224" s="60"/>
      <c r="P224" s="60"/>
    </row>
    <row r="225" spans="1:16" ht="14.25" customHeight="1" x14ac:dyDescent="0.3">
      <c r="A225" s="60"/>
      <c r="B225" s="60"/>
      <c r="C225" s="60"/>
      <c r="D225" s="96"/>
      <c r="E225" s="60"/>
      <c r="F225" s="60"/>
      <c r="G225" s="60"/>
      <c r="H225" s="60"/>
      <c r="I225" s="60"/>
      <c r="J225" s="60"/>
      <c r="K225" s="60"/>
      <c r="L225" s="60"/>
      <c r="M225" s="60"/>
      <c r="N225" s="60"/>
      <c r="O225" s="60"/>
      <c r="P225" s="60"/>
    </row>
    <row r="226" spans="1:16" ht="14.25" customHeight="1" x14ac:dyDescent="0.3">
      <c r="A226" s="60"/>
      <c r="B226" s="60"/>
      <c r="C226" s="60"/>
      <c r="D226" s="96"/>
      <c r="E226" s="60"/>
      <c r="F226" s="60"/>
      <c r="G226" s="60"/>
      <c r="H226" s="60"/>
      <c r="I226" s="60"/>
      <c r="J226" s="60"/>
      <c r="K226" s="60"/>
      <c r="L226" s="60"/>
      <c r="M226" s="60"/>
      <c r="N226" s="60"/>
      <c r="O226" s="60"/>
      <c r="P226" s="60"/>
    </row>
    <row r="227" spans="1:16" ht="14.25" customHeight="1" x14ac:dyDescent="0.3">
      <c r="A227" s="60"/>
      <c r="B227" s="60"/>
      <c r="C227" s="60"/>
      <c r="D227" s="96"/>
      <c r="E227" s="60"/>
      <c r="F227" s="60"/>
      <c r="G227" s="60"/>
      <c r="H227" s="60"/>
      <c r="I227" s="60"/>
      <c r="J227" s="60"/>
      <c r="K227" s="60"/>
      <c r="L227" s="60"/>
      <c r="M227" s="60"/>
      <c r="N227" s="60"/>
      <c r="O227" s="60"/>
      <c r="P227" s="60"/>
    </row>
    <row r="228" spans="1:16" ht="14.25" customHeight="1" x14ac:dyDescent="0.3">
      <c r="A228" s="60"/>
      <c r="B228" s="60"/>
      <c r="C228" s="60"/>
      <c r="D228" s="96"/>
      <c r="E228" s="60"/>
      <c r="F228" s="60"/>
      <c r="G228" s="60"/>
      <c r="H228" s="60"/>
      <c r="I228" s="60"/>
      <c r="J228" s="60"/>
      <c r="K228" s="60"/>
      <c r="L228" s="60"/>
      <c r="M228" s="60"/>
      <c r="N228" s="60"/>
      <c r="O228" s="60"/>
      <c r="P228" s="60"/>
    </row>
    <row r="229" spans="1:16" ht="14.25" customHeight="1" x14ac:dyDescent="0.3">
      <c r="A229" s="60"/>
      <c r="B229" s="60"/>
      <c r="C229" s="60"/>
      <c r="D229" s="96"/>
      <c r="E229" s="60"/>
      <c r="F229" s="60"/>
      <c r="G229" s="60"/>
      <c r="H229" s="60"/>
      <c r="I229" s="60"/>
      <c r="J229" s="60"/>
      <c r="K229" s="60"/>
      <c r="L229" s="60"/>
      <c r="M229" s="60"/>
      <c r="N229" s="60"/>
      <c r="O229" s="60"/>
      <c r="P229" s="60"/>
    </row>
    <row r="230" spans="1:16" ht="14.25" customHeight="1" x14ac:dyDescent="0.3">
      <c r="A230" s="60"/>
      <c r="B230" s="60"/>
      <c r="C230" s="60"/>
      <c r="D230" s="96"/>
      <c r="E230" s="60"/>
      <c r="F230" s="60"/>
      <c r="G230" s="60"/>
      <c r="H230" s="60"/>
      <c r="I230" s="60"/>
      <c r="J230" s="60"/>
      <c r="K230" s="60"/>
      <c r="L230" s="60"/>
      <c r="M230" s="60"/>
      <c r="N230" s="60"/>
      <c r="O230" s="60"/>
      <c r="P230" s="60"/>
    </row>
    <row r="231" spans="1:16" ht="14.25" customHeight="1" x14ac:dyDescent="0.3">
      <c r="A231" s="60"/>
      <c r="B231" s="60"/>
      <c r="C231" s="60"/>
      <c r="D231" s="96"/>
      <c r="E231" s="60"/>
      <c r="F231" s="60"/>
      <c r="G231" s="60"/>
      <c r="H231" s="60"/>
      <c r="I231" s="60"/>
      <c r="J231" s="60"/>
      <c r="K231" s="60"/>
      <c r="L231" s="60"/>
      <c r="M231" s="60"/>
      <c r="N231" s="60"/>
      <c r="O231" s="60"/>
      <c r="P231" s="60"/>
    </row>
    <row r="232" spans="1:16" ht="14.25" customHeight="1" x14ac:dyDescent="0.3">
      <c r="A232" s="60"/>
      <c r="B232" s="60"/>
      <c r="C232" s="60"/>
      <c r="D232" s="96"/>
      <c r="E232" s="60"/>
      <c r="F232" s="60"/>
      <c r="G232" s="60"/>
      <c r="H232" s="60"/>
      <c r="I232" s="60"/>
      <c r="J232" s="60"/>
      <c r="K232" s="60"/>
      <c r="L232" s="60"/>
      <c r="M232" s="60"/>
      <c r="N232" s="60"/>
      <c r="O232" s="60"/>
      <c r="P232" s="60"/>
    </row>
    <row r="233" spans="1:16" ht="14.25" customHeight="1" x14ac:dyDescent="0.3">
      <c r="A233" s="60"/>
      <c r="B233" s="60"/>
      <c r="C233" s="60"/>
      <c r="D233" s="96"/>
      <c r="E233" s="60"/>
      <c r="F233" s="60"/>
      <c r="G233" s="60"/>
      <c r="H233" s="60"/>
      <c r="I233" s="60"/>
      <c r="J233" s="60"/>
      <c r="K233" s="60"/>
      <c r="L233" s="60"/>
      <c r="M233" s="60"/>
      <c r="N233" s="60"/>
      <c r="O233" s="60"/>
      <c r="P233" s="60"/>
    </row>
    <row r="234" spans="1:16" ht="14.25" customHeight="1" x14ac:dyDescent="0.3">
      <c r="A234" s="60"/>
      <c r="B234" s="60"/>
      <c r="C234" s="60"/>
      <c r="D234" s="96"/>
      <c r="E234" s="60"/>
      <c r="F234" s="60"/>
      <c r="G234" s="60"/>
      <c r="H234" s="60"/>
      <c r="I234" s="60"/>
      <c r="J234" s="60"/>
      <c r="K234" s="60"/>
      <c r="L234" s="60"/>
      <c r="M234" s="60"/>
      <c r="N234" s="60"/>
      <c r="O234" s="60"/>
      <c r="P234" s="60"/>
    </row>
    <row r="235" spans="1:16" ht="14.25" customHeight="1" x14ac:dyDescent="0.3">
      <c r="A235" s="60"/>
      <c r="B235" s="60"/>
      <c r="C235" s="60"/>
      <c r="D235" s="96"/>
      <c r="E235" s="60"/>
      <c r="F235" s="60"/>
      <c r="G235" s="60"/>
      <c r="H235" s="60"/>
      <c r="I235" s="60"/>
      <c r="J235" s="60"/>
      <c r="K235" s="60"/>
      <c r="L235" s="60"/>
      <c r="M235" s="60"/>
      <c r="N235" s="60"/>
      <c r="O235" s="60"/>
      <c r="P235" s="60"/>
    </row>
    <row r="236" spans="1:16" ht="14.25" customHeight="1" x14ac:dyDescent="0.3">
      <c r="A236" s="60"/>
      <c r="B236" s="60"/>
      <c r="C236" s="60"/>
      <c r="D236" s="96"/>
      <c r="E236" s="60"/>
      <c r="F236" s="60"/>
      <c r="G236" s="60"/>
      <c r="H236" s="60"/>
      <c r="I236" s="60"/>
      <c r="J236" s="60"/>
      <c r="K236" s="60"/>
      <c r="L236" s="60"/>
      <c r="M236" s="60"/>
      <c r="N236" s="60"/>
      <c r="O236" s="60"/>
      <c r="P236" s="60"/>
    </row>
    <row r="237" spans="1:16" ht="14.25" customHeight="1" x14ac:dyDescent="0.3">
      <c r="A237" s="60"/>
      <c r="B237" s="60"/>
      <c r="C237" s="60"/>
      <c r="D237" s="96"/>
      <c r="E237" s="60"/>
      <c r="F237" s="60"/>
      <c r="G237" s="60"/>
      <c r="H237" s="60"/>
      <c r="I237" s="60"/>
      <c r="J237" s="60"/>
      <c r="K237" s="60"/>
      <c r="L237" s="60"/>
      <c r="M237" s="60"/>
      <c r="N237" s="60"/>
      <c r="O237" s="60"/>
      <c r="P237" s="60"/>
    </row>
    <row r="238" spans="1:16" ht="14.25" customHeight="1" x14ac:dyDescent="0.3">
      <c r="A238" s="60"/>
      <c r="B238" s="60"/>
      <c r="C238" s="60"/>
      <c r="D238" s="96"/>
      <c r="E238" s="60"/>
      <c r="F238" s="60"/>
      <c r="G238" s="60"/>
      <c r="H238" s="60"/>
      <c r="I238" s="60"/>
      <c r="J238" s="60"/>
      <c r="K238" s="60"/>
      <c r="L238" s="60"/>
      <c r="M238" s="60"/>
      <c r="N238" s="60"/>
      <c r="O238" s="60"/>
      <c r="P238" s="60"/>
    </row>
    <row r="239" spans="1:16" ht="14.25" customHeight="1" x14ac:dyDescent="0.3">
      <c r="A239" s="60"/>
      <c r="B239" s="60"/>
      <c r="C239" s="60"/>
      <c r="D239" s="96"/>
      <c r="E239" s="60"/>
      <c r="F239" s="60"/>
      <c r="G239" s="60"/>
      <c r="H239" s="60"/>
      <c r="I239" s="60"/>
      <c r="J239" s="60"/>
      <c r="K239" s="60"/>
      <c r="L239" s="60"/>
      <c r="M239" s="60"/>
      <c r="N239" s="60"/>
      <c r="O239" s="60"/>
      <c r="P239" s="60"/>
    </row>
    <row r="240" spans="1:16" ht="14.25" customHeight="1" x14ac:dyDescent="0.3">
      <c r="A240" s="60"/>
      <c r="B240" s="60"/>
      <c r="C240" s="60"/>
      <c r="D240" s="96"/>
      <c r="E240" s="60"/>
      <c r="F240" s="60"/>
      <c r="G240" s="60"/>
      <c r="H240" s="60"/>
      <c r="I240" s="60"/>
      <c r="J240" s="60"/>
      <c r="K240" s="60"/>
      <c r="L240" s="60"/>
      <c r="M240" s="60"/>
      <c r="N240" s="60"/>
      <c r="O240" s="60"/>
      <c r="P240" s="60"/>
    </row>
    <row r="241" spans="1:16" ht="14.25" customHeight="1" x14ac:dyDescent="0.3">
      <c r="A241" s="60"/>
      <c r="B241" s="60"/>
      <c r="C241" s="60"/>
      <c r="D241" s="96"/>
      <c r="E241" s="60"/>
      <c r="F241" s="60"/>
      <c r="G241" s="60"/>
      <c r="H241" s="60"/>
      <c r="I241" s="60"/>
      <c r="J241" s="60"/>
      <c r="K241" s="60"/>
      <c r="L241" s="60"/>
      <c r="M241" s="60"/>
      <c r="N241" s="60"/>
      <c r="O241" s="60"/>
      <c r="P241" s="60"/>
    </row>
    <row r="242" spans="1:16" ht="15.75" customHeight="1" x14ac:dyDescent="0.25"/>
    <row r="243" spans="1:16" ht="15.75" customHeight="1" x14ac:dyDescent="0.25"/>
    <row r="244" spans="1:16" ht="15.75" customHeight="1" x14ac:dyDescent="0.25"/>
    <row r="245" spans="1:16" ht="15.75" customHeight="1" x14ac:dyDescent="0.25"/>
    <row r="246" spans="1:16" ht="15.75" customHeight="1" x14ac:dyDescent="0.25"/>
    <row r="247" spans="1:16" ht="15.75" customHeight="1" x14ac:dyDescent="0.25"/>
    <row r="248" spans="1:16" ht="15.75" customHeight="1" x14ac:dyDescent="0.25"/>
    <row r="249" spans="1:16" ht="15.75" customHeight="1" x14ac:dyDescent="0.25"/>
    <row r="250" spans="1:16" ht="15.75" customHeight="1" x14ac:dyDescent="0.25"/>
    <row r="251" spans="1:16" ht="15.75" customHeight="1" x14ac:dyDescent="0.25"/>
    <row r="252" spans="1:16" ht="15.75" customHeight="1" x14ac:dyDescent="0.25"/>
    <row r="253" spans="1:16" ht="15.75" customHeight="1" x14ac:dyDescent="0.25"/>
    <row r="254" spans="1:16" ht="15.75" customHeight="1" x14ac:dyDescent="0.25"/>
    <row r="255" spans="1:16" ht="15.75" customHeight="1" x14ac:dyDescent="0.25"/>
    <row r="256" spans="1:1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A44:D44"/>
    <mergeCell ref="A35:D35"/>
    <mergeCell ref="A36:D36"/>
    <mergeCell ref="A37:D37"/>
    <mergeCell ref="A38:D38"/>
    <mergeCell ref="A39:D39"/>
    <mergeCell ref="A40:D40"/>
    <mergeCell ref="A41:D41"/>
    <mergeCell ref="A42:D42"/>
    <mergeCell ref="A43:D43"/>
    <mergeCell ref="X3:Z3"/>
    <mergeCell ref="Q2:Q3"/>
    <mergeCell ref="R2:R3"/>
    <mergeCell ref="S2:S3"/>
    <mergeCell ref="T2:T3"/>
    <mergeCell ref="U2:U3"/>
    <mergeCell ref="V2:V3"/>
    <mergeCell ref="W2:W3"/>
    <mergeCell ref="M2:M3"/>
    <mergeCell ref="O2:O3"/>
    <mergeCell ref="G2:G3"/>
    <mergeCell ref="I2:I3"/>
    <mergeCell ref="B4:D4"/>
    <mergeCell ref="B1:B3"/>
    <mergeCell ref="C1:C3"/>
    <mergeCell ref="A5:A33"/>
    <mergeCell ref="E1:G1"/>
    <mergeCell ref="I1:K1"/>
    <mergeCell ref="D2:D3"/>
    <mergeCell ref="E2:E3"/>
    <mergeCell ref="F2:F3"/>
    <mergeCell ref="J2:J3"/>
    <mergeCell ref="K2:K3"/>
  </mergeCells>
  <conditionalFormatting sqref="A38:P38 H42 L42 N42 P42">
    <cfRule type="colorScale" priority="1">
      <colorScale>
        <cfvo type="min"/>
        <cfvo type="max"/>
        <color rgb="FF57BB8A"/>
        <color rgb="FFFFFFFF"/>
      </colorScale>
    </cfRule>
  </conditionalFormatting>
  <hyperlinks>
    <hyperlink ref="E2" r:id="rId1"/>
    <hyperlink ref="F2" r:id="rId2"/>
    <hyperlink ref="G2" r:id="rId3"/>
    <hyperlink ref="I2" r:id="rId4"/>
    <hyperlink ref="J2" r:id="rId5"/>
    <hyperlink ref="K2" r:id="rId6"/>
    <hyperlink ref="M2" r:id="rId7"/>
    <hyperlink ref="O2" r:id="rId8"/>
  </hyperlinks>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pane xSplit="4" ySplit="4" topLeftCell="E5" activePane="bottomRight" state="frozenSplit"/>
      <selection activeCell="E1" sqref="E1"/>
      <selection pane="topRight"/>
      <selection pane="bottomLeft"/>
      <selection pane="bottomRight" activeCell="E1" sqref="E1"/>
    </sheetView>
  </sheetViews>
  <sheetFormatPr defaultColWidth="13.296875" defaultRowHeight="15" customHeight="1" x14ac:dyDescent="0.25"/>
  <cols>
    <col min="1" max="1" width="7.69921875" customWidth="1"/>
    <col min="2" max="3" width="5" customWidth="1"/>
    <col min="4" max="4" width="42.69921875" customWidth="1"/>
    <col min="5" max="5" width="12.59765625" customWidth="1"/>
    <col min="6" max="6" width="11.8984375" customWidth="1"/>
    <col min="7" max="7" width="11" customWidth="1"/>
    <col min="8" max="11" width="14" customWidth="1"/>
    <col min="12" max="12" width="11" customWidth="1"/>
    <col min="13" max="13" width="18.69921875" customWidth="1"/>
    <col min="14" max="14" width="20.3984375" customWidth="1"/>
    <col min="15" max="15" width="39.796875" customWidth="1"/>
    <col min="16" max="16" width="16" customWidth="1"/>
    <col min="17" max="24" width="11" customWidth="1"/>
  </cols>
  <sheetData>
    <row r="1" spans="1:24" ht="22.5" customHeight="1" x14ac:dyDescent="0.3">
      <c r="A1" s="55"/>
      <c r="B1" s="43" t="s">
        <v>0</v>
      </c>
      <c r="C1" s="43" t="s">
        <v>1</v>
      </c>
      <c r="D1" s="56" t="s">
        <v>2</v>
      </c>
      <c r="E1" s="173">
        <v>43959</v>
      </c>
      <c r="F1" s="174"/>
      <c r="G1" s="57"/>
      <c r="H1" s="57"/>
      <c r="I1" s="57"/>
      <c r="J1" s="57"/>
      <c r="K1" s="57"/>
      <c r="L1" s="57"/>
      <c r="M1" s="57"/>
      <c r="N1" s="57"/>
      <c r="O1" s="57"/>
      <c r="P1" s="57"/>
      <c r="Q1" s="57"/>
      <c r="R1" s="57"/>
      <c r="S1" s="57"/>
      <c r="T1" s="57"/>
      <c r="U1" s="57"/>
      <c r="V1" s="57"/>
      <c r="W1" s="57"/>
      <c r="X1" s="57"/>
    </row>
    <row r="2" spans="1:24" ht="23.25" customHeight="1" x14ac:dyDescent="0.3">
      <c r="A2" s="58"/>
      <c r="B2" s="38"/>
      <c r="C2" s="38"/>
      <c r="D2" s="43" t="s">
        <v>3</v>
      </c>
      <c r="E2" s="22" t="s">
        <v>103</v>
      </c>
      <c r="F2" s="175"/>
      <c r="G2" s="37"/>
      <c r="H2" s="37" t="s">
        <v>8</v>
      </c>
      <c r="I2" s="37" t="s">
        <v>9</v>
      </c>
      <c r="J2" s="37" t="s">
        <v>10</v>
      </c>
      <c r="K2" s="37" t="s">
        <v>11</v>
      </c>
      <c r="L2" s="37" t="s">
        <v>12</v>
      </c>
      <c r="M2" s="37" t="s">
        <v>13</v>
      </c>
      <c r="N2" s="61"/>
      <c r="O2" s="61"/>
      <c r="P2" s="61"/>
      <c r="Q2" s="61"/>
      <c r="R2" s="61"/>
      <c r="S2" s="61"/>
      <c r="T2" s="61"/>
      <c r="U2" s="61"/>
      <c r="V2" s="61"/>
      <c r="W2" s="61"/>
      <c r="X2" s="61"/>
    </row>
    <row r="3" spans="1:24" ht="30.75" customHeight="1" x14ac:dyDescent="0.3">
      <c r="A3" s="58"/>
      <c r="B3" s="42"/>
      <c r="C3" s="38"/>
      <c r="D3" s="42"/>
      <c r="E3" s="21"/>
      <c r="F3" s="174"/>
      <c r="G3" s="37"/>
      <c r="H3" s="37"/>
      <c r="I3" s="37"/>
      <c r="J3" s="37"/>
      <c r="K3" s="37"/>
      <c r="L3" s="37"/>
      <c r="M3" s="37"/>
      <c r="N3" s="20" t="s">
        <v>14</v>
      </c>
      <c r="O3" s="20"/>
      <c r="P3" s="20"/>
      <c r="Q3" s="57"/>
      <c r="R3" s="57"/>
      <c r="S3" s="57"/>
      <c r="T3" s="57"/>
      <c r="U3" s="57"/>
      <c r="V3" s="57"/>
      <c r="W3" s="57"/>
      <c r="X3" s="57"/>
    </row>
    <row r="4" spans="1:24" ht="32.25" customHeight="1" x14ac:dyDescent="0.3">
      <c r="A4" s="63"/>
      <c r="B4" s="41" t="s">
        <v>15</v>
      </c>
      <c r="C4" s="40"/>
      <c r="D4" s="39"/>
      <c r="E4" s="156">
        <v>1.0185185185185199E-3</v>
      </c>
      <c r="F4" s="176"/>
      <c r="G4" s="177"/>
      <c r="H4" s="177"/>
      <c r="I4" s="177"/>
      <c r="J4" s="177"/>
      <c r="K4" s="177"/>
      <c r="L4" s="177"/>
      <c r="M4" s="177"/>
      <c r="N4" s="177" t="s">
        <v>16</v>
      </c>
      <c r="O4" s="177" t="s">
        <v>17</v>
      </c>
      <c r="P4" s="177" t="s">
        <v>18</v>
      </c>
      <c r="Q4" s="67"/>
      <c r="R4" s="67"/>
      <c r="S4" s="67"/>
      <c r="T4" s="67"/>
      <c r="U4" s="67"/>
      <c r="V4" s="67"/>
      <c r="W4" s="67"/>
      <c r="X4" s="67"/>
    </row>
    <row r="5" spans="1:24" ht="21.75" customHeight="1" x14ac:dyDescent="0.3">
      <c r="A5" s="25" t="s">
        <v>104</v>
      </c>
      <c r="B5" s="68">
        <v>1</v>
      </c>
      <c r="C5" s="68">
        <v>1</v>
      </c>
      <c r="D5" s="66" t="s">
        <v>69</v>
      </c>
      <c r="E5" s="137">
        <v>1</v>
      </c>
      <c r="F5" s="174"/>
      <c r="G5" s="133"/>
      <c r="H5" s="178">
        <v>0</v>
      </c>
      <c r="I5" s="178">
        <v>1</v>
      </c>
      <c r="J5" s="178">
        <v>1</v>
      </c>
      <c r="K5" s="179">
        <v>1</v>
      </c>
      <c r="L5" s="179">
        <v>1</v>
      </c>
      <c r="M5" s="132" t="s">
        <v>21</v>
      </c>
      <c r="N5" s="178">
        <v>0</v>
      </c>
      <c r="O5" s="178">
        <v>2</v>
      </c>
      <c r="P5" s="178">
        <v>32</v>
      </c>
      <c r="Q5" s="57"/>
      <c r="R5" s="57"/>
      <c r="S5" s="57"/>
      <c r="T5" s="57"/>
      <c r="U5" s="57"/>
      <c r="V5" s="57"/>
      <c r="W5" s="57"/>
      <c r="X5" s="57"/>
    </row>
    <row r="6" spans="1:24" ht="21.75" customHeight="1" x14ac:dyDescent="0.3">
      <c r="A6" s="24"/>
      <c r="B6" s="68">
        <v>1</v>
      </c>
      <c r="C6" s="68">
        <v>2</v>
      </c>
      <c r="D6" s="66" t="s">
        <v>105</v>
      </c>
      <c r="E6" s="137">
        <v>1</v>
      </c>
      <c r="F6" s="174"/>
      <c r="G6" s="133"/>
      <c r="H6" s="178">
        <v>0</v>
      </c>
      <c r="I6" s="178">
        <v>1</v>
      </c>
      <c r="J6" s="178">
        <v>1</v>
      </c>
      <c r="K6" s="179">
        <v>1</v>
      </c>
      <c r="L6" s="179">
        <v>1</v>
      </c>
      <c r="M6" s="132" t="s">
        <v>21</v>
      </c>
      <c r="N6" s="57"/>
      <c r="O6" s="57"/>
      <c r="P6" s="57"/>
      <c r="Q6" s="57"/>
      <c r="R6" s="57"/>
      <c r="S6" s="57"/>
      <c r="T6" s="57"/>
      <c r="U6" s="57"/>
      <c r="V6" s="57"/>
      <c r="W6" s="57"/>
      <c r="X6" s="57"/>
    </row>
    <row r="7" spans="1:24" ht="21.75" customHeight="1" x14ac:dyDescent="0.3">
      <c r="A7" s="24"/>
      <c r="B7" s="68">
        <v>1</v>
      </c>
      <c r="C7" s="68">
        <v>3</v>
      </c>
      <c r="D7" s="66" t="s">
        <v>70</v>
      </c>
      <c r="E7" s="137">
        <v>1</v>
      </c>
      <c r="F7" s="174"/>
      <c r="G7" s="133"/>
      <c r="H7" s="178">
        <v>0</v>
      </c>
      <c r="I7" s="178">
        <v>1</v>
      </c>
      <c r="J7" s="178">
        <v>1</v>
      </c>
      <c r="K7" s="179">
        <v>1</v>
      </c>
      <c r="L7" s="179">
        <v>1</v>
      </c>
      <c r="M7" s="132" t="s">
        <v>21</v>
      </c>
      <c r="N7" s="132" t="s">
        <v>24</v>
      </c>
      <c r="O7" s="132" t="s">
        <v>25</v>
      </c>
      <c r="P7" s="57"/>
      <c r="Q7" s="57"/>
      <c r="R7" s="57"/>
      <c r="S7" s="57"/>
      <c r="T7" s="57"/>
      <c r="U7" s="57"/>
      <c r="V7" s="57"/>
      <c r="W7" s="57"/>
      <c r="X7" s="57"/>
    </row>
    <row r="8" spans="1:24" ht="21.75" customHeight="1" x14ac:dyDescent="0.3">
      <c r="A8" s="24"/>
      <c r="B8" s="68">
        <v>1</v>
      </c>
      <c r="C8" s="68">
        <v>4</v>
      </c>
      <c r="D8" s="66" t="s">
        <v>71</v>
      </c>
      <c r="E8" s="137">
        <v>1</v>
      </c>
      <c r="F8" s="174"/>
      <c r="G8" s="133"/>
      <c r="H8" s="178">
        <v>0</v>
      </c>
      <c r="I8" s="178">
        <v>1</v>
      </c>
      <c r="J8" s="178">
        <v>1</v>
      </c>
      <c r="K8" s="179">
        <v>1</v>
      </c>
      <c r="L8" s="179">
        <v>1</v>
      </c>
      <c r="M8" s="132" t="s">
        <v>21</v>
      </c>
      <c r="N8" s="132" t="s">
        <v>27</v>
      </c>
      <c r="O8" s="179">
        <v>0.91176470588235303</v>
      </c>
      <c r="P8" s="57"/>
      <c r="Q8" s="57"/>
      <c r="R8" s="57"/>
      <c r="S8" s="57"/>
      <c r="T8" s="57"/>
      <c r="U8" s="57"/>
      <c r="V8" s="57"/>
      <c r="W8" s="57"/>
      <c r="X8" s="57"/>
    </row>
    <row r="9" spans="1:24" ht="21.75" customHeight="1" x14ac:dyDescent="0.3">
      <c r="A9" s="24"/>
      <c r="B9" s="68">
        <v>1</v>
      </c>
      <c r="C9" s="68">
        <v>5</v>
      </c>
      <c r="D9" s="66" t="s">
        <v>73</v>
      </c>
      <c r="E9" s="137">
        <v>1</v>
      </c>
      <c r="F9" s="174"/>
      <c r="G9" s="133"/>
      <c r="H9" s="178">
        <v>0</v>
      </c>
      <c r="I9" s="178">
        <v>1</v>
      </c>
      <c r="J9" s="178">
        <v>1</v>
      </c>
      <c r="K9" s="179">
        <v>1</v>
      </c>
      <c r="L9" s="179">
        <v>1</v>
      </c>
      <c r="M9" s="132" t="s">
        <v>21</v>
      </c>
      <c r="N9" s="132" t="s">
        <v>12</v>
      </c>
      <c r="O9" s="179">
        <v>0.88235294117647101</v>
      </c>
      <c r="P9" s="57"/>
      <c r="Q9" s="57"/>
      <c r="R9" s="57"/>
      <c r="S9" s="57"/>
      <c r="T9" s="57"/>
      <c r="U9" s="57"/>
      <c r="V9" s="57"/>
      <c r="W9" s="57"/>
      <c r="X9" s="57"/>
    </row>
    <row r="10" spans="1:24" ht="21.75" customHeight="1" x14ac:dyDescent="0.3">
      <c r="A10" s="24"/>
      <c r="B10" s="68">
        <v>1</v>
      </c>
      <c r="C10" s="68">
        <v>6</v>
      </c>
      <c r="D10" s="66" t="s">
        <v>74</v>
      </c>
      <c r="E10" s="141">
        <v>0</v>
      </c>
      <c r="F10" s="174"/>
      <c r="G10" s="133"/>
      <c r="H10" s="178">
        <v>1</v>
      </c>
      <c r="I10" s="178">
        <v>1</v>
      </c>
      <c r="J10" s="178">
        <v>0</v>
      </c>
      <c r="K10" s="180">
        <v>0</v>
      </c>
      <c r="L10" s="180">
        <v>0</v>
      </c>
      <c r="M10" s="132" t="s">
        <v>21</v>
      </c>
      <c r="N10" s="57"/>
      <c r="O10" s="57"/>
      <c r="P10" s="57"/>
      <c r="Q10" s="57"/>
      <c r="R10" s="57"/>
      <c r="S10" s="57"/>
      <c r="T10" s="57"/>
      <c r="U10" s="57"/>
      <c r="V10" s="57"/>
      <c r="W10" s="57"/>
      <c r="X10" s="57"/>
    </row>
    <row r="11" spans="1:24" ht="21.75" customHeight="1" x14ac:dyDescent="0.3">
      <c r="A11" s="24"/>
      <c r="B11" s="68">
        <v>1</v>
      </c>
      <c r="C11" s="68">
        <v>7</v>
      </c>
      <c r="D11" s="66" t="s">
        <v>75</v>
      </c>
      <c r="E11" s="137">
        <v>1</v>
      </c>
      <c r="F11" s="174"/>
      <c r="G11" s="133"/>
      <c r="H11" s="178">
        <v>0</v>
      </c>
      <c r="I11" s="178">
        <v>1</v>
      </c>
      <c r="J11" s="178">
        <v>1</v>
      </c>
      <c r="K11" s="179">
        <v>1</v>
      </c>
      <c r="L11" s="179">
        <v>1</v>
      </c>
      <c r="M11" s="132" t="s">
        <v>21</v>
      </c>
      <c r="N11" s="57"/>
      <c r="O11" s="57"/>
      <c r="P11" s="57"/>
      <c r="Q11" s="57"/>
      <c r="R11" s="57"/>
      <c r="S11" s="57"/>
      <c r="T11" s="57"/>
      <c r="U11" s="57"/>
      <c r="V11" s="57"/>
      <c r="W11" s="57"/>
      <c r="X11" s="57"/>
    </row>
    <row r="12" spans="1:24" ht="21.75" customHeight="1" x14ac:dyDescent="0.3">
      <c r="A12" s="24"/>
      <c r="B12" s="68">
        <v>1</v>
      </c>
      <c r="C12" s="68">
        <v>8</v>
      </c>
      <c r="D12" s="66" t="s">
        <v>106</v>
      </c>
      <c r="E12" s="137">
        <v>1</v>
      </c>
      <c r="F12" s="174"/>
      <c r="G12" s="133"/>
      <c r="H12" s="178">
        <v>0</v>
      </c>
      <c r="I12" s="178">
        <v>1</v>
      </c>
      <c r="J12" s="178">
        <v>1</v>
      </c>
      <c r="K12" s="179">
        <v>1</v>
      </c>
      <c r="L12" s="179">
        <v>1</v>
      </c>
      <c r="M12" s="132" t="s">
        <v>21</v>
      </c>
      <c r="N12" s="57"/>
      <c r="O12" s="57"/>
      <c r="P12" s="57"/>
      <c r="Q12" s="57"/>
      <c r="R12" s="57"/>
      <c r="S12" s="57"/>
      <c r="T12" s="57"/>
      <c r="U12" s="57"/>
      <c r="V12" s="57"/>
      <c r="W12" s="57"/>
      <c r="X12" s="57"/>
    </row>
    <row r="13" spans="1:24" ht="34.5" customHeight="1" x14ac:dyDescent="0.3">
      <c r="A13" s="24"/>
      <c r="B13" s="68">
        <v>1</v>
      </c>
      <c r="C13" s="68">
        <v>9</v>
      </c>
      <c r="D13" s="66" t="s">
        <v>107</v>
      </c>
      <c r="E13" s="137">
        <v>7</v>
      </c>
      <c r="F13" s="154"/>
      <c r="G13" s="142"/>
      <c r="H13" s="134">
        <v>0</v>
      </c>
      <c r="I13" s="134">
        <v>1</v>
      </c>
      <c r="J13" s="134">
        <v>1</v>
      </c>
      <c r="K13" s="135">
        <v>1</v>
      </c>
      <c r="L13" s="135">
        <v>1</v>
      </c>
      <c r="M13" s="75" t="s">
        <v>21</v>
      </c>
      <c r="N13" s="60"/>
      <c r="O13" s="60"/>
      <c r="P13" s="60"/>
      <c r="Q13" s="60"/>
      <c r="R13" s="60"/>
      <c r="S13" s="60"/>
      <c r="T13" s="60"/>
      <c r="U13" s="60"/>
      <c r="V13" s="60"/>
      <c r="W13" s="60"/>
      <c r="X13" s="60"/>
    </row>
    <row r="14" spans="1:24" ht="22.5" customHeight="1" x14ac:dyDescent="0.3">
      <c r="A14" s="24"/>
      <c r="B14" s="68">
        <v>1</v>
      </c>
      <c r="C14" s="68">
        <v>10</v>
      </c>
      <c r="D14" s="66" t="s">
        <v>80</v>
      </c>
      <c r="E14" s="137">
        <v>0</v>
      </c>
      <c r="F14" s="154"/>
      <c r="G14" s="142"/>
      <c r="H14" s="134">
        <v>0</v>
      </c>
      <c r="I14" s="134">
        <v>1</v>
      </c>
      <c r="J14" s="134">
        <v>1</v>
      </c>
      <c r="K14" s="135">
        <v>1</v>
      </c>
      <c r="L14" s="135">
        <v>1</v>
      </c>
      <c r="M14" s="75" t="s">
        <v>21</v>
      </c>
      <c r="N14" s="60"/>
      <c r="O14" s="60"/>
      <c r="P14" s="60"/>
      <c r="Q14" s="60"/>
      <c r="R14" s="60"/>
      <c r="S14" s="60"/>
      <c r="T14" s="60"/>
      <c r="U14" s="60"/>
      <c r="V14" s="60"/>
      <c r="W14" s="60"/>
      <c r="X14" s="60"/>
    </row>
    <row r="15" spans="1:24" ht="22.5" customHeight="1" x14ac:dyDescent="0.3">
      <c r="A15" s="24"/>
      <c r="B15" s="68">
        <v>1</v>
      </c>
      <c r="C15" s="68">
        <v>11</v>
      </c>
      <c r="D15" s="66" t="s">
        <v>81</v>
      </c>
      <c r="E15" s="137">
        <v>0</v>
      </c>
      <c r="F15" s="154"/>
      <c r="G15" s="142"/>
      <c r="H15" s="134">
        <v>0</v>
      </c>
      <c r="I15" s="134">
        <v>1</v>
      </c>
      <c r="J15" s="134">
        <v>1</v>
      </c>
      <c r="K15" s="135">
        <v>1</v>
      </c>
      <c r="L15" s="135">
        <v>1</v>
      </c>
      <c r="M15" s="75" t="s">
        <v>21</v>
      </c>
      <c r="N15" s="60"/>
      <c r="O15" s="60"/>
      <c r="P15" s="60"/>
      <c r="Q15" s="60"/>
      <c r="R15" s="60"/>
      <c r="S15" s="60"/>
      <c r="T15" s="60"/>
      <c r="U15" s="60"/>
      <c r="V15" s="60"/>
      <c r="W15" s="60"/>
      <c r="X15" s="60"/>
    </row>
    <row r="16" spans="1:24" ht="22.5" customHeight="1" x14ac:dyDescent="0.3">
      <c r="A16" s="24"/>
      <c r="B16" s="68">
        <v>1</v>
      </c>
      <c r="C16" s="68">
        <v>12</v>
      </c>
      <c r="D16" s="66" t="s">
        <v>82</v>
      </c>
      <c r="E16" s="137">
        <v>0</v>
      </c>
      <c r="F16" s="154"/>
      <c r="G16" s="142"/>
      <c r="H16" s="134">
        <v>0</v>
      </c>
      <c r="I16" s="134">
        <v>1</v>
      </c>
      <c r="J16" s="134">
        <v>1</v>
      </c>
      <c r="K16" s="135">
        <v>1</v>
      </c>
      <c r="L16" s="135">
        <v>1</v>
      </c>
      <c r="M16" s="75" t="s">
        <v>21</v>
      </c>
      <c r="N16" s="60"/>
      <c r="O16" s="60"/>
      <c r="P16" s="60"/>
      <c r="Q16" s="60"/>
      <c r="R16" s="60"/>
      <c r="S16" s="60"/>
      <c r="T16" s="60"/>
      <c r="U16" s="60"/>
      <c r="V16" s="60"/>
      <c r="W16" s="60"/>
      <c r="X16" s="60"/>
    </row>
    <row r="17" spans="1:24" ht="22.5" customHeight="1" x14ac:dyDescent="0.3">
      <c r="A17" s="24"/>
      <c r="B17" s="68">
        <v>1</v>
      </c>
      <c r="C17" s="68">
        <v>13</v>
      </c>
      <c r="D17" s="66" t="s">
        <v>83</v>
      </c>
      <c r="E17" s="137">
        <v>0</v>
      </c>
      <c r="F17" s="154"/>
      <c r="G17" s="142"/>
      <c r="H17" s="134">
        <v>0</v>
      </c>
      <c r="I17" s="134">
        <v>1</v>
      </c>
      <c r="J17" s="134">
        <v>1</v>
      </c>
      <c r="K17" s="135">
        <v>1</v>
      </c>
      <c r="L17" s="135">
        <v>1</v>
      </c>
      <c r="M17" s="75" t="s">
        <v>21</v>
      </c>
      <c r="N17" s="60"/>
      <c r="O17" s="60"/>
      <c r="P17" s="60"/>
      <c r="Q17" s="60"/>
      <c r="R17" s="60"/>
      <c r="S17" s="60"/>
      <c r="T17" s="60"/>
      <c r="U17" s="60"/>
      <c r="V17" s="60"/>
      <c r="W17" s="60"/>
      <c r="X17" s="60"/>
    </row>
    <row r="18" spans="1:24" ht="22.5" customHeight="1" x14ac:dyDescent="0.3">
      <c r="A18" s="24"/>
      <c r="B18" s="68">
        <v>1</v>
      </c>
      <c r="C18" s="68">
        <v>14</v>
      </c>
      <c r="D18" s="66" t="s">
        <v>108</v>
      </c>
      <c r="E18" s="137">
        <v>0</v>
      </c>
      <c r="F18" s="154"/>
      <c r="G18" s="142"/>
      <c r="H18" s="134">
        <v>0</v>
      </c>
      <c r="I18" s="134">
        <v>1</v>
      </c>
      <c r="J18" s="134">
        <v>1</v>
      </c>
      <c r="K18" s="135">
        <v>1</v>
      </c>
      <c r="L18" s="135">
        <v>1</v>
      </c>
      <c r="M18" s="75" t="s">
        <v>21</v>
      </c>
      <c r="N18" s="60"/>
      <c r="O18" s="60"/>
      <c r="P18" s="60"/>
      <c r="Q18" s="60"/>
      <c r="R18" s="60"/>
      <c r="S18" s="60"/>
      <c r="T18" s="60"/>
      <c r="U18" s="60"/>
      <c r="V18" s="60"/>
      <c r="W18" s="60"/>
      <c r="X18" s="60"/>
    </row>
    <row r="19" spans="1:24" ht="22.5" customHeight="1" x14ac:dyDescent="0.3">
      <c r="A19" s="24"/>
      <c r="B19" s="68">
        <v>1</v>
      </c>
      <c r="C19" s="68">
        <v>15</v>
      </c>
      <c r="D19" s="66" t="s">
        <v>109</v>
      </c>
      <c r="E19" s="137">
        <v>0</v>
      </c>
      <c r="F19" s="154"/>
      <c r="G19" s="142"/>
      <c r="H19" s="134">
        <v>0</v>
      </c>
      <c r="I19" s="134">
        <v>1</v>
      </c>
      <c r="J19" s="134">
        <v>1</v>
      </c>
      <c r="K19" s="135">
        <v>1</v>
      </c>
      <c r="L19" s="135">
        <v>1</v>
      </c>
      <c r="M19" s="75" t="s">
        <v>21</v>
      </c>
      <c r="N19" s="60"/>
      <c r="O19" s="60"/>
      <c r="P19" s="60"/>
      <c r="Q19" s="60"/>
      <c r="R19" s="60"/>
      <c r="S19" s="60"/>
      <c r="T19" s="60"/>
      <c r="U19" s="60"/>
      <c r="V19" s="60"/>
      <c r="W19" s="60"/>
      <c r="X19" s="60"/>
    </row>
    <row r="20" spans="1:24" ht="22.5" customHeight="1" x14ac:dyDescent="0.3">
      <c r="A20" s="24"/>
      <c r="B20" s="68">
        <v>1</v>
      </c>
      <c r="C20" s="68">
        <v>16</v>
      </c>
      <c r="D20" s="66" t="s">
        <v>110</v>
      </c>
      <c r="E20" s="137">
        <v>1</v>
      </c>
      <c r="F20" s="174"/>
      <c r="G20" s="133"/>
      <c r="H20" s="178">
        <v>0</v>
      </c>
      <c r="I20" s="178">
        <v>1</v>
      </c>
      <c r="J20" s="178">
        <v>1</v>
      </c>
      <c r="K20" s="179">
        <v>1</v>
      </c>
      <c r="L20" s="179">
        <v>1</v>
      </c>
      <c r="M20" s="132" t="s">
        <v>21</v>
      </c>
      <c r="N20" s="57"/>
      <c r="O20" s="57"/>
      <c r="P20" s="57"/>
      <c r="Q20" s="57"/>
      <c r="R20" s="57"/>
      <c r="S20" s="57"/>
      <c r="T20" s="57"/>
      <c r="U20" s="57"/>
      <c r="V20" s="57"/>
      <c r="W20" s="57"/>
      <c r="X20" s="57"/>
    </row>
    <row r="21" spans="1:24" ht="22.5" customHeight="1" x14ac:dyDescent="0.3">
      <c r="A21" s="24"/>
      <c r="B21" s="68">
        <v>1</v>
      </c>
      <c r="C21" s="68">
        <v>17</v>
      </c>
      <c r="D21" s="66" t="s">
        <v>111</v>
      </c>
      <c r="E21" s="137">
        <v>1</v>
      </c>
      <c r="F21" s="174"/>
      <c r="G21" s="133"/>
      <c r="H21" s="178">
        <v>0</v>
      </c>
      <c r="I21" s="178">
        <v>1</v>
      </c>
      <c r="J21" s="178">
        <v>1</v>
      </c>
      <c r="K21" s="179">
        <v>1</v>
      </c>
      <c r="L21" s="179">
        <v>1</v>
      </c>
      <c r="M21" s="132" t="s">
        <v>21</v>
      </c>
      <c r="N21" s="57"/>
      <c r="O21" s="57"/>
      <c r="P21" s="57"/>
      <c r="Q21" s="57"/>
      <c r="R21" s="57"/>
      <c r="S21" s="57"/>
      <c r="T21" s="57"/>
      <c r="U21" s="57"/>
      <c r="V21" s="57"/>
      <c r="W21" s="57"/>
      <c r="X21" s="57"/>
    </row>
    <row r="22" spans="1:24" ht="22.5" customHeight="1" x14ac:dyDescent="0.3">
      <c r="A22" s="24"/>
      <c r="B22" s="68">
        <v>1</v>
      </c>
      <c r="C22" s="68">
        <v>18</v>
      </c>
      <c r="D22" s="66" t="s">
        <v>33</v>
      </c>
      <c r="E22" s="137">
        <v>1</v>
      </c>
      <c r="F22" s="174"/>
      <c r="G22" s="133"/>
      <c r="H22" s="178">
        <v>0</v>
      </c>
      <c r="I22" s="178">
        <v>1</v>
      </c>
      <c r="J22" s="178">
        <v>1</v>
      </c>
      <c r="K22" s="179">
        <v>1</v>
      </c>
      <c r="L22" s="179">
        <v>1</v>
      </c>
      <c r="M22" s="132" t="s">
        <v>21</v>
      </c>
      <c r="N22" s="57"/>
      <c r="O22" s="57"/>
      <c r="P22" s="57"/>
      <c r="Q22" s="57"/>
      <c r="R22" s="57"/>
      <c r="S22" s="57"/>
      <c r="T22" s="57"/>
      <c r="U22" s="57"/>
      <c r="V22" s="57"/>
      <c r="W22" s="57"/>
      <c r="X22" s="57"/>
    </row>
    <row r="23" spans="1:24" ht="22.5" customHeight="1" x14ac:dyDescent="0.3">
      <c r="A23" s="24"/>
      <c r="B23" s="68">
        <v>10</v>
      </c>
      <c r="C23" s="68">
        <v>19</v>
      </c>
      <c r="D23" s="66" t="s">
        <v>112</v>
      </c>
      <c r="E23" s="137">
        <v>10</v>
      </c>
      <c r="F23" s="174"/>
      <c r="G23" s="133"/>
      <c r="H23" s="178">
        <v>0</v>
      </c>
      <c r="I23" s="178">
        <v>1</v>
      </c>
      <c r="J23" s="178">
        <v>1</v>
      </c>
      <c r="K23" s="179">
        <v>1</v>
      </c>
      <c r="L23" s="179">
        <v>1</v>
      </c>
      <c r="M23" s="132" t="s">
        <v>21</v>
      </c>
      <c r="N23" s="57"/>
      <c r="O23" s="57"/>
      <c r="P23" s="57"/>
      <c r="Q23" s="57"/>
      <c r="R23" s="57"/>
      <c r="S23" s="57"/>
      <c r="T23" s="57"/>
      <c r="U23" s="57"/>
      <c r="V23" s="57"/>
      <c r="W23" s="57"/>
      <c r="X23" s="57"/>
    </row>
    <row r="24" spans="1:24" ht="22.5" customHeight="1" x14ac:dyDescent="0.3">
      <c r="A24" s="24"/>
      <c r="B24" s="68">
        <v>1</v>
      </c>
      <c r="C24" s="68">
        <v>20</v>
      </c>
      <c r="D24" s="66" t="s">
        <v>113</v>
      </c>
      <c r="E24" s="137">
        <v>1</v>
      </c>
      <c r="F24" s="174"/>
      <c r="G24" s="133"/>
      <c r="H24" s="178">
        <v>0</v>
      </c>
      <c r="I24" s="178">
        <v>1</v>
      </c>
      <c r="J24" s="178">
        <v>1</v>
      </c>
      <c r="K24" s="179">
        <v>1</v>
      </c>
      <c r="L24" s="179">
        <v>1</v>
      </c>
      <c r="M24" s="132" t="s">
        <v>21</v>
      </c>
      <c r="N24" s="57"/>
      <c r="O24" s="57"/>
      <c r="P24" s="57"/>
      <c r="Q24" s="57"/>
      <c r="R24" s="57"/>
      <c r="S24" s="57"/>
      <c r="T24" s="57"/>
      <c r="U24" s="57"/>
      <c r="V24" s="57"/>
      <c r="W24" s="57"/>
      <c r="X24" s="57"/>
    </row>
    <row r="25" spans="1:24" ht="23.25" customHeight="1" x14ac:dyDescent="0.3">
      <c r="A25" s="24"/>
      <c r="B25" s="68">
        <v>1</v>
      </c>
      <c r="C25" s="68">
        <v>21</v>
      </c>
      <c r="D25" s="66" t="s">
        <v>86</v>
      </c>
      <c r="E25" s="137">
        <v>1</v>
      </c>
      <c r="F25" s="174"/>
      <c r="G25" s="133"/>
      <c r="H25" s="178">
        <v>0</v>
      </c>
      <c r="I25" s="178">
        <v>1</v>
      </c>
      <c r="J25" s="178">
        <v>1</v>
      </c>
      <c r="K25" s="179">
        <v>1</v>
      </c>
      <c r="L25" s="179">
        <v>1</v>
      </c>
      <c r="M25" s="132" t="s">
        <v>21</v>
      </c>
      <c r="N25" s="57"/>
      <c r="O25" s="57"/>
      <c r="P25" s="57"/>
      <c r="Q25" s="57"/>
      <c r="R25" s="57"/>
      <c r="S25" s="57"/>
      <c r="T25" s="57"/>
      <c r="U25" s="57"/>
      <c r="V25" s="57"/>
      <c r="W25" s="57"/>
      <c r="X25" s="57"/>
    </row>
    <row r="26" spans="1:24" ht="24" customHeight="1" x14ac:dyDescent="0.3">
      <c r="A26" s="24"/>
      <c r="B26" s="68">
        <v>1</v>
      </c>
      <c r="C26" s="68">
        <v>22</v>
      </c>
      <c r="D26" s="66" t="s">
        <v>87</v>
      </c>
      <c r="E26" s="137">
        <v>1</v>
      </c>
      <c r="F26" s="174"/>
      <c r="G26" s="133"/>
      <c r="H26" s="178">
        <v>0</v>
      </c>
      <c r="I26" s="178">
        <v>1</v>
      </c>
      <c r="J26" s="178">
        <v>1</v>
      </c>
      <c r="K26" s="179">
        <v>1</v>
      </c>
      <c r="L26" s="179">
        <v>1</v>
      </c>
      <c r="M26" s="132" t="s">
        <v>21</v>
      </c>
      <c r="N26" s="57"/>
      <c r="O26" s="57"/>
      <c r="P26" s="57"/>
      <c r="Q26" s="57"/>
      <c r="R26" s="57"/>
      <c r="S26" s="57"/>
      <c r="T26" s="57"/>
      <c r="U26" s="57"/>
      <c r="V26" s="57"/>
      <c r="W26" s="57"/>
      <c r="X26" s="57"/>
    </row>
    <row r="27" spans="1:24" ht="23.25" customHeight="1" x14ac:dyDescent="0.3">
      <c r="A27" s="24"/>
      <c r="B27" s="68">
        <v>1</v>
      </c>
      <c r="C27" s="68">
        <v>23</v>
      </c>
      <c r="D27" s="66" t="s">
        <v>88</v>
      </c>
      <c r="E27" s="137">
        <v>1</v>
      </c>
      <c r="F27" s="174"/>
      <c r="G27" s="133"/>
      <c r="H27" s="178">
        <v>0</v>
      </c>
      <c r="I27" s="178">
        <v>1</v>
      </c>
      <c r="J27" s="178">
        <v>1</v>
      </c>
      <c r="K27" s="179">
        <v>1</v>
      </c>
      <c r="L27" s="179">
        <v>1</v>
      </c>
      <c r="M27" s="132" t="s">
        <v>21</v>
      </c>
      <c r="N27" s="57"/>
      <c r="O27" s="57"/>
      <c r="P27" s="57"/>
      <c r="Q27" s="57"/>
      <c r="R27" s="57"/>
      <c r="S27" s="57"/>
      <c r="T27" s="57"/>
      <c r="U27" s="57"/>
      <c r="V27" s="57"/>
      <c r="W27" s="57"/>
      <c r="X27" s="57"/>
    </row>
    <row r="28" spans="1:24" ht="22.5" customHeight="1" x14ac:dyDescent="0.3">
      <c r="A28" s="24"/>
      <c r="B28" s="68">
        <v>1</v>
      </c>
      <c r="C28" s="68">
        <v>24</v>
      </c>
      <c r="D28" s="66" t="s">
        <v>89</v>
      </c>
      <c r="E28" s="137">
        <v>1</v>
      </c>
      <c r="F28" s="174"/>
      <c r="G28" s="133"/>
      <c r="H28" s="178">
        <v>0</v>
      </c>
      <c r="I28" s="178">
        <v>1</v>
      </c>
      <c r="J28" s="178">
        <v>1</v>
      </c>
      <c r="K28" s="179">
        <v>1</v>
      </c>
      <c r="L28" s="180">
        <v>0.5</v>
      </c>
      <c r="M28" s="181" t="s">
        <v>32</v>
      </c>
      <c r="N28" s="57"/>
      <c r="O28" s="57"/>
      <c r="P28" s="57"/>
      <c r="Q28" s="57"/>
      <c r="R28" s="57"/>
      <c r="S28" s="57"/>
      <c r="T28" s="57"/>
      <c r="U28" s="57"/>
      <c r="V28" s="57"/>
      <c r="W28" s="57"/>
      <c r="X28" s="57"/>
    </row>
    <row r="29" spans="1:24" ht="24" customHeight="1" x14ac:dyDescent="0.3">
      <c r="A29" s="24"/>
      <c r="B29" s="68">
        <v>1</v>
      </c>
      <c r="C29" s="68">
        <v>25</v>
      </c>
      <c r="D29" s="66" t="s">
        <v>114</v>
      </c>
      <c r="E29" s="137">
        <v>1</v>
      </c>
      <c r="F29" s="154"/>
      <c r="G29" s="142"/>
      <c r="H29" s="134">
        <v>0</v>
      </c>
      <c r="I29" s="134">
        <v>1</v>
      </c>
      <c r="J29" s="134">
        <v>1</v>
      </c>
      <c r="K29" s="135">
        <v>1</v>
      </c>
      <c r="L29" s="135">
        <v>1</v>
      </c>
      <c r="M29" s="75" t="s">
        <v>21</v>
      </c>
      <c r="N29" s="60"/>
      <c r="O29" s="60"/>
      <c r="P29" s="60"/>
      <c r="Q29" s="60"/>
      <c r="R29" s="60"/>
      <c r="S29" s="60"/>
      <c r="T29" s="60"/>
      <c r="U29" s="60"/>
      <c r="V29" s="60"/>
      <c r="W29" s="60"/>
      <c r="X29" s="60"/>
    </row>
    <row r="30" spans="1:24" ht="27.75" customHeight="1" x14ac:dyDescent="0.3">
      <c r="A30" s="24"/>
      <c r="B30" s="68">
        <v>3</v>
      </c>
      <c r="C30" s="68">
        <v>26</v>
      </c>
      <c r="D30" s="66" t="s">
        <v>90</v>
      </c>
      <c r="E30" s="137">
        <v>3</v>
      </c>
      <c r="F30" s="174"/>
      <c r="G30" s="133"/>
      <c r="H30" s="178">
        <v>0</v>
      </c>
      <c r="I30" s="178">
        <v>1</v>
      </c>
      <c r="J30" s="178">
        <v>1</v>
      </c>
      <c r="K30" s="179">
        <v>1</v>
      </c>
      <c r="L30" s="180">
        <v>0.5</v>
      </c>
      <c r="M30" s="181" t="s">
        <v>32</v>
      </c>
      <c r="N30" s="57"/>
      <c r="O30" s="57"/>
      <c r="P30" s="57"/>
      <c r="Q30" s="57"/>
      <c r="R30" s="57"/>
      <c r="S30" s="57"/>
      <c r="T30" s="57"/>
      <c r="U30" s="57"/>
      <c r="V30" s="57"/>
      <c r="W30" s="57"/>
      <c r="X30" s="57"/>
    </row>
    <row r="31" spans="1:24" ht="21.75" customHeight="1" x14ac:dyDescent="0.3">
      <c r="A31" s="24"/>
      <c r="B31" s="68">
        <v>1</v>
      </c>
      <c r="C31" s="68">
        <v>27</v>
      </c>
      <c r="D31" s="66" t="s">
        <v>34</v>
      </c>
      <c r="E31" s="137">
        <v>1</v>
      </c>
      <c r="F31" s="174"/>
      <c r="G31" s="133"/>
      <c r="H31" s="178">
        <v>0</v>
      </c>
      <c r="I31" s="178">
        <v>1</v>
      </c>
      <c r="J31" s="178">
        <v>1</v>
      </c>
      <c r="K31" s="179">
        <v>1</v>
      </c>
      <c r="L31" s="179">
        <v>1</v>
      </c>
      <c r="M31" s="132" t="s">
        <v>21</v>
      </c>
      <c r="N31" s="57"/>
      <c r="O31" s="57"/>
      <c r="P31" s="57"/>
      <c r="Q31" s="57"/>
      <c r="R31" s="57"/>
      <c r="S31" s="57"/>
      <c r="T31" s="57"/>
      <c r="U31" s="57"/>
      <c r="V31" s="57"/>
      <c r="W31" s="57"/>
      <c r="X31" s="57"/>
    </row>
    <row r="32" spans="1:24" ht="21.75" customHeight="1" x14ac:dyDescent="0.3">
      <c r="A32" s="24"/>
      <c r="B32" s="68">
        <v>1</v>
      </c>
      <c r="C32" s="68">
        <v>28</v>
      </c>
      <c r="D32" s="66" t="s">
        <v>36</v>
      </c>
      <c r="E32" s="137">
        <v>1</v>
      </c>
      <c r="F32" s="174"/>
      <c r="G32" s="133"/>
      <c r="H32" s="178">
        <v>0</v>
      </c>
      <c r="I32" s="178">
        <v>1</v>
      </c>
      <c r="J32" s="178">
        <v>1</v>
      </c>
      <c r="K32" s="179">
        <v>1</v>
      </c>
      <c r="L32" s="179">
        <v>1</v>
      </c>
      <c r="M32" s="132" t="s">
        <v>21</v>
      </c>
      <c r="N32" s="57"/>
      <c r="O32" s="57"/>
      <c r="P32" s="57"/>
      <c r="Q32" s="57"/>
      <c r="R32" s="57"/>
      <c r="S32" s="57"/>
      <c r="T32" s="57"/>
      <c r="U32" s="57"/>
      <c r="V32" s="57"/>
      <c r="W32" s="57"/>
      <c r="X32" s="57"/>
    </row>
    <row r="33" spans="1:24" ht="21.75" customHeight="1" x14ac:dyDescent="0.3">
      <c r="A33" s="24"/>
      <c r="B33" s="68">
        <v>1</v>
      </c>
      <c r="C33" s="68">
        <v>29</v>
      </c>
      <c r="D33" s="66" t="s">
        <v>37</v>
      </c>
      <c r="E33" s="137">
        <v>1</v>
      </c>
      <c r="F33" s="174"/>
      <c r="G33" s="133"/>
      <c r="H33" s="178">
        <v>0</v>
      </c>
      <c r="I33" s="178">
        <v>1</v>
      </c>
      <c r="J33" s="178">
        <v>1</v>
      </c>
      <c r="K33" s="179">
        <v>1</v>
      </c>
      <c r="L33" s="179">
        <v>1</v>
      </c>
      <c r="M33" s="132" t="s">
        <v>21</v>
      </c>
      <c r="N33" s="57"/>
      <c r="O33" s="57"/>
      <c r="P33" s="57"/>
      <c r="Q33" s="57"/>
      <c r="R33" s="57"/>
      <c r="S33" s="57"/>
      <c r="T33" s="57"/>
      <c r="U33" s="57"/>
      <c r="V33" s="57"/>
      <c r="W33" s="57"/>
      <c r="X33" s="57"/>
    </row>
    <row r="34" spans="1:24" ht="21.75" customHeight="1" x14ac:dyDescent="0.3">
      <c r="A34" s="24"/>
      <c r="B34" s="68">
        <v>1</v>
      </c>
      <c r="C34" s="68">
        <v>30</v>
      </c>
      <c r="D34" s="66" t="s">
        <v>38</v>
      </c>
      <c r="E34" s="141">
        <v>0</v>
      </c>
      <c r="F34" s="174"/>
      <c r="G34" s="133"/>
      <c r="H34" s="178">
        <v>1</v>
      </c>
      <c r="I34" s="178">
        <v>1</v>
      </c>
      <c r="J34" s="178">
        <v>0</v>
      </c>
      <c r="K34" s="180">
        <v>0</v>
      </c>
      <c r="L34" s="180">
        <v>0</v>
      </c>
      <c r="M34" s="132" t="s">
        <v>21</v>
      </c>
      <c r="N34" s="57"/>
      <c r="O34" s="57"/>
      <c r="P34" s="57"/>
      <c r="Q34" s="57"/>
      <c r="R34" s="57"/>
      <c r="S34" s="57"/>
      <c r="T34" s="57"/>
      <c r="U34" s="57"/>
      <c r="V34" s="57"/>
      <c r="W34" s="57"/>
      <c r="X34" s="57"/>
    </row>
    <row r="35" spans="1:24" ht="23.25" customHeight="1" x14ac:dyDescent="0.3">
      <c r="A35" s="24"/>
      <c r="B35" s="68">
        <v>3</v>
      </c>
      <c r="C35" s="68">
        <v>31</v>
      </c>
      <c r="D35" s="66" t="s">
        <v>39</v>
      </c>
      <c r="E35" s="141">
        <v>0</v>
      </c>
      <c r="F35" s="174"/>
      <c r="G35" s="133"/>
      <c r="H35" s="178">
        <v>1</v>
      </c>
      <c r="I35" s="178">
        <v>1</v>
      </c>
      <c r="J35" s="178">
        <v>0</v>
      </c>
      <c r="K35" s="180">
        <v>0</v>
      </c>
      <c r="L35" s="180">
        <v>0</v>
      </c>
      <c r="M35" s="132" t="s">
        <v>21</v>
      </c>
      <c r="N35" s="57"/>
      <c r="O35" s="57"/>
      <c r="P35" s="57"/>
      <c r="Q35" s="57"/>
      <c r="R35" s="57"/>
      <c r="S35" s="57"/>
      <c r="T35" s="57"/>
      <c r="U35" s="57"/>
      <c r="V35" s="57"/>
      <c r="W35" s="57"/>
      <c r="X35" s="57"/>
    </row>
    <row r="36" spans="1:24" ht="32.25" customHeight="1" x14ac:dyDescent="0.3">
      <c r="A36" s="24"/>
      <c r="B36" s="68">
        <v>1</v>
      </c>
      <c r="C36" s="68">
        <v>32</v>
      </c>
      <c r="D36" s="66" t="s">
        <v>115</v>
      </c>
      <c r="E36" s="137">
        <v>1</v>
      </c>
      <c r="F36" s="154"/>
      <c r="G36" s="142"/>
      <c r="H36" s="134">
        <v>0</v>
      </c>
      <c r="I36" s="134">
        <v>1</v>
      </c>
      <c r="J36" s="134">
        <v>1</v>
      </c>
      <c r="K36" s="135">
        <v>1</v>
      </c>
      <c r="L36" s="135">
        <v>1</v>
      </c>
      <c r="M36" s="75" t="s">
        <v>21</v>
      </c>
      <c r="N36" s="60"/>
      <c r="O36" s="60"/>
      <c r="P36" s="60"/>
      <c r="Q36" s="60"/>
      <c r="R36" s="60"/>
      <c r="S36" s="60"/>
      <c r="T36" s="60"/>
      <c r="U36" s="60"/>
      <c r="V36" s="60"/>
      <c r="W36" s="60"/>
      <c r="X36" s="60"/>
    </row>
    <row r="37" spans="1:24" ht="36" customHeight="1" x14ac:dyDescent="0.3">
      <c r="A37" s="24"/>
      <c r="B37" s="68">
        <v>3</v>
      </c>
      <c r="C37" s="68">
        <v>33</v>
      </c>
      <c r="D37" s="66" t="s">
        <v>116</v>
      </c>
      <c r="E37" s="137">
        <v>3</v>
      </c>
      <c r="F37" s="174"/>
      <c r="G37" s="133"/>
      <c r="H37" s="178">
        <v>0</v>
      </c>
      <c r="I37" s="178">
        <v>1</v>
      </c>
      <c r="J37" s="178">
        <v>1</v>
      </c>
      <c r="K37" s="179">
        <v>1</v>
      </c>
      <c r="L37" s="179">
        <v>1</v>
      </c>
      <c r="M37" s="132" t="s">
        <v>21</v>
      </c>
      <c r="N37" s="57"/>
      <c r="O37" s="57"/>
      <c r="P37" s="57"/>
      <c r="Q37" s="57"/>
      <c r="R37" s="57"/>
      <c r="S37" s="57"/>
      <c r="T37" s="57"/>
      <c r="U37" s="57"/>
      <c r="V37" s="57"/>
      <c r="W37" s="57"/>
      <c r="X37" s="57"/>
    </row>
    <row r="38" spans="1:24" ht="22.5" customHeight="1" x14ac:dyDescent="0.3">
      <c r="A38" s="23"/>
      <c r="B38" s="68">
        <v>5</v>
      </c>
      <c r="C38" s="68">
        <v>34</v>
      </c>
      <c r="D38" s="66" t="s">
        <v>41</v>
      </c>
      <c r="E38" s="137">
        <v>5</v>
      </c>
      <c r="F38" s="174"/>
      <c r="G38" s="133"/>
      <c r="H38" s="178">
        <v>0</v>
      </c>
      <c r="I38" s="178">
        <v>1</v>
      </c>
      <c r="J38" s="178">
        <v>1</v>
      </c>
      <c r="K38" s="179">
        <v>1</v>
      </c>
      <c r="L38" s="179">
        <v>1</v>
      </c>
      <c r="M38" s="132" t="s">
        <v>21</v>
      </c>
      <c r="N38" s="57"/>
      <c r="O38" s="57"/>
      <c r="P38" s="57"/>
      <c r="Q38" s="57"/>
      <c r="R38" s="57"/>
      <c r="S38" s="57"/>
      <c r="T38" s="57"/>
      <c r="U38" s="57"/>
      <c r="V38" s="57"/>
      <c r="W38" s="57"/>
      <c r="X38" s="57"/>
    </row>
    <row r="39" spans="1:24" ht="20.25" customHeight="1" x14ac:dyDescent="0.3">
      <c r="A39" s="76"/>
      <c r="B39" s="163">
        <f>SUM(B5:B38)</f>
        <v>53</v>
      </c>
      <c r="C39" s="163"/>
      <c r="D39" s="163" t="s">
        <v>42</v>
      </c>
      <c r="E39" s="182">
        <f>SUM(E5:E38)</f>
        <v>48</v>
      </c>
      <c r="F39" s="174"/>
      <c r="G39" s="57"/>
      <c r="H39" s="57"/>
      <c r="I39" s="57"/>
      <c r="J39" s="57"/>
      <c r="K39" s="57"/>
      <c r="L39" s="57"/>
      <c r="M39" s="57"/>
      <c r="N39" s="57"/>
      <c r="O39" s="57"/>
      <c r="P39" s="57"/>
      <c r="Q39" s="57"/>
      <c r="R39" s="57"/>
      <c r="S39" s="57"/>
      <c r="T39" s="57"/>
      <c r="U39" s="57"/>
      <c r="V39" s="57"/>
      <c r="W39" s="57"/>
      <c r="X39" s="57"/>
    </row>
    <row r="40" spans="1:24" ht="15.75" customHeight="1" x14ac:dyDescent="0.3">
      <c r="A40" s="28" t="s">
        <v>117</v>
      </c>
      <c r="B40" s="27"/>
      <c r="C40" s="27"/>
      <c r="D40" s="26"/>
      <c r="E40" s="137">
        <v>53</v>
      </c>
      <c r="F40" s="174"/>
      <c r="G40" s="57"/>
      <c r="H40" s="57"/>
      <c r="I40" s="57"/>
      <c r="J40" s="57"/>
      <c r="K40" s="57"/>
      <c r="L40" s="57"/>
      <c r="M40" s="57"/>
      <c r="N40" s="57"/>
      <c r="O40" s="57"/>
      <c r="P40" s="57"/>
      <c r="Q40" s="57"/>
      <c r="R40" s="57"/>
      <c r="S40" s="57"/>
      <c r="T40" s="57"/>
      <c r="U40" s="57"/>
      <c r="V40" s="57"/>
      <c r="W40" s="57"/>
      <c r="X40" s="57"/>
    </row>
    <row r="41" spans="1:24" ht="15.75" customHeight="1" x14ac:dyDescent="0.3">
      <c r="A41" s="28" t="s">
        <v>44</v>
      </c>
      <c r="B41" s="27"/>
      <c r="C41" s="27"/>
      <c r="D41" s="26"/>
      <c r="E41" s="183">
        <f>E39/E40</f>
        <v>0.90566037735849059</v>
      </c>
      <c r="F41" s="184"/>
      <c r="G41" s="79"/>
      <c r="H41" s="79"/>
      <c r="I41" s="79"/>
      <c r="J41" s="79"/>
      <c r="K41" s="79"/>
      <c r="L41" s="79"/>
      <c r="M41" s="79"/>
      <c r="N41" s="79"/>
      <c r="O41" s="79"/>
      <c r="P41" s="79"/>
      <c r="Q41" s="79"/>
      <c r="R41" s="79"/>
      <c r="S41" s="79"/>
      <c r="T41" s="79"/>
      <c r="U41" s="79"/>
      <c r="V41" s="79"/>
      <c r="W41" s="79"/>
      <c r="X41" s="79"/>
    </row>
    <row r="42" spans="1:24" ht="15.75" customHeight="1" x14ac:dyDescent="0.3">
      <c r="A42" s="28" t="s">
        <v>45</v>
      </c>
      <c r="B42" s="27"/>
      <c r="C42" s="27"/>
      <c r="D42" s="26"/>
      <c r="E42" s="182">
        <f>E40-E39</f>
        <v>5</v>
      </c>
      <c r="F42" s="174"/>
      <c r="G42" s="57"/>
      <c r="H42" s="57"/>
      <c r="I42" s="57"/>
      <c r="J42" s="57"/>
      <c r="K42" s="57"/>
      <c r="L42" s="57"/>
      <c r="M42" s="57"/>
      <c r="N42" s="57"/>
      <c r="O42" s="57"/>
      <c r="P42" s="57"/>
      <c r="Q42" s="57"/>
      <c r="R42" s="57"/>
      <c r="S42" s="57"/>
      <c r="T42" s="57"/>
      <c r="U42" s="57"/>
      <c r="V42" s="57"/>
      <c r="W42" s="57"/>
      <c r="X42" s="57"/>
    </row>
    <row r="43" spans="1:24" ht="71.25" customHeight="1" x14ac:dyDescent="0.3">
      <c r="A43" s="28" t="s">
        <v>46</v>
      </c>
      <c r="B43" s="27"/>
      <c r="C43" s="27"/>
      <c r="D43" s="26"/>
      <c r="E43" s="147" t="s">
        <v>118</v>
      </c>
      <c r="F43" s="174"/>
      <c r="G43" s="57"/>
      <c r="H43" s="57"/>
      <c r="I43" s="57"/>
      <c r="J43" s="57"/>
      <c r="K43" s="57"/>
      <c r="L43" s="57"/>
      <c r="M43" s="57"/>
      <c r="N43" s="57"/>
      <c r="O43" s="57"/>
      <c r="P43" s="57"/>
      <c r="Q43" s="57"/>
      <c r="R43" s="57"/>
      <c r="S43" s="57"/>
      <c r="T43" s="57"/>
      <c r="U43" s="57"/>
      <c r="V43" s="57"/>
      <c r="W43" s="57"/>
      <c r="X43" s="57"/>
    </row>
    <row r="44" spans="1:24" ht="27" customHeight="1" x14ac:dyDescent="0.3">
      <c r="A44" s="41" t="s">
        <v>51</v>
      </c>
      <c r="B44" s="40"/>
      <c r="C44" s="40"/>
      <c r="D44" s="39"/>
      <c r="E44" s="72" t="s">
        <v>100</v>
      </c>
      <c r="F44" s="185"/>
      <c r="G44" s="57"/>
      <c r="H44" s="57"/>
      <c r="I44" s="57"/>
      <c r="J44" s="57"/>
      <c r="K44" s="57"/>
      <c r="L44" s="57"/>
      <c r="M44" s="57"/>
      <c r="N44" s="57"/>
      <c r="O44" s="57"/>
      <c r="P44" s="57"/>
      <c r="Q44" s="57"/>
      <c r="R44" s="57"/>
      <c r="S44" s="57"/>
      <c r="T44" s="57"/>
      <c r="U44" s="57"/>
      <c r="V44" s="57"/>
      <c r="W44" s="57"/>
      <c r="X44" s="57"/>
    </row>
    <row r="45" spans="1:24" ht="15.75" customHeight="1" x14ac:dyDescent="0.3">
      <c r="A45" s="41" t="s">
        <v>52</v>
      </c>
      <c r="B45" s="40"/>
      <c r="C45" s="40"/>
      <c r="D45" s="39"/>
      <c r="E45" s="72"/>
      <c r="F45" s="130"/>
      <c r="G45" s="57"/>
      <c r="H45" s="57"/>
      <c r="I45" s="57"/>
      <c r="J45" s="57"/>
      <c r="K45" s="57"/>
      <c r="L45" s="57"/>
      <c r="M45" s="57"/>
      <c r="N45" s="57"/>
      <c r="O45" s="57"/>
      <c r="P45" s="57"/>
      <c r="Q45" s="57"/>
      <c r="R45" s="57"/>
      <c r="S45" s="57"/>
      <c r="T45" s="57"/>
      <c r="U45" s="57"/>
      <c r="V45" s="57"/>
      <c r="W45" s="57"/>
      <c r="X45" s="57"/>
    </row>
    <row r="46" spans="1:24" ht="15.75" customHeight="1" x14ac:dyDescent="0.3">
      <c r="A46" s="41" t="s">
        <v>53</v>
      </c>
      <c r="B46" s="40"/>
      <c r="C46" s="40"/>
      <c r="D46" s="39"/>
      <c r="E46" s="72"/>
      <c r="F46" s="186"/>
      <c r="G46" s="57"/>
      <c r="H46" s="57"/>
      <c r="I46" s="57"/>
      <c r="J46" s="57"/>
      <c r="K46" s="57"/>
      <c r="L46" s="57"/>
      <c r="M46" s="57"/>
      <c r="N46" s="57"/>
      <c r="O46" s="57"/>
      <c r="P46" s="57"/>
      <c r="Q46" s="57"/>
      <c r="R46" s="57"/>
      <c r="S46" s="57"/>
      <c r="T46" s="57"/>
      <c r="U46" s="57"/>
      <c r="V46" s="57"/>
      <c r="W46" s="57"/>
      <c r="X46" s="57"/>
    </row>
    <row r="47" spans="1:24" ht="15.75" customHeight="1" x14ac:dyDescent="0.3">
      <c r="A47" s="41" t="s">
        <v>54</v>
      </c>
      <c r="B47" s="40"/>
      <c r="C47" s="40"/>
      <c r="D47" s="39"/>
      <c r="E47" s="72"/>
      <c r="F47" s="130"/>
      <c r="G47" s="57"/>
      <c r="H47" s="57"/>
      <c r="I47" s="57"/>
      <c r="J47" s="57"/>
      <c r="K47" s="57"/>
      <c r="L47" s="57"/>
      <c r="M47" s="57"/>
      <c r="N47" s="57"/>
      <c r="O47" s="57"/>
      <c r="P47" s="57"/>
      <c r="Q47" s="57"/>
      <c r="R47" s="57"/>
      <c r="S47" s="57"/>
      <c r="T47" s="57"/>
      <c r="U47" s="57"/>
      <c r="V47" s="57"/>
      <c r="W47" s="57"/>
      <c r="X47" s="57"/>
    </row>
    <row r="48" spans="1:24" ht="15.75" customHeight="1" x14ac:dyDescent="0.3">
      <c r="A48" s="41" t="s">
        <v>119</v>
      </c>
      <c r="B48" s="40"/>
      <c r="C48" s="40"/>
      <c r="D48" s="39"/>
      <c r="E48" s="72" t="s">
        <v>102</v>
      </c>
      <c r="F48" s="186"/>
      <c r="G48" s="57"/>
      <c r="H48" s="57"/>
      <c r="I48" s="57"/>
      <c r="J48" s="57"/>
      <c r="K48" s="57"/>
      <c r="L48" s="57"/>
      <c r="M48" s="57"/>
      <c r="N48" s="57"/>
      <c r="O48" s="57"/>
      <c r="P48" s="57"/>
      <c r="Q48" s="57"/>
      <c r="R48" s="57"/>
      <c r="S48" s="57"/>
      <c r="T48" s="57"/>
      <c r="U48" s="57"/>
      <c r="V48" s="57"/>
      <c r="W48" s="57"/>
      <c r="X48" s="57"/>
    </row>
    <row r="49" spans="1:24" ht="15.75" customHeight="1" x14ac:dyDescent="0.3">
      <c r="A49" s="41" t="s">
        <v>56</v>
      </c>
      <c r="B49" s="40"/>
      <c r="C49" s="40"/>
      <c r="D49" s="39"/>
      <c r="E49" s="76"/>
      <c r="F49" s="186"/>
      <c r="G49" s="57"/>
      <c r="H49" s="57"/>
      <c r="I49" s="57"/>
      <c r="J49" s="57"/>
      <c r="K49" s="57"/>
      <c r="L49" s="57"/>
      <c r="M49" s="57"/>
      <c r="N49" s="57"/>
      <c r="O49" s="57"/>
      <c r="P49" s="57"/>
      <c r="Q49" s="57"/>
      <c r="R49" s="57"/>
      <c r="S49" s="57"/>
      <c r="T49" s="57"/>
      <c r="U49" s="57"/>
      <c r="V49" s="57"/>
      <c r="W49" s="57"/>
      <c r="X49" s="57"/>
    </row>
    <row r="50" spans="1:24" ht="15.75" customHeight="1" x14ac:dyDescent="0.3">
      <c r="A50" s="81"/>
      <c r="B50" s="81"/>
      <c r="C50" s="81"/>
      <c r="D50" s="83"/>
      <c r="E50" s="167" t="s">
        <v>57</v>
      </c>
      <c r="F50" s="168">
        <f>AVERAGE(E41)</f>
        <v>0.90566037735849059</v>
      </c>
      <c r="G50" s="57"/>
      <c r="H50" s="57"/>
      <c r="I50" s="57"/>
      <c r="J50" s="57"/>
      <c r="K50" s="57"/>
      <c r="L50" s="57"/>
      <c r="M50" s="57"/>
      <c r="N50" s="57"/>
      <c r="O50" s="57"/>
      <c r="P50" s="57"/>
      <c r="Q50" s="57"/>
      <c r="R50" s="57"/>
      <c r="S50" s="57"/>
      <c r="T50" s="57"/>
      <c r="U50" s="57"/>
      <c r="V50" s="57"/>
      <c r="W50" s="57"/>
      <c r="X50" s="57"/>
    </row>
    <row r="51" spans="1:24" ht="15.75" customHeight="1" x14ac:dyDescent="0.3">
      <c r="A51" s="81"/>
      <c r="B51" s="81"/>
      <c r="C51" s="81"/>
      <c r="D51" s="83"/>
      <c r="E51" s="169" t="s">
        <v>58</v>
      </c>
      <c r="F51" s="170">
        <f>COUNTA(E2)</f>
        <v>1</v>
      </c>
      <c r="G51" s="57"/>
      <c r="H51" s="57"/>
      <c r="I51" s="57"/>
      <c r="J51" s="57"/>
      <c r="K51" s="57"/>
      <c r="L51" s="57"/>
      <c r="M51" s="57"/>
      <c r="N51" s="57"/>
      <c r="O51" s="57"/>
      <c r="P51" s="57"/>
      <c r="Q51" s="57"/>
      <c r="R51" s="57"/>
      <c r="S51" s="57"/>
      <c r="T51" s="57"/>
      <c r="U51" s="57"/>
      <c r="V51" s="57"/>
      <c r="W51" s="57"/>
      <c r="X51" s="57"/>
    </row>
    <row r="52" spans="1:24" ht="15.75" customHeight="1" x14ac:dyDescent="0.3">
      <c r="A52" s="81"/>
      <c r="B52" s="81"/>
      <c r="C52" s="81"/>
      <c r="D52" s="83"/>
      <c r="E52" s="187" t="s">
        <v>59</v>
      </c>
      <c r="F52" s="172">
        <f>SUM(E4)</f>
        <v>1.0185185185185199E-3</v>
      </c>
      <c r="G52" s="57"/>
      <c r="H52" s="57"/>
      <c r="I52" s="57"/>
      <c r="J52" s="57"/>
      <c r="K52" s="57"/>
      <c r="L52" s="57"/>
      <c r="M52" s="57"/>
      <c r="N52" s="57"/>
      <c r="O52" s="57"/>
      <c r="P52" s="57"/>
      <c r="Q52" s="57"/>
      <c r="R52" s="57"/>
      <c r="S52" s="57"/>
      <c r="T52" s="57"/>
      <c r="U52" s="57"/>
      <c r="V52" s="57"/>
      <c r="W52" s="57"/>
      <c r="X52" s="57"/>
    </row>
    <row r="53" spans="1:24" ht="15.75" customHeight="1" x14ac:dyDescent="0.3">
      <c r="A53" s="81"/>
      <c r="B53" s="81"/>
      <c r="C53" s="81"/>
      <c r="D53" s="83"/>
      <c r="E53" s="57"/>
      <c r="F53" s="57"/>
      <c r="G53" s="57"/>
      <c r="H53" s="57"/>
      <c r="I53" s="57"/>
      <c r="J53" s="57"/>
      <c r="K53" s="57"/>
      <c r="L53" s="57"/>
      <c r="M53" s="57"/>
      <c r="N53" s="57"/>
      <c r="O53" s="57"/>
      <c r="P53" s="57"/>
      <c r="Q53" s="57"/>
      <c r="R53" s="57"/>
      <c r="S53" s="57"/>
      <c r="T53" s="57"/>
      <c r="U53" s="57"/>
      <c r="V53" s="57"/>
      <c r="W53" s="57"/>
      <c r="X53" s="57"/>
    </row>
    <row r="54" spans="1:24" ht="15.75" customHeight="1" x14ac:dyDescent="0.3">
      <c r="A54" s="81"/>
      <c r="B54" s="81"/>
      <c r="C54" s="81"/>
      <c r="D54" s="83"/>
      <c r="E54" s="57"/>
      <c r="F54" s="57"/>
      <c r="G54" s="57"/>
      <c r="H54" s="57"/>
      <c r="I54" s="57"/>
      <c r="J54" s="57"/>
      <c r="K54" s="57"/>
      <c r="L54" s="57"/>
      <c r="M54" s="57"/>
      <c r="N54" s="57"/>
      <c r="O54" s="57"/>
      <c r="P54" s="57"/>
      <c r="Q54" s="57"/>
      <c r="R54" s="57"/>
      <c r="S54" s="57"/>
      <c r="T54" s="57"/>
      <c r="U54" s="57"/>
      <c r="V54" s="57"/>
      <c r="W54" s="57"/>
      <c r="X54" s="57"/>
    </row>
    <row r="55" spans="1:24" ht="15.75" customHeight="1" x14ac:dyDescent="0.3">
      <c r="A55" s="81"/>
      <c r="B55" s="81"/>
      <c r="C55" s="81"/>
      <c r="D55" s="83"/>
      <c r="E55" s="57"/>
      <c r="F55" s="57"/>
      <c r="G55" s="57"/>
      <c r="H55" s="57"/>
      <c r="I55" s="57"/>
      <c r="J55" s="57"/>
      <c r="K55" s="57"/>
      <c r="L55" s="57"/>
      <c r="M55" s="57"/>
      <c r="N55" s="57"/>
      <c r="O55" s="57"/>
      <c r="P55" s="57"/>
      <c r="Q55" s="57"/>
      <c r="R55" s="57"/>
      <c r="S55" s="57"/>
      <c r="T55" s="57"/>
      <c r="U55" s="57"/>
      <c r="V55" s="57"/>
      <c r="W55" s="57"/>
      <c r="X55" s="57"/>
    </row>
    <row r="56" spans="1:24" ht="15.75" customHeight="1" x14ac:dyDescent="0.3">
      <c r="A56" s="81"/>
      <c r="B56" s="81"/>
      <c r="C56" s="81"/>
      <c r="D56" s="83"/>
      <c r="E56" s="57"/>
      <c r="F56" s="57"/>
      <c r="G56" s="57"/>
      <c r="H56" s="57"/>
      <c r="I56" s="57"/>
      <c r="J56" s="57"/>
      <c r="K56" s="57"/>
      <c r="L56" s="57"/>
      <c r="M56" s="57"/>
      <c r="N56" s="57"/>
      <c r="O56" s="57"/>
      <c r="P56" s="57"/>
      <c r="Q56" s="57"/>
      <c r="R56" s="57"/>
      <c r="S56" s="57"/>
      <c r="T56" s="57"/>
      <c r="U56" s="57"/>
      <c r="V56" s="57"/>
      <c r="W56" s="57"/>
      <c r="X56" s="57"/>
    </row>
    <row r="57" spans="1:24" ht="15.75" customHeight="1" x14ac:dyDescent="0.3">
      <c r="A57" s="81"/>
      <c r="B57" s="81"/>
      <c r="C57" s="81"/>
      <c r="D57" s="83"/>
      <c r="E57" s="57"/>
      <c r="F57" s="57"/>
      <c r="G57" s="57"/>
      <c r="H57" s="57"/>
      <c r="I57" s="57"/>
      <c r="J57" s="57"/>
      <c r="K57" s="57"/>
      <c r="L57" s="57"/>
      <c r="M57" s="57"/>
      <c r="N57" s="57"/>
      <c r="O57" s="57"/>
      <c r="P57" s="57"/>
      <c r="Q57" s="57"/>
      <c r="R57" s="57"/>
      <c r="S57" s="57"/>
      <c r="T57" s="57"/>
      <c r="U57" s="57"/>
      <c r="V57" s="57"/>
      <c r="W57" s="57"/>
      <c r="X57" s="57"/>
    </row>
    <row r="58" spans="1:24" ht="15.75" customHeight="1" x14ac:dyDescent="0.3">
      <c r="A58" s="81"/>
      <c r="B58" s="81"/>
      <c r="C58" s="81"/>
      <c r="D58" s="83"/>
      <c r="E58" s="57"/>
      <c r="F58" s="57"/>
      <c r="G58" s="57"/>
      <c r="H58" s="57"/>
      <c r="I58" s="57"/>
      <c r="J58" s="57"/>
      <c r="K58" s="57"/>
      <c r="L58" s="57"/>
      <c r="M58" s="57"/>
      <c r="N58" s="57"/>
      <c r="O58" s="57"/>
      <c r="P58" s="57"/>
      <c r="Q58" s="57"/>
      <c r="R58" s="57"/>
      <c r="S58" s="57"/>
      <c r="T58" s="57"/>
      <c r="U58" s="57"/>
      <c r="V58" s="57"/>
      <c r="W58" s="57"/>
      <c r="X58" s="57"/>
    </row>
    <row r="59" spans="1:24" ht="15.75" customHeight="1" x14ac:dyDescent="0.3">
      <c r="A59" s="81"/>
      <c r="B59" s="81"/>
      <c r="C59" s="81"/>
      <c r="D59" s="83"/>
      <c r="E59" s="57"/>
      <c r="F59" s="57"/>
      <c r="G59" s="57"/>
      <c r="H59" s="57"/>
      <c r="I59" s="57"/>
      <c r="J59" s="57"/>
      <c r="K59" s="57"/>
      <c r="L59" s="57"/>
      <c r="M59" s="57"/>
      <c r="N59" s="57"/>
      <c r="O59" s="57"/>
      <c r="P59" s="57"/>
      <c r="Q59" s="57"/>
      <c r="R59" s="57"/>
      <c r="S59" s="57"/>
      <c r="T59" s="57"/>
      <c r="U59" s="57"/>
      <c r="V59" s="57"/>
      <c r="W59" s="57"/>
      <c r="X59" s="57"/>
    </row>
    <row r="60" spans="1:24" ht="15.75" customHeight="1" x14ac:dyDescent="0.3">
      <c r="A60" s="81"/>
      <c r="B60" s="81"/>
      <c r="C60" s="81"/>
      <c r="D60" s="83"/>
      <c r="E60" s="57"/>
      <c r="F60" s="57"/>
      <c r="G60" s="57"/>
      <c r="H60" s="57"/>
      <c r="I60" s="57"/>
      <c r="J60" s="57"/>
      <c r="K60" s="57"/>
      <c r="L60" s="57"/>
      <c r="M60" s="57"/>
      <c r="N60" s="57"/>
      <c r="O60" s="57"/>
      <c r="P60" s="57"/>
      <c r="Q60" s="57"/>
      <c r="R60" s="57"/>
      <c r="S60" s="57"/>
      <c r="T60" s="57"/>
      <c r="U60" s="57"/>
      <c r="V60" s="57"/>
      <c r="W60" s="57"/>
      <c r="X60" s="57"/>
    </row>
    <row r="61" spans="1:24" ht="15.75" customHeight="1" x14ac:dyDescent="0.3">
      <c r="A61" s="81"/>
      <c r="B61" s="81"/>
      <c r="C61" s="81"/>
      <c r="D61" s="83"/>
      <c r="E61" s="57"/>
      <c r="F61" s="57"/>
      <c r="G61" s="57"/>
      <c r="H61" s="57"/>
      <c r="I61" s="57"/>
      <c r="J61" s="57"/>
      <c r="K61" s="57"/>
      <c r="L61" s="57"/>
      <c r="M61" s="57"/>
      <c r="N61" s="57"/>
      <c r="O61" s="57"/>
      <c r="P61" s="57"/>
      <c r="Q61" s="57"/>
      <c r="R61" s="57"/>
      <c r="S61" s="57"/>
      <c r="T61" s="57"/>
      <c r="U61" s="57"/>
      <c r="V61" s="57"/>
      <c r="W61" s="57"/>
      <c r="X61" s="57"/>
    </row>
    <row r="62" spans="1:24" ht="15.75" customHeight="1" x14ac:dyDescent="0.3">
      <c r="A62" s="81"/>
      <c r="B62" s="81"/>
      <c r="C62" s="81"/>
      <c r="D62" s="83"/>
      <c r="E62" s="57"/>
      <c r="F62" s="57"/>
      <c r="G62" s="57"/>
      <c r="H62" s="57"/>
      <c r="I62" s="57"/>
      <c r="J62" s="57"/>
      <c r="K62" s="57"/>
      <c r="L62" s="57"/>
      <c r="M62" s="57"/>
      <c r="N62" s="57"/>
      <c r="O62" s="57"/>
      <c r="P62" s="57"/>
      <c r="Q62" s="57"/>
      <c r="R62" s="57"/>
      <c r="S62" s="57"/>
      <c r="T62" s="57"/>
      <c r="U62" s="57"/>
      <c r="V62" s="57"/>
      <c r="W62" s="57"/>
      <c r="X62" s="57"/>
    </row>
    <row r="63" spans="1:24" ht="15.75" customHeight="1" x14ac:dyDescent="0.25">
      <c r="A63" s="81"/>
      <c r="B63" s="81"/>
      <c r="C63" s="81"/>
      <c r="D63" s="83"/>
    </row>
    <row r="64" spans="1:24" ht="15.75" customHeight="1" x14ac:dyDescent="0.25">
      <c r="A64" s="81"/>
      <c r="B64" s="81"/>
      <c r="C64" s="81"/>
      <c r="D64" s="83"/>
    </row>
    <row r="65" spans="1:4" ht="15.75" customHeight="1" x14ac:dyDescent="0.25">
      <c r="A65" s="81"/>
      <c r="B65" s="81"/>
      <c r="C65" s="81"/>
      <c r="D65" s="83"/>
    </row>
    <row r="66" spans="1:4" ht="15.75" customHeight="1" x14ac:dyDescent="0.25">
      <c r="A66" s="81"/>
      <c r="B66" s="81"/>
      <c r="C66" s="81"/>
      <c r="D66" s="83"/>
    </row>
    <row r="67" spans="1:4" ht="15.75" customHeight="1" x14ac:dyDescent="0.25">
      <c r="D67" s="84"/>
    </row>
    <row r="68" spans="1:4" ht="15.75" customHeight="1" x14ac:dyDescent="0.25">
      <c r="D68" s="84"/>
    </row>
    <row r="69" spans="1:4" ht="15.75" customHeight="1" x14ac:dyDescent="0.25">
      <c r="D69" s="84"/>
    </row>
    <row r="70" spans="1:4" ht="15.75" customHeight="1" x14ac:dyDescent="0.25">
      <c r="D70" s="84"/>
    </row>
    <row r="71" spans="1:4" ht="15.75" customHeight="1" x14ac:dyDescent="0.25">
      <c r="D71" s="84"/>
    </row>
    <row r="72" spans="1:4" ht="15.75" customHeight="1" x14ac:dyDescent="0.25">
      <c r="D72" s="84"/>
    </row>
    <row r="73" spans="1:4" ht="15.75" customHeight="1" x14ac:dyDescent="0.25">
      <c r="D73" s="85"/>
    </row>
    <row r="74" spans="1:4" ht="15.75" customHeight="1" x14ac:dyDescent="0.25">
      <c r="D74" s="85"/>
    </row>
    <row r="75" spans="1:4" ht="15.75" customHeight="1" x14ac:dyDescent="0.25">
      <c r="D75" s="85"/>
    </row>
    <row r="76" spans="1:4" ht="15.75" customHeight="1" x14ac:dyDescent="0.25">
      <c r="D76" s="85"/>
    </row>
    <row r="77" spans="1:4" ht="15.75" customHeight="1" x14ac:dyDescent="0.25">
      <c r="D77" s="85"/>
    </row>
    <row r="78" spans="1:4" ht="15.75" customHeight="1" x14ac:dyDescent="0.25">
      <c r="D78" s="85"/>
    </row>
    <row r="79" spans="1:4" ht="15.75" customHeight="1" x14ac:dyDescent="0.25">
      <c r="D79" s="85"/>
    </row>
    <row r="80" spans="1:4" ht="15.75" customHeight="1" x14ac:dyDescent="0.25">
      <c r="D80" s="85"/>
    </row>
    <row r="81" spans="4:4" ht="15.75" customHeight="1" x14ac:dyDescent="0.25">
      <c r="D81" s="85"/>
    </row>
    <row r="82" spans="4:4" ht="15.75" customHeight="1" x14ac:dyDescent="0.25">
      <c r="D82" s="85"/>
    </row>
    <row r="83" spans="4:4" ht="15.75" customHeight="1" x14ac:dyDescent="0.25">
      <c r="D83" s="85"/>
    </row>
    <row r="84" spans="4:4" ht="15.75" customHeight="1" x14ac:dyDescent="0.25">
      <c r="D84" s="85"/>
    </row>
    <row r="85" spans="4:4" ht="15.75" customHeight="1" x14ac:dyDescent="0.25">
      <c r="D85" s="85"/>
    </row>
    <row r="86" spans="4:4" ht="15.75" customHeight="1" x14ac:dyDescent="0.25">
      <c r="D86" s="85"/>
    </row>
    <row r="87" spans="4:4" ht="15.75" customHeight="1" x14ac:dyDescent="0.25">
      <c r="D87" s="85"/>
    </row>
    <row r="88" spans="4:4" ht="15.75" customHeight="1" x14ac:dyDescent="0.25">
      <c r="D88" s="85"/>
    </row>
    <row r="89" spans="4:4" ht="15.75" customHeight="1" x14ac:dyDescent="0.25">
      <c r="D89" s="85"/>
    </row>
    <row r="90" spans="4:4" ht="15.75" customHeight="1" x14ac:dyDescent="0.25">
      <c r="D90" s="85"/>
    </row>
    <row r="91" spans="4:4" ht="15.75" customHeight="1" x14ac:dyDescent="0.25">
      <c r="D91" s="85"/>
    </row>
    <row r="92" spans="4:4" ht="15.75" customHeight="1" x14ac:dyDescent="0.25">
      <c r="D92" s="85"/>
    </row>
    <row r="93" spans="4:4" ht="15.75" customHeight="1" x14ac:dyDescent="0.25">
      <c r="D93" s="85"/>
    </row>
    <row r="94" spans="4:4" ht="15.75" customHeight="1" x14ac:dyDescent="0.25">
      <c r="D94" s="85"/>
    </row>
    <row r="95" spans="4:4" ht="15.75" customHeight="1" x14ac:dyDescent="0.25">
      <c r="D95" s="85"/>
    </row>
    <row r="96" spans="4:4" ht="15.75" customHeight="1" x14ac:dyDescent="0.25">
      <c r="D96" s="85"/>
    </row>
    <row r="97" spans="4:4" ht="15.75" customHeight="1" x14ac:dyDescent="0.25">
      <c r="D97" s="85"/>
    </row>
    <row r="98" spans="4:4" ht="15.75" customHeight="1" x14ac:dyDescent="0.25">
      <c r="D98" s="85"/>
    </row>
    <row r="99" spans="4:4" ht="15.75" customHeight="1" x14ac:dyDescent="0.25">
      <c r="D99" s="85"/>
    </row>
    <row r="100" spans="4:4" ht="15.75" customHeight="1" x14ac:dyDescent="0.25">
      <c r="D100" s="85"/>
    </row>
    <row r="101" spans="4:4" ht="15.75" customHeight="1" x14ac:dyDescent="0.25">
      <c r="D101" s="85"/>
    </row>
    <row r="102" spans="4:4" ht="15.75" customHeight="1" x14ac:dyDescent="0.25">
      <c r="D102" s="85"/>
    </row>
    <row r="103" spans="4:4" ht="15.75" customHeight="1" x14ac:dyDescent="0.25">
      <c r="D103" s="85"/>
    </row>
    <row r="104" spans="4:4" ht="15.75" customHeight="1" x14ac:dyDescent="0.25">
      <c r="D104" s="85"/>
    </row>
    <row r="105" spans="4:4" ht="15.75" customHeight="1" x14ac:dyDescent="0.25">
      <c r="D105" s="85"/>
    </row>
    <row r="106" spans="4:4" ht="15.75" customHeight="1" x14ac:dyDescent="0.25">
      <c r="D106" s="85"/>
    </row>
    <row r="107" spans="4:4" ht="15.75" customHeight="1" x14ac:dyDescent="0.25">
      <c r="D107" s="85"/>
    </row>
    <row r="108" spans="4:4" ht="15.75" customHeight="1" x14ac:dyDescent="0.25">
      <c r="D108" s="85"/>
    </row>
    <row r="109" spans="4:4" ht="15.75" customHeight="1" x14ac:dyDescent="0.25">
      <c r="D109" s="85"/>
    </row>
    <row r="110" spans="4:4" ht="15.75" customHeight="1" x14ac:dyDescent="0.25">
      <c r="D110" s="85"/>
    </row>
    <row r="111" spans="4:4" ht="15.75" customHeight="1" x14ac:dyDescent="0.25">
      <c r="D111" s="85"/>
    </row>
    <row r="112" spans="4:4" ht="15.75" customHeight="1" x14ac:dyDescent="0.25">
      <c r="D112" s="85"/>
    </row>
    <row r="113" spans="4:4" ht="15.75" customHeight="1" x14ac:dyDescent="0.25">
      <c r="D113" s="85"/>
    </row>
    <row r="114" spans="4:4" ht="15.75" customHeight="1" x14ac:dyDescent="0.25">
      <c r="D114" s="85"/>
    </row>
    <row r="115" spans="4:4" ht="15.75" customHeight="1" x14ac:dyDescent="0.25">
      <c r="D115" s="85"/>
    </row>
    <row r="116" spans="4:4" ht="15.75" customHeight="1" x14ac:dyDescent="0.25">
      <c r="D116" s="85"/>
    </row>
    <row r="117" spans="4:4" ht="15.75" customHeight="1" x14ac:dyDescent="0.25">
      <c r="D117" s="85"/>
    </row>
    <row r="118" spans="4:4" ht="15.75" customHeight="1" x14ac:dyDescent="0.25">
      <c r="D118" s="85"/>
    </row>
    <row r="119" spans="4:4" ht="15.75" customHeight="1" x14ac:dyDescent="0.25">
      <c r="D119" s="85"/>
    </row>
    <row r="120" spans="4:4" ht="15.75" customHeight="1" x14ac:dyDescent="0.25">
      <c r="D120" s="85"/>
    </row>
    <row r="121" spans="4:4" ht="15.75" customHeight="1" x14ac:dyDescent="0.25">
      <c r="D121" s="85"/>
    </row>
    <row r="122" spans="4:4" ht="15.75" customHeight="1" x14ac:dyDescent="0.25">
      <c r="D122" s="85"/>
    </row>
    <row r="123" spans="4:4" ht="15.75" customHeight="1" x14ac:dyDescent="0.25">
      <c r="D123" s="85"/>
    </row>
    <row r="124" spans="4:4" ht="15.75" customHeight="1" x14ac:dyDescent="0.25">
      <c r="D124" s="85"/>
    </row>
    <row r="125" spans="4:4" ht="15.75" customHeight="1" x14ac:dyDescent="0.25">
      <c r="D125" s="85"/>
    </row>
    <row r="126" spans="4:4" ht="15.75" customHeight="1" x14ac:dyDescent="0.25">
      <c r="D126" s="85"/>
    </row>
    <row r="127" spans="4:4" ht="15.75" customHeight="1" x14ac:dyDescent="0.25">
      <c r="D127" s="85"/>
    </row>
    <row r="128" spans="4:4" ht="15.75" customHeight="1" x14ac:dyDescent="0.25">
      <c r="D128" s="85"/>
    </row>
    <row r="129" spans="4:4" ht="15.75" customHeight="1" x14ac:dyDescent="0.25">
      <c r="D129" s="85"/>
    </row>
    <row r="130" spans="4:4" ht="15.75" customHeight="1" x14ac:dyDescent="0.25">
      <c r="D130" s="85"/>
    </row>
    <row r="131" spans="4:4" ht="15.75" customHeight="1" x14ac:dyDescent="0.25">
      <c r="D131" s="85"/>
    </row>
    <row r="132" spans="4:4" ht="15.75" customHeight="1" x14ac:dyDescent="0.25">
      <c r="D132" s="85"/>
    </row>
    <row r="133" spans="4:4" ht="15.75" customHeight="1" x14ac:dyDescent="0.25">
      <c r="D133" s="85"/>
    </row>
    <row r="134" spans="4:4" ht="15.75" customHeight="1" x14ac:dyDescent="0.25">
      <c r="D134" s="85"/>
    </row>
    <row r="135" spans="4:4" ht="15.75" customHeight="1" x14ac:dyDescent="0.25">
      <c r="D135" s="85"/>
    </row>
    <row r="136" spans="4:4" ht="15.75" customHeight="1" x14ac:dyDescent="0.25">
      <c r="D136" s="85"/>
    </row>
    <row r="137" spans="4:4" ht="15.75" customHeight="1" x14ac:dyDescent="0.25">
      <c r="D137" s="85"/>
    </row>
    <row r="138" spans="4:4" ht="15.75" customHeight="1" x14ac:dyDescent="0.25">
      <c r="D138" s="85"/>
    </row>
    <row r="139" spans="4:4" ht="15.75" customHeight="1" x14ac:dyDescent="0.25">
      <c r="D139" s="85"/>
    </row>
    <row r="140" spans="4:4" ht="15.75" customHeight="1" x14ac:dyDescent="0.25">
      <c r="D140" s="85"/>
    </row>
    <row r="141" spans="4:4" ht="15.75" customHeight="1" x14ac:dyDescent="0.25">
      <c r="D141" s="85"/>
    </row>
    <row r="142" spans="4:4" ht="15.75" customHeight="1" x14ac:dyDescent="0.25">
      <c r="D142" s="85"/>
    </row>
    <row r="143" spans="4:4" ht="15.75" customHeight="1" x14ac:dyDescent="0.25">
      <c r="D143" s="85"/>
    </row>
    <row r="144" spans="4:4" ht="15.75" customHeight="1" x14ac:dyDescent="0.25">
      <c r="D144" s="85"/>
    </row>
    <row r="145" spans="4:4" ht="15.75" customHeight="1" x14ac:dyDescent="0.25">
      <c r="D145" s="85"/>
    </row>
    <row r="146" spans="4:4" ht="15.75" customHeight="1" x14ac:dyDescent="0.25">
      <c r="D146" s="85"/>
    </row>
    <row r="147" spans="4:4" ht="15.75" customHeight="1" x14ac:dyDescent="0.25">
      <c r="D147" s="85"/>
    </row>
    <row r="148" spans="4:4" ht="15.75" customHeight="1" x14ac:dyDescent="0.25">
      <c r="D148" s="85"/>
    </row>
    <row r="149" spans="4:4" ht="15.75" customHeight="1" x14ac:dyDescent="0.25">
      <c r="D149" s="85"/>
    </row>
    <row r="150" spans="4:4" ht="15.75" customHeight="1" x14ac:dyDescent="0.25">
      <c r="D150" s="85"/>
    </row>
    <row r="151" spans="4:4" ht="15.75" customHeight="1" x14ac:dyDescent="0.25">
      <c r="D151" s="85"/>
    </row>
    <row r="152" spans="4:4" ht="15.75" customHeight="1" x14ac:dyDescent="0.25">
      <c r="D152" s="85"/>
    </row>
    <row r="153" spans="4:4" ht="15.75" customHeight="1" x14ac:dyDescent="0.25">
      <c r="D153" s="85"/>
    </row>
    <row r="154" spans="4:4" ht="15.75" customHeight="1" x14ac:dyDescent="0.25">
      <c r="D154" s="85"/>
    </row>
    <row r="155" spans="4:4" ht="15.75" customHeight="1" x14ac:dyDescent="0.25">
      <c r="D155" s="85"/>
    </row>
    <row r="156" spans="4:4" ht="15.75" customHeight="1" x14ac:dyDescent="0.25">
      <c r="D156" s="85"/>
    </row>
    <row r="157" spans="4:4" ht="15.75" customHeight="1" x14ac:dyDescent="0.25">
      <c r="D157" s="85"/>
    </row>
    <row r="158" spans="4:4" ht="15.75" customHeight="1" x14ac:dyDescent="0.25">
      <c r="D158" s="85"/>
    </row>
    <row r="159" spans="4:4" ht="15.75" customHeight="1" x14ac:dyDescent="0.25">
      <c r="D159" s="85"/>
    </row>
    <row r="160" spans="4:4" ht="15.75" customHeight="1" x14ac:dyDescent="0.25">
      <c r="D160" s="85"/>
    </row>
    <row r="161" spans="4:4" ht="15.75" customHeight="1" x14ac:dyDescent="0.25">
      <c r="D161" s="85"/>
    </row>
    <row r="162" spans="4:4" ht="15.75" customHeight="1" x14ac:dyDescent="0.25">
      <c r="D162" s="85"/>
    </row>
    <row r="163" spans="4:4" ht="15.75" customHeight="1" x14ac:dyDescent="0.25">
      <c r="D163" s="85"/>
    </row>
    <row r="164" spans="4:4" ht="15.75" customHeight="1" x14ac:dyDescent="0.25">
      <c r="D164" s="85"/>
    </row>
    <row r="165" spans="4:4" ht="15.75" customHeight="1" x14ac:dyDescent="0.25">
      <c r="D165" s="85"/>
    </row>
    <row r="166" spans="4:4" ht="15.75" customHeight="1" x14ac:dyDescent="0.25">
      <c r="D166" s="85"/>
    </row>
    <row r="167" spans="4:4" ht="15.75" customHeight="1" x14ac:dyDescent="0.25">
      <c r="D167" s="85"/>
    </row>
    <row r="168" spans="4:4" ht="15.75" customHeight="1" x14ac:dyDescent="0.25">
      <c r="D168" s="85"/>
    </row>
    <row r="169" spans="4:4" ht="15.75" customHeight="1" x14ac:dyDescent="0.25">
      <c r="D169" s="85"/>
    </row>
    <row r="170" spans="4:4" ht="15.75" customHeight="1" x14ac:dyDescent="0.25">
      <c r="D170" s="85"/>
    </row>
    <row r="171" spans="4:4" ht="15.75" customHeight="1" x14ac:dyDescent="0.25">
      <c r="D171" s="85"/>
    </row>
    <row r="172" spans="4:4" ht="15.75" customHeight="1" x14ac:dyDescent="0.25">
      <c r="D172" s="85"/>
    </row>
    <row r="173" spans="4:4" ht="15.75" customHeight="1" x14ac:dyDescent="0.25">
      <c r="D173" s="85"/>
    </row>
    <row r="174" spans="4:4" ht="15.75" customHeight="1" x14ac:dyDescent="0.25">
      <c r="D174" s="85"/>
    </row>
    <row r="175" spans="4:4" ht="15.75" customHeight="1" x14ac:dyDescent="0.25">
      <c r="D175" s="85"/>
    </row>
    <row r="176" spans="4:4" ht="15.75" customHeight="1" x14ac:dyDescent="0.25">
      <c r="D176" s="85"/>
    </row>
    <row r="177" spans="4:4" ht="15.75" customHeight="1" x14ac:dyDescent="0.25">
      <c r="D177" s="85"/>
    </row>
    <row r="178" spans="4:4" ht="15.75" customHeight="1" x14ac:dyDescent="0.25">
      <c r="D178" s="85"/>
    </row>
    <row r="179" spans="4:4" ht="15.75" customHeight="1" x14ac:dyDescent="0.25">
      <c r="D179" s="85"/>
    </row>
    <row r="180" spans="4:4" ht="15.75" customHeight="1" x14ac:dyDescent="0.25">
      <c r="D180" s="85"/>
    </row>
    <row r="181" spans="4:4" ht="15.75" customHeight="1" x14ac:dyDescent="0.25">
      <c r="D181" s="85"/>
    </row>
    <row r="182" spans="4:4" ht="15.75" customHeight="1" x14ac:dyDescent="0.25">
      <c r="D182" s="85"/>
    </row>
    <row r="183" spans="4:4" ht="15.75" customHeight="1" x14ac:dyDescent="0.25">
      <c r="D183" s="85"/>
    </row>
    <row r="184" spans="4:4" ht="15.75" customHeight="1" x14ac:dyDescent="0.25">
      <c r="D184" s="85"/>
    </row>
    <row r="185" spans="4:4" ht="15.75" customHeight="1" x14ac:dyDescent="0.25">
      <c r="D185" s="85"/>
    </row>
    <row r="186" spans="4:4" ht="15.75" customHeight="1" x14ac:dyDescent="0.25">
      <c r="D186" s="85"/>
    </row>
    <row r="187" spans="4:4" ht="15.75" customHeight="1" x14ac:dyDescent="0.25">
      <c r="D187" s="85"/>
    </row>
    <row r="188" spans="4:4" ht="15.75" customHeight="1" x14ac:dyDescent="0.25">
      <c r="D188" s="85"/>
    </row>
    <row r="189" spans="4:4" ht="15.75" customHeight="1" x14ac:dyDescent="0.25">
      <c r="D189" s="85"/>
    </row>
    <row r="190" spans="4:4" ht="15.75" customHeight="1" x14ac:dyDescent="0.25">
      <c r="D190" s="85"/>
    </row>
    <row r="191" spans="4:4" ht="15.75" customHeight="1" x14ac:dyDescent="0.25">
      <c r="D191" s="85"/>
    </row>
    <row r="192" spans="4:4" ht="15.75" customHeight="1" x14ac:dyDescent="0.25">
      <c r="D192" s="85"/>
    </row>
    <row r="193" spans="4:4" ht="15.75" customHeight="1" x14ac:dyDescent="0.25">
      <c r="D193" s="85"/>
    </row>
    <row r="194" spans="4:4" ht="15.75" customHeight="1" x14ac:dyDescent="0.25">
      <c r="D194" s="85"/>
    </row>
    <row r="195" spans="4:4" ht="15.75" customHeight="1" x14ac:dyDescent="0.25">
      <c r="D195" s="85"/>
    </row>
    <row r="196" spans="4:4" ht="15.75" customHeight="1" x14ac:dyDescent="0.25">
      <c r="D196" s="85"/>
    </row>
    <row r="197" spans="4:4" ht="15.75" customHeight="1" x14ac:dyDescent="0.25">
      <c r="D197" s="85"/>
    </row>
    <row r="198" spans="4:4" ht="15.75" customHeight="1" x14ac:dyDescent="0.25">
      <c r="D198" s="85"/>
    </row>
    <row r="199" spans="4:4" ht="15.75" customHeight="1" x14ac:dyDescent="0.25">
      <c r="D199" s="85"/>
    </row>
    <row r="200" spans="4:4" ht="15.75" customHeight="1" x14ac:dyDescent="0.25">
      <c r="D200" s="85"/>
    </row>
    <row r="201" spans="4:4" ht="15.75" customHeight="1" x14ac:dyDescent="0.25">
      <c r="D201" s="85"/>
    </row>
    <row r="202" spans="4:4" ht="15.75" customHeight="1" x14ac:dyDescent="0.25">
      <c r="D202" s="85"/>
    </row>
    <row r="203" spans="4:4" ht="15.75" customHeight="1" x14ac:dyDescent="0.25">
      <c r="D203" s="85"/>
    </row>
    <row r="204" spans="4:4" ht="15.75" customHeight="1" x14ac:dyDescent="0.25">
      <c r="D204" s="85"/>
    </row>
    <row r="205" spans="4:4" ht="15.75" customHeight="1" x14ac:dyDescent="0.25">
      <c r="D205" s="85"/>
    </row>
    <row r="206" spans="4:4" ht="15.75" customHeight="1" x14ac:dyDescent="0.25">
      <c r="D206" s="85"/>
    </row>
    <row r="207" spans="4:4" ht="15.75" customHeight="1" x14ac:dyDescent="0.25">
      <c r="D207" s="85"/>
    </row>
    <row r="208" spans="4:4" ht="15.75" customHeight="1" x14ac:dyDescent="0.25">
      <c r="D208" s="85"/>
    </row>
    <row r="209" spans="4:4" ht="15.75" customHeight="1" x14ac:dyDescent="0.25">
      <c r="D209" s="85"/>
    </row>
    <row r="210" spans="4:4" ht="15.75" customHeight="1" x14ac:dyDescent="0.25">
      <c r="D210" s="85"/>
    </row>
    <row r="211" spans="4:4" ht="15.75" customHeight="1" x14ac:dyDescent="0.25">
      <c r="D211" s="85"/>
    </row>
    <row r="212" spans="4:4" ht="15.75" customHeight="1" x14ac:dyDescent="0.25">
      <c r="D212" s="85"/>
    </row>
    <row r="213" spans="4:4" ht="15.75" customHeight="1" x14ac:dyDescent="0.25">
      <c r="D213" s="85"/>
    </row>
    <row r="214" spans="4:4" ht="15.75" customHeight="1" x14ac:dyDescent="0.25">
      <c r="D214" s="85"/>
    </row>
    <row r="215" spans="4:4" ht="15.75" customHeight="1" x14ac:dyDescent="0.25">
      <c r="D215" s="85"/>
    </row>
    <row r="216" spans="4:4" ht="15.75" customHeight="1" x14ac:dyDescent="0.25">
      <c r="D216" s="85"/>
    </row>
    <row r="217" spans="4:4" ht="15.75" customHeight="1" x14ac:dyDescent="0.25">
      <c r="D217" s="85"/>
    </row>
    <row r="218" spans="4:4" ht="15.75" customHeight="1" x14ac:dyDescent="0.25">
      <c r="D218" s="85"/>
    </row>
    <row r="219" spans="4:4" ht="15.75" customHeight="1" x14ac:dyDescent="0.25">
      <c r="D219" s="85"/>
    </row>
    <row r="220" spans="4:4" ht="15.75" customHeight="1" x14ac:dyDescent="0.25">
      <c r="D220" s="85"/>
    </row>
    <row r="221" spans="4:4" ht="15.75" customHeight="1" x14ac:dyDescent="0.25">
      <c r="D221" s="85"/>
    </row>
    <row r="222" spans="4:4" ht="15.75" customHeight="1" x14ac:dyDescent="0.25">
      <c r="D222" s="85"/>
    </row>
    <row r="223" spans="4:4" ht="15.75" customHeight="1" x14ac:dyDescent="0.25">
      <c r="D223" s="85"/>
    </row>
    <row r="224" spans="4:4" ht="15.75" customHeight="1" x14ac:dyDescent="0.25">
      <c r="D224" s="85"/>
    </row>
    <row r="225" spans="4:4" ht="15.75" customHeight="1" x14ac:dyDescent="0.25">
      <c r="D225" s="85"/>
    </row>
    <row r="226" spans="4:4" ht="15.75" customHeight="1" x14ac:dyDescent="0.25">
      <c r="D226" s="85"/>
    </row>
    <row r="227" spans="4:4" ht="15.75" customHeight="1" x14ac:dyDescent="0.25">
      <c r="D227" s="85"/>
    </row>
    <row r="228" spans="4:4" ht="15.75" customHeight="1" x14ac:dyDescent="0.25">
      <c r="D228" s="85"/>
    </row>
    <row r="229" spans="4:4" ht="15.75" customHeight="1" x14ac:dyDescent="0.25">
      <c r="D229" s="85"/>
    </row>
    <row r="230" spans="4:4" ht="15.75" customHeight="1" x14ac:dyDescent="0.25">
      <c r="D230" s="85"/>
    </row>
    <row r="231" spans="4:4" ht="15.75" customHeight="1" x14ac:dyDescent="0.25">
      <c r="D231" s="85"/>
    </row>
    <row r="232" spans="4:4" ht="15.75" customHeight="1" x14ac:dyDescent="0.25">
      <c r="D232" s="85"/>
    </row>
    <row r="233" spans="4:4" ht="15.75" customHeight="1" x14ac:dyDescent="0.25">
      <c r="D233" s="85"/>
    </row>
    <row r="234" spans="4:4" ht="15.75" customHeight="1" x14ac:dyDescent="0.25">
      <c r="D234" s="85"/>
    </row>
    <row r="235" spans="4:4" ht="15.75" customHeight="1" x14ac:dyDescent="0.25">
      <c r="D235" s="85"/>
    </row>
    <row r="236" spans="4:4" ht="15.75" customHeight="1" x14ac:dyDescent="0.25">
      <c r="D236" s="85"/>
    </row>
    <row r="237" spans="4:4" ht="15.75" customHeight="1" x14ac:dyDescent="0.25">
      <c r="D237" s="85"/>
    </row>
    <row r="238" spans="4:4" ht="15.75" customHeight="1" x14ac:dyDescent="0.25">
      <c r="D238" s="85"/>
    </row>
    <row r="239" spans="4:4" ht="15.75" customHeight="1" x14ac:dyDescent="0.25">
      <c r="D239" s="85"/>
    </row>
    <row r="240" spans="4:4" ht="15.75" customHeight="1" x14ac:dyDescent="0.25">
      <c r="D240" s="85"/>
    </row>
    <row r="241" spans="4:4" ht="15.75" customHeight="1" x14ac:dyDescent="0.25">
      <c r="D241" s="85"/>
    </row>
    <row r="242" spans="4:4" ht="15.75" customHeight="1" x14ac:dyDescent="0.25">
      <c r="D242" s="85"/>
    </row>
    <row r="243" spans="4:4" ht="15.75" customHeight="1" x14ac:dyDescent="0.25">
      <c r="D243" s="85"/>
    </row>
    <row r="244" spans="4:4" ht="15.75" customHeight="1" x14ac:dyDescent="0.25"/>
    <row r="245" spans="4:4" ht="15.75" customHeight="1" x14ac:dyDescent="0.25"/>
    <row r="246" spans="4:4" ht="15.75" customHeight="1" x14ac:dyDescent="0.25"/>
    <row r="247" spans="4:4" ht="15.75" customHeight="1" x14ac:dyDescent="0.25"/>
    <row r="248" spans="4:4" ht="15.75" customHeight="1" x14ac:dyDescent="0.25"/>
    <row r="249" spans="4:4" ht="15.75" customHeight="1" x14ac:dyDescent="0.25"/>
    <row r="250" spans="4:4" ht="15.75" customHeight="1" x14ac:dyDescent="0.25"/>
    <row r="251" spans="4:4" ht="15.75" customHeight="1" x14ac:dyDescent="0.25"/>
    <row r="252" spans="4:4" ht="15.75" customHeight="1" x14ac:dyDescent="0.25"/>
    <row r="253" spans="4:4" ht="15.75" customHeight="1" x14ac:dyDescent="0.25"/>
    <row r="254" spans="4:4" ht="15.75" customHeight="1" x14ac:dyDescent="0.25"/>
    <row r="255" spans="4:4" ht="15.75" customHeight="1" x14ac:dyDescent="0.25"/>
    <row r="256" spans="4:4"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4">
    <mergeCell ref="A49:D49"/>
    <mergeCell ref="A40:D40"/>
    <mergeCell ref="A48:D48"/>
    <mergeCell ref="A41:D41"/>
    <mergeCell ref="A42:D42"/>
    <mergeCell ref="A43:D43"/>
    <mergeCell ref="A44:D44"/>
    <mergeCell ref="A45:D45"/>
    <mergeCell ref="A46:D46"/>
    <mergeCell ref="A47:D47"/>
    <mergeCell ref="N3:P3"/>
    <mergeCell ref="G2:G3"/>
    <mergeCell ref="H2:H3"/>
    <mergeCell ref="I2:I3"/>
    <mergeCell ref="J2:J3"/>
    <mergeCell ref="K2:K3"/>
    <mergeCell ref="L2:L3"/>
    <mergeCell ref="M2:M3"/>
    <mergeCell ref="A5:A38"/>
    <mergeCell ref="B1:B3"/>
    <mergeCell ref="C1:C3"/>
    <mergeCell ref="D2:D3"/>
    <mergeCell ref="E2:E3"/>
    <mergeCell ref="B4:D4"/>
  </mergeCells>
  <hyperlinks>
    <hyperlink ref="E2" r:id="rId1"/>
  </hyperlinks>
  <pageMargins left="0.7" right="0.7" top="0.75" bottom="0.75" header="0" footer="0"/>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pane xSplit="4" ySplit="4" topLeftCell="O5" activePane="bottomRight" state="frozenSplit"/>
      <selection activeCell="E1" sqref="E1"/>
      <selection pane="topRight"/>
      <selection pane="bottomLeft"/>
      <selection pane="bottomRight" activeCell="E1" sqref="E1:G1"/>
    </sheetView>
  </sheetViews>
  <sheetFormatPr defaultColWidth="13.296875" defaultRowHeight="15" customHeight="1" x14ac:dyDescent="0.25"/>
  <cols>
    <col min="1" max="1" width="8.19921875" customWidth="1"/>
    <col min="2" max="3" width="5" customWidth="1"/>
    <col min="4" max="4" width="38.8984375" customWidth="1"/>
    <col min="5" max="5" width="12.59765625" customWidth="1"/>
    <col min="6" max="12" width="11" customWidth="1"/>
    <col min="13" max="13" width="11.59765625" customWidth="1"/>
    <col min="14" max="18" width="11" customWidth="1"/>
    <col min="19" max="19" width="13.296875" customWidth="1"/>
    <col min="20" max="23" width="14" customWidth="1"/>
    <col min="24" max="24" width="13.296875" customWidth="1"/>
    <col min="25" max="25" width="18.69921875" customWidth="1"/>
    <col min="26" max="26" width="20" customWidth="1"/>
    <col min="27" max="27" width="39.5" customWidth="1"/>
    <col min="28" max="28" width="16.3984375" customWidth="1"/>
  </cols>
  <sheetData>
    <row r="1" spans="1:28" ht="34.5" customHeight="1" x14ac:dyDescent="0.3">
      <c r="A1" s="55"/>
      <c r="B1" s="43" t="s">
        <v>0</v>
      </c>
      <c r="C1" s="43" t="s">
        <v>1</v>
      </c>
      <c r="D1" s="55" t="s">
        <v>2</v>
      </c>
      <c r="E1" s="33">
        <v>43945</v>
      </c>
      <c r="F1" s="32"/>
      <c r="G1" s="31"/>
      <c r="H1" s="174"/>
      <c r="I1" s="188">
        <v>43949</v>
      </c>
      <c r="J1" s="174"/>
      <c r="K1" s="188">
        <v>43950</v>
      </c>
      <c r="L1" s="174"/>
      <c r="M1" s="188">
        <v>43951</v>
      </c>
      <c r="N1" s="174"/>
      <c r="O1" s="173">
        <v>43965</v>
      </c>
      <c r="P1" s="174"/>
      <c r="Q1" s="173">
        <v>43972</v>
      </c>
      <c r="R1" s="174"/>
    </row>
    <row r="2" spans="1:28" ht="28.5" customHeight="1" x14ac:dyDescent="0.3">
      <c r="A2" s="58"/>
      <c r="B2" s="38"/>
      <c r="C2" s="38"/>
      <c r="D2" s="43" t="s">
        <v>3</v>
      </c>
      <c r="E2" s="45" t="s">
        <v>120</v>
      </c>
      <c r="F2" s="45" t="s">
        <v>121</v>
      </c>
      <c r="G2" s="45" t="s">
        <v>121</v>
      </c>
      <c r="H2" s="175"/>
      <c r="I2" s="45" t="s">
        <v>122</v>
      </c>
      <c r="J2" s="175"/>
      <c r="K2" s="45" t="s">
        <v>123</v>
      </c>
      <c r="L2" s="175"/>
      <c r="M2" s="45" t="s">
        <v>123</v>
      </c>
      <c r="N2" s="175"/>
      <c r="O2" s="45" t="s">
        <v>124</v>
      </c>
      <c r="P2" s="175"/>
      <c r="Q2" s="45" t="s">
        <v>125</v>
      </c>
      <c r="R2" s="175"/>
      <c r="S2" s="29"/>
      <c r="T2" s="29" t="s">
        <v>8</v>
      </c>
      <c r="U2" s="29" t="s">
        <v>9</v>
      </c>
      <c r="V2" s="29" t="s">
        <v>10</v>
      </c>
      <c r="W2" s="29" t="s">
        <v>11</v>
      </c>
      <c r="X2" s="29" t="s">
        <v>12</v>
      </c>
      <c r="Y2" s="29" t="s">
        <v>13</v>
      </c>
    </row>
    <row r="3" spans="1:28" ht="36" customHeight="1" x14ac:dyDescent="0.3">
      <c r="A3" s="58"/>
      <c r="B3" s="42"/>
      <c r="C3" s="38"/>
      <c r="D3" s="42"/>
      <c r="E3" s="44"/>
      <c r="F3" s="44"/>
      <c r="G3" s="44"/>
      <c r="H3" s="174"/>
      <c r="I3" s="44"/>
      <c r="J3" s="174"/>
      <c r="K3" s="44"/>
      <c r="L3" s="174"/>
      <c r="M3" s="44"/>
      <c r="N3" s="174"/>
      <c r="O3" s="44"/>
      <c r="P3" s="174"/>
      <c r="Q3" s="44"/>
      <c r="R3" s="174"/>
      <c r="S3" s="29"/>
      <c r="T3" s="29"/>
      <c r="U3" s="29"/>
      <c r="V3" s="29"/>
      <c r="W3" s="29"/>
      <c r="X3" s="29"/>
      <c r="Y3" s="29"/>
      <c r="Z3" s="30" t="s">
        <v>14</v>
      </c>
      <c r="AA3" s="30"/>
      <c r="AB3" s="30"/>
    </row>
    <row r="4" spans="1:28" ht="30" customHeight="1" x14ac:dyDescent="0.3">
      <c r="A4" s="63"/>
      <c r="B4" s="41" t="s">
        <v>15</v>
      </c>
      <c r="C4" s="40"/>
      <c r="D4" s="39"/>
      <c r="E4" s="156">
        <v>1.7013888888888901E-3</v>
      </c>
      <c r="F4" s="156">
        <v>3.2407407407407401E-4</v>
      </c>
      <c r="G4" s="156">
        <v>8.5300925925925909E-3</v>
      </c>
      <c r="H4" s="176"/>
      <c r="I4" s="156">
        <v>3.9467592592592601E-3</v>
      </c>
      <c r="J4" s="176"/>
      <c r="K4" s="156">
        <v>1.6782407407407399E-3</v>
      </c>
      <c r="L4" s="176"/>
      <c r="M4" s="156">
        <v>9.8379629629629598E-4</v>
      </c>
      <c r="N4" s="176"/>
      <c r="O4" s="156">
        <v>9.8726851851851805E-3</v>
      </c>
      <c r="P4" s="176"/>
      <c r="Q4" s="156">
        <v>3.9814814814814799E-3</v>
      </c>
      <c r="R4" s="176"/>
      <c r="S4" s="122"/>
      <c r="T4" s="122"/>
      <c r="U4" s="122"/>
      <c r="V4" s="122"/>
      <c r="W4" s="122"/>
      <c r="X4" s="122"/>
      <c r="Y4" s="122"/>
      <c r="Z4" s="122" t="s">
        <v>16</v>
      </c>
      <c r="AA4" s="122" t="s">
        <v>17</v>
      </c>
      <c r="AB4" s="122" t="s">
        <v>18</v>
      </c>
    </row>
    <row r="5" spans="1:28" ht="23.25" customHeight="1" x14ac:dyDescent="0.3">
      <c r="A5" s="19" t="s">
        <v>126</v>
      </c>
      <c r="B5" s="68">
        <v>1</v>
      </c>
      <c r="C5" s="68">
        <v>1</v>
      </c>
      <c r="D5" s="66" t="s">
        <v>69</v>
      </c>
      <c r="E5" s="137">
        <v>1</v>
      </c>
      <c r="F5" s="137">
        <v>1</v>
      </c>
      <c r="G5" s="137">
        <v>1</v>
      </c>
      <c r="H5" s="174"/>
      <c r="I5" s="137">
        <v>1</v>
      </c>
      <c r="J5" s="174"/>
      <c r="K5" s="137">
        <v>1</v>
      </c>
      <c r="L5" s="174"/>
      <c r="M5" s="137">
        <v>1</v>
      </c>
      <c r="N5" s="174"/>
      <c r="O5" s="137">
        <v>1</v>
      </c>
      <c r="P5" s="174"/>
      <c r="Q5" s="137">
        <v>1</v>
      </c>
      <c r="R5" s="174"/>
      <c r="S5" s="158"/>
      <c r="T5" s="159">
        <v>0</v>
      </c>
      <c r="U5" s="159">
        <v>8</v>
      </c>
      <c r="V5" s="159">
        <v>8</v>
      </c>
      <c r="W5" s="160">
        <v>1</v>
      </c>
      <c r="X5" s="160">
        <v>1</v>
      </c>
      <c r="Y5" s="122" t="s">
        <v>21</v>
      </c>
      <c r="Z5" s="159">
        <v>1</v>
      </c>
      <c r="AA5" s="159">
        <v>9</v>
      </c>
      <c r="AB5" s="159">
        <v>7</v>
      </c>
    </row>
    <row r="6" spans="1:28" ht="33" customHeight="1" x14ac:dyDescent="0.3">
      <c r="A6" s="18"/>
      <c r="B6" s="68">
        <v>1</v>
      </c>
      <c r="C6" s="68">
        <v>2</v>
      </c>
      <c r="D6" s="66" t="s">
        <v>127</v>
      </c>
      <c r="E6" s="137">
        <v>1</v>
      </c>
      <c r="F6" s="137">
        <v>1</v>
      </c>
      <c r="G6" s="137">
        <v>1</v>
      </c>
      <c r="H6" s="174"/>
      <c r="I6" s="137">
        <v>1</v>
      </c>
      <c r="J6" s="174"/>
      <c r="K6" s="137">
        <v>1</v>
      </c>
      <c r="L6" s="174"/>
      <c r="M6" s="137">
        <v>1</v>
      </c>
      <c r="N6" s="174"/>
      <c r="O6" s="137">
        <v>1</v>
      </c>
      <c r="P6" s="174"/>
      <c r="Q6" s="137">
        <v>1</v>
      </c>
      <c r="R6" s="174"/>
      <c r="S6" s="158"/>
      <c r="T6" s="159">
        <v>0</v>
      </c>
      <c r="U6" s="159">
        <v>8</v>
      </c>
      <c r="V6" s="159">
        <v>8</v>
      </c>
      <c r="W6" s="160">
        <v>1</v>
      </c>
      <c r="X6" s="160">
        <v>1</v>
      </c>
      <c r="Y6" s="122" t="s">
        <v>21</v>
      </c>
    </row>
    <row r="7" spans="1:28" ht="27.75" customHeight="1" x14ac:dyDescent="0.3">
      <c r="A7" s="18"/>
      <c r="B7" s="68">
        <v>1</v>
      </c>
      <c r="C7" s="68">
        <v>3</v>
      </c>
      <c r="D7" s="66" t="s">
        <v>128</v>
      </c>
      <c r="E7" s="141">
        <v>0</v>
      </c>
      <c r="F7" s="137">
        <v>1</v>
      </c>
      <c r="G7" s="137">
        <v>1</v>
      </c>
      <c r="H7" s="174"/>
      <c r="I7" s="141">
        <v>0</v>
      </c>
      <c r="J7" s="174"/>
      <c r="K7" s="137">
        <v>1</v>
      </c>
      <c r="L7" s="174"/>
      <c r="M7" s="137">
        <v>1</v>
      </c>
      <c r="N7" s="174"/>
      <c r="O7" s="137">
        <v>1</v>
      </c>
      <c r="P7" s="174"/>
      <c r="Q7" s="137">
        <v>1</v>
      </c>
      <c r="R7" s="174"/>
      <c r="S7" s="158"/>
      <c r="T7" s="159">
        <v>2</v>
      </c>
      <c r="U7" s="159">
        <v>8</v>
      </c>
      <c r="V7" s="159">
        <v>6</v>
      </c>
      <c r="W7" s="161">
        <v>0.75</v>
      </c>
      <c r="X7" s="161">
        <v>0.41176470588235298</v>
      </c>
      <c r="Y7" s="162" t="s">
        <v>32</v>
      </c>
      <c r="Z7" s="122" t="s">
        <v>24</v>
      </c>
      <c r="AA7" s="122" t="s">
        <v>25</v>
      </c>
    </row>
    <row r="8" spans="1:28" ht="19.5" customHeight="1" x14ac:dyDescent="0.3">
      <c r="A8" s="18"/>
      <c r="B8" s="68">
        <v>1</v>
      </c>
      <c r="C8" s="68">
        <v>4</v>
      </c>
      <c r="D8" s="66" t="s">
        <v>129</v>
      </c>
      <c r="E8" s="141">
        <v>0</v>
      </c>
      <c r="F8" s="137">
        <v>1</v>
      </c>
      <c r="G8" s="137">
        <v>1</v>
      </c>
      <c r="H8" s="174"/>
      <c r="I8" s="141">
        <v>0</v>
      </c>
      <c r="J8" s="174"/>
      <c r="K8" s="137">
        <v>1</v>
      </c>
      <c r="L8" s="174"/>
      <c r="M8" s="137">
        <v>1</v>
      </c>
      <c r="N8" s="174"/>
      <c r="O8" s="137">
        <v>1</v>
      </c>
      <c r="P8" s="174"/>
      <c r="Q8" s="137">
        <v>1</v>
      </c>
      <c r="R8" s="174"/>
      <c r="S8" s="158"/>
      <c r="T8" s="159">
        <v>2</v>
      </c>
      <c r="U8" s="159">
        <v>8</v>
      </c>
      <c r="V8" s="159">
        <v>6</v>
      </c>
      <c r="W8" s="161">
        <v>0.75</v>
      </c>
      <c r="X8" s="161">
        <v>0.35294117647058798</v>
      </c>
      <c r="Y8" s="162" t="s">
        <v>32</v>
      </c>
      <c r="Z8" s="122" t="s">
        <v>27</v>
      </c>
      <c r="AA8" s="160">
        <v>0.94117647058823495</v>
      </c>
    </row>
    <row r="9" spans="1:28" ht="32.25" customHeight="1" x14ac:dyDescent="0.3">
      <c r="A9" s="18"/>
      <c r="B9" s="68">
        <v>1</v>
      </c>
      <c r="C9" s="68">
        <v>5</v>
      </c>
      <c r="D9" s="66" t="s">
        <v>130</v>
      </c>
      <c r="E9" s="137">
        <v>1</v>
      </c>
      <c r="F9" s="137">
        <v>1</v>
      </c>
      <c r="G9" s="137">
        <v>1</v>
      </c>
      <c r="H9" s="174"/>
      <c r="I9" s="137">
        <v>1</v>
      </c>
      <c r="J9" s="174"/>
      <c r="K9" s="137">
        <v>1</v>
      </c>
      <c r="L9" s="174"/>
      <c r="M9" s="137">
        <v>1</v>
      </c>
      <c r="N9" s="174"/>
      <c r="O9" s="137">
        <v>1</v>
      </c>
      <c r="P9" s="174"/>
      <c r="Q9" s="137">
        <v>1</v>
      </c>
      <c r="R9" s="174"/>
      <c r="S9" s="158"/>
      <c r="T9" s="159">
        <v>0</v>
      </c>
      <c r="U9" s="159">
        <v>8</v>
      </c>
      <c r="V9" s="159">
        <v>8</v>
      </c>
      <c r="W9" s="160">
        <v>1</v>
      </c>
      <c r="X9" s="160">
        <v>1</v>
      </c>
      <c r="Y9" s="122" t="s">
        <v>21</v>
      </c>
      <c r="Z9" s="122" t="s">
        <v>12</v>
      </c>
      <c r="AA9" s="160">
        <v>0.84429065743944598</v>
      </c>
    </row>
    <row r="10" spans="1:28" ht="32.25" customHeight="1" x14ac:dyDescent="0.3">
      <c r="A10" s="18"/>
      <c r="B10" s="68">
        <v>1</v>
      </c>
      <c r="C10" s="68">
        <v>6</v>
      </c>
      <c r="D10" s="66" t="s">
        <v>131</v>
      </c>
      <c r="E10" s="137">
        <v>1</v>
      </c>
      <c r="F10" s="137">
        <v>1</v>
      </c>
      <c r="G10" s="137">
        <v>1</v>
      </c>
      <c r="H10" s="174"/>
      <c r="I10" s="137">
        <v>1</v>
      </c>
      <c r="J10" s="174"/>
      <c r="K10" s="137">
        <v>1</v>
      </c>
      <c r="L10" s="174"/>
      <c r="M10" s="137">
        <v>1</v>
      </c>
      <c r="N10" s="174"/>
      <c r="O10" s="137">
        <v>1</v>
      </c>
      <c r="P10" s="174"/>
      <c r="Q10" s="137">
        <v>1</v>
      </c>
      <c r="R10" s="174"/>
      <c r="S10" s="158"/>
      <c r="T10" s="159">
        <v>0</v>
      </c>
      <c r="U10" s="159">
        <v>8</v>
      </c>
      <c r="V10" s="159">
        <v>8</v>
      </c>
      <c r="W10" s="160">
        <v>1</v>
      </c>
      <c r="X10" s="160">
        <v>1</v>
      </c>
      <c r="Y10" s="122" t="s">
        <v>21</v>
      </c>
    </row>
    <row r="11" spans="1:28" ht="32.25" customHeight="1" x14ac:dyDescent="0.3">
      <c r="A11" s="18"/>
      <c r="B11" s="68">
        <v>1</v>
      </c>
      <c r="C11" s="68">
        <v>7</v>
      </c>
      <c r="D11" s="87" t="s">
        <v>132</v>
      </c>
      <c r="E11" s="137">
        <v>1</v>
      </c>
      <c r="F11" s="137">
        <v>1</v>
      </c>
      <c r="G11" s="137">
        <v>1</v>
      </c>
      <c r="H11" s="174"/>
      <c r="I11" s="137">
        <v>1</v>
      </c>
      <c r="J11" s="174"/>
      <c r="K11" s="137">
        <v>1</v>
      </c>
      <c r="L11" s="174"/>
      <c r="M11" s="137">
        <v>1</v>
      </c>
      <c r="N11" s="174"/>
      <c r="O11" s="137">
        <v>1</v>
      </c>
      <c r="P11" s="174"/>
      <c r="Q11" s="137">
        <v>1</v>
      </c>
      <c r="R11" s="174"/>
      <c r="S11" s="158"/>
      <c r="T11" s="159">
        <v>0</v>
      </c>
      <c r="U11" s="159">
        <v>8</v>
      </c>
      <c r="V11" s="159">
        <v>8</v>
      </c>
      <c r="W11" s="160">
        <v>1</v>
      </c>
      <c r="X11" s="160">
        <v>1</v>
      </c>
      <c r="Y11" s="122" t="s">
        <v>21</v>
      </c>
    </row>
    <row r="12" spans="1:28" ht="32.25" customHeight="1" x14ac:dyDescent="0.3">
      <c r="A12" s="18"/>
      <c r="B12" s="68">
        <v>1</v>
      </c>
      <c r="C12" s="68">
        <v>8</v>
      </c>
      <c r="D12" s="68" t="s">
        <v>133</v>
      </c>
      <c r="E12" s="137">
        <v>1</v>
      </c>
      <c r="F12" s="137">
        <v>1</v>
      </c>
      <c r="G12" s="137">
        <v>1</v>
      </c>
      <c r="H12" s="174"/>
      <c r="I12" s="137">
        <v>1</v>
      </c>
      <c r="J12" s="174"/>
      <c r="K12" s="137">
        <v>1</v>
      </c>
      <c r="L12" s="174"/>
      <c r="M12" s="137">
        <v>1</v>
      </c>
      <c r="N12" s="174"/>
      <c r="O12" s="137">
        <v>1</v>
      </c>
      <c r="P12" s="174"/>
      <c r="Q12" s="137">
        <v>1</v>
      </c>
      <c r="R12" s="174"/>
      <c r="S12" s="158"/>
      <c r="T12" s="159">
        <v>0</v>
      </c>
      <c r="U12" s="159">
        <v>8</v>
      </c>
      <c r="V12" s="159">
        <v>8</v>
      </c>
      <c r="W12" s="160">
        <v>1</v>
      </c>
      <c r="X12" s="160">
        <v>0.94117647058823495</v>
      </c>
      <c r="Y12" s="162" t="s">
        <v>32</v>
      </c>
    </row>
    <row r="13" spans="1:28" ht="32.25" customHeight="1" x14ac:dyDescent="0.3">
      <c r="A13" s="18"/>
      <c r="B13" s="68">
        <v>1</v>
      </c>
      <c r="C13" s="68">
        <v>9</v>
      </c>
      <c r="D13" s="87" t="s">
        <v>134</v>
      </c>
      <c r="E13" s="137">
        <v>1</v>
      </c>
      <c r="F13" s="137">
        <v>1</v>
      </c>
      <c r="G13" s="137">
        <v>1</v>
      </c>
      <c r="H13" s="154"/>
      <c r="I13" s="137">
        <v>1</v>
      </c>
      <c r="J13" s="154"/>
      <c r="K13" s="137">
        <v>1</v>
      </c>
      <c r="L13" s="154"/>
      <c r="M13" s="137">
        <v>1</v>
      </c>
      <c r="N13" s="154"/>
      <c r="O13" s="137">
        <v>1</v>
      </c>
      <c r="P13" s="154"/>
      <c r="Q13" s="137">
        <v>1</v>
      </c>
      <c r="R13" s="154"/>
      <c r="S13" s="158"/>
      <c r="T13" s="159">
        <v>0</v>
      </c>
      <c r="U13" s="159">
        <v>8</v>
      </c>
      <c r="V13" s="159">
        <v>8</v>
      </c>
      <c r="W13" s="160">
        <v>1</v>
      </c>
      <c r="X13" s="160">
        <v>0.88235294117647101</v>
      </c>
      <c r="Y13" s="162" t="s">
        <v>32</v>
      </c>
    </row>
    <row r="14" spans="1:28" ht="32.25" customHeight="1" x14ac:dyDescent="0.3">
      <c r="A14" s="18"/>
      <c r="B14" s="68">
        <v>1</v>
      </c>
      <c r="C14" s="68">
        <v>10</v>
      </c>
      <c r="D14" s="87" t="s">
        <v>135</v>
      </c>
      <c r="E14" s="137">
        <v>1</v>
      </c>
      <c r="F14" s="137">
        <v>1</v>
      </c>
      <c r="G14" s="137">
        <v>1</v>
      </c>
      <c r="H14" s="154"/>
      <c r="I14" s="137">
        <v>1</v>
      </c>
      <c r="J14" s="154"/>
      <c r="K14" s="137">
        <v>1</v>
      </c>
      <c r="L14" s="154"/>
      <c r="M14" s="137">
        <v>1</v>
      </c>
      <c r="N14" s="154"/>
      <c r="O14" s="137">
        <v>1</v>
      </c>
      <c r="P14" s="154"/>
      <c r="Q14" s="137">
        <v>1</v>
      </c>
      <c r="R14" s="154"/>
      <c r="S14" s="158"/>
      <c r="T14" s="159">
        <v>0</v>
      </c>
      <c r="U14" s="159">
        <v>8</v>
      </c>
      <c r="V14" s="159">
        <v>8</v>
      </c>
      <c r="W14" s="160">
        <v>1</v>
      </c>
      <c r="X14" s="160">
        <v>0.88235294117647101</v>
      </c>
      <c r="Y14" s="162" t="s">
        <v>32</v>
      </c>
    </row>
    <row r="15" spans="1:28" ht="32.25" customHeight="1" x14ac:dyDescent="0.3">
      <c r="A15" s="18"/>
      <c r="B15" s="68">
        <v>1</v>
      </c>
      <c r="C15" s="68">
        <v>11</v>
      </c>
      <c r="D15" s="87" t="s">
        <v>136</v>
      </c>
      <c r="E15" s="137">
        <v>1</v>
      </c>
      <c r="F15" s="137">
        <v>1</v>
      </c>
      <c r="G15" s="137">
        <v>1</v>
      </c>
      <c r="H15" s="154"/>
      <c r="I15" s="137">
        <v>1</v>
      </c>
      <c r="J15" s="154"/>
      <c r="K15" s="137">
        <v>1</v>
      </c>
      <c r="L15" s="154"/>
      <c r="M15" s="137">
        <v>1</v>
      </c>
      <c r="N15" s="154"/>
      <c r="O15" s="137">
        <v>1</v>
      </c>
      <c r="P15" s="154"/>
      <c r="Q15" s="137">
        <v>1</v>
      </c>
      <c r="R15" s="154"/>
      <c r="S15" s="158"/>
      <c r="T15" s="159">
        <v>0</v>
      </c>
      <c r="U15" s="159">
        <v>8</v>
      </c>
      <c r="V15" s="159">
        <v>8</v>
      </c>
      <c r="W15" s="160">
        <v>1</v>
      </c>
      <c r="X15" s="160">
        <v>0.88235294117647101</v>
      </c>
      <c r="Y15" s="162" t="s">
        <v>32</v>
      </c>
    </row>
    <row r="16" spans="1:28" ht="32.25" customHeight="1" x14ac:dyDescent="0.3">
      <c r="A16" s="18"/>
      <c r="B16" s="68">
        <v>1</v>
      </c>
      <c r="C16" s="68">
        <v>12</v>
      </c>
      <c r="D16" s="87" t="s">
        <v>137</v>
      </c>
      <c r="E16" s="137">
        <v>1</v>
      </c>
      <c r="F16" s="137">
        <v>1</v>
      </c>
      <c r="G16" s="137">
        <v>1</v>
      </c>
      <c r="H16" s="154"/>
      <c r="I16" s="137">
        <v>1</v>
      </c>
      <c r="J16" s="154"/>
      <c r="K16" s="137">
        <v>1</v>
      </c>
      <c r="L16" s="154"/>
      <c r="M16" s="137">
        <v>1</v>
      </c>
      <c r="N16" s="154"/>
      <c r="O16" s="137">
        <v>1</v>
      </c>
      <c r="P16" s="154"/>
      <c r="Q16" s="137">
        <v>1</v>
      </c>
      <c r="R16" s="154"/>
      <c r="S16" s="158"/>
      <c r="T16" s="159">
        <v>0</v>
      </c>
      <c r="U16" s="159">
        <v>8</v>
      </c>
      <c r="V16" s="159">
        <v>8</v>
      </c>
      <c r="W16" s="160">
        <v>1</v>
      </c>
      <c r="X16" s="160">
        <v>0.88235294117647101</v>
      </c>
      <c r="Y16" s="162" t="s">
        <v>32</v>
      </c>
    </row>
    <row r="17" spans="1:25" ht="32.25" customHeight="1" x14ac:dyDescent="0.3">
      <c r="A17" s="18"/>
      <c r="B17" s="68">
        <v>1</v>
      </c>
      <c r="C17" s="68">
        <v>13</v>
      </c>
      <c r="D17" s="87" t="s">
        <v>138</v>
      </c>
      <c r="E17" s="137">
        <v>1</v>
      </c>
      <c r="F17" s="137">
        <v>1</v>
      </c>
      <c r="G17" s="137">
        <v>1</v>
      </c>
      <c r="H17" s="154"/>
      <c r="I17" s="137">
        <v>1</v>
      </c>
      <c r="J17" s="154"/>
      <c r="K17" s="137">
        <v>1</v>
      </c>
      <c r="L17" s="154"/>
      <c r="M17" s="137">
        <v>1</v>
      </c>
      <c r="N17" s="154"/>
      <c r="O17" s="137">
        <v>1</v>
      </c>
      <c r="P17" s="154"/>
      <c r="Q17" s="137">
        <v>1</v>
      </c>
      <c r="R17" s="154"/>
      <c r="S17" s="158"/>
      <c r="T17" s="159">
        <v>0</v>
      </c>
      <c r="U17" s="159">
        <v>8</v>
      </c>
      <c r="V17" s="159">
        <v>8</v>
      </c>
      <c r="W17" s="160">
        <v>1</v>
      </c>
      <c r="X17" s="160">
        <v>0.88235294117647101</v>
      </c>
      <c r="Y17" s="162" t="s">
        <v>32</v>
      </c>
    </row>
    <row r="18" spans="1:25" ht="33" customHeight="1" x14ac:dyDescent="0.3">
      <c r="A18" s="18"/>
      <c r="B18" s="68">
        <v>1</v>
      </c>
      <c r="C18" s="68">
        <v>14</v>
      </c>
      <c r="D18" s="66" t="s">
        <v>139</v>
      </c>
      <c r="E18" s="141">
        <v>0</v>
      </c>
      <c r="F18" s="137">
        <v>1</v>
      </c>
      <c r="G18" s="137">
        <v>1</v>
      </c>
      <c r="H18" s="154"/>
      <c r="I18" s="137">
        <v>1</v>
      </c>
      <c r="J18" s="154"/>
      <c r="K18" s="137">
        <v>1</v>
      </c>
      <c r="L18" s="154"/>
      <c r="M18" s="137">
        <v>1</v>
      </c>
      <c r="N18" s="154"/>
      <c r="O18" s="141">
        <v>0</v>
      </c>
      <c r="P18" s="154"/>
      <c r="Q18" s="137">
        <v>1</v>
      </c>
      <c r="R18" s="154"/>
      <c r="S18" s="158"/>
      <c r="T18" s="159">
        <v>2</v>
      </c>
      <c r="U18" s="159">
        <v>8</v>
      </c>
      <c r="V18" s="159">
        <v>6</v>
      </c>
      <c r="W18" s="161">
        <v>0.75</v>
      </c>
      <c r="X18" s="161">
        <v>0.76470588235294101</v>
      </c>
      <c r="Y18" s="158" t="s">
        <v>35</v>
      </c>
    </row>
    <row r="19" spans="1:25" ht="57.75" customHeight="1" x14ac:dyDescent="0.3">
      <c r="A19" s="18"/>
      <c r="B19" s="68">
        <v>1</v>
      </c>
      <c r="C19" s="68">
        <v>15</v>
      </c>
      <c r="D19" s="72" t="s">
        <v>140</v>
      </c>
      <c r="E19" s="137">
        <v>1</v>
      </c>
      <c r="F19" s="137">
        <v>1</v>
      </c>
      <c r="G19" s="137">
        <v>1</v>
      </c>
      <c r="H19" s="154"/>
      <c r="I19" s="137">
        <v>1</v>
      </c>
      <c r="J19" s="154"/>
      <c r="K19" s="137">
        <v>1</v>
      </c>
      <c r="L19" s="154"/>
      <c r="M19" s="137">
        <v>1</v>
      </c>
      <c r="N19" s="154"/>
      <c r="O19" s="137">
        <v>1</v>
      </c>
      <c r="P19" s="154"/>
      <c r="Q19" s="137">
        <v>1</v>
      </c>
      <c r="R19" s="154"/>
      <c r="S19" s="158"/>
      <c r="T19" s="159">
        <v>0</v>
      </c>
      <c r="U19" s="159">
        <v>8</v>
      </c>
      <c r="V19" s="159">
        <v>8</v>
      </c>
      <c r="W19" s="160">
        <v>1</v>
      </c>
      <c r="X19" s="160">
        <v>1</v>
      </c>
      <c r="Y19" s="122" t="s">
        <v>21</v>
      </c>
    </row>
    <row r="20" spans="1:25" ht="57.75" customHeight="1" x14ac:dyDescent="0.3">
      <c r="A20" s="18"/>
      <c r="B20" s="68">
        <v>10</v>
      </c>
      <c r="C20" s="68">
        <v>16</v>
      </c>
      <c r="D20" s="89" t="s">
        <v>141</v>
      </c>
      <c r="E20" s="141">
        <v>0</v>
      </c>
      <c r="F20" s="137">
        <v>10</v>
      </c>
      <c r="G20" s="137">
        <v>10</v>
      </c>
      <c r="H20" s="174"/>
      <c r="I20" s="141">
        <v>0</v>
      </c>
      <c r="J20" s="174"/>
      <c r="K20" s="137">
        <v>10</v>
      </c>
      <c r="L20" s="174"/>
      <c r="M20" s="137">
        <v>10</v>
      </c>
      <c r="N20" s="174"/>
      <c r="O20" s="137">
        <v>10</v>
      </c>
      <c r="P20" s="174"/>
      <c r="Q20" s="137">
        <v>10</v>
      </c>
      <c r="R20" s="174"/>
      <c r="S20" s="158"/>
      <c r="T20" s="159">
        <v>2</v>
      </c>
      <c r="U20" s="159">
        <v>8</v>
      </c>
      <c r="V20" s="159">
        <v>6</v>
      </c>
      <c r="W20" s="161">
        <v>0.75</v>
      </c>
      <c r="X20" s="161">
        <v>0.47058823529411797</v>
      </c>
      <c r="Y20" s="162" t="s">
        <v>32</v>
      </c>
    </row>
    <row r="21" spans="1:25" ht="28.5" customHeight="1" x14ac:dyDescent="0.3">
      <c r="A21" s="17"/>
      <c r="B21" s="68">
        <v>5</v>
      </c>
      <c r="C21" s="68">
        <v>17</v>
      </c>
      <c r="D21" s="66" t="s">
        <v>41</v>
      </c>
      <c r="E21" s="137">
        <v>5</v>
      </c>
      <c r="F21" s="137">
        <v>5</v>
      </c>
      <c r="G21" s="137">
        <v>5</v>
      </c>
      <c r="H21" s="174"/>
      <c r="I21" s="137">
        <v>5</v>
      </c>
      <c r="J21" s="174"/>
      <c r="K21" s="137">
        <v>5</v>
      </c>
      <c r="L21" s="174"/>
      <c r="M21" s="137">
        <v>5</v>
      </c>
      <c r="N21" s="174"/>
      <c r="O21" s="137">
        <v>5</v>
      </c>
      <c r="P21" s="174"/>
      <c r="Q21" s="137">
        <v>5</v>
      </c>
      <c r="R21" s="174"/>
      <c r="S21" s="158"/>
      <c r="T21" s="159">
        <v>0</v>
      </c>
      <c r="U21" s="159">
        <v>8</v>
      </c>
      <c r="V21" s="159">
        <v>8</v>
      </c>
      <c r="W21" s="160">
        <v>1</v>
      </c>
      <c r="X21" s="160">
        <v>1</v>
      </c>
      <c r="Y21" s="122" t="s">
        <v>21</v>
      </c>
    </row>
    <row r="22" spans="1:25" ht="26.25" customHeight="1" x14ac:dyDescent="0.3">
      <c r="A22" s="189"/>
      <c r="B22" s="190">
        <f>SUM(B5:B21)</f>
        <v>30</v>
      </c>
      <c r="C22" s="190"/>
      <c r="D22" s="190" t="s">
        <v>42</v>
      </c>
      <c r="E22" s="182">
        <f>SUM(E5:E21)</f>
        <v>17</v>
      </c>
      <c r="F22" s="182">
        <f>SUM(F5:F21)</f>
        <v>30</v>
      </c>
      <c r="G22" s="182">
        <f>SUM(G5:G21)</f>
        <v>30</v>
      </c>
      <c r="H22" s="174"/>
      <c r="I22" s="182">
        <f>SUM(I5:I21)</f>
        <v>18</v>
      </c>
      <c r="J22" s="174"/>
      <c r="K22" s="182">
        <f>SUM(K5:K21)</f>
        <v>30</v>
      </c>
      <c r="L22" s="174"/>
      <c r="M22" s="182">
        <f>SUM(M5:M21)</f>
        <v>30</v>
      </c>
      <c r="N22" s="174"/>
      <c r="O22" s="182">
        <f>SUM(O5:O21)</f>
        <v>29</v>
      </c>
      <c r="P22" s="174"/>
      <c r="Q22" s="182">
        <f>SUM(Q5:Q21)</f>
        <v>30</v>
      </c>
      <c r="R22" s="174"/>
    </row>
    <row r="23" spans="1:25" ht="15.75" customHeight="1" x14ac:dyDescent="0.3">
      <c r="A23" s="28" t="s">
        <v>142</v>
      </c>
      <c r="B23" s="27"/>
      <c r="C23" s="27"/>
      <c r="D23" s="26"/>
      <c r="E23" s="137">
        <v>30</v>
      </c>
      <c r="F23" s="137">
        <v>30</v>
      </c>
      <c r="G23" s="137">
        <v>30</v>
      </c>
      <c r="H23" s="174"/>
      <c r="I23" s="137">
        <v>30</v>
      </c>
      <c r="J23" s="174"/>
      <c r="K23" s="137">
        <v>30</v>
      </c>
      <c r="L23" s="174"/>
      <c r="M23" s="137">
        <v>30</v>
      </c>
      <c r="N23" s="174"/>
      <c r="O23" s="137">
        <v>30</v>
      </c>
      <c r="P23" s="174"/>
      <c r="Q23" s="137">
        <v>30</v>
      </c>
      <c r="R23" s="174"/>
    </row>
    <row r="24" spans="1:25" ht="15.75" customHeight="1" x14ac:dyDescent="0.3">
      <c r="A24" s="28" t="s">
        <v>44</v>
      </c>
      <c r="B24" s="27"/>
      <c r="C24" s="27"/>
      <c r="D24" s="26"/>
      <c r="E24" s="183">
        <f>E22/E23</f>
        <v>0.56666666666666665</v>
      </c>
      <c r="F24" s="183">
        <f>F22/F23</f>
        <v>1</v>
      </c>
      <c r="G24" s="183">
        <f>G22/G23</f>
        <v>1</v>
      </c>
      <c r="H24" s="184"/>
      <c r="I24" s="183">
        <f>I22/I23</f>
        <v>0.6</v>
      </c>
      <c r="J24" s="184"/>
      <c r="K24" s="183">
        <f>K22/K23</f>
        <v>1</v>
      </c>
      <c r="L24" s="184"/>
      <c r="M24" s="183">
        <f>M22/M23</f>
        <v>1</v>
      </c>
      <c r="N24" s="184"/>
      <c r="O24" s="183">
        <f>O22/O23</f>
        <v>0.96666666666666667</v>
      </c>
      <c r="P24" s="184"/>
      <c r="Q24" s="183">
        <f>Q22/Q23</f>
        <v>1</v>
      </c>
      <c r="R24" s="184"/>
    </row>
    <row r="25" spans="1:25" ht="15.75" customHeight="1" x14ac:dyDescent="0.3">
      <c r="A25" s="28" t="s">
        <v>45</v>
      </c>
      <c r="B25" s="27"/>
      <c r="C25" s="27"/>
      <c r="D25" s="26"/>
      <c r="E25" s="182">
        <f>E23-E22</f>
        <v>13</v>
      </c>
      <c r="F25" s="182">
        <f>F23-F22</f>
        <v>0</v>
      </c>
      <c r="G25" s="182">
        <f>G23-G22</f>
        <v>0</v>
      </c>
      <c r="H25" s="174"/>
      <c r="I25" s="182">
        <f>I23-I22</f>
        <v>12</v>
      </c>
      <c r="J25" s="174"/>
      <c r="K25" s="182">
        <f>K23-K22</f>
        <v>0</v>
      </c>
      <c r="L25" s="174"/>
      <c r="M25" s="182">
        <f>M23-M22</f>
        <v>0</v>
      </c>
      <c r="N25" s="174"/>
      <c r="O25" s="182">
        <f>O23-O22</f>
        <v>1</v>
      </c>
      <c r="P25" s="174"/>
      <c r="Q25" s="182">
        <f>Q23-Q22</f>
        <v>0</v>
      </c>
      <c r="R25" s="174"/>
    </row>
    <row r="26" spans="1:25" ht="57" customHeight="1" x14ac:dyDescent="0.3">
      <c r="A26" s="28" t="s">
        <v>46</v>
      </c>
      <c r="B26" s="27"/>
      <c r="C26" s="27"/>
      <c r="D26" s="26"/>
      <c r="E26" s="141" t="s">
        <v>143</v>
      </c>
      <c r="F26" s="137" t="s">
        <v>144</v>
      </c>
      <c r="G26" s="147" t="s">
        <v>145</v>
      </c>
      <c r="H26" s="174"/>
      <c r="I26" s="141" t="s">
        <v>146</v>
      </c>
      <c r="J26" s="174"/>
      <c r="K26" s="147" t="s">
        <v>147</v>
      </c>
      <c r="L26" s="174"/>
      <c r="M26" s="147" t="s">
        <v>148</v>
      </c>
      <c r="N26" s="174"/>
      <c r="O26" s="147" t="s">
        <v>149</v>
      </c>
      <c r="P26" s="174"/>
      <c r="Q26" s="147" t="s">
        <v>150</v>
      </c>
      <c r="R26" s="174"/>
    </row>
    <row r="27" spans="1:25" ht="16.5" customHeight="1" x14ac:dyDescent="0.3">
      <c r="A27" s="41" t="s">
        <v>51</v>
      </c>
      <c r="B27" s="40"/>
      <c r="C27" s="40"/>
      <c r="D27" s="39"/>
      <c r="E27" s="76"/>
      <c r="F27" s="76"/>
      <c r="G27" s="182"/>
      <c r="H27" s="174"/>
      <c r="I27" s="76"/>
      <c r="J27" s="174"/>
      <c r="K27" s="76"/>
      <c r="L27" s="174"/>
      <c r="M27" s="76"/>
      <c r="N27" s="174"/>
      <c r="O27" s="72" t="s">
        <v>100</v>
      </c>
      <c r="P27" s="174"/>
      <c r="Q27" s="72" t="s">
        <v>100</v>
      </c>
      <c r="R27" s="174"/>
    </row>
    <row r="28" spans="1:25" ht="17.25" customHeight="1" x14ac:dyDescent="0.3">
      <c r="A28" s="41" t="s">
        <v>52</v>
      </c>
      <c r="B28" s="40"/>
      <c r="C28" s="40"/>
      <c r="D28" s="39"/>
      <c r="E28" s="76"/>
      <c r="F28" s="76"/>
      <c r="G28" s="182"/>
      <c r="H28" s="174"/>
      <c r="I28" s="76"/>
      <c r="J28" s="174"/>
      <c r="K28" s="76"/>
      <c r="L28" s="174"/>
      <c r="M28" s="76"/>
      <c r="N28" s="174"/>
      <c r="O28" s="90"/>
      <c r="P28" s="174"/>
      <c r="Q28" s="90"/>
      <c r="R28" s="174"/>
    </row>
    <row r="29" spans="1:25" ht="15.75" customHeight="1" x14ac:dyDescent="0.3">
      <c r="A29" s="41" t="s">
        <v>53</v>
      </c>
      <c r="B29" s="40"/>
      <c r="C29" s="40"/>
      <c r="D29" s="39"/>
      <c r="E29" s="76"/>
      <c r="F29" s="76"/>
      <c r="G29" s="137"/>
      <c r="H29" s="154"/>
      <c r="I29" s="76"/>
      <c r="J29" s="154"/>
      <c r="K29" s="76"/>
      <c r="L29" s="154"/>
      <c r="M29" s="76"/>
      <c r="N29" s="154"/>
      <c r="O29" s="90"/>
      <c r="P29" s="154"/>
      <c r="Q29" s="90"/>
      <c r="R29" s="154"/>
    </row>
    <row r="30" spans="1:25" ht="15.75" customHeight="1" x14ac:dyDescent="0.3">
      <c r="A30" s="41" t="s">
        <v>54</v>
      </c>
      <c r="B30" s="40"/>
      <c r="C30" s="40"/>
      <c r="D30" s="39"/>
      <c r="E30" s="182"/>
      <c r="F30" s="182"/>
      <c r="G30" s="182"/>
      <c r="H30" s="174"/>
      <c r="I30" s="182"/>
      <c r="J30" s="174"/>
      <c r="K30" s="189"/>
      <c r="L30" s="174"/>
      <c r="M30" s="189"/>
      <c r="N30" s="174"/>
      <c r="O30" s="182"/>
      <c r="P30" s="174"/>
      <c r="Q30" s="182"/>
      <c r="R30" s="174"/>
    </row>
    <row r="31" spans="1:25" ht="15.75" customHeight="1" x14ac:dyDescent="0.3">
      <c r="A31" s="41" t="s">
        <v>151</v>
      </c>
      <c r="B31" s="40"/>
      <c r="C31" s="40"/>
      <c r="D31" s="39"/>
      <c r="E31" s="182"/>
      <c r="F31" s="182"/>
      <c r="G31" s="182"/>
      <c r="H31" s="174"/>
      <c r="I31" s="182"/>
      <c r="J31" s="174"/>
      <c r="K31" s="189"/>
      <c r="L31" s="174"/>
      <c r="M31" s="189"/>
      <c r="N31" s="174"/>
      <c r="O31" s="182" t="s">
        <v>102</v>
      </c>
      <c r="P31" s="174"/>
      <c r="Q31" s="182" t="s">
        <v>102</v>
      </c>
      <c r="R31" s="174"/>
    </row>
    <row r="32" spans="1:25" ht="15.75" customHeight="1" x14ac:dyDescent="0.3">
      <c r="A32" s="41" t="s">
        <v>56</v>
      </c>
      <c r="B32" s="40"/>
      <c r="C32" s="40"/>
      <c r="D32" s="39"/>
      <c r="E32" s="76"/>
      <c r="F32" s="76"/>
      <c r="G32" s="182"/>
      <c r="H32" s="174"/>
      <c r="I32" s="76"/>
      <c r="J32" s="174"/>
      <c r="K32" s="76"/>
      <c r="L32" s="174"/>
      <c r="M32" s="76"/>
      <c r="N32" s="174"/>
      <c r="O32" s="91">
        <v>43969</v>
      </c>
      <c r="P32" s="174"/>
      <c r="Q32" s="91">
        <v>43973</v>
      </c>
      <c r="R32" s="174"/>
    </row>
    <row r="33" spans="1:18" ht="15.75" customHeight="1" x14ac:dyDescent="0.3">
      <c r="A33" s="92"/>
      <c r="B33" s="92"/>
      <c r="C33" s="92"/>
      <c r="D33" s="73"/>
      <c r="G33" s="167" t="s">
        <v>57</v>
      </c>
      <c r="H33" s="168">
        <f>AVERAGE(E24:G24)</f>
        <v>0.85555555555555551</v>
      </c>
      <c r="I33" s="167" t="s">
        <v>57</v>
      </c>
      <c r="J33" s="168">
        <f>AVERAGE(I24)</f>
        <v>0.6</v>
      </c>
      <c r="K33" s="167" t="s">
        <v>57</v>
      </c>
      <c r="L33" s="168">
        <f>AVERAGE(K24)</f>
        <v>1</v>
      </c>
      <c r="M33" s="167" t="s">
        <v>57</v>
      </c>
      <c r="N33" s="168">
        <f>AVERAGE(M24)</f>
        <v>1</v>
      </c>
      <c r="O33" s="167" t="s">
        <v>57</v>
      </c>
      <c r="P33" s="168">
        <f>AVERAGE(O24)</f>
        <v>0.96666666666666667</v>
      </c>
      <c r="Q33" s="167" t="s">
        <v>57</v>
      </c>
      <c r="R33" s="168">
        <f>AVERAGE(Q24)</f>
        <v>1</v>
      </c>
    </row>
    <row r="34" spans="1:18" ht="15.75" customHeight="1" x14ac:dyDescent="0.3">
      <c r="A34" s="92"/>
      <c r="B34" s="92"/>
      <c r="C34" s="92"/>
      <c r="D34" s="73"/>
      <c r="G34" s="169" t="s">
        <v>58</v>
      </c>
      <c r="H34" s="170">
        <f>COUNTA(E2:G3)</f>
        <v>3</v>
      </c>
      <c r="I34" s="169" t="s">
        <v>58</v>
      </c>
      <c r="J34" s="170">
        <f>COUNTA(I2)</f>
        <v>1</v>
      </c>
      <c r="K34" s="169" t="s">
        <v>58</v>
      </c>
      <c r="L34" s="170">
        <f>COUNTA(K2)</f>
        <v>1</v>
      </c>
      <c r="M34" s="169" t="s">
        <v>58</v>
      </c>
      <c r="N34" s="170">
        <f>COUNTA(M2)</f>
        <v>1</v>
      </c>
      <c r="O34" s="169" t="s">
        <v>58</v>
      </c>
      <c r="P34" s="170">
        <f>COUNTA(O2)</f>
        <v>1</v>
      </c>
      <c r="Q34" s="169" t="s">
        <v>58</v>
      </c>
      <c r="R34" s="170">
        <f>COUNTA(Q2)</f>
        <v>1</v>
      </c>
    </row>
    <row r="35" spans="1:18" ht="15.75" customHeight="1" x14ac:dyDescent="0.3">
      <c r="A35" s="92"/>
      <c r="B35" s="92"/>
      <c r="C35" s="92"/>
      <c r="D35" s="73"/>
      <c r="E35" s="191"/>
      <c r="F35" s="191"/>
      <c r="G35" s="171" t="s">
        <v>59</v>
      </c>
      <c r="H35" s="172">
        <f>SUM(E4:G4)</f>
        <v>1.0555555555555554E-2</v>
      </c>
      <c r="I35" s="171" t="s">
        <v>59</v>
      </c>
      <c r="J35" s="172">
        <f>SUM(I4)</f>
        <v>3.9467592592592601E-3</v>
      </c>
      <c r="K35" s="171" t="s">
        <v>59</v>
      </c>
      <c r="L35" s="172">
        <f>SUM(K4)</f>
        <v>1.6782407407407399E-3</v>
      </c>
      <c r="M35" s="171" t="s">
        <v>59</v>
      </c>
      <c r="N35" s="172">
        <f>SUM(M4)</f>
        <v>9.8379629629629598E-4</v>
      </c>
      <c r="O35" s="171" t="s">
        <v>59</v>
      </c>
      <c r="P35" s="172">
        <f>SUM(O4)</f>
        <v>9.8726851851851805E-3</v>
      </c>
      <c r="Q35" s="171" t="s">
        <v>59</v>
      </c>
      <c r="R35" s="172">
        <f>SUM(Q4)</f>
        <v>3.9814814814814799E-3</v>
      </c>
    </row>
    <row r="36" spans="1:18" ht="15.75" customHeight="1" x14ac:dyDescent="0.25">
      <c r="A36" s="92"/>
      <c r="B36" s="92"/>
      <c r="C36" s="92"/>
      <c r="D36" s="73"/>
      <c r="E36" s="192"/>
      <c r="F36" s="192"/>
      <c r="G36" s="192"/>
      <c r="H36" s="193"/>
      <c r="I36" s="192"/>
      <c r="J36" s="193"/>
    </row>
    <row r="37" spans="1:18" ht="15.75" customHeight="1" x14ac:dyDescent="0.3">
      <c r="A37" s="92"/>
      <c r="B37" s="92"/>
      <c r="C37" s="92"/>
      <c r="D37" s="73"/>
      <c r="E37" s="191"/>
      <c r="F37" s="191"/>
      <c r="G37" s="191"/>
      <c r="H37" s="194"/>
      <c r="I37" s="191"/>
      <c r="J37" s="194"/>
    </row>
    <row r="38" spans="1:18" ht="15.75" customHeight="1" x14ac:dyDescent="0.3">
      <c r="A38" s="92"/>
      <c r="B38" s="92"/>
      <c r="C38" s="92"/>
      <c r="D38" s="73"/>
      <c r="E38" s="191"/>
      <c r="F38" s="191"/>
      <c r="G38" s="191"/>
      <c r="H38" s="194"/>
      <c r="I38" s="191"/>
      <c r="J38" s="194"/>
    </row>
    <row r="39" spans="1:18" ht="15.75" customHeight="1" x14ac:dyDescent="0.3">
      <c r="A39" s="92"/>
      <c r="B39" s="92"/>
      <c r="C39" s="92"/>
      <c r="D39" s="73"/>
      <c r="E39" s="191"/>
      <c r="F39" s="191"/>
      <c r="G39" s="191"/>
      <c r="H39" s="194"/>
      <c r="I39" s="191"/>
      <c r="J39" s="194"/>
    </row>
    <row r="40" spans="1:18" ht="15.75" customHeight="1" x14ac:dyDescent="0.3">
      <c r="A40" s="92"/>
      <c r="B40" s="92"/>
      <c r="C40" s="92"/>
      <c r="D40" s="73"/>
      <c r="E40" s="191"/>
      <c r="F40" s="191"/>
      <c r="G40" s="191"/>
      <c r="H40" s="194"/>
      <c r="I40" s="191"/>
      <c r="J40" s="194"/>
    </row>
    <row r="41" spans="1:18" ht="15.75" customHeight="1" x14ac:dyDescent="0.3">
      <c r="A41" s="92"/>
      <c r="B41" s="92"/>
      <c r="C41" s="92"/>
      <c r="D41" s="73"/>
      <c r="E41" s="195"/>
      <c r="F41" s="195"/>
      <c r="G41" s="195"/>
      <c r="H41" s="196"/>
      <c r="I41" s="195"/>
      <c r="J41" s="196"/>
    </row>
    <row r="42" spans="1:18" ht="15.75" customHeight="1" x14ac:dyDescent="0.3">
      <c r="A42" s="92"/>
      <c r="B42" s="92"/>
      <c r="C42" s="92"/>
      <c r="D42" s="73"/>
      <c r="E42" s="191"/>
      <c r="F42" s="191"/>
      <c r="G42" s="191"/>
      <c r="H42" s="194"/>
      <c r="I42" s="191"/>
      <c r="J42" s="194"/>
    </row>
    <row r="43" spans="1:18" ht="15.75" customHeight="1" x14ac:dyDescent="0.3">
      <c r="A43" s="92"/>
      <c r="B43" s="92"/>
      <c r="C43" s="92"/>
      <c r="D43" s="73"/>
      <c r="E43" s="191"/>
      <c r="F43" s="191"/>
      <c r="G43" s="191"/>
      <c r="H43" s="194"/>
      <c r="I43" s="191"/>
      <c r="J43" s="194"/>
    </row>
    <row r="44" spans="1:18" ht="15.75" customHeight="1" x14ac:dyDescent="0.3">
      <c r="A44" s="92"/>
      <c r="B44" s="92"/>
      <c r="C44" s="92"/>
      <c r="D44" s="73"/>
      <c r="H44" s="194"/>
      <c r="I44" s="197"/>
      <c r="J44" s="198"/>
    </row>
    <row r="45" spans="1:18" ht="15.75" customHeight="1" x14ac:dyDescent="0.3">
      <c r="A45" s="92"/>
      <c r="B45" s="92"/>
      <c r="C45" s="92"/>
      <c r="D45" s="73"/>
      <c r="H45" s="194"/>
      <c r="I45" s="197"/>
      <c r="J45" s="199"/>
    </row>
    <row r="46" spans="1:18" ht="15.75" customHeight="1" x14ac:dyDescent="0.3">
      <c r="A46" s="92"/>
      <c r="B46" s="92"/>
      <c r="C46" s="92"/>
      <c r="D46" s="73"/>
      <c r="H46" s="194"/>
      <c r="I46" s="200"/>
      <c r="J46" s="201"/>
    </row>
    <row r="47" spans="1:18" ht="15.75" customHeight="1" x14ac:dyDescent="0.3">
      <c r="A47" s="92"/>
      <c r="B47" s="92"/>
      <c r="C47" s="92"/>
      <c r="D47" s="73"/>
      <c r="E47" s="93"/>
      <c r="J47" s="194"/>
    </row>
    <row r="48" spans="1:18" ht="15.75" customHeight="1" x14ac:dyDescent="0.3">
      <c r="A48" s="92"/>
      <c r="B48" s="92"/>
      <c r="C48" s="92"/>
      <c r="D48" s="73"/>
      <c r="E48" s="93"/>
      <c r="J48" s="194"/>
    </row>
    <row r="49" spans="1:10" ht="15.75" customHeight="1" x14ac:dyDescent="0.3">
      <c r="A49" s="92"/>
      <c r="B49" s="92"/>
      <c r="C49" s="92"/>
      <c r="D49" s="73"/>
      <c r="E49" s="93"/>
      <c r="J49" s="194"/>
    </row>
    <row r="50" spans="1:10" ht="15.75" customHeight="1" x14ac:dyDescent="0.25">
      <c r="A50" s="94"/>
      <c r="B50" s="94"/>
      <c r="C50" s="94"/>
      <c r="D50" s="95"/>
      <c r="E50" s="93"/>
    </row>
    <row r="51" spans="1:10" ht="15.75" customHeight="1" x14ac:dyDescent="0.25">
      <c r="A51" s="94"/>
      <c r="B51" s="94"/>
      <c r="C51" s="94"/>
      <c r="D51" s="95"/>
      <c r="E51" s="93"/>
    </row>
    <row r="52" spans="1:10" ht="15.75" customHeight="1" x14ac:dyDescent="0.25">
      <c r="A52" s="94"/>
      <c r="B52" s="94"/>
      <c r="C52" s="94"/>
      <c r="D52" s="95"/>
      <c r="E52" s="93"/>
    </row>
    <row r="53" spans="1:10" ht="15.75" customHeight="1" x14ac:dyDescent="0.25">
      <c r="A53" s="94"/>
      <c r="B53" s="94"/>
      <c r="C53" s="94"/>
      <c r="D53" s="95"/>
      <c r="E53" s="93"/>
    </row>
    <row r="54" spans="1:10" ht="15.75" customHeight="1" x14ac:dyDescent="0.25">
      <c r="A54" s="94"/>
      <c r="B54" s="94"/>
      <c r="C54" s="94"/>
      <c r="D54" s="95"/>
      <c r="E54" s="93"/>
    </row>
    <row r="55" spans="1:10" ht="15.75" customHeight="1" x14ac:dyDescent="0.25">
      <c r="A55" s="94"/>
      <c r="B55" s="94"/>
      <c r="C55" s="94"/>
      <c r="D55" s="95"/>
      <c r="E55" s="93"/>
    </row>
    <row r="56" spans="1:10" ht="15.75" customHeight="1" x14ac:dyDescent="0.25">
      <c r="A56" s="94"/>
      <c r="B56" s="94"/>
      <c r="C56" s="94"/>
      <c r="D56" s="93"/>
      <c r="E56" s="93"/>
    </row>
    <row r="57" spans="1:10" ht="15.75" customHeight="1" x14ac:dyDescent="0.25">
      <c r="A57" s="94"/>
      <c r="B57" s="94"/>
      <c r="C57" s="94"/>
      <c r="D57" s="93"/>
      <c r="E57" s="93"/>
    </row>
    <row r="58" spans="1:10" ht="15.75" customHeight="1" x14ac:dyDescent="0.25">
      <c r="A58" s="94"/>
      <c r="B58" s="94"/>
      <c r="C58" s="94"/>
      <c r="D58" s="93"/>
      <c r="E58" s="93"/>
    </row>
    <row r="59" spans="1:10" ht="15.75" customHeight="1" x14ac:dyDescent="0.25">
      <c r="A59" s="94"/>
      <c r="B59" s="94"/>
      <c r="C59" s="94"/>
      <c r="D59" s="93"/>
      <c r="E59" s="93"/>
    </row>
    <row r="60" spans="1:10" ht="15.75" customHeight="1" x14ac:dyDescent="0.25">
      <c r="A60" s="94"/>
      <c r="B60" s="94"/>
      <c r="C60" s="94"/>
      <c r="D60" s="93"/>
      <c r="E60" s="93"/>
    </row>
    <row r="61" spans="1:10" ht="15.75" customHeight="1" x14ac:dyDescent="0.25">
      <c r="A61" s="94"/>
      <c r="B61" s="94"/>
      <c r="C61" s="94"/>
      <c r="D61" s="93"/>
      <c r="E61" s="93"/>
    </row>
    <row r="62" spans="1:10" ht="15.75" customHeight="1" x14ac:dyDescent="0.25">
      <c r="A62" s="94"/>
      <c r="B62" s="94"/>
      <c r="C62" s="94"/>
      <c r="D62" s="93"/>
      <c r="E62" s="93"/>
    </row>
    <row r="63" spans="1:10" ht="15.75" customHeight="1" x14ac:dyDescent="0.25">
      <c r="A63" s="94"/>
      <c r="B63" s="94"/>
      <c r="C63" s="94"/>
      <c r="D63" s="93"/>
      <c r="E63" s="93"/>
    </row>
    <row r="64" spans="1:10" ht="15.75" customHeight="1" x14ac:dyDescent="0.25">
      <c r="D64" s="85"/>
      <c r="E64" s="85"/>
    </row>
    <row r="65" spans="4:5" ht="15.75" customHeight="1" x14ac:dyDescent="0.25">
      <c r="D65" s="85"/>
      <c r="E65" s="85"/>
    </row>
    <row r="66" spans="4:5" ht="15.75" customHeight="1" x14ac:dyDescent="0.25">
      <c r="D66" s="85"/>
      <c r="E66" s="85"/>
    </row>
    <row r="67" spans="4:5" ht="15.75" customHeight="1" x14ac:dyDescent="0.25">
      <c r="D67" s="85"/>
      <c r="E67" s="85"/>
    </row>
    <row r="68" spans="4:5" ht="15.75" customHeight="1" x14ac:dyDescent="0.25">
      <c r="D68" s="85"/>
      <c r="E68" s="85"/>
    </row>
    <row r="69" spans="4:5" ht="15.75" customHeight="1" x14ac:dyDescent="0.25">
      <c r="D69" s="85"/>
      <c r="E69" s="85"/>
    </row>
    <row r="70" spans="4:5" ht="15.75" customHeight="1" x14ac:dyDescent="0.25">
      <c r="D70" s="85"/>
      <c r="E70" s="85"/>
    </row>
    <row r="71" spans="4:5" ht="15.75" customHeight="1" x14ac:dyDescent="0.25">
      <c r="D71" s="85"/>
      <c r="E71" s="85"/>
    </row>
    <row r="72" spans="4:5" ht="15.75" customHeight="1" x14ac:dyDescent="0.25">
      <c r="D72" s="85"/>
      <c r="E72" s="85"/>
    </row>
    <row r="73" spans="4:5" ht="15.75" customHeight="1" x14ac:dyDescent="0.25">
      <c r="D73" s="85"/>
      <c r="E73" s="85"/>
    </row>
    <row r="74" spans="4:5" ht="15.75" customHeight="1" x14ac:dyDescent="0.25">
      <c r="D74" s="85"/>
      <c r="E74" s="85"/>
    </row>
    <row r="75" spans="4:5" ht="15.75" customHeight="1" x14ac:dyDescent="0.25">
      <c r="D75" s="85"/>
      <c r="E75" s="85"/>
    </row>
    <row r="76" spans="4:5" ht="15.75" customHeight="1" x14ac:dyDescent="0.25">
      <c r="D76" s="85"/>
      <c r="E76" s="85"/>
    </row>
    <row r="77" spans="4:5" ht="15.75" customHeight="1" x14ac:dyDescent="0.25">
      <c r="D77" s="85"/>
      <c r="E77" s="85"/>
    </row>
    <row r="78" spans="4:5" ht="15.75" customHeight="1" x14ac:dyDescent="0.25">
      <c r="D78" s="85"/>
      <c r="E78" s="85"/>
    </row>
    <row r="79" spans="4:5" ht="15.75" customHeight="1" x14ac:dyDescent="0.25">
      <c r="D79" s="85"/>
      <c r="E79" s="85"/>
    </row>
    <row r="80" spans="4:5" ht="15.75" customHeight="1" x14ac:dyDescent="0.25">
      <c r="D80" s="85"/>
      <c r="E80" s="85"/>
    </row>
    <row r="81" spans="4:5" ht="15.75" customHeight="1" x14ac:dyDescent="0.25">
      <c r="D81" s="85"/>
      <c r="E81" s="85"/>
    </row>
    <row r="82" spans="4:5" ht="15.75" customHeight="1" x14ac:dyDescent="0.25">
      <c r="D82" s="85"/>
      <c r="E82" s="85"/>
    </row>
    <row r="83" spans="4:5" ht="15.75" customHeight="1" x14ac:dyDescent="0.25">
      <c r="D83" s="85"/>
      <c r="E83" s="85"/>
    </row>
    <row r="84" spans="4:5" ht="15.75" customHeight="1" x14ac:dyDescent="0.25">
      <c r="D84" s="85"/>
      <c r="E84" s="85"/>
    </row>
    <row r="85" spans="4:5" ht="15.75" customHeight="1" x14ac:dyDescent="0.25">
      <c r="D85" s="85"/>
      <c r="E85" s="85"/>
    </row>
    <row r="86" spans="4:5" ht="15.75" customHeight="1" x14ac:dyDescent="0.25">
      <c r="D86" s="85"/>
      <c r="E86" s="85"/>
    </row>
    <row r="87" spans="4:5" ht="15.75" customHeight="1" x14ac:dyDescent="0.25">
      <c r="D87" s="85"/>
      <c r="E87" s="85"/>
    </row>
    <row r="88" spans="4:5" ht="15.75" customHeight="1" x14ac:dyDescent="0.25">
      <c r="D88" s="85"/>
      <c r="E88" s="85"/>
    </row>
    <row r="89" spans="4:5" ht="15.75" customHeight="1" x14ac:dyDescent="0.25">
      <c r="D89" s="85"/>
      <c r="E89" s="85"/>
    </row>
    <row r="90" spans="4:5" ht="15.75" customHeight="1" x14ac:dyDescent="0.25">
      <c r="D90" s="85"/>
      <c r="E90" s="85"/>
    </row>
    <row r="91" spans="4:5" ht="15.75" customHeight="1" x14ac:dyDescent="0.25">
      <c r="D91" s="85"/>
      <c r="E91" s="85"/>
    </row>
    <row r="92" spans="4:5" ht="15.75" customHeight="1" x14ac:dyDescent="0.25">
      <c r="D92" s="85"/>
      <c r="E92" s="85"/>
    </row>
    <row r="93" spans="4:5" ht="15.75" customHeight="1" x14ac:dyDescent="0.25">
      <c r="D93" s="85"/>
      <c r="E93" s="85"/>
    </row>
    <row r="94" spans="4:5" ht="15.75" customHeight="1" x14ac:dyDescent="0.25">
      <c r="D94" s="85"/>
      <c r="E94" s="85"/>
    </row>
    <row r="95" spans="4:5" ht="15.75" customHeight="1" x14ac:dyDescent="0.25">
      <c r="D95" s="85"/>
      <c r="E95" s="85"/>
    </row>
    <row r="96" spans="4:5" ht="15.75" customHeight="1" x14ac:dyDescent="0.25">
      <c r="D96" s="85"/>
      <c r="E96" s="85"/>
    </row>
    <row r="97" spans="4:5" ht="15.75" customHeight="1" x14ac:dyDescent="0.25">
      <c r="D97" s="85"/>
      <c r="E97" s="85"/>
    </row>
    <row r="98" spans="4:5" ht="15.75" customHeight="1" x14ac:dyDescent="0.25">
      <c r="D98" s="85"/>
      <c r="E98" s="85"/>
    </row>
    <row r="99" spans="4:5" ht="15.75" customHeight="1" x14ac:dyDescent="0.25">
      <c r="D99" s="85"/>
      <c r="E99" s="85"/>
    </row>
    <row r="100" spans="4:5" ht="15.75" customHeight="1" x14ac:dyDescent="0.25">
      <c r="D100" s="85"/>
      <c r="E100" s="85"/>
    </row>
    <row r="101" spans="4:5" ht="15.75" customHeight="1" x14ac:dyDescent="0.25">
      <c r="D101" s="85"/>
      <c r="E101" s="85"/>
    </row>
    <row r="102" spans="4:5" ht="15.75" customHeight="1" x14ac:dyDescent="0.25">
      <c r="D102" s="85"/>
      <c r="E102" s="85"/>
    </row>
    <row r="103" spans="4:5" ht="15.75" customHeight="1" x14ac:dyDescent="0.25">
      <c r="D103" s="85"/>
      <c r="E103" s="85"/>
    </row>
    <row r="104" spans="4:5" ht="15.75" customHeight="1" x14ac:dyDescent="0.25">
      <c r="D104" s="85"/>
      <c r="E104" s="85"/>
    </row>
    <row r="105" spans="4:5" ht="15.75" customHeight="1" x14ac:dyDescent="0.25">
      <c r="D105" s="85"/>
      <c r="E105" s="85"/>
    </row>
    <row r="106" spans="4:5" ht="15.75" customHeight="1" x14ac:dyDescent="0.25">
      <c r="D106" s="85"/>
      <c r="E106" s="85"/>
    </row>
    <row r="107" spans="4:5" ht="15.75" customHeight="1" x14ac:dyDescent="0.25">
      <c r="D107" s="85"/>
      <c r="E107" s="85"/>
    </row>
    <row r="108" spans="4:5" ht="15.75" customHeight="1" x14ac:dyDescent="0.25">
      <c r="D108" s="85"/>
      <c r="E108" s="85"/>
    </row>
    <row r="109" spans="4:5" ht="15.75" customHeight="1" x14ac:dyDescent="0.25">
      <c r="D109" s="85"/>
      <c r="E109" s="85"/>
    </row>
    <row r="110" spans="4:5" ht="15.75" customHeight="1" x14ac:dyDescent="0.25">
      <c r="D110" s="85"/>
      <c r="E110" s="85"/>
    </row>
    <row r="111" spans="4:5" ht="15.75" customHeight="1" x14ac:dyDescent="0.25">
      <c r="D111" s="85"/>
      <c r="E111" s="85"/>
    </row>
    <row r="112" spans="4:5" ht="15.75" customHeight="1" x14ac:dyDescent="0.25">
      <c r="D112" s="85"/>
      <c r="E112" s="85"/>
    </row>
    <row r="113" spans="4:5" ht="15.75" customHeight="1" x14ac:dyDescent="0.25">
      <c r="D113" s="85"/>
      <c r="E113" s="85"/>
    </row>
    <row r="114" spans="4:5" ht="15.75" customHeight="1" x14ac:dyDescent="0.25">
      <c r="D114" s="85"/>
      <c r="E114" s="85"/>
    </row>
    <row r="115" spans="4:5" ht="15.75" customHeight="1" x14ac:dyDescent="0.25">
      <c r="D115" s="85"/>
      <c r="E115" s="85"/>
    </row>
    <row r="116" spans="4:5" ht="15.75" customHeight="1" x14ac:dyDescent="0.25">
      <c r="D116" s="85"/>
      <c r="E116" s="85"/>
    </row>
    <row r="117" spans="4:5" ht="15.75" customHeight="1" x14ac:dyDescent="0.25">
      <c r="D117" s="85"/>
      <c r="E117" s="85"/>
    </row>
    <row r="118" spans="4:5" ht="15.75" customHeight="1" x14ac:dyDescent="0.25">
      <c r="D118" s="85"/>
      <c r="E118" s="85"/>
    </row>
    <row r="119" spans="4:5" ht="15.75" customHeight="1" x14ac:dyDescent="0.25">
      <c r="D119" s="85"/>
      <c r="E119" s="85"/>
    </row>
    <row r="120" spans="4:5" ht="15.75" customHeight="1" x14ac:dyDescent="0.25">
      <c r="D120" s="85"/>
      <c r="E120" s="85"/>
    </row>
    <row r="121" spans="4:5" ht="15.75" customHeight="1" x14ac:dyDescent="0.25">
      <c r="D121" s="85"/>
      <c r="E121" s="85"/>
    </row>
    <row r="122" spans="4:5" ht="15.75" customHeight="1" x14ac:dyDescent="0.25">
      <c r="D122" s="85"/>
      <c r="E122" s="85"/>
    </row>
    <row r="123" spans="4:5" ht="15.75" customHeight="1" x14ac:dyDescent="0.25">
      <c r="D123" s="85"/>
      <c r="E123" s="85"/>
    </row>
    <row r="124" spans="4:5" ht="15.75" customHeight="1" x14ac:dyDescent="0.25">
      <c r="D124" s="85"/>
      <c r="E124" s="85"/>
    </row>
    <row r="125" spans="4:5" ht="15.75" customHeight="1" x14ac:dyDescent="0.25">
      <c r="D125" s="85"/>
      <c r="E125" s="85"/>
    </row>
    <row r="126" spans="4:5" ht="15.75" customHeight="1" x14ac:dyDescent="0.25">
      <c r="D126" s="85"/>
      <c r="E126" s="85"/>
    </row>
    <row r="127" spans="4:5" ht="15.75" customHeight="1" x14ac:dyDescent="0.25">
      <c r="D127" s="85"/>
      <c r="E127" s="85"/>
    </row>
    <row r="128" spans="4:5" ht="15.75" customHeight="1" x14ac:dyDescent="0.25">
      <c r="D128" s="85"/>
      <c r="E128" s="85"/>
    </row>
    <row r="129" spans="4:5" ht="15.75" customHeight="1" x14ac:dyDescent="0.25">
      <c r="D129" s="85"/>
      <c r="E129" s="85"/>
    </row>
    <row r="130" spans="4:5" ht="15.75" customHeight="1" x14ac:dyDescent="0.25">
      <c r="D130" s="85"/>
      <c r="E130" s="85"/>
    </row>
    <row r="131" spans="4:5" ht="15.75" customHeight="1" x14ac:dyDescent="0.25">
      <c r="D131" s="85"/>
      <c r="E131" s="85"/>
    </row>
    <row r="132" spans="4:5" ht="15.75" customHeight="1" x14ac:dyDescent="0.25">
      <c r="D132" s="85"/>
      <c r="E132" s="85"/>
    </row>
    <row r="133" spans="4:5" ht="15.75" customHeight="1" x14ac:dyDescent="0.25">
      <c r="D133" s="85"/>
      <c r="E133" s="85"/>
    </row>
    <row r="134" spans="4:5" ht="15.75" customHeight="1" x14ac:dyDescent="0.25">
      <c r="D134" s="85"/>
      <c r="E134" s="85"/>
    </row>
    <row r="135" spans="4:5" ht="15.75" customHeight="1" x14ac:dyDescent="0.25">
      <c r="D135" s="85"/>
      <c r="E135" s="85"/>
    </row>
    <row r="136" spans="4:5" ht="15.75" customHeight="1" x14ac:dyDescent="0.25">
      <c r="D136" s="85"/>
      <c r="E136" s="85"/>
    </row>
    <row r="137" spans="4:5" ht="15.75" customHeight="1" x14ac:dyDescent="0.25">
      <c r="D137" s="85"/>
      <c r="E137" s="85"/>
    </row>
    <row r="138" spans="4:5" ht="15.75" customHeight="1" x14ac:dyDescent="0.25">
      <c r="D138" s="85"/>
      <c r="E138" s="85"/>
    </row>
    <row r="139" spans="4:5" ht="15.75" customHeight="1" x14ac:dyDescent="0.25">
      <c r="D139" s="85"/>
      <c r="E139" s="85"/>
    </row>
    <row r="140" spans="4:5" ht="15.75" customHeight="1" x14ac:dyDescent="0.25">
      <c r="D140" s="85"/>
      <c r="E140" s="85"/>
    </row>
    <row r="141" spans="4:5" ht="15.75" customHeight="1" x14ac:dyDescent="0.25">
      <c r="D141" s="85"/>
      <c r="E141" s="85"/>
    </row>
    <row r="142" spans="4:5" ht="15.75" customHeight="1" x14ac:dyDescent="0.25">
      <c r="D142" s="85"/>
      <c r="E142" s="85"/>
    </row>
    <row r="143" spans="4:5" ht="15.75" customHeight="1" x14ac:dyDescent="0.25">
      <c r="D143" s="85"/>
      <c r="E143" s="85"/>
    </row>
    <row r="144" spans="4:5" ht="15.75" customHeight="1" x14ac:dyDescent="0.25">
      <c r="D144" s="85"/>
      <c r="E144" s="85"/>
    </row>
    <row r="145" spans="4:5" ht="15.75" customHeight="1" x14ac:dyDescent="0.25">
      <c r="D145" s="85"/>
      <c r="E145" s="85"/>
    </row>
    <row r="146" spans="4:5" ht="15.75" customHeight="1" x14ac:dyDescent="0.25">
      <c r="D146" s="85"/>
      <c r="E146" s="85"/>
    </row>
    <row r="147" spans="4:5" ht="15.75" customHeight="1" x14ac:dyDescent="0.25">
      <c r="D147" s="85"/>
      <c r="E147" s="85"/>
    </row>
    <row r="148" spans="4:5" ht="15.75" customHeight="1" x14ac:dyDescent="0.25">
      <c r="D148" s="85"/>
      <c r="E148" s="85"/>
    </row>
    <row r="149" spans="4:5" ht="15.75" customHeight="1" x14ac:dyDescent="0.25">
      <c r="D149" s="85"/>
      <c r="E149" s="85"/>
    </row>
    <row r="150" spans="4:5" ht="15.75" customHeight="1" x14ac:dyDescent="0.25">
      <c r="D150" s="85"/>
      <c r="E150" s="85"/>
    </row>
    <row r="151" spans="4:5" ht="15.75" customHeight="1" x14ac:dyDescent="0.25">
      <c r="D151" s="85"/>
      <c r="E151" s="85"/>
    </row>
    <row r="152" spans="4:5" ht="15.75" customHeight="1" x14ac:dyDescent="0.25">
      <c r="D152" s="85"/>
      <c r="E152" s="85"/>
    </row>
    <row r="153" spans="4:5" ht="15.75" customHeight="1" x14ac:dyDescent="0.25">
      <c r="D153" s="85"/>
      <c r="E153" s="85"/>
    </row>
    <row r="154" spans="4:5" ht="15.75" customHeight="1" x14ac:dyDescent="0.25">
      <c r="D154" s="85"/>
      <c r="E154" s="85"/>
    </row>
    <row r="155" spans="4:5" ht="15.75" customHeight="1" x14ac:dyDescent="0.25">
      <c r="D155" s="85"/>
      <c r="E155" s="85"/>
    </row>
    <row r="156" spans="4:5" ht="15.75" customHeight="1" x14ac:dyDescent="0.25">
      <c r="D156" s="85"/>
      <c r="E156" s="85"/>
    </row>
    <row r="157" spans="4:5" ht="15.75" customHeight="1" x14ac:dyDescent="0.25">
      <c r="D157" s="85"/>
      <c r="E157" s="85"/>
    </row>
    <row r="158" spans="4:5" ht="15.75" customHeight="1" x14ac:dyDescent="0.25">
      <c r="D158" s="85"/>
      <c r="E158" s="85"/>
    </row>
    <row r="159" spans="4:5" ht="15.75" customHeight="1" x14ac:dyDescent="0.25">
      <c r="D159" s="85"/>
      <c r="E159" s="85"/>
    </row>
    <row r="160" spans="4:5" ht="15.75" customHeight="1" x14ac:dyDescent="0.25">
      <c r="D160" s="85"/>
      <c r="E160" s="85"/>
    </row>
    <row r="161" spans="4:5" ht="15.75" customHeight="1" x14ac:dyDescent="0.25">
      <c r="D161" s="85"/>
      <c r="E161" s="85"/>
    </row>
    <row r="162" spans="4:5" ht="15.75" customHeight="1" x14ac:dyDescent="0.25">
      <c r="D162" s="85"/>
      <c r="E162" s="85"/>
    </row>
    <row r="163" spans="4:5" ht="15.75" customHeight="1" x14ac:dyDescent="0.25">
      <c r="D163" s="85"/>
      <c r="E163" s="85"/>
    </row>
    <row r="164" spans="4:5" ht="15.75" customHeight="1" x14ac:dyDescent="0.25">
      <c r="D164" s="85"/>
      <c r="E164" s="85"/>
    </row>
    <row r="165" spans="4:5" ht="15.75" customHeight="1" x14ac:dyDescent="0.25">
      <c r="D165" s="85"/>
      <c r="E165" s="85"/>
    </row>
    <row r="166" spans="4:5" ht="15.75" customHeight="1" x14ac:dyDescent="0.25">
      <c r="D166" s="85"/>
      <c r="E166" s="85"/>
    </row>
    <row r="167" spans="4:5" ht="15.75" customHeight="1" x14ac:dyDescent="0.25">
      <c r="D167" s="85"/>
      <c r="E167" s="85"/>
    </row>
    <row r="168" spans="4:5" ht="15.75" customHeight="1" x14ac:dyDescent="0.25">
      <c r="D168" s="85"/>
      <c r="E168" s="85"/>
    </row>
    <row r="169" spans="4:5" ht="15.75" customHeight="1" x14ac:dyDescent="0.25">
      <c r="D169" s="85"/>
      <c r="E169" s="85"/>
    </row>
    <row r="170" spans="4:5" ht="15.75" customHeight="1" x14ac:dyDescent="0.25">
      <c r="D170" s="85"/>
      <c r="E170" s="85"/>
    </row>
    <row r="171" spans="4:5" ht="15.75" customHeight="1" x14ac:dyDescent="0.25">
      <c r="D171" s="85"/>
      <c r="E171" s="85"/>
    </row>
    <row r="172" spans="4:5" ht="15.75" customHeight="1" x14ac:dyDescent="0.25">
      <c r="D172" s="85"/>
      <c r="E172" s="85"/>
    </row>
    <row r="173" spans="4:5" ht="15.75" customHeight="1" x14ac:dyDescent="0.25">
      <c r="D173" s="85"/>
      <c r="E173" s="85"/>
    </row>
    <row r="174" spans="4:5" ht="15.75" customHeight="1" x14ac:dyDescent="0.25">
      <c r="D174" s="85"/>
      <c r="E174" s="85"/>
    </row>
    <row r="175" spans="4:5" ht="15.75" customHeight="1" x14ac:dyDescent="0.25">
      <c r="D175" s="85"/>
      <c r="E175" s="85"/>
    </row>
    <row r="176" spans="4:5" ht="15.75" customHeight="1" x14ac:dyDescent="0.25">
      <c r="D176" s="85"/>
      <c r="E176" s="85"/>
    </row>
    <row r="177" spans="4:5" ht="15.75" customHeight="1" x14ac:dyDescent="0.25">
      <c r="D177" s="85"/>
      <c r="E177" s="85"/>
    </row>
    <row r="178" spans="4:5" ht="15.75" customHeight="1" x14ac:dyDescent="0.25">
      <c r="D178" s="85"/>
      <c r="E178" s="85"/>
    </row>
    <row r="179" spans="4:5" ht="15.75" customHeight="1" x14ac:dyDescent="0.25">
      <c r="D179" s="85"/>
      <c r="E179" s="85"/>
    </row>
    <row r="180" spans="4:5" ht="15.75" customHeight="1" x14ac:dyDescent="0.25">
      <c r="D180" s="85"/>
      <c r="E180" s="85"/>
    </row>
    <row r="181" spans="4:5" ht="15.75" customHeight="1" x14ac:dyDescent="0.25">
      <c r="D181" s="85"/>
      <c r="E181" s="85"/>
    </row>
    <row r="182" spans="4:5" ht="15.75" customHeight="1" x14ac:dyDescent="0.25">
      <c r="D182" s="85"/>
      <c r="E182" s="85"/>
    </row>
    <row r="183" spans="4:5" ht="15.75" customHeight="1" x14ac:dyDescent="0.25">
      <c r="D183" s="85"/>
      <c r="E183" s="85"/>
    </row>
    <row r="184" spans="4:5" ht="15.75" customHeight="1" x14ac:dyDescent="0.25">
      <c r="D184" s="85"/>
      <c r="E184" s="85"/>
    </row>
    <row r="185" spans="4:5" ht="15.75" customHeight="1" x14ac:dyDescent="0.25">
      <c r="D185" s="85"/>
      <c r="E185" s="85"/>
    </row>
    <row r="186" spans="4:5" ht="15.75" customHeight="1" x14ac:dyDescent="0.25">
      <c r="D186" s="85"/>
      <c r="E186" s="85"/>
    </row>
    <row r="187" spans="4:5" ht="15.75" customHeight="1" x14ac:dyDescent="0.25">
      <c r="D187" s="85"/>
      <c r="E187" s="85"/>
    </row>
    <row r="188" spans="4:5" ht="15.75" customHeight="1" x14ac:dyDescent="0.25">
      <c r="D188" s="85"/>
      <c r="E188" s="85"/>
    </row>
    <row r="189" spans="4:5" ht="15.75" customHeight="1" x14ac:dyDescent="0.25">
      <c r="D189" s="85"/>
      <c r="E189" s="85"/>
    </row>
    <row r="190" spans="4:5" ht="15.75" customHeight="1" x14ac:dyDescent="0.25">
      <c r="D190" s="85"/>
      <c r="E190" s="85"/>
    </row>
    <row r="191" spans="4:5" ht="15.75" customHeight="1" x14ac:dyDescent="0.25">
      <c r="D191" s="85"/>
      <c r="E191" s="85"/>
    </row>
    <row r="192" spans="4:5" ht="15.75" customHeight="1" x14ac:dyDescent="0.25">
      <c r="D192" s="85"/>
      <c r="E192" s="85"/>
    </row>
    <row r="193" spans="4:5" ht="15.75" customHeight="1" x14ac:dyDescent="0.25">
      <c r="D193" s="85"/>
      <c r="E193" s="85"/>
    </row>
    <row r="194" spans="4:5" ht="15.75" customHeight="1" x14ac:dyDescent="0.25">
      <c r="D194" s="85"/>
      <c r="E194" s="85"/>
    </row>
    <row r="195" spans="4:5" ht="15.75" customHeight="1" x14ac:dyDescent="0.25">
      <c r="D195" s="85"/>
      <c r="E195" s="85"/>
    </row>
    <row r="196" spans="4:5" ht="15.75" customHeight="1" x14ac:dyDescent="0.25">
      <c r="D196" s="85"/>
      <c r="E196" s="85"/>
    </row>
    <row r="197" spans="4:5" ht="15.75" customHeight="1" x14ac:dyDescent="0.25">
      <c r="D197" s="85"/>
      <c r="E197" s="85"/>
    </row>
    <row r="198" spans="4:5" ht="15.75" customHeight="1" x14ac:dyDescent="0.25">
      <c r="D198" s="85"/>
      <c r="E198" s="85"/>
    </row>
    <row r="199" spans="4:5" ht="15.75" customHeight="1" x14ac:dyDescent="0.25">
      <c r="D199" s="85"/>
      <c r="E199" s="85"/>
    </row>
    <row r="200" spans="4:5" ht="15.75" customHeight="1" x14ac:dyDescent="0.25">
      <c r="D200" s="85"/>
      <c r="E200" s="85"/>
    </row>
    <row r="201" spans="4:5" ht="15.75" customHeight="1" x14ac:dyDescent="0.25">
      <c r="D201" s="85"/>
      <c r="E201" s="85"/>
    </row>
    <row r="202" spans="4:5" ht="15.75" customHeight="1" x14ac:dyDescent="0.25">
      <c r="D202" s="85"/>
      <c r="E202" s="85"/>
    </row>
    <row r="203" spans="4:5" ht="15.75" customHeight="1" x14ac:dyDescent="0.25">
      <c r="D203" s="85"/>
      <c r="E203" s="85"/>
    </row>
    <row r="204" spans="4:5" ht="15.75" customHeight="1" x14ac:dyDescent="0.25">
      <c r="D204" s="85"/>
      <c r="E204" s="85"/>
    </row>
    <row r="205" spans="4:5" ht="15.75" customHeight="1" x14ac:dyDescent="0.25">
      <c r="D205" s="85"/>
      <c r="E205" s="85"/>
    </row>
    <row r="206" spans="4:5" ht="15.75" customHeight="1" x14ac:dyDescent="0.25">
      <c r="D206" s="85"/>
      <c r="E206" s="85"/>
    </row>
    <row r="207" spans="4:5" ht="15.75" customHeight="1" x14ac:dyDescent="0.25">
      <c r="D207" s="85"/>
      <c r="E207" s="85"/>
    </row>
    <row r="208" spans="4:5" ht="15.75" customHeight="1" x14ac:dyDescent="0.25">
      <c r="D208" s="85"/>
      <c r="E208" s="85"/>
    </row>
    <row r="209" spans="4:5" ht="15.75" customHeight="1" x14ac:dyDescent="0.25">
      <c r="D209" s="85"/>
      <c r="E209" s="85"/>
    </row>
    <row r="210" spans="4:5" ht="15.75" customHeight="1" x14ac:dyDescent="0.25">
      <c r="D210" s="85"/>
      <c r="E210" s="85"/>
    </row>
    <row r="211" spans="4:5" ht="15.75" customHeight="1" x14ac:dyDescent="0.25">
      <c r="D211" s="85"/>
      <c r="E211" s="85"/>
    </row>
    <row r="212" spans="4:5" ht="15.75" customHeight="1" x14ac:dyDescent="0.25">
      <c r="D212" s="85"/>
      <c r="E212" s="85"/>
    </row>
    <row r="213" spans="4:5" ht="15.75" customHeight="1" x14ac:dyDescent="0.25">
      <c r="D213" s="85"/>
      <c r="E213" s="85"/>
    </row>
    <row r="214" spans="4:5" ht="15.75" customHeight="1" x14ac:dyDescent="0.25">
      <c r="D214" s="85"/>
      <c r="E214" s="85"/>
    </row>
    <row r="215" spans="4:5" ht="15.75" customHeight="1" x14ac:dyDescent="0.25">
      <c r="D215" s="85"/>
      <c r="E215" s="85"/>
    </row>
    <row r="216" spans="4:5" ht="15.75" customHeight="1" x14ac:dyDescent="0.25">
      <c r="D216" s="85"/>
      <c r="E216" s="85"/>
    </row>
    <row r="217" spans="4:5" ht="15.75" customHeight="1" x14ac:dyDescent="0.25">
      <c r="D217" s="85"/>
      <c r="E217" s="85"/>
    </row>
    <row r="218" spans="4:5" ht="15.75" customHeight="1" x14ac:dyDescent="0.25">
      <c r="D218" s="85"/>
      <c r="E218" s="85"/>
    </row>
    <row r="219" spans="4:5" ht="15.75" customHeight="1" x14ac:dyDescent="0.25">
      <c r="D219" s="85"/>
      <c r="E219" s="85"/>
    </row>
    <row r="220" spans="4:5" ht="15.75" customHeight="1" x14ac:dyDescent="0.25">
      <c r="D220" s="85"/>
      <c r="E220" s="85"/>
    </row>
    <row r="221" spans="4:5" ht="15.75" customHeight="1" x14ac:dyDescent="0.25">
      <c r="D221" s="85"/>
      <c r="E221" s="85"/>
    </row>
    <row r="222" spans="4:5" ht="15.75" customHeight="1" x14ac:dyDescent="0.25">
      <c r="D222" s="85"/>
      <c r="E222" s="85"/>
    </row>
    <row r="223" spans="4:5" ht="15.75" customHeight="1" x14ac:dyDescent="0.25">
      <c r="D223" s="85"/>
      <c r="E223" s="85"/>
    </row>
    <row r="224" spans="4:5" ht="15.75" customHeight="1" x14ac:dyDescent="0.25">
      <c r="D224" s="85"/>
      <c r="E224" s="85"/>
    </row>
    <row r="225" spans="4:5" ht="15.75" customHeight="1" x14ac:dyDescent="0.25">
      <c r="D225" s="85"/>
      <c r="E225" s="85"/>
    </row>
    <row r="226" spans="4:5" ht="15.75" customHeight="1" x14ac:dyDescent="0.25">
      <c r="D226" s="85"/>
      <c r="E226" s="85"/>
    </row>
    <row r="227" spans="4:5" ht="15.75" customHeight="1" x14ac:dyDescent="0.25">
      <c r="D227" s="85"/>
      <c r="E227" s="85"/>
    </row>
    <row r="228" spans="4:5" ht="15.75" customHeight="1" x14ac:dyDescent="0.25">
      <c r="D228" s="85"/>
      <c r="E228" s="85"/>
    </row>
    <row r="229" spans="4:5" ht="15.75" customHeight="1" x14ac:dyDescent="0.25"/>
    <row r="230" spans="4:5" ht="15.75" customHeight="1" x14ac:dyDescent="0.25"/>
    <row r="231" spans="4:5" ht="15.75" customHeight="1" x14ac:dyDescent="0.25"/>
    <row r="232" spans="4:5" ht="15.75" customHeight="1" x14ac:dyDescent="0.25"/>
    <row r="233" spans="4:5" ht="15.75" customHeight="1" x14ac:dyDescent="0.25"/>
    <row r="234" spans="4:5" ht="15.75" customHeight="1" x14ac:dyDescent="0.25"/>
    <row r="235" spans="4:5" ht="15.75" customHeight="1" x14ac:dyDescent="0.25"/>
    <row r="236" spans="4:5" ht="15.75" customHeight="1" x14ac:dyDescent="0.25"/>
    <row r="237" spans="4:5" ht="15.75" customHeight="1" x14ac:dyDescent="0.25"/>
    <row r="238" spans="4:5" ht="15.75" customHeight="1" x14ac:dyDescent="0.25"/>
    <row r="239" spans="4:5" ht="15.75" customHeight="1" x14ac:dyDescent="0.25"/>
    <row r="240" spans="4: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2">
    <mergeCell ref="A32:D32"/>
    <mergeCell ref="A23:D23"/>
    <mergeCell ref="A24:D24"/>
    <mergeCell ref="A25:D25"/>
    <mergeCell ref="A26:D26"/>
    <mergeCell ref="A27:D27"/>
    <mergeCell ref="A28:D28"/>
    <mergeCell ref="A29:D29"/>
    <mergeCell ref="A30:D30"/>
    <mergeCell ref="A31:D31"/>
    <mergeCell ref="Q2:Q3"/>
    <mergeCell ref="Z3:AB3"/>
    <mergeCell ref="S2:S3"/>
    <mergeCell ref="T2:T3"/>
    <mergeCell ref="U2:U3"/>
    <mergeCell ref="V2:V3"/>
    <mergeCell ref="W2:W3"/>
    <mergeCell ref="X2:X3"/>
    <mergeCell ref="Y2:Y3"/>
    <mergeCell ref="I2:I3"/>
    <mergeCell ref="K2:K3"/>
    <mergeCell ref="M2:M3"/>
    <mergeCell ref="O2:O3"/>
    <mergeCell ref="B1:B3"/>
    <mergeCell ref="A5:A21"/>
    <mergeCell ref="C1:C3"/>
    <mergeCell ref="E1:G1"/>
    <mergeCell ref="D2:D3"/>
    <mergeCell ref="E2:E3"/>
    <mergeCell ref="F2:F3"/>
    <mergeCell ref="G2:G3"/>
    <mergeCell ref="B4:D4"/>
  </mergeCells>
  <hyperlinks>
    <hyperlink ref="E2" r:id="rId1"/>
    <hyperlink ref="F2" r:id="rId2"/>
    <hyperlink ref="G2" r:id="rId3"/>
    <hyperlink ref="I2" r:id="rId4"/>
    <hyperlink ref="K2" r:id="rId5"/>
    <hyperlink ref="M2" r:id="rId6"/>
    <hyperlink ref="O2" r:id="rId7"/>
    <hyperlink ref="Q2" r:id="rId8"/>
  </hyperlinks>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L1000"/>
  <sheetViews>
    <sheetView workbookViewId="0">
      <pane xSplit="4" ySplit="4" topLeftCell="BE17" activePane="bottomRight" state="frozenSplit"/>
      <selection activeCell="E1" sqref="E1"/>
      <selection pane="topRight"/>
      <selection pane="bottomLeft"/>
      <selection pane="bottomRight" activeCell="E1" sqref="E1:H1"/>
    </sheetView>
  </sheetViews>
  <sheetFormatPr defaultColWidth="13.296875" defaultRowHeight="15" customHeight="1" x14ac:dyDescent="0.25"/>
  <cols>
    <col min="1" max="1" width="5.19921875" customWidth="1"/>
    <col min="2" max="2" width="8.3984375" customWidth="1"/>
    <col min="3" max="3" width="8.09765625" customWidth="1"/>
    <col min="4" max="4" width="49" customWidth="1"/>
    <col min="5" max="5" width="13.69921875" customWidth="1"/>
    <col min="6" max="6" width="12.59765625" customWidth="1"/>
    <col min="7" max="37" width="13.296875" customWidth="1"/>
    <col min="38" max="38" width="10.09765625" customWidth="1"/>
    <col min="39" max="55" width="13.296875" customWidth="1"/>
    <col min="56" max="59" width="14" customWidth="1"/>
    <col min="60" max="60" width="13.296875" customWidth="1"/>
    <col min="61" max="61" width="18.69921875" customWidth="1"/>
    <col min="62" max="62" width="20" customWidth="1"/>
    <col min="63" max="63" width="39.5" customWidth="1"/>
    <col min="64" max="64" width="16.3984375" customWidth="1"/>
  </cols>
  <sheetData>
    <row r="1" spans="1:64" ht="25.5" customHeight="1" x14ac:dyDescent="0.3">
      <c r="A1" s="55"/>
      <c r="B1" s="43" t="s">
        <v>0</v>
      </c>
      <c r="C1" s="43" t="s">
        <v>1</v>
      </c>
      <c r="D1" s="55" t="s">
        <v>2</v>
      </c>
      <c r="E1" s="33">
        <v>43945</v>
      </c>
      <c r="F1" s="32"/>
      <c r="G1" s="32"/>
      <c r="H1" s="31"/>
      <c r="I1" s="174"/>
      <c r="J1" s="12">
        <v>43949</v>
      </c>
      <c r="K1" s="11"/>
      <c r="L1" s="11"/>
      <c r="M1" s="10"/>
      <c r="N1" s="174"/>
      <c r="O1" s="33">
        <v>43950</v>
      </c>
      <c r="P1" s="32"/>
      <c r="Q1" s="31"/>
      <c r="R1" s="174"/>
      <c r="S1" s="33">
        <v>43951</v>
      </c>
      <c r="T1" s="31"/>
      <c r="U1" s="174"/>
      <c r="V1" s="188">
        <v>43958</v>
      </c>
      <c r="W1" s="174"/>
      <c r="X1" s="16">
        <v>43959</v>
      </c>
      <c r="Y1" s="16"/>
      <c r="Z1" s="174"/>
      <c r="AA1" s="9">
        <v>43963</v>
      </c>
      <c r="AB1" s="9"/>
      <c r="AC1" s="9"/>
      <c r="AD1" s="174"/>
      <c r="AE1" s="16">
        <v>43964</v>
      </c>
      <c r="AF1" s="16"/>
      <c r="AG1" s="16"/>
      <c r="AH1" s="174"/>
      <c r="AI1" s="16">
        <v>43965</v>
      </c>
      <c r="AJ1" s="16"/>
      <c r="AK1" s="16"/>
      <c r="AL1" s="174"/>
      <c r="AM1" s="16">
        <v>43966</v>
      </c>
      <c r="AN1" s="16"/>
      <c r="AO1" s="174"/>
      <c r="AP1" s="16">
        <v>43969</v>
      </c>
      <c r="AQ1" s="16"/>
      <c r="AR1" s="174"/>
      <c r="AS1" s="155">
        <v>43970</v>
      </c>
      <c r="AT1" s="174"/>
      <c r="AU1" s="173">
        <v>43971</v>
      </c>
      <c r="AV1" s="174"/>
      <c r="AW1" s="16">
        <v>43972</v>
      </c>
      <c r="AX1" s="16"/>
      <c r="AY1" s="16"/>
      <c r="AZ1" s="174"/>
      <c r="BA1" s="155">
        <v>43973</v>
      </c>
      <c r="BB1" s="174"/>
    </row>
    <row r="2" spans="1:64" ht="24" customHeight="1" x14ac:dyDescent="0.3">
      <c r="A2" s="58"/>
      <c r="B2" s="38"/>
      <c r="C2" s="38"/>
      <c r="D2" s="43" t="s">
        <v>3</v>
      </c>
      <c r="E2" s="45" t="s">
        <v>152</v>
      </c>
      <c r="F2" s="45" t="s">
        <v>153</v>
      </c>
      <c r="G2" s="45" t="s">
        <v>154</v>
      </c>
      <c r="H2" s="45" t="s">
        <v>155</v>
      </c>
      <c r="I2" s="175"/>
      <c r="J2" s="45" t="s">
        <v>156</v>
      </c>
      <c r="K2" s="45" t="s">
        <v>157</v>
      </c>
      <c r="L2" s="45" t="s">
        <v>158</v>
      </c>
      <c r="M2" s="45" t="s">
        <v>159</v>
      </c>
      <c r="N2" s="175"/>
      <c r="O2" s="45" t="s">
        <v>121</v>
      </c>
      <c r="P2" s="45" t="s">
        <v>155</v>
      </c>
      <c r="Q2" s="45" t="s">
        <v>160</v>
      </c>
      <c r="R2" s="175"/>
      <c r="S2" s="45" t="s">
        <v>158</v>
      </c>
      <c r="T2" s="45" t="s">
        <v>121</v>
      </c>
      <c r="U2" s="175"/>
      <c r="V2" s="45" t="s">
        <v>161</v>
      </c>
      <c r="W2" s="175"/>
      <c r="X2" s="45" t="s">
        <v>162</v>
      </c>
      <c r="Y2" s="45" t="s">
        <v>161</v>
      </c>
      <c r="Z2" s="175"/>
      <c r="AA2" s="45" t="s">
        <v>163</v>
      </c>
      <c r="AB2" s="45" t="s">
        <v>65</v>
      </c>
      <c r="AC2" s="45" t="s">
        <v>103</v>
      </c>
      <c r="AD2" s="175"/>
      <c r="AE2" s="22" t="s">
        <v>121</v>
      </c>
      <c r="AF2" s="45" t="s">
        <v>164</v>
      </c>
      <c r="AG2" s="45" t="s">
        <v>165</v>
      </c>
      <c r="AH2" s="175"/>
      <c r="AI2" s="45" t="s">
        <v>160</v>
      </c>
      <c r="AJ2" s="45" t="s">
        <v>166</v>
      </c>
      <c r="AK2" s="22" t="s">
        <v>167</v>
      </c>
      <c r="AL2" s="175"/>
      <c r="AM2" s="45" t="s">
        <v>168</v>
      </c>
      <c r="AN2" s="45" t="s">
        <v>169</v>
      </c>
      <c r="AO2" s="175"/>
      <c r="AP2" s="45" t="s">
        <v>170</v>
      </c>
      <c r="AQ2" s="45" t="s">
        <v>124</v>
      </c>
      <c r="AR2" s="175"/>
      <c r="AS2" s="45" t="s">
        <v>171</v>
      </c>
      <c r="AT2" s="175"/>
      <c r="AU2" s="45" t="s">
        <v>155</v>
      </c>
      <c r="AV2" s="175"/>
      <c r="AW2" s="45" t="s">
        <v>172</v>
      </c>
      <c r="AX2" s="45" t="s">
        <v>173</v>
      </c>
      <c r="AY2" s="45" t="s">
        <v>124</v>
      </c>
      <c r="AZ2" s="175"/>
      <c r="BA2" s="45" t="s">
        <v>174</v>
      </c>
      <c r="BB2" s="175"/>
      <c r="BC2" s="29"/>
      <c r="BD2" s="29" t="s">
        <v>8</v>
      </c>
      <c r="BE2" s="29" t="s">
        <v>9</v>
      </c>
      <c r="BF2" s="29" t="s">
        <v>10</v>
      </c>
      <c r="BG2" s="29" t="s">
        <v>11</v>
      </c>
      <c r="BH2" s="29" t="s">
        <v>12</v>
      </c>
      <c r="BI2" s="29" t="s">
        <v>13</v>
      </c>
    </row>
    <row r="3" spans="1:64" ht="28.5" customHeight="1" x14ac:dyDescent="0.3">
      <c r="A3" s="58"/>
      <c r="B3" s="42"/>
      <c r="C3" s="38"/>
      <c r="D3" s="42"/>
      <c r="E3" s="44"/>
      <c r="F3" s="44"/>
      <c r="G3" s="44"/>
      <c r="H3" s="44"/>
      <c r="I3" s="174"/>
      <c r="J3" s="44"/>
      <c r="K3" s="44"/>
      <c r="L3" s="44"/>
      <c r="M3" s="44"/>
      <c r="N3" s="174"/>
      <c r="O3" s="44"/>
      <c r="P3" s="44"/>
      <c r="Q3" s="44"/>
      <c r="R3" s="174"/>
      <c r="S3" s="44"/>
      <c r="T3" s="44"/>
      <c r="U3" s="174"/>
      <c r="V3" s="44"/>
      <c r="W3" s="174"/>
      <c r="X3" s="44"/>
      <c r="Y3" s="44"/>
      <c r="Z3" s="174"/>
      <c r="AA3" s="44"/>
      <c r="AB3" s="44"/>
      <c r="AC3" s="44"/>
      <c r="AD3" s="174"/>
      <c r="AE3" s="21"/>
      <c r="AF3" s="44"/>
      <c r="AG3" s="44"/>
      <c r="AH3" s="174"/>
      <c r="AI3" s="44"/>
      <c r="AJ3" s="44"/>
      <c r="AK3" s="21"/>
      <c r="AL3" s="174"/>
      <c r="AM3" s="44"/>
      <c r="AN3" s="44"/>
      <c r="AO3" s="174"/>
      <c r="AP3" s="44"/>
      <c r="AQ3" s="44"/>
      <c r="AR3" s="174"/>
      <c r="AS3" s="44"/>
      <c r="AT3" s="174"/>
      <c r="AU3" s="44"/>
      <c r="AV3" s="174"/>
      <c r="AW3" s="44"/>
      <c r="AX3" s="44"/>
      <c r="AY3" s="44"/>
      <c r="AZ3" s="174"/>
      <c r="BA3" s="44"/>
      <c r="BB3" s="174"/>
      <c r="BC3" s="29"/>
      <c r="BD3" s="29"/>
      <c r="BE3" s="29"/>
      <c r="BF3" s="29"/>
      <c r="BG3" s="29"/>
      <c r="BH3" s="29"/>
      <c r="BI3" s="29"/>
      <c r="BJ3" s="30" t="s">
        <v>14</v>
      </c>
      <c r="BK3" s="30"/>
      <c r="BL3" s="30"/>
    </row>
    <row r="4" spans="1:64" ht="25.5" customHeight="1" x14ac:dyDescent="0.3">
      <c r="A4" s="63"/>
      <c r="B4" s="41" t="s">
        <v>15</v>
      </c>
      <c r="C4" s="40"/>
      <c r="D4" s="39"/>
      <c r="E4" s="156">
        <v>8.1018518518518505E-4</v>
      </c>
      <c r="F4" s="156">
        <v>1.13425925925926E-3</v>
      </c>
      <c r="G4" s="156">
        <v>1.19212962962963E-3</v>
      </c>
      <c r="H4" s="156">
        <v>1.05324074074074E-3</v>
      </c>
      <c r="I4" s="176"/>
      <c r="J4" s="65">
        <v>1.4583333333333299E-3</v>
      </c>
      <c r="K4" s="156">
        <v>5.6712962962962999E-4</v>
      </c>
      <c r="L4" s="156">
        <v>4.5138888888888902E-3</v>
      </c>
      <c r="M4" s="156">
        <v>2.9629629629629602E-3</v>
      </c>
      <c r="N4" s="176"/>
      <c r="O4" s="156">
        <v>5.1620370370370396E-3</v>
      </c>
      <c r="P4" s="156">
        <v>1.5972222222222199E-3</v>
      </c>
      <c r="Q4" s="156">
        <v>9.4907407407407397E-4</v>
      </c>
      <c r="R4" s="176"/>
      <c r="S4" s="156">
        <v>2.0601851851851901E-3</v>
      </c>
      <c r="T4" s="156">
        <v>2.3495370370370402E-3</v>
      </c>
      <c r="U4" s="176"/>
      <c r="V4" s="156">
        <v>8.1134259259259302E-3</v>
      </c>
      <c r="W4" s="176"/>
      <c r="X4" s="156">
        <v>1.5046296296296301E-3</v>
      </c>
      <c r="Y4" s="156">
        <v>2.5925925925925899E-3</v>
      </c>
      <c r="Z4" s="176"/>
      <c r="AA4" s="156">
        <v>1.1458333333333301E-3</v>
      </c>
      <c r="AB4" s="156">
        <v>7.2916666666666703E-4</v>
      </c>
      <c r="AC4" s="156">
        <v>8.9120370370370395E-4</v>
      </c>
      <c r="AD4" s="176"/>
      <c r="AE4" s="156">
        <v>2.1875000000000002E-3</v>
      </c>
      <c r="AF4" s="156">
        <v>1.71296296296296E-3</v>
      </c>
      <c r="AG4" s="156">
        <v>6.4814814814814802E-4</v>
      </c>
      <c r="AH4" s="176"/>
      <c r="AI4" s="156">
        <v>4.5138888888888898E-4</v>
      </c>
      <c r="AJ4" s="156">
        <v>1.1574074074074099E-3</v>
      </c>
      <c r="AK4" s="156">
        <v>5.4398148148148101E-4</v>
      </c>
      <c r="AL4" s="176"/>
      <c r="AM4" s="156">
        <v>2.0717592592592602E-3</v>
      </c>
      <c r="AN4" s="156">
        <v>2.16435185185185E-3</v>
      </c>
      <c r="AO4" s="176"/>
      <c r="AP4" s="156">
        <v>2.4189814814814799E-3</v>
      </c>
      <c r="AQ4" s="156">
        <v>3.0555555555555601E-3</v>
      </c>
      <c r="AR4" s="176"/>
      <c r="AS4" s="156">
        <v>1.3425925925925901E-3</v>
      </c>
      <c r="AT4" s="176"/>
      <c r="AU4" s="156">
        <v>2.2569444444444399E-3</v>
      </c>
      <c r="AV4" s="176"/>
      <c r="AW4" s="156">
        <v>7.1875000000000003E-3</v>
      </c>
      <c r="AX4" s="156">
        <v>1.41203703703704E-3</v>
      </c>
      <c r="AY4" s="156">
        <v>4.54861111111111E-3</v>
      </c>
      <c r="AZ4" s="176"/>
      <c r="BA4" s="156">
        <v>7.5231481481481503E-4</v>
      </c>
      <c r="BB4" s="176"/>
      <c r="BC4" s="122"/>
      <c r="BD4" s="122"/>
      <c r="BE4" s="122"/>
      <c r="BF4" s="122"/>
      <c r="BG4" s="122"/>
      <c r="BH4" s="122"/>
      <c r="BI4" s="122"/>
      <c r="BJ4" s="122" t="s">
        <v>16</v>
      </c>
      <c r="BK4" s="122" t="s">
        <v>17</v>
      </c>
      <c r="BL4" s="122" t="s">
        <v>18</v>
      </c>
    </row>
    <row r="5" spans="1:64" ht="24" customHeight="1" x14ac:dyDescent="0.3">
      <c r="A5" s="15" t="s">
        <v>175</v>
      </c>
      <c r="B5" s="68">
        <v>1</v>
      </c>
      <c r="C5" s="68">
        <v>1</v>
      </c>
      <c r="D5" s="69" t="s">
        <v>69</v>
      </c>
      <c r="E5" s="137">
        <v>1</v>
      </c>
      <c r="F5" s="137">
        <v>1</v>
      </c>
      <c r="G5" s="137">
        <v>1</v>
      </c>
      <c r="H5" s="137">
        <v>1</v>
      </c>
      <c r="I5" s="174"/>
      <c r="J5" s="137">
        <v>1</v>
      </c>
      <c r="K5" s="137">
        <v>1</v>
      </c>
      <c r="L5" s="137">
        <v>1</v>
      </c>
      <c r="M5" s="137">
        <v>1</v>
      </c>
      <c r="N5" s="174"/>
      <c r="O5" s="137">
        <v>1</v>
      </c>
      <c r="P5" s="137">
        <v>1</v>
      </c>
      <c r="Q5" s="137">
        <v>1</v>
      </c>
      <c r="R5" s="174"/>
      <c r="S5" s="137">
        <v>1</v>
      </c>
      <c r="T5" s="137">
        <v>1</v>
      </c>
      <c r="U5" s="174"/>
      <c r="V5" s="137">
        <v>1</v>
      </c>
      <c r="W5" s="174"/>
      <c r="X5" s="137">
        <v>1</v>
      </c>
      <c r="Y5" s="137">
        <v>1</v>
      </c>
      <c r="Z5" s="174"/>
      <c r="AA5" s="137">
        <v>1</v>
      </c>
      <c r="AB5" s="137">
        <v>1</v>
      </c>
      <c r="AC5" s="137">
        <v>1</v>
      </c>
      <c r="AD5" s="174"/>
      <c r="AE5" s="137">
        <v>1</v>
      </c>
      <c r="AF5" s="137">
        <v>1</v>
      </c>
      <c r="AG5" s="137">
        <v>1</v>
      </c>
      <c r="AH5" s="174"/>
      <c r="AI5" s="137">
        <v>1</v>
      </c>
      <c r="AJ5" s="137">
        <v>1</v>
      </c>
      <c r="AK5" s="137">
        <v>1</v>
      </c>
      <c r="AL5" s="174"/>
      <c r="AM5" s="137">
        <v>1</v>
      </c>
      <c r="AN5" s="137">
        <v>1</v>
      </c>
      <c r="AO5" s="174"/>
      <c r="AP5" s="137">
        <v>1</v>
      </c>
      <c r="AQ5" s="137">
        <v>1</v>
      </c>
      <c r="AR5" s="174"/>
      <c r="AS5" s="137">
        <v>1</v>
      </c>
      <c r="AT5" s="174"/>
      <c r="AU5" s="137">
        <v>1</v>
      </c>
      <c r="AV5" s="174"/>
      <c r="AW5" s="137">
        <v>1</v>
      </c>
      <c r="AX5" s="137">
        <v>1</v>
      </c>
      <c r="AY5" s="137">
        <v>1</v>
      </c>
      <c r="AZ5" s="174"/>
      <c r="BA5" s="137">
        <v>1</v>
      </c>
      <c r="BB5" s="174"/>
      <c r="BC5" s="158"/>
      <c r="BD5" s="159">
        <v>0</v>
      </c>
      <c r="BE5" s="159">
        <v>35</v>
      </c>
      <c r="BF5" s="159">
        <v>35</v>
      </c>
      <c r="BG5" s="160">
        <v>1</v>
      </c>
      <c r="BH5" s="160">
        <v>1</v>
      </c>
      <c r="BI5" s="122" t="s">
        <v>21</v>
      </c>
      <c r="BJ5" s="159">
        <v>10</v>
      </c>
      <c r="BK5" s="159">
        <v>4</v>
      </c>
      <c r="BL5" s="159">
        <v>6</v>
      </c>
    </row>
    <row r="6" spans="1:64" ht="22.5" customHeight="1" x14ac:dyDescent="0.3">
      <c r="A6" s="14"/>
      <c r="B6" s="68">
        <v>1</v>
      </c>
      <c r="C6" s="68">
        <v>2</v>
      </c>
      <c r="D6" s="69" t="s">
        <v>70</v>
      </c>
      <c r="E6" s="137">
        <v>1</v>
      </c>
      <c r="F6" s="137">
        <v>1</v>
      </c>
      <c r="G6" s="137">
        <v>1</v>
      </c>
      <c r="H6" s="137">
        <v>1</v>
      </c>
      <c r="I6" s="174"/>
      <c r="J6" s="137">
        <v>1</v>
      </c>
      <c r="K6" s="137">
        <v>1</v>
      </c>
      <c r="L6" s="137">
        <v>1</v>
      </c>
      <c r="M6" s="137">
        <v>1</v>
      </c>
      <c r="N6" s="174"/>
      <c r="O6" s="137">
        <v>1</v>
      </c>
      <c r="P6" s="137">
        <v>1</v>
      </c>
      <c r="Q6" s="137">
        <v>1</v>
      </c>
      <c r="R6" s="174"/>
      <c r="S6" s="137">
        <v>1</v>
      </c>
      <c r="T6" s="137">
        <v>1</v>
      </c>
      <c r="U6" s="174"/>
      <c r="V6" s="137">
        <v>1</v>
      </c>
      <c r="W6" s="174"/>
      <c r="X6" s="137">
        <v>1</v>
      </c>
      <c r="Y6" s="137">
        <v>1</v>
      </c>
      <c r="Z6" s="174"/>
      <c r="AA6" s="137">
        <v>1</v>
      </c>
      <c r="AB6" s="137">
        <v>1</v>
      </c>
      <c r="AC6" s="137">
        <v>1</v>
      </c>
      <c r="AD6" s="174"/>
      <c r="AE6" s="137">
        <v>1</v>
      </c>
      <c r="AF6" s="137">
        <v>1</v>
      </c>
      <c r="AG6" s="137">
        <v>1</v>
      </c>
      <c r="AH6" s="174"/>
      <c r="AI6" s="137">
        <v>1</v>
      </c>
      <c r="AJ6" s="137">
        <v>1</v>
      </c>
      <c r="AK6" s="137">
        <v>1</v>
      </c>
      <c r="AL6" s="174"/>
      <c r="AM6" s="137">
        <v>1</v>
      </c>
      <c r="AN6" s="137">
        <v>1</v>
      </c>
      <c r="AO6" s="174"/>
      <c r="AP6" s="137">
        <v>1</v>
      </c>
      <c r="AQ6" s="137">
        <v>1</v>
      </c>
      <c r="AR6" s="174"/>
      <c r="AS6" s="137">
        <v>1</v>
      </c>
      <c r="AT6" s="174"/>
      <c r="AU6" s="137">
        <v>1</v>
      </c>
      <c r="AV6" s="174"/>
      <c r="AW6" s="137">
        <v>1</v>
      </c>
      <c r="AX6" s="137">
        <v>1</v>
      </c>
      <c r="AY6" s="137">
        <v>1</v>
      </c>
      <c r="AZ6" s="174"/>
      <c r="BA6" s="137">
        <v>1</v>
      </c>
      <c r="BB6" s="174"/>
      <c r="BC6" s="158"/>
      <c r="BD6" s="159">
        <v>0</v>
      </c>
      <c r="BE6" s="159">
        <v>35</v>
      </c>
      <c r="BF6" s="159">
        <v>35</v>
      </c>
      <c r="BG6" s="160">
        <v>1</v>
      </c>
      <c r="BH6" s="160">
        <v>1</v>
      </c>
      <c r="BI6" s="122" t="s">
        <v>21</v>
      </c>
    </row>
    <row r="7" spans="1:64" ht="25.5" customHeight="1" x14ac:dyDescent="0.3">
      <c r="A7" s="14"/>
      <c r="B7" s="68">
        <v>1</v>
      </c>
      <c r="C7" s="68">
        <v>3</v>
      </c>
      <c r="D7" s="69" t="s">
        <v>71</v>
      </c>
      <c r="E7" s="137">
        <v>1</v>
      </c>
      <c r="F7" s="137">
        <v>1</v>
      </c>
      <c r="G7" s="137">
        <v>1</v>
      </c>
      <c r="H7" s="137">
        <v>1</v>
      </c>
      <c r="I7" s="174"/>
      <c r="J7" s="137">
        <v>1</v>
      </c>
      <c r="K7" s="137">
        <v>1</v>
      </c>
      <c r="L7" s="137">
        <v>1</v>
      </c>
      <c r="M7" s="137">
        <v>1</v>
      </c>
      <c r="N7" s="174"/>
      <c r="O7" s="137">
        <v>1</v>
      </c>
      <c r="P7" s="137">
        <v>1</v>
      </c>
      <c r="Q7" s="137">
        <v>1</v>
      </c>
      <c r="R7" s="174"/>
      <c r="S7" s="137">
        <v>1</v>
      </c>
      <c r="T7" s="137">
        <v>1</v>
      </c>
      <c r="U7" s="174"/>
      <c r="V7" s="137">
        <v>1</v>
      </c>
      <c r="W7" s="174"/>
      <c r="X7" s="137">
        <v>1</v>
      </c>
      <c r="Y7" s="137">
        <v>1</v>
      </c>
      <c r="Z7" s="174"/>
      <c r="AA7" s="137">
        <v>1</v>
      </c>
      <c r="AB7" s="137">
        <v>1</v>
      </c>
      <c r="AC7" s="137">
        <v>1</v>
      </c>
      <c r="AD7" s="174"/>
      <c r="AE7" s="137">
        <v>1</v>
      </c>
      <c r="AF7" s="137">
        <v>1</v>
      </c>
      <c r="AG7" s="137">
        <v>1</v>
      </c>
      <c r="AH7" s="174"/>
      <c r="AI7" s="137">
        <v>1</v>
      </c>
      <c r="AJ7" s="137">
        <v>1</v>
      </c>
      <c r="AK7" s="137">
        <v>1</v>
      </c>
      <c r="AL7" s="174"/>
      <c r="AM7" s="137">
        <v>1</v>
      </c>
      <c r="AN7" s="137">
        <v>1</v>
      </c>
      <c r="AO7" s="174"/>
      <c r="AP7" s="137">
        <v>1</v>
      </c>
      <c r="AQ7" s="137">
        <v>1</v>
      </c>
      <c r="AR7" s="174"/>
      <c r="AS7" s="137">
        <v>1</v>
      </c>
      <c r="AT7" s="174"/>
      <c r="AU7" s="137">
        <v>1</v>
      </c>
      <c r="AV7" s="174"/>
      <c r="AW7" s="137">
        <v>1</v>
      </c>
      <c r="AX7" s="137">
        <v>1</v>
      </c>
      <c r="AY7" s="137">
        <v>1</v>
      </c>
      <c r="AZ7" s="174"/>
      <c r="BA7" s="137">
        <v>1</v>
      </c>
      <c r="BB7" s="174"/>
      <c r="BC7" s="158"/>
      <c r="BD7" s="159">
        <v>0</v>
      </c>
      <c r="BE7" s="159">
        <v>35</v>
      </c>
      <c r="BF7" s="159">
        <v>35</v>
      </c>
      <c r="BG7" s="160">
        <v>1</v>
      </c>
      <c r="BH7" s="160">
        <v>0.98214285714285698</v>
      </c>
      <c r="BI7" s="162" t="s">
        <v>32</v>
      </c>
      <c r="BJ7" s="122" t="s">
        <v>24</v>
      </c>
      <c r="BK7" s="122" t="s">
        <v>25</v>
      </c>
    </row>
    <row r="8" spans="1:64" ht="24.75" customHeight="1" x14ac:dyDescent="0.3">
      <c r="A8" s="14"/>
      <c r="B8" s="68">
        <v>1</v>
      </c>
      <c r="C8" s="68">
        <v>4</v>
      </c>
      <c r="D8" s="77" t="s">
        <v>72</v>
      </c>
      <c r="E8" s="137">
        <v>1</v>
      </c>
      <c r="F8" s="137">
        <v>1</v>
      </c>
      <c r="G8" s="141">
        <v>0</v>
      </c>
      <c r="H8" s="137">
        <v>1</v>
      </c>
      <c r="I8" s="174"/>
      <c r="J8" s="141">
        <v>0</v>
      </c>
      <c r="K8" s="137">
        <v>1</v>
      </c>
      <c r="L8" s="141">
        <v>0</v>
      </c>
      <c r="M8" s="137">
        <v>1</v>
      </c>
      <c r="N8" s="174"/>
      <c r="O8" s="137">
        <v>1</v>
      </c>
      <c r="P8" s="137">
        <v>1</v>
      </c>
      <c r="Q8" s="137">
        <v>1</v>
      </c>
      <c r="R8" s="174"/>
      <c r="S8" s="137">
        <v>1</v>
      </c>
      <c r="T8" s="137">
        <v>1</v>
      </c>
      <c r="U8" s="174"/>
      <c r="V8" s="137">
        <v>1</v>
      </c>
      <c r="W8" s="174"/>
      <c r="X8" s="137">
        <v>1</v>
      </c>
      <c r="Y8" s="137">
        <v>1</v>
      </c>
      <c r="Z8" s="174"/>
      <c r="AA8" s="141">
        <v>0</v>
      </c>
      <c r="AB8" s="137">
        <v>1</v>
      </c>
      <c r="AC8" s="137">
        <v>1</v>
      </c>
      <c r="AD8" s="174"/>
      <c r="AE8" s="137">
        <v>1</v>
      </c>
      <c r="AF8" s="137">
        <v>1</v>
      </c>
      <c r="AG8" s="137">
        <v>1</v>
      </c>
      <c r="AH8" s="174"/>
      <c r="AI8" s="137">
        <v>1</v>
      </c>
      <c r="AJ8" s="141">
        <v>0</v>
      </c>
      <c r="AK8" s="141">
        <v>0</v>
      </c>
      <c r="AL8" s="174"/>
      <c r="AM8" s="137">
        <v>1</v>
      </c>
      <c r="AN8" s="137">
        <v>1</v>
      </c>
      <c r="AO8" s="174"/>
      <c r="AP8" s="137">
        <v>1</v>
      </c>
      <c r="AQ8" s="137">
        <v>1</v>
      </c>
      <c r="AR8" s="174"/>
      <c r="AS8" s="137">
        <v>1</v>
      </c>
      <c r="AT8" s="174"/>
      <c r="AU8" s="137">
        <v>1</v>
      </c>
      <c r="AV8" s="174"/>
      <c r="AW8" s="137">
        <v>1</v>
      </c>
      <c r="AX8" s="137">
        <v>1</v>
      </c>
      <c r="AY8" s="137">
        <v>1</v>
      </c>
      <c r="AZ8" s="174"/>
      <c r="BA8" s="137">
        <v>1</v>
      </c>
      <c r="BB8" s="174"/>
      <c r="BC8" s="158"/>
      <c r="BD8" s="159">
        <v>6</v>
      </c>
      <c r="BE8" s="159">
        <v>35</v>
      </c>
      <c r="BF8" s="159">
        <v>29</v>
      </c>
      <c r="BG8" s="160">
        <v>0.82857142857142896</v>
      </c>
      <c r="BH8" s="161">
        <v>0.64285714285714302</v>
      </c>
      <c r="BI8" s="162" t="s">
        <v>32</v>
      </c>
      <c r="BJ8" s="122" t="s">
        <v>27</v>
      </c>
      <c r="BK8" s="160">
        <v>0.78285714285714303</v>
      </c>
    </row>
    <row r="9" spans="1:64" ht="25.5" customHeight="1" x14ac:dyDescent="0.3">
      <c r="A9" s="14"/>
      <c r="B9" s="68">
        <v>1</v>
      </c>
      <c r="C9" s="68">
        <v>5</v>
      </c>
      <c r="D9" s="69" t="s">
        <v>73</v>
      </c>
      <c r="E9" s="137">
        <v>1</v>
      </c>
      <c r="F9" s="137">
        <v>1</v>
      </c>
      <c r="G9" s="137">
        <v>1</v>
      </c>
      <c r="H9" s="137">
        <v>1</v>
      </c>
      <c r="I9" s="174"/>
      <c r="J9" s="137">
        <v>1</v>
      </c>
      <c r="K9" s="137">
        <v>1</v>
      </c>
      <c r="L9" s="137">
        <v>1</v>
      </c>
      <c r="M9" s="137">
        <v>1</v>
      </c>
      <c r="N9" s="174"/>
      <c r="O9" s="137">
        <v>1</v>
      </c>
      <c r="P9" s="137">
        <v>1</v>
      </c>
      <c r="Q9" s="137">
        <v>1</v>
      </c>
      <c r="R9" s="174"/>
      <c r="S9" s="137">
        <v>1</v>
      </c>
      <c r="T9" s="137">
        <v>1</v>
      </c>
      <c r="U9" s="174"/>
      <c r="V9" s="137">
        <v>1</v>
      </c>
      <c r="W9" s="174"/>
      <c r="X9" s="137">
        <v>1</v>
      </c>
      <c r="Y9" s="137">
        <v>1</v>
      </c>
      <c r="Z9" s="174"/>
      <c r="AA9" s="137">
        <v>1</v>
      </c>
      <c r="AB9" s="137">
        <v>1</v>
      </c>
      <c r="AC9" s="137">
        <v>1</v>
      </c>
      <c r="AD9" s="174"/>
      <c r="AE9" s="137">
        <v>1</v>
      </c>
      <c r="AF9" s="137">
        <v>1</v>
      </c>
      <c r="AG9" s="137">
        <v>1</v>
      </c>
      <c r="AH9" s="174"/>
      <c r="AI9" s="137">
        <v>1</v>
      </c>
      <c r="AJ9" s="137">
        <v>1</v>
      </c>
      <c r="AK9" s="137">
        <v>1</v>
      </c>
      <c r="AL9" s="174"/>
      <c r="AM9" s="137">
        <v>1</v>
      </c>
      <c r="AN9" s="137">
        <v>1</v>
      </c>
      <c r="AO9" s="174"/>
      <c r="AP9" s="137">
        <v>1</v>
      </c>
      <c r="AQ9" s="137">
        <v>1</v>
      </c>
      <c r="AR9" s="174"/>
      <c r="AS9" s="137">
        <v>1</v>
      </c>
      <c r="AT9" s="174"/>
      <c r="AU9" s="137">
        <v>1</v>
      </c>
      <c r="AV9" s="174"/>
      <c r="AW9" s="137">
        <v>1</v>
      </c>
      <c r="AX9" s="137">
        <v>1</v>
      </c>
      <c r="AY9" s="137">
        <v>1</v>
      </c>
      <c r="AZ9" s="174"/>
      <c r="BA9" s="137">
        <v>1</v>
      </c>
      <c r="BB9" s="174"/>
      <c r="BC9" s="158"/>
      <c r="BD9" s="159">
        <v>0</v>
      </c>
      <c r="BE9" s="159">
        <v>35</v>
      </c>
      <c r="BF9" s="159">
        <v>35</v>
      </c>
      <c r="BG9" s="160">
        <v>1</v>
      </c>
      <c r="BH9" s="160">
        <v>0.96428571428571397</v>
      </c>
      <c r="BI9" s="162" t="s">
        <v>32</v>
      </c>
      <c r="BJ9" s="122" t="s">
        <v>12</v>
      </c>
      <c r="BK9" s="160">
        <v>0.79642857142857104</v>
      </c>
    </row>
    <row r="10" spans="1:64" ht="27.75" customHeight="1" x14ac:dyDescent="0.3">
      <c r="A10" s="14"/>
      <c r="B10" s="68">
        <v>1</v>
      </c>
      <c r="C10" s="68">
        <v>6</v>
      </c>
      <c r="D10" s="69" t="s">
        <v>74</v>
      </c>
      <c r="E10" s="141">
        <v>0</v>
      </c>
      <c r="F10" s="141">
        <v>0</v>
      </c>
      <c r="G10" s="137">
        <v>1</v>
      </c>
      <c r="H10" s="137">
        <v>1</v>
      </c>
      <c r="I10" s="174"/>
      <c r="J10" s="141">
        <v>0</v>
      </c>
      <c r="K10" s="137">
        <v>1</v>
      </c>
      <c r="L10" s="137">
        <v>1</v>
      </c>
      <c r="M10" s="137">
        <v>1</v>
      </c>
      <c r="N10" s="174"/>
      <c r="O10" s="141">
        <v>0</v>
      </c>
      <c r="P10" s="137">
        <v>1</v>
      </c>
      <c r="Q10" s="141">
        <v>0</v>
      </c>
      <c r="R10" s="174"/>
      <c r="S10" s="141">
        <v>0</v>
      </c>
      <c r="T10" s="137">
        <v>1</v>
      </c>
      <c r="U10" s="174"/>
      <c r="V10" s="141">
        <v>0</v>
      </c>
      <c r="W10" s="174"/>
      <c r="X10" s="141">
        <v>0</v>
      </c>
      <c r="Y10" s="141">
        <v>0</v>
      </c>
      <c r="Z10" s="174"/>
      <c r="AA10" s="141">
        <v>0</v>
      </c>
      <c r="AB10" s="141">
        <v>0</v>
      </c>
      <c r="AC10" s="141">
        <v>0</v>
      </c>
      <c r="AD10" s="174"/>
      <c r="AE10" s="137">
        <v>1</v>
      </c>
      <c r="AF10" s="141">
        <v>0</v>
      </c>
      <c r="AG10" s="137">
        <v>1</v>
      </c>
      <c r="AH10" s="174"/>
      <c r="AI10" s="137">
        <v>1</v>
      </c>
      <c r="AJ10" s="137">
        <v>1</v>
      </c>
      <c r="AK10" s="141">
        <v>0</v>
      </c>
      <c r="AL10" s="174"/>
      <c r="AM10" s="137">
        <v>1</v>
      </c>
      <c r="AN10" s="137">
        <v>1</v>
      </c>
      <c r="AO10" s="174"/>
      <c r="AP10" s="137">
        <v>1</v>
      </c>
      <c r="AQ10" s="137">
        <v>1</v>
      </c>
      <c r="AR10" s="174"/>
      <c r="AS10" s="137">
        <v>1</v>
      </c>
      <c r="AT10" s="174"/>
      <c r="AU10" s="137">
        <v>1</v>
      </c>
      <c r="AV10" s="174"/>
      <c r="AW10" s="137">
        <v>1</v>
      </c>
      <c r="AX10" s="141">
        <v>0</v>
      </c>
      <c r="AY10" s="137">
        <v>1</v>
      </c>
      <c r="AZ10" s="174"/>
      <c r="BA10" s="141">
        <v>0</v>
      </c>
      <c r="BB10" s="174"/>
      <c r="BC10" s="158"/>
      <c r="BD10" s="159">
        <v>16</v>
      </c>
      <c r="BE10" s="159">
        <v>35</v>
      </c>
      <c r="BF10" s="159">
        <v>19</v>
      </c>
      <c r="BG10" s="161">
        <v>0.54285714285714304</v>
      </c>
      <c r="BH10" s="161">
        <v>0.14285714285714299</v>
      </c>
      <c r="BI10" s="162" t="s">
        <v>32</v>
      </c>
    </row>
    <row r="11" spans="1:64" ht="27.75" customHeight="1" x14ac:dyDescent="0.3">
      <c r="A11" s="14"/>
      <c r="B11" s="68">
        <v>1</v>
      </c>
      <c r="C11" s="68">
        <v>7</v>
      </c>
      <c r="D11" s="69" t="s">
        <v>75</v>
      </c>
      <c r="E11" s="137">
        <v>1</v>
      </c>
      <c r="F11" s="137">
        <v>1</v>
      </c>
      <c r="G11" s="137">
        <v>1</v>
      </c>
      <c r="H11" s="137">
        <v>1</v>
      </c>
      <c r="I11" s="174"/>
      <c r="J11" s="137">
        <v>1</v>
      </c>
      <c r="K11" s="137">
        <v>1</v>
      </c>
      <c r="L11" s="137">
        <v>1</v>
      </c>
      <c r="M11" s="137">
        <v>1</v>
      </c>
      <c r="N11" s="174"/>
      <c r="O11" s="137">
        <v>1</v>
      </c>
      <c r="P11" s="137">
        <v>1</v>
      </c>
      <c r="Q11" s="137">
        <v>1</v>
      </c>
      <c r="R11" s="174"/>
      <c r="S11" s="137">
        <v>1</v>
      </c>
      <c r="T11" s="137">
        <v>1</v>
      </c>
      <c r="U11" s="174"/>
      <c r="V11" s="137">
        <v>1</v>
      </c>
      <c r="W11" s="174"/>
      <c r="X11" s="137">
        <v>1</v>
      </c>
      <c r="Y11" s="137">
        <v>1</v>
      </c>
      <c r="Z11" s="174"/>
      <c r="AA11" s="137">
        <v>1</v>
      </c>
      <c r="AB11" s="137">
        <v>1</v>
      </c>
      <c r="AC11" s="137">
        <v>1</v>
      </c>
      <c r="AD11" s="174"/>
      <c r="AE11" s="137">
        <v>1</v>
      </c>
      <c r="AF11" s="137">
        <v>1</v>
      </c>
      <c r="AG11" s="137">
        <v>1</v>
      </c>
      <c r="AH11" s="174"/>
      <c r="AI11" s="137">
        <v>1</v>
      </c>
      <c r="AJ11" s="137">
        <v>1</v>
      </c>
      <c r="AK11" s="137">
        <v>1</v>
      </c>
      <c r="AL11" s="174"/>
      <c r="AM11" s="137">
        <v>1</v>
      </c>
      <c r="AN11" s="137">
        <v>1</v>
      </c>
      <c r="AO11" s="174"/>
      <c r="AP11" s="137">
        <v>1</v>
      </c>
      <c r="AQ11" s="137">
        <v>1</v>
      </c>
      <c r="AR11" s="174"/>
      <c r="AS11" s="137">
        <v>1</v>
      </c>
      <c r="AT11" s="174"/>
      <c r="AU11" s="137">
        <v>1</v>
      </c>
      <c r="AV11" s="174"/>
      <c r="AW11" s="137">
        <v>1</v>
      </c>
      <c r="AX11" s="137">
        <v>1</v>
      </c>
      <c r="AY11" s="137">
        <v>1</v>
      </c>
      <c r="AZ11" s="174"/>
      <c r="BA11" s="137">
        <v>1</v>
      </c>
      <c r="BB11" s="174"/>
      <c r="BC11" s="158"/>
      <c r="BD11" s="159">
        <v>0</v>
      </c>
      <c r="BE11" s="159">
        <v>35</v>
      </c>
      <c r="BF11" s="159">
        <v>35</v>
      </c>
      <c r="BG11" s="160">
        <v>1</v>
      </c>
      <c r="BH11" s="160">
        <v>1</v>
      </c>
      <c r="BI11" s="122" t="s">
        <v>21</v>
      </c>
    </row>
    <row r="12" spans="1:64" ht="46.8" customHeight="1" x14ac:dyDescent="0.3">
      <c r="A12" s="14"/>
      <c r="B12" s="68">
        <v>1</v>
      </c>
      <c r="C12" s="68">
        <v>8</v>
      </c>
      <c r="D12" s="69" t="s">
        <v>176</v>
      </c>
      <c r="E12" s="137">
        <v>1</v>
      </c>
      <c r="F12" s="137">
        <v>1</v>
      </c>
      <c r="G12" s="137">
        <v>1</v>
      </c>
      <c r="H12" s="137">
        <v>1</v>
      </c>
      <c r="I12" s="174"/>
      <c r="J12" s="137">
        <v>1</v>
      </c>
      <c r="K12" s="137">
        <v>1</v>
      </c>
      <c r="L12" s="137">
        <v>1</v>
      </c>
      <c r="M12" s="137">
        <v>1</v>
      </c>
      <c r="N12" s="174"/>
      <c r="O12" s="137">
        <v>1</v>
      </c>
      <c r="P12" s="137">
        <v>1</v>
      </c>
      <c r="Q12" s="137">
        <v>1</v>
      </c>
      <c r="R12" s="174"/>
      <c r="S12" s="137">
        <v>1</v>
      </c>
      <c r="T12" s="137">
        <v>1</v>
      </c>
      <c r="U12" s="174"/>
      <c r="V12" s="137">
        <v>1</v>
      </c>
      <c r="W12" s="174"/>
      <c r="X12" s="137">
        <v>1</v>
      </c>
      <c r="Y12" s="137">
        <v>1</v>
      </c>
      <c r="Z12" s="174"/>
      <c r="AA12" s="137">
        <v>1</v>
      </c>
      <c r="AB12" s="137">
        <v>1</v>
      </c>
      <c r="AC12" s="137">
        <v>1</v>
      </c>
      <c r="AD12" s="174"/>
      <c r="AE12" s="137">
        <v>1</v>
      </c>
      <c r="AF12" s="137">
        <v>1</v>
      </c>
      <c r="AG12" s="137">
        <v>1</v>
      </c>
      <c r="AH12" s="174"/>
      <c r="AI12" s="137">
        <v>1</v>
      </c>
      <c r="AJ12" s="137">
        <v>1</v>
      </c>
      <c r="AK12" s="137">
        <v>1</v>
      </c>
      <c r="AL12" s="174"/>
      <c r="AM12" s="137">
        <v>1</v>
      </c>
      <c r="AN12" s="137">
        <v>1</v>
      </c>
      <c r="AO12" s="174"/>
      <c r="AP12" s="137">
        <v>1</v>
      </c>
      <c r="AQ12" s="137">
        <v>1</v>
      </c>
      <c r="AR12" s="174"/>
      <c r="AS12" s="137">
        <v>1</v>
      </c>
      <c r="AT12" s="174"/>
      <c r="AU12" s="137">
        <v>1</v>
      </c>
      <c r="AV12" s="174"/>
      <c r="AW12" s="137">
        <v>1</v>
      </c>
      <c r="AX12" s="137">
        <v>1</v>
      </c>
      <c r="AY12" s="137">
        <v>1</v>
      </c>
      <c r="AZ12" s="174"/>
      <c r="BA12" s="137">
        <v>1</v>
      </c>
      <c r="BB12" s="174"/>
      <c r="BC12" s="158"/>
      <c r="BD12" s="159">
        <v>0</v>
      </c>
      <c r="BE12" s="159">
        <v>35</v>
      </c>
      <c r="BF12" s="159">
        <v>35</v>
      </c>
      <c r="BG12" s="160">
        <v>1</v>
      </c>
      <c r="BH12" s="160">
        <v>1</v>
      </c>
      <c r="BI12" s="122" t="s">
        <v>21</v>
      </c>
    </row>
    <row r="13" spans="1:64" ht="24" customHeight="1" x14ac:dyDescent="0.3">
      <c r="A13" s="14"/>
      <c r="B13" s="68">
        <v>1</v>
      </c>
      <c r="C13" s="68">
        <v>9</v>
      </c>
      <c r="D13" s="69" t="s">
        <v>86</v>
      </c>
      <c r="E13" s="137">
        <v>1</v>
      </c>
      <c r="F13" s="137">
        <v>1</v>
      </c>
      <c r="G13" s="137">
        <v>1</v>
      </c>
      <c r="H13" s="137">
        <v>1</v>
      </c>
      <c r="I13" s="154"/>
      <c r="J13" s="137">
        <v>1</v>
      </c>
      <c r="K13" s="137">
        <v>1</v>
      </c>
      <c r="L13" s="141">
        <v>0</v>
      </c>
      <c r="M13" s="137">
        <v>1</v>
      </c>
      <c r="N13" s="154"/>
      <c r="O13" s="137">
        <v>1</v>
      </c>
      <c r="P13" s="137">
        <v>1</v>
      </c>
      <c r="Q13" s="141">
        <v>0</v>
      </c>
      <c r="R13" s="154"/>
      <c r="S13" s="141">
        <v>0</v>
      </c>
      <c r="T13" s="137">
        <v>1</v>
      </c>
      <c r="U13" s="154"/>
      <c r="V13" s="137">
        <v>1</v>
      </c>
      <c r="W13" s="154"/>
      <c r="X13" s="141">
        <v>0</v>
      </c>
      <c r="Y13" s="137">
        <v>1</v>
      </c>
      <c r="Z13" s="154"/>
      <c r="AA13" s="137">
        <v>1</v>
      </c>
      <c r="AB13" s="141">
        <v>0</v>
      </c>
      <c r="AC13" s="137">
        <v>1</v>
      </c>
      <c r="AD13" s="154"/>
      <c r="AE13" s="137">
        <v>1</v>
      </c>
      <c r="AF13" s="137">
        <v>1</v>
      </c>
      <c r="AG13" s="137">
        <v>1</v>
      </c>
      <c r="AH13" s="154"/>
      <c r="AI13" s="137">
        <v>1</v>
      </c>
      <c r="AJ13" s="137">
        <v>1</v>
      </c>
      <c r="AK13" s="137">
        <v>1</v>
      </c>
      <c r="AL13" s="154"/>
      <c r="AM13" s="137">
        <v>1</v>
      </c>
      <c r="AN13" s="137">
        <v>1</v>
      </c>
      <c r="AO13" s="154"/>
      <c r="AP13" s="137">
        <v>1</v>
      </c>
      <c r="AQ13" s="137">
        <v>1</v>
      </c>
      <c r="AR13" s="154"/>
      <c r="AS13" s="141">
        <v>0</v>
      </c>
      <c r="AT13" s="154"/>
      <c r="AU13" s="137">
        <v>1</v>
      </c>
      <c r="AV13" s="154"/>
      <c r="AW13" s="137">
        <v>1</v>
      </c>
      <c r="AX13" s="137">
        <v>1</v>
      </c>
      <c r="AY13" s="137">
        <v>1</v>
      </c>
      <c r="AZ13" s="154"/>
      <c r="BA13" s="137">
        <v>1</v>
      </c>
      <c r="BB13" s="154"/>
      <c r="BC13" s="158"/>
      <c r="BD13" s="159">
        <v>6</v>
      </c>
      <c r="BE13" s="159">
        <v>35</v>
      </c>
      <c r="BF13" s="159">
        <v>29</v>
      </c>
      <c r="BG13" s="160">
        <v>0.82857142857142896</v>
      </c>
      <c r="BH13" s="160">
        <v>0.98214285714285698</v>
      </c>
      <c r="BI13" s="158" t="s">
        <v>35</v>
      </c>
    </row>
    <row r="14" spans="1:64" ht="24.75" customHeight="1" x14ac:dyDescent="0.3">
      <c r="A14" s="14"/>
      <c r="B14" s="68">
        <v>1</v>
      </c>
      <c r="C14" s="68">
        <v>10</v>
      </c>
      <c r="D14" s="69" t="s">
        <v>87</v>
      </c>
      <c r="E14" s="137">
        <v>1</v>
      </c>
      <c r="F14" s="137">
        <v>1</v>
      </c>
      <c r="G14" s="137">
        <v>1</v>
      </c>
      <c r="H14" s="137">
        <v>1</v>
      </c>
      <c r="I14" s="154"/>
      <c r="J14" s="137">
        <v>1</v>
      </c>
      <c r="K14" s="137">
        <v>1</v>
      </c>
      <c r="L14" s="137">
        <v>1</v>
      </c>
      <c r="M14" s="137">
        <v>1</v>
      </c>
      <c r="N14" s="154"/>
      <c r="O14" s="137">
        <v>1</v>
      </c>
      <c r="P14" s="137">
        <v>1</v>
      </c>
      <c r="Q14" s="137">
        <v>1</v>
      </c>
      <c r="R14" s="154"/>
      <c r="S14" s="137">
        <v>1</v>
      </c>
      <c r="T14" s="137">
        <v>1</v>
      </c>
      <c r="U14" s="154"/>
      <c r="V14" s="137">
        <v>1</v>
      </c>
      <c r="W14" s="154"/>
      <c r="X14" s="137">
        <v>1</v>
      </c>
      <c r="Y14" s="137">
        <v>1</v>
      </c>
      <c r="Z14" s="154"/>
      <c r="AA14" s="137">
        <v>1</v>
      </c>
      <c r="AB14" s="137">
        <v>1</v>
      </c>
      <c r="AC14" s="137">
        <v>1</v>
      </c>
      <c r="AD14" s="154"/>
      <c r="AE14" s="137">
        <v>1</v>
      </c>
      <c r="AF14" s="137">
        <v>1</v>
      </c>
      <c r="AG14" s="137">
        <v>1</v>
      </c>
      <c r="AH14" s="154"/>
      <c r="AI14" s="137">
        <v>1</v>
      </c>
      <c r="AJ14" s="137">
        <v>1</v>
      </c>
      <c r="AK14" s="137">
        <v>1</v>
      </c>
      <c r="AL14" s="154"/>
      <c r="AM14" s="137">
        <v>1</v>
      </c>
      <c r="AN14" s="137">
        <v>1</v>
      </c>
      <c r="AO14" s="154"/>
      <c r="AP14" s="137">
        <v>1</v>
      </c>
      <c r="AQ14" s="137">
        <v>1</v>
      </c>
      <c r="AR14" s="154"/>
      <c r="AS14" s="137">
        <v>1</v>
      </c>
      <c r="AT14" s="154"/>
      <c r="AU14" s="137">
        <v>1</v>
      </c>
      <c r="AV14" s="154"/>
      <c r="AW14" s="137">
        <v>1</v>
      </c>
      <c r="AX14" s="137">
        <v>1</v>
      </c>
      <c r="AY14" s="137">
        <v>1</v>
      </c>
      <c r="AZ14" s="154"/>
      <c r="BA14" s="137">
        <v>1</v>
      </c>
      <c r="BB14" s="154"/>
      <c r="BC14" s="158"/>
      <c r="BD14" s="159">
        <v>0</v>
      </c>
      <c r="BE14" s="159">
        <v>35</v>
      </c>
      <c r="BF14" s="159">
        <v>35</v>
      </c>
      <c r="BG14" s="160">
        <v>1</v>
      </c>
      <c r="BH14" s="160">
        <v>1</v>
      </c>
      <c r="BI14" s="122" t="s">
        <v>21</v>
      </c>
    </row>
    <row r="15" spans="1:64" ht="23.25" customHeight="1" x14ac:dyDescent="0.3">
      <c r="A15" s="14"/>
      <c r="B15" s="68">
        <v>1</v>
      </c>
      <c r="C15" s="68">
        <v>11</v>
      </c>
      <c r="D15" s="69" t="s">
        <v>88</v>
      </c>
      <c r="E15" s="137">
        <v>1</v>
      </c>
      <c r="F15" s="137">
        <v>1</v>
      </c>
      <c r="G15" s="137">
        <v>1</v>
      </c>
      <c r="H15" s="137">
        <v>1</v>
      </c>
      <c r="I15" s="154"/>
      <c r="J15" s="137">
        <v>1</v>
      </c>
      <c r="K15" s="137">
        <v>1</v>
      </c>
      <c r="L15" s="141">
        <v>0</v>
      </c>
      <c r="M15" s="137">
        <v>1</v>
      </c>
      <c r="N15" s="154"/>
      <c r="O15" s="137">
        <v>1</v>
      </c>
      <c r="P15" s="137">
        <v>1</v>
      </c>
      <c r="Q15" s="141">
        <v>0</v>
      </c>
      <c r="R15" s="154"/>
      <c r="S15" s="141">
        <v>0</v>
      </c>
      <c r="T15" s="137">
        <v>1</v>
      </c>
      <c r="U15" s="154"/>
      <c r="V15" s="137">
        <v>1</v>
      </c>
      <c r="W15" s="154"/>
      <c r="X15" s="141">
        <v>0</v>
      </c>
      <c r="Y15" s="137">
        <v>1</v>
      </c>
      <c r="Z15" s="154"/>
      <c r="AA15" s="137">
        <v>1</v>
      </c>
      <c r="AB15" s="141">
        <v>0</v>
      </c>
      <c r="AC15" s="137">
        <v>1</v>
      </c>
      <c r="AD15" s="154"/>
      <c r="AE15" s="137">
        <v>1</v>
      </c>
      <c r="AF15" s="137">
        <v>1</v>
      </c>
      <c r="AG15" s="137">
        <v>1</v>
      </c>
      <c r="AH15" s="154"/>
      <c r="AI15" s="137">
        <v>1</v>
      </c>
      <c r="AJ15" s="141">
        <v>0</v>
      </c>
      <c r="AK15" s="137">
        <v>1</v>
      </c>
      <c r="AL15" s="154"/>
      <c r="AM15" s="137">
        <v>1</v>
      </c>
      <c r="AN15" s="137">
        <v>1</v>
      </c>
      <c r="AO15" s="154"/>
      <c r="AP15" s="137">
        <v>1</v>
      </c>
      <c r="AQ15" s="137">
        <v>1</v>
      </c>
      <c r="AR15" s="154"/>
      <c r="AS15" s="137">
        <v>1</v>
      </c>
      <c r="AT15" s="154"/>
      <c r="AU15" s="137">
        <v>1</v>
      </c>
      <c r="AV15" s="154"/>
      <c r="AW15" s="137">
        <v>1</v>
      </c>
      <c r="AX15" s="137">
        <v>1</v>
      </c>
      <c r="AY15" s="137">
        <v>1</v>
      </c>
      <c r="AZ15" s="154"/>
      <c r="BA15" s="137">
        <v>1</v>
      </c>
      <c r="BB15" s="154"/>
      <c r="BC15" s="158"/>
      <c r="BD15" s="159">
        <v>6</v>
      </c>
      <c r="BE15" s="159">
        <v>35</v>
      </c>
      <c r="BF15" s="159">
        <v>29</v>
      </c>
      <c r="BG15" s="160">
        <v>0.82857142857142896</v>
      </c>
      <c r="BH15" s="160">
        <v>0.96428571428571397</v>
      </c>
      <c r="BI15" s="158" t="s">
        <v>35</v>
      </c>
    </row>
    <row r="16" spans="1:64" ht="22.5" customHeight="1" x14ac:dyDescent="0.3">
      <c r="A16" s="14"/>
      <c r="B16" s="68">
        <v>1</v>
      </c>
      <c r="C16" s="68">
        <v>12</v>
      </c>
      <c r="D16" s="69" t="s">
        <v>89</v>
      </c>
      <c r="E16" s="137">
        <v>1</v>
      </c>
      <c r="F16" s="137">
        <v>1</v>
      </c>
      <c r="G16" s="137">
        <v>1</v>
      </c>
      <c r="H16" s="137">
        <v>1</v>
      </c>
      <c r="I16" s="154"/>
      <c r="J16" s="137">
        <v>1</v>
      </c>
      <c r="K16" s="137">
        <v>1</v>
      </c>
      <c r="L16" s="141">
        <v>0</v>
      </c>
      <c r="M16" s="137">
        <v>1</v>
      </c>
      <c r="N16" s="154"/>
      <c r="O16" s="137">
        <v>1</v>
      </c>
      <c r="P16" s="137">
        <v>1</v>
      </c>
      <c r="Q16" s="141">
        <v>0</v>
      </c>
      <c r="R16" s="154"/>
      <c r="S16" s="141">
        <v>0</v>
      </c>
      <c r="T16" s="137">
        <v>1</v>
      </c>
      <c r="U16" s="154"/>
      <c r="V16" s="137">
        <v>1</v>
      </c>
      <c r="W16" s="154"/>
      <c r="X16" s="141">
        <v>0</v>
      </c>
      <c r="Y16" s="137">
        <v>1</v>
      </c>
      <c r="Z16" s="154"/>
      <c r="AA16" s="137">
        <v>1</v>
      </c>
      <c r="AB16" s="141">
        <v>0</v>
      </c>
      <c r="AC16" s="141">
        <v>0</v>
      </c>
      <c r="AD16" s="154"/>
      <c r="AE16" s="137">
        <v>1</v>
      </c>
      <c r="AF16" s="137">
        <v>1</v>
      </c>
      <c r="AG16" s="137">
        <v>1</v>
      </c>
      <c r="AH16" s="154"/>
      <c r="AI16" s="137">
        <v>1</v>
      </c>
      <c r="AJ16" s="137">
        <v>1</v>
      </c>
      <c r="AK16" s="137">
        <v>1</v>
      </c>
      <c r="AL16" s="154"/>
      <c r="AM16" s="137">
        <v>1</v>
      </c>
      <c r="AN16" s="137">
        <v>1</v>
      </c>
      <c r="AO16" s="154"/>
      <c r="AP16" s="137">
        <v>1</v>
      </c>
      <c r="AQ16" s="141">
        <v>0</v>
      </c>
      <c r="AR16" s="154"/>
      <c r="AS16" s="141">
        <v>0</v>
      </c>
      <c r="AT16" s="154"/>
      <c r="AU16" s="137">
        <v>1</v>
      </c>
      <c r="AV16" s="154"/>
      <c r="AW16" s="137">
        <v>1</v>
      </c>
      <c r="AX16" s="137">
        <v>1</v>
      </c>
      <c r="AY16" s="141">
        <v>0</v>
      </c>
      <c r="AZ16" s="154"/>
      <c r="BA16" s="137">
        <v>1</v>
      </c>
      <c r="BB16" s="154"/>
      <c r="BC16" s="158"/>
      <c r="BD16" s="159">
        <v>9</v>
      </c>
      <c r="BE16" s="159">
        <v>35</v>
      </c>
      <c r="BF16" s="159">
        <v>26</v>
      </c>
      <c r="BG16" s="161">
        <v>0.74285714285714299</v>
      </c>
      <c r="BH16" s="161">
        <v>0.76785714285714302</v>
      </c>
      <c r="BI16" s="158" t="s">
        <v>35</v>
      </c>
    </row>
    <row r="17" spans="1:61" ht="28.5" customHeight="1" x14ac:dyDescent="0.3">
      <c r="A17" s="14"/>
      <c r="B17" s="68">
        <v>3</v>
      </c>
      <c r="C17" s="68">
        <v>13</v>
      </c>
      <c r="D17" s="69" t="s">
        <v>90</v>
      </c>
      <c r="E17" s="137">
        <v>3</v>
      </c>
      <c r="F17" s="137">
        <v>3</v>
      </c>
      <c r="G17" s="137">
        <v>3</v>
      </c>
      <c r="H17" s="137">
        <v>3</v>
      </c>
      <c r="I17" s="154"/>
      <c r="J17" s="137">
        <v>3</v>
      </c>
      <c r="K17" s="137">
        <v>3</v>
      </c>
      <c r="L17" s="141">
        <v>0</v>
      </c>
      <c r="M17" s="137">
        <v>3</v>
      </c>
      <c r="N17" s="154"/>
      <c r="O17" s="137">
        <v>3</v>
      </c>
      <c r="P17" s="137">
        <v>3</v>
      </c>
      <c r="Q17" s="141">
        <v>0</v>
      </c>
      <c r="R17" s="154"/>
      <c r="S17" s="141">
        <v>0</v>
      </c>
      <c r="T17" s="137">
        <v>3</v>
      </c>
      <c r="U17" s="154"/>
      <c r="V17" s="137">
        <v>3</v>
      </c>
      <c r="W17" s="154"/>
      <c r="X17" s="141">
        <v>0</v>
      </c>
      <c r="Y17" s="137">
        <v>3</v>
      </c>
      <c r="Z17" s="154"/>
      <c r="AA17" s="137">
        <v>3</v>
      </c>
      <c r="AB17" s="141">
        <v>0</v>
      </c>
      <c r="AC17" s="141">
        <v>0</v>
      </c>
      <c r="AD17" s="154"/>
      <c r="AE17" s="137">
        <v>3</v>
      </c>
      <c r="AF17" s="137">
        <v>3</v>
      </c>
      <c r="AG17" s="137">
        <v>3</v>
      </c>
      <c r="AH17" s="154"/>
      <c r="AI17" s="137">
        <v>1</v>
      </c>
      <c r="AJ17" s="141">
        <v>0</v>
      </c>
      <c r="AK17" s="137">
        <v>1</v>
      </c>
      <c r="AL17" s="154"/>
      <c r="AM17" s="137">
        <v>3</v>
      </c>
      <c r="AN17" s="137">
        <v>3</v>
      </c>
      <c r="AO17" s="154"/>
      <c r="AP17" s="137">
        <v>3</v>
      </c>
      <c r="AQ17" s="141">
        <v>0</v>
      </c>
      <c r="AR17" s="154"/>
      <c r="AS17" s="141">
        <v>0</v>
      </c>
      <c r="AT17" s="154"/>
      <c r="AU17" s="137">
        <v>3</v>
      </c>
      <c r="AV17" s="154"/>
      <c r="AW17" s="137">
        <v>3</v>
      </c>
      <c r="AX17" s="137">
        <v>3</v>
      </c>
      <c r="AY17" s="141">
        <v>0</v>
      </c>
      <c r="AZ17" s="154"/>
      <c r="BA17" s="137">
        <v>3</v>
      </c>
      <c r="BB17" s="154"/>
      <c r="BC17" s="158"/>
      <c r="BD17" s="159">
        <v>10</v>
      </c>
      <c r="BE17" s="159">
        <v>35</v>
      </c>
      <c r="BF17" s="159">
        <v>25</v>
      </c>
      <c r="BG17" s="161">
        <v>0.71428571428571397</v>
      </c>
      <c r="BH17" s="161">
        <v>0.75</v>
      </c>
      <c r="BI17" s="158" t="s">
        <v>35</v>
      </c>
    </row>
    <row r="18" spans="1:61" ht="24.75" customHeight="1" x14ac:dyDescent="0.3">
      <c r="A18" s="14"/>
      <c r="B18" s="68">
        <v>1</v>
      </c>
      <c r="C18" s="68">
        <v>14</v>
      </c>
      <c r="D18" s="69" t="s">
        <v>34</v>
      </c>
      <c r="E18" s="137">
        <v>1</v>
      </c>
      <c r="F18" s="137">
        <v>1</v>
      </c>
      <c r="G18" s="137">
        <v>1</v>
      </c>
      <c r="H18" s="137">
        <v>1</v>
      </c>
      <c r="I18" s="154"/>
      <c r="J18" s="137">
        <v>1</v>
      </c>
      <c r="K18" s="137">
        <v>1</v>
      </c>
      <c r="L18" s="141">
        <v>0</v>
      </c>
      <c r="M18" s="137">
        <v>1</v>
      </c>
      <c r="N18" s="154"/>
      <c r="O18" s="137">
        <v>1</v>
      </c>
      <c r="P18" s="137">
        <v>1</v>
      </c>
      <c r="Q18" s="141">
        <v>0</v>
      </c>
      <c r="R18" s="154"/>
      <c r="S18" s="141">
        <v>0</v>
      </c>
      <c r="T18" s="137">
        <v>1</v>
      </c>
      <c r="U18" s="154"/>
      <c r="V18" s="137">
        <v>1</v>
      </c>
      <c r="W18" s="154"/>
      <c r="X18" s="141">
        <v>0</v>
      </c>
      <c r="Y18" s="137">
        <v>1</v>
      </c>
      <c r="Z18" s="154"/>
      <c r="AA18" s="137">
        <v>1</v>
      </c>
      <c r="AB18" s="141">
        <v>0</v>
      </c>
      <c r="AC18" s="141">
        <v>0</v>
      </c>
      <c r="AD18" s="154"/>
      <c r="AE18" s="137">
        <v>1</v>
      </c>
      <c r="AF18" s="137">
        <v>1</v>
      </c>
      <c r="AG18" s="137">
        <v>1</v>
      </c>
      <c r="AH18" s="154"/>
      <c r="AI18" s="141">
        <v>0</v>
      </c>
      <c r="AJ18" s="141">
        <v>0</v>
      </c>
      <c r="AK18" s="137">
        <v>1</v>
      </c>
      <c r="AL18" s="154"/>
      <c r="AM18" s="137">
        <v>1</v>
      </c>
      <c r="AN18" s="137">
        <v>1</v>
      </c>
      <c r="AO18" s="154"/>
      <c r="AP18" s="137">
        <v>1</v>
      </c>
      <c r="AQ18" s="137">
        <v>1</v>
      </c>
      <c r="AR18" s="154"/>
      <c r="AS18" s="137">
        <v>1</v>
      </c>
      <c r="AT18" s="154"/>
      <c r="AU18" s="137">
        <v>1</v>
      </c>
      <c r="AV18" s="154"/>
      <c r="AW18" s="137">
        <v>1</v>
      </c>
      <c r="AX18" s="137">
        <v>1</v>
      </c>
      <c r="AY18" s="137">
        <v>1</v>
      </c>
      <c r="AZ18" s="154"/>
      <c r="BA18" s="137">
        <v>1</v>
      </c>
      <c r="BB18" s="154"/>
      <c r="BC18" s="158"/>
      <c r="BD18" s="159">
        <v>8</v>
      </c>
      <c r="BE18" s="159">
        <v>35</v>
      </c>
      <c r="BF18" s="159">
        <v>27</v>
      </c>
      <c r="BG18" s="161">
        <v>0.77142857142857102</v>
      </c>
      <c r="BH18" s="160">
        <v>0.91071428571428603</v>
      </c>
      <c r="BI18" s="158" t="s">
        <v>35</v>
      </c>
    </row>
    <row r="19" spans="1:61" ht="26.25" customHeight="1" x14ac:dyDescent="0.3">
      <c r="A19" s="14"/>
      <c r="B19" s="68">
        <v>1</v>
      </c>
      <c r="C19" s="68">
        <v>15</v>
      </c>
      <c r="D19" s="69" t="s">
        <v>36</v>
      </c>
      <c r="E19" s="137">
        <v>1</v>
      </c>
      <c r="F19" s="137">
        <v>1</v>
      </c>
      <c r="G19" s="137">
        <v>1</v>
      </c>
      <c r="H19" s="137">
        <v>1</v>
      </c>
      <c r="I19" s="154"/>
      <c r="J19" s="137">
        <v>1</v>
      </c>
      <c r="K19" s="137">
        <v>1</v>
      </c>
      <c r="L19" s="137">
        <v>1</v>
      </c>
      <c r="M19" s="137">
        <v>1</v>
      </c>
      <c r="N19" s="154"/>
      <c r="O19" s="137">
        <v>1</v>
      </c>
      <c r="P19" s="137">
        <v>1</v>
      </c>
      <c r="Q19" s="137">
        <v>1</v>
      </c>
      <c r="R19" s="154"/>
      <c r="S19" s="141">
        <v>0</v>
      </c>
      <c r="T19" s="137">
        <v>1</v>
      </c>
      <c r="U19" s="154"/>
      <c r="V19" s="137">
        <v>1</v>
      </c>
      <c r="W19" s="154"/>
      <c r="X19" s="137">
        <v>1</v>
      </c>
      <c r="Y19" s="137">
        <v>1</v>
      </c>
      <c r="Z19" s="154"/>
      <c r="AA19" s="137">
        <v>1</v>
      </c>
      <c r="AB19" s="137">
        <v>1</v>
      </c>
      <c r="AC19" s="137">
        <v>1</v>
      </c>
      <c r="AD19" s="154"/>
      <c r="AE19" s="137">
        <v>1</v>
      </c>
      <c r="AF19" s="137">
        <v>1</v>
      </c>
      <c r="AG19" s="137">
        <v>1</v>
      </c>
      <c r="AH19" s="154"/>
      <c r="AI19" s="137">
        <v>1</v>
      </c>
      <c r="AJ19" s="137">
        <v>1</v>
      </c>
      <c r="AK19" s="137">
        <v>1</v>
      </c>
      <c r="AL19" s="154"/>
      <c r="AM19" s="137">
        <v>1</v>
      </c>
      <c r="AN19" s="137">
        <v>1</v>
      </c>
      <c r="AO19" s="154"/>
      <c r="AP19" s="137">
        <v>1</v>
      </c>
      <c r="AQ19" s="137">
        <v>1</v>
      </c>
      <c r="AR19" s="154"/>
      <c r="AS19" s="137">
        <v>1</v>
      </c>
      <c r="AT19" s="154"/>
      <c r="AU19" s="137">
        <v>1</v>
      </c>
      <c r="AV19" s="154"/>
      <c r="AW19" s="137">
        <v>1</v>
      </c>
      <c r="AX19" s="137">
        <v>1</v>
      </c>
      <c r="AY19" s="137">
        <v>1</v>
      </c>
      <c r="AZ19" s="154"/>
      <c r="BA19" s="137">
        <v>1</v>
      </c>
      <c r="BB19" s="154"/>
      <c r="BC19" s="158"/>
      <c r="BD19" s="159">
        <v>1</v>
      </c>
      <c r="BE19" s="159">
        <v>35</v>
      </c>
      <c r="BF19" s="159">
        <v>34</v>
      </c>
      <c r="BG19" s="160">
        <v>0.97142857142857097</v>
      </c>
      <c r="BH19" s="160">
        <v>0.98214285714285698</v>
      </c>
      <c r="BI19" s="158" t="s">
        <v>35</v>
      </c>
    </row>
    <row r="20" spans="1:61" ht="25.5" customHeight="1" x14ac:dyDescent="0.3">
      <c r="A20" s="14"/>
      <c r="B20" s="68">
        <v>1</v>
      </c>
      <c r="C20" s="68">
        <v>16</v>
      </c>
      <c r="D20" s="69" t="s">
        <v>37</v>
      </c>
      <c r="E20" s="137">
        <v>1</v>
      </c>
      <c r="F20" s="137">
        <v>1</v>
      </c>
      <c r="G20" s="137">
        <v>1</v>
      </c>
      <c r="H20" s="137">
        <v>1</v>
      </c>
      <c r="I20" s="174"/>
      <c r="J20" s="137">
        <v>1</v>
      </c>
      <c r="K20" s="137">
        <v>1</v>
      </c>
      <c r="L20" s="141">
        <v>0</v>
      </c>
      <c r="M20" s="137">
        <v>1</v>
      </c>
      <c r="N20" s="174"/>
      <c r="O20" s="137">
        <v>1</v>
      </c>
      <c r="P20" s="137">
        <v>1</v>
      </c>
      <c r="Q20" s="141">
        <v>0</v>
      </c>
      <c r="R20" s="174"/>
      <c r="S20" s="141">
        <v>0</v>
      </c>
      <c r="T20" s="137">
        <v>1</v>
      </c>
      <c r="U20" s="174"/>
      <c r="V20" s="137">
        <v>1</v>
      </c>
      <c r="W20" s="174"/>
      <c r="X20" s="141">
        <v>0</v>
      </c>
      <c r="Y20" s="137">
        <v>1</v>
      </c>
      <c r="Z20" s="174"/>
      <c r="AA20" s="137">
        <v>1</v>
      </c>
      <c r="AB20" s="141">
        <v>0</v>
      </c>
      <c r="AC20" s="137">
        <v>1</v>
      </c>
      <c r="AD20" s="174"/>
      <c r="AE20" s="137">
        <v>1</v>
      </c>
      <c r="AF20" s="137">
        <v>1</v>
      </c>
      <c r="AG20" s="137">
        <v>1</v>
      </c>
      <c r="AH20" s="174"/>
      <c r="AI20" s="137">
        <v>1</v>
      </c>
      <c r="AJ20" s="141">
        <v>0</v>
      </c>
      <c r="AK20" s="137">
        <v>1</v>
      </c>
      <c r="AL20" s="174"/>
      <c r="AM20" s="137">
        <v>1</v>
      </c>
      <c r="AN20" s="137">
        <v>1</v>
      </c>
      <c r="AO20" s="174"/>
      <c r="AP20" s="137">
        <v>1</v>
      </c>
      <c r="AQ20" s="137">
        <v>1</v>
      </c>
      <c r="AR20" s="174"/>
      <c r="AS20" s="137">
        <v>1</v>
      </c>
      <c r="AT20" s="174"/>
      <c r="AU20" s="137">
        <v>1</v>
      </c>
      <c r="AV20" s="174"/>
      <c r="AW20" s="137">
        <v>1</v>
      </c>
      <c r="AX20" s="137">
        <v>1</v>
      </c>
      <c r="AY20" s="137">
        <v>1</v>
      </c>
      <c r="AZ20" s="174"/>
      <c r="BA20" s="137">
        <v>1</v>
      </c>
      <c r="BB20" s="174"/>
      <c r="BC20" s="158"/>
      <c r="BD20" s="159">
        <v>6</v>
      </c>
      <c r="BE20" s="159">
        <v>35</v>
      </c>
      <c r="BF20" s="159">
        <v>29</v>
      </c>
      <c r="BG20" s="160">
        <v>0.82857142857142896</v>
      </c>
      <c r="BH20" s="160">
        <v>0.96428571428571397</v>
      </c>
      <c r="BI20" s="158" t="s">
        <v>35</v>
      </c>
    </row>
    <row r="21" spans="1:61" ht="24" customHeight="1" x14ac:dyDescent="0.3">
      <c r="A21" s="14"/>
      <c r="B21" s="68">
        <v>1</v>
      </c>
      <c r="C21" s="68">
        <v>17</v>
      </c>
      <c r="D21" s="69" t="s">
        <v>38</v>
      </c>
      <c r="E21" s="141">
        <v>0</v>
      </c>
      <c r="F21" s="141">
        <v>0</v>
      </c>
      <c r="G21" s="141">
        <v>0</v>
      </c>
      <c r="H21" s="141">
        <v>0</v>
      </c>
      <c r="I21" s="174"/>
      <c r="J21" s="141">
        <v>0</v>
      </c>
      <c r="K21" s="141">
        <v>0</v>
      </c>
      <c r="L21" s="141">
        <v>0</v>
      </c>
      <c r="M21" s="137">
        <v>1</v>
      </c>
      <c r="N21" s="174"/>
      <c r="O21" s="141">
        <v>0</v>
      </c>
      <c r="P21" s="141">
        <v>0</v>
      </c>
      <c r="Q21" s="141">
        <v>0</v>
      </c>
      <c r="R21" s="174"/>
      <c r="S21" s="141">
        <v>0</v>
      </c>
      <c r="T21" s="141">
        <v>0</v>
      </c>
      <c r="U21" s="174"/>
      <c r="V21" s="141">
        <v>0</v>
      </c>
      <c r="W21" s="174"/>
      <c r="X21" s="141">
        <v>0</v>
      </c>
      <c r="Y21" s="141">
        <v>0</v>
      </c>
      <c r="Z21" s="174"/>
      <c r="AA21" s="141">
        <v>0</v>
      </c>
      <c r="AB21" s="141">
        <v>0</v>
      </c>
      <c r="AC21" s="141">
        <v>0</v>
      </c>
      <c r="AD21" s="174"/>
      <c r="AE21" s="141">
        <v>0</v>
      </c>
      <c r="AF21" s="141">
        <v>0</v>
      </c>
      <c r="AG21" s="141">
        <v>0</v>
      </c>
      <c r="AH21" s="174"/>
      <c r="AI21" s="141">
        <v>0</v>
      </c>
      <c r="AJ21" s="141">
        <v>0</v>
      </c>
      <c r="AK21" s="141">
        <v>0</v>
      </c>
      <c r="AL21" s="174"/>
      <c r="AM21" s="141">
        <v>0</v>
      </c>
      <c r="AN21" s="141">
        <v>0</v>
      </c>
      <c r="AO21" s="174"/>
      <c r="AP21" s="141">
        <v>0</v>
      </c>
      <c r="AQ21" s="141">
        <v>0</v>
      </c>
      <c r="AR21" s="174"/>
      <c r="AS21" s="137">
        <v>1</v>
      </c>
      <c r="AT21" s="174"/>
      <c r="AU21" s="141">
        <v>0</v>
      </c>
      <c r="AV21" s="174"/>
      <c r="AW21" s="141">
        <v>0</v>
      </c>
      <c r="AX21" s="141">
        <v>0</v>
      </c>
      <c r="AY21" s="141">
        <v>0</v>
      </c>
      <c r="AZ21" s="174"/>
      <c r="BA21" s="141">
        <v>0</v>
      </c>
      <c r="BB21" s="174"/>
      <c r="BC21" s="158"/>
      <c r="BD21" s="159">
        <v>33</v>
      </c>
      <c r="BE21" s="159">
        <v>35</v>
      </c>
      <c r="BF21" s="159">
        <v>2</v>
      </c>
      <c r="BG21" s="161">
        <v>5.7142857142857099E-2</v>
      </c>
      <c r="BH21" s="161">
        <v>0.14285714285714299</v>
      </c>
      <c r="BI21" s="158" t="s">
        <v>35</v>
      </c>
    </row>
    <row r="22" spans="1:61" ht="26.25" customHeight="1" x14ac:dyDescent="0.3">
      <c r="A22" s="14"/>
      <c r="B22" s="68">
        <v>3</v>
      </c>
      <c r="C22" s="68">
        <v>18</v>
      </c>
      <c r="D22" s="69" t="s">
        <v>39</v>
      </c>
      <c r="E22" s="141">
        <v>0</v>
      </c>
      <c r="F22" s="141">
        <v>0</v>
      </c>
      <c r="G22" s="141">
        <v>0</v>
      </c>
      <c r="H22" s="141">
        <v>0</v>
      </c>
      <c r="I22" s="174"/>
      <c r="J22" s="141">
        <v>0</v>
      </c>
      <c r="K22" s="141">
        <v>0</v>
      </c>
      <c r="L22" s="141">
        <v>0</v>
      </c>
      <c r="M22" s="137">
        <v>3</v>
      </c>
      <c r="N22" s="174"/>
      <c r="O22" s="141">
        <v>0</v>
      </c>
      <c r="P22" s="141">
        <v>0</v>
      </c>
      <c r="Q22" s="141">
        <v>0</v>
      </c>
      <c r="R22" s="174"/>
      <c r="S22" s="141">
        <v>0</v>
      </c>
      <c r="T22" s="141">
        <v>0</v>
      </c>
      <c r="U22" s="174"/>
      <c r="V22" s="141">
        <v>0</v>
      </c>
      <c r="W22" s="174"/>
      <c r="X22" s="141">
        <v>0</v>
      </c>
      <c r="Y22" s="141">
        <v>0</v>
      </c>
      <c r="Z22" s="174"/>
      <c r="AA22" s="141">
        <v>0</v>
      </c>
      <c r="AB22" s="141">
        <v>0</v>
      </c>
      <c r="AC22" s="141">
        <v>0</v>
      </c>
      <c r="AD22" s="174"/>
      <c r="AE22" s="141">
        <v>0</v>
      </c>
      <c r="AF22" s="141">
        <v>0</v>
      </c>
      <c r="AG22" s="141">
        <v>0</v>
      </c>
      <c r="AH22" s="174"/>
      <c r="AI22" s="141">
        <v>0</v>
      </c>
      <c r="AJ22" s="141">
        <v>0</v>
      </c>
      <c r="AK22" s="141">
        <v>0</v>
      </c>
      <c r="AL22" s="174"/>
      <c r="AM22" s="141">
        <v>0</v>
      </c>
      <c r="AN22" s="141">
        <v>0</v>
      </c>
      <c r="AO22" s="174"/>
      <c r="AP22" s="141">
        <v>0</v>
      </c>
      <c r="AQ22" s="141">
        <v>0</v>
      </c>
      <c r="AR22" s="174"/>
      <c r="AS22" s="137">
        <v>3</v>
      </c>
      <c r="AT22" s="174"/>
      <c r="AU22" s="141">
        <v>0</v>
      </c>
      <c r="AV22" s="174"/>
      <c r="AW22" s="141">
        <v>0</v>
      </c>
      <c r="AX22" s="141">
        <v>0</v>
      </c>
      <c r="AY22" s="141">
        <v>0</v>
      </c>
      <c r="AZ22" s="174"/>
      <c r="BA22" s="141">
        <v>0</v>
      </c>
      <c r="BB22" s="174"/>
      <c r="BC22" s="158"/>
      <c r="BD22" s="159">
        <v>33</v>
      </c>
      <c r="BE22" s="159">
        <v>35</v>
      </c>
      <c r="BF22" s="159">
        <v>2</v>
      </c>
      <c r="BG22" s="161">
        <v>5.7142857142857099E-2</v>
      </c>
      <c r="BH22" s="161">
        <v>0.125</v>
      </c>
      <c r="BI22" s="158" t="s">
        <v>35</v>
      </c>
    </row>
    <row r="23" spans="1:61" ht="15.75" customHeight="1" x14ac:dyDescent="0.3">
      <c r="A23" s="14"/>
      <c r="B23" s="68">
        <v>3</v>
      </c>
      <c r="C23" s="68">
        <v>19</v>
      </c>
      <c r="D23" s="69" t="s">
        <v>91</v>
      </c>
      <c r="E23" s="141">
        <v>0</v>
      </c>
      <c r="F23" s="137">
        <v>3</v>
      </c>
      <c r="G23" s="141">
        <v>0</v>
      </c>
      <c r="H23" s="137">
        <v>3</v>
      </c>
      <c r="I23" s="174"/>
      <c r="J23" s="137">
        <v>3</v>
      </c>
      <c r="K23" s="141">
        <v>0</v>
      </c>
      <c r="L23" s="141">
        <v>0</v>
      </c>
      <c r="M23" s="137">
        <v>3</v>
      </c>
      <c r="N23" s="174"/>
      <c r="O23" s="137">
        <v>3</v>
      </c>
      <c r="P23" s="137">
        <v>3</v>
      </c>
      <c r="Q23" s="141">
        <v>0</v>
      </c>
      <c r="R23" s="174"/>
      <c r="S23" s="141">
        <v>0</v>
      </c>
      <c r="T23" s="141">
        <v>0</v>
      </c>
      <c r="U23" s="174"/>
      <c r="V23" s="141">
        <v>0</v>
      </c>
      <c r="W23" s="174"/>
      <c r="X23" s="141">
        <v>0</v>
      </c>
      <c r="Y23" s="137">
        <v>3</v>
      </c>
      <c r="Z23" s="174"/>
      <c r="AA23" s="141">
        <v>0</v>
      </c>
      <c r="AB23" s="141">
        <v>0</v>
      </c>
      <c r="AC23" s="141">
        <v>0</v>
      </c>
      <c r="AD23" s="174"/>
      <c r="AE23" s="137">
        <v>3</v>
      </c>
      <c r="AF23" s="137">
        <v>3</v>
      </c>
      <c r="AG23" s="137">
        <v>3</v>
      </c>
      <c r="AH23" s="174"/>
      <c r="AI23" s="137">
        <v>3</v>
      </c>
      <c r="AJ23" s="141">
        <v>0</v>
      </c>
      <c r="AK23" s="137">
        <v>3</v>
      </c>
      <c r="AL23" s="174"/>
      <c r="AM23" s="141">
        <v>0</v>
      </c>
      <c r="AN23" s="137">
        <v>3</v>
      </c>
      <c r="AO23" s="174"/>
      <c r="AP23" s="137">
        <v>3</v>
      </c>
      <c r="AQ23" s="137">
        <v>3</v>
      </c>
      <c r="AR23" s="174"/>
      <c r="AS23" s="141">
        <v>0</v>
      </c>
      <c r="AT23" s="174"/>
      <c r="AU23" s="141">
        <v>0</v>
      </c>
      <c r="AV23" s="174"/>
      <c r="AW23" s="141">
        <v>0</v>
      </c>
      <c r="AX23" s="137">
        <v>3</v>
      </c>
      <c r="AY23" s="141">
        <v>0</v>
      </c>
      <c r="AZ23" s="174"/>
      <c r="BA23" s="137">
        <v>3</v>
      </c>
      <c r="BB23" s="174"/>
      <c r="BC23" s="158"/>
      <c r="BD23" s="159">
        <v>18</v>
      </c>
      <c r="BE23" s="159">
        <v>35</v>
      </c>
      <c r="BF23" s="159">
        <v>17</v>
      </c>
      <c r="BG23" s="161">
        <v>0.48571428571428599</v>
      </c>
      <c r="BH23" s="161">
        <v>0.60714285714285698</v>
      </c>
      <c r="BI23" s="158" t="s">
        <v>35</v>
      </c>
    </row>
    <row r="24" spans="1:61" ht="28.5" customHeight="1" x14ac:dyDescent="0.3">
      <c r="A24" s="13"/>
      <c r="B24" s="68">
        <v>5</v>
      </c>
      <c r="C24" s="68">
        <v>20</v>
      </c>
      <c r="D24" s="69" t="s">
        <v>41</v>
      </c>
      <c r="E24" s="137">
        <v>5</v>
      </c>
      <c r="F24" s="137">
        <v>5</v>
      </c>
      <c r="G24" s="137">
        <v>5</v>
      </c>
      <c r="H24" s="137">
        <v>5</v>
      </c>
      <c r="I24" s="174"/>
      <c r="J24" s="137">
        <v>5</v>
      </c>
      <c r="K24" s="137">
        <v>5</v>
      </c>
      <c r="L24" s="137">
        <v>5</v>
      </c>
      <c r="M24" s="137">
        <v>5</v>
      </c>
      <c r="N24" s="174"/>
      <c r="O24" s="137">
        <v>5</v>
      </c>
      <c r="P24" s="137">
        <v>5</v>
      </c>
      <c r="Q24" s="137">
        <v>5</v>
      </c>
      <c r="R24" s="174"/>
      <c r="S24" s="137">
        <v>5</v>
      </c>
      <c r="T24" s="137">
        <v>5</v>
      </c>
      <c r="U24" s="174"/>
      <c r="V24" s="137">
        <v>5</v>
      </c>
      <c r="W24" s="174"/>
      <c r="X24" s="137">
        <v>5</v>
      </c>
      <c r="Y24" s="137">
        <v>5</v>
      </c>
      <c r="Z24" s="174"/>
      <c r="AA24" s="137">
        <v>5</v>
      </c>
      <c r="AB24" s="137">
        <v>5</v>
      </c>
      <c r="AC24" s="137">
        <v>5</v>
      </c>
      <c r="AD24" s="174"/>
      <c r="AE24" s="137">
        <v>5</v>
      </c>
      <c r="AF24" s="137">
        <v>5</v>
      </c>
      <c r="AG24" s="137">
        <v>5</v>
      </c>
      <c r="AH24" s="174"/>
      <c r="AI24" s="137">
        <v>5</v>
      </c>
      <c r="AJ24" s="137">
        <v>5</v>
      </c>
      <c r="AK24" s="137">
        <v>5</v>
      </c>
      <c r="AL24" s="174"/>
      <c r="AM24" s="137">
        <v>5</v>
      </c>
      <c r="AN24" s="137">
        <v>5</v>
      </c>
      <c r="AO24" s="174"/>
      <c r="AP24" s="137">
        <v>5</v>
      </c>
      <c r="AQ24" s="137">
        <v>5</v>
      </c>
      <c r="AR24" s="174"/>
      <c r="AS24" s="137">
        <v>5</v>
      </c>
      <c r="AT24" s="174"/>
      <c r="AU24" s="137">
        <v>5</v>
      </c>
      <c r="AV24" s="174"/>
      <c r="AW24" s="137">
        <v>5</v>
      </c>
      <c r="AX24" s="137">
        <v>5</v>
      </c>
      <c r="AY24" s="137">
        <v>5</v>
      </c>
      <c r="AZ24" s="174"/>
      <c r="BA24" s="137">
        <v>5</v>
      </c>
      <c r="BB24" s="174"/>
      <c r="BC24" s="158"/>
      <c r="BD24" s="159">
        <v>0</v>
      </c>
      <c r="BE24" s="159">
        <v>35</v>
      </c>
      <c r="BF24" s="159">
        <v>35</v>
      </c>
      <c r="BG24" s="160">
        <v>1</v>
      </c>
      <c r="BH24" s="160">
        <v>1</v>
      </c>
      <c r="BI24" s="122" t="s">
        <v>21</v>
      </c>
    </row>
    <row r="25" spans="1:61" ht="21" customHeight="1" x14ac:dyDescent="0.3">
      <c r="A25" s="76"/>
      <c r="B25" s="163">
        <f>SUM(B5:B24)</f>
        <v>30</v>
      </c>
      <c r="C25" s="163"/>
      <c r="D25" s="163" t="s">
        <v>42</v>
      </c>
      <c r="E25" s="182">
        <f>SUM(E5:E24)</f>
        <v>22</v>
      </c>
      <c r="F25" s="182">
        <f>SUM(F5:F24)</f>
        <v>25</v>
      </c>
      <c r="G25" s="182">
        <f>SUM(G5:G24)</f>
        <v>22</v>
      </c>
      <c r="H25" s="182">
        <f>SUM(H5:H24)</f>
        <v>26</v>
      </c>
      <c r="I25" s="174"/>
      <c r="J25" s="182">
        <f>SUM(J5:J24)</f>
        <v>24</v>
      </c>
      <c r="K25" s="182">
        <f>SUM(K5:K24)</f>
        <v>23</v>
      </c>
      <c r="L25" s="182">
        <f>SUM(L5:L24)</f>
        <v>14</v>
      </c>
      <c r="M25" s="182">
        <f>SUM(M5:M24)</f>
        <v>30</v>
      </c>
      <c r="N25" s="174"/>
      <c r="O25" s="182">
        <f>SUM(O5:O24)</f>
        <v>25</v>
      </c>
      <c r="P25" s="182">
        <f>SUM(P5:P24)</f>
        <v>26</v>
      </c>
      <c r="Q25" s="182">
        <f>SUM(Q5:Q24)</f>
        <v>14</v>
      </c>
      <c r="R25" s="174"/>
      <c r="S25" s="182">
        <f>SUM(S5:S24)</f>
        <v>13</v>
      </c>
      <c r="T25" s="182">
        <f>SUM(T5:T24)</f>
        <v>23</v>
      </c>
      <c r="U25" s="174"/>
      <c r="V25" s="182">
        <f>SUM(V5:V24)</f>
        <v>22</v>
      </c>
      <c r="W25" s="174"/>
      <c r="X25" s="182">
        <f>SUM(X5:X24)</f>
        <v>14</v>
      </c>
      <c r="Y25" s="182">
        <f>SUM(Y5:Y24)</f>
        <v>25</v>
      </c>
      <c r="Z25" s="174"/>
      <c r="AA25" s="182">
        <f>SUM(AA5:AA24)</f>
        <v>21</v>
      </c>
      <c r="AB25" s="182">
        <f>SUM(AB5:AB24)</f>
        <v>14</v>
      </c>
      <c r="AC25" s="182">
        <f>SUM(AC5:AC24)</f>
        <v>17</v>
      </c>
      <c r="AD25" s="174"/>
      <c r="AE25" s="182">
        <f>SUM(AE5:AE24)</f>
        <v>26</v>
      </c>
      <c r="AF25" s="182">
        <f>SUM(AF5:AF24)</f>
        <v>25</v>
      </c>
      <c r="AG25" s="182">
        <f>SUM(AG5:AG24)</f>
        <v>26</v>
      </c>
      <c r="AH25" s="174"/>
      <c r="AI25" s="182">
        <f>SUM(AI5:AI24)</f>
        <v>23</v>
      </c>
      <c r="AJ25" s="182">
        <f>SUM(AJ5:AJ24)</f>
        <v>16</v>
      </c>
      <c r="AK25" s="182">
        <f>SUM(AK5:AK24)</f>
        <v>22</v>
      </c>
      <c r="AL25" s="174"/>
      <c r="AM25" s="182">
        <f>SUM(AM5:AM24)</f>
        <v>23</v>
      </c>
      <c r="AN25" s="182">
        <f>SUM(AN5:AN24)</f>
        <v>26</v>
      </c>
      <c r="AO25" s="174"/>
      <c r="AP25" s="182">
        <f>SUM(AP5:AP24)</f>
        <v>26</v>
      </c>
      <c r="AQ25" s="182">
        <f>SUM(AQ5:AQ24)</f>
        <v>22</v>
      </c>
      <c r="AR25" s="174"/>
      <c r="AS25" s="182">
        <f>SUM(AS5:AS24)</f>
        <v>22</v>
      </c>
      <c r="AT25" s="174"/>
      <c r="AU25" s="182">
        <f>SUM(AU5:AU24)</f>
        <v>23</v>
      </c>
      <c r="AV25" s="174"/>
      <c r="AW25" s="182">
        <f>SUM(AW5:AW24)</f>
        <v>23</v>
      </c>
      <c r="AX25" s="182">
        <f>SUM(AX5:AX24)</f>
        <v>25</v>
      </c>
      <c r="AY25" s="182">
        <f>SUM(AY5:AY24)</f>
        <v>19</v>
      </c>
      <c r="AZ25" s="174"/>
      <c r="BA25" s="182">
        <f>SUM(BA5:BA24)</f>
        <v>25</v>
      </c>
      <c r="BB25" s="174"/>
    </row>
    <row r="26" spans="1:61" ht="21" customHeight="1" x14ac:dyDescent="0.3">
      <c r="A26" s="28" t="s">
        <v>43</v>
      </c>
      <c r="B26" s="27"/>
      <c r="C26" s="27"/>
      <c r="D26" s="27"/>
      <c r="E26" s="137">
        <v>30</v>
      </c>
      <c r="F26" s="137">
        <v>30</v>
      </c>
      <c r="G26" s="137">
        <v>30</v>
      </c>
      <c r="H26" s="137">
        <v>30</v>
      </c>
      <c r="I26" s="174"/>
      <c r="J26" s="137">
        <v>30</v>
      </c>
      <c r="K26" s="137">
        <v>30</v>
      </c>
      <c r="L26" s="137">
        <v>30</v>
      </c>
      <c r="M26" s="137">
        <v>30</v>
      </c>
      <c r="N26" s="174"/>
      <c r="O26" s="137">
        <v>30</v>
      </c>
      <c r="P26" s="137">
        <v>30</v>
      </c>
      <c r="Q26" s="137">
        <v>30</v>
      </c>
      <c r="R26" s="174"/>
      <c r="S26" s="137">
        <v>30</v>
      </c>
      <c r="T26" s="137">
        <v>30</v>
      </c>
      <c r="U26" s="174"/>
      <c r="V26" s="137">
        <v>30</v>
      </c>
      <c r="W26" s="174"/>
      <c r="X26" s="137">
        <v>30</v>
      </c>
      <c r="Y26" s="137">
        <v>30</v>
      </c>
      <c r="Z26" s="174"/>
      <c r="AA26" s="137">
        <v>30</v>
      </c>
      <c r="AB26" s="137">
        <v>30</v>
      </c>
      <c r="AC26" s="137">
        <v>30</v>
      </c>
      <c r="AD26" s="174"/>
      <c r="AE26" s="137">
        <v>30</v>
      </c>
      <c r="AF26" s="137">
        <v>30</v>
      </c>
      <c r="AG26" s="137">
        <v>30</v>
      </c>
      <c r="AH26" s="174"/>
      <c r="AI26" s="137">
        <v>30</v>
      </c>
      <c r="AJ26" s="137">
        <v>30</v>
      </c>
      <c r="AK26" s="137">
        <v>30</v>
      </c>
      <c r="AL26" s="174"/>
      <c r="AM26" s="137">
        <v>30</v>
      </c>
      <c r="AN26" s="137">
        <v>30</v>
      </c>
      <c r="AO26" s="174"/>
      <c r="AP26" s="137">
        <v>30</v>
      </c>
      <c r="AQ26" s="137">
        <v>30</v>
      </c>
      <c r="AR26" s="174"/>
      <c r="AS26" s="137">
        <v>30</v>
      </c>
      <c r="AT26" s="174"/>
      <c r="AU26" s="137">
        <v>30</v>
      </c>
      <c r="AV26" s="174"/>
      <c r="AW26" s="137">
        <v>30</v>
      </c>
      <c r="AX26" s="137">
        <v>30</v>
      </c>
      <c r="AY26" s="137">
        <v>30</v>
      </c>
      <c r="AZ26" s="174"/>
      <c r="BA26" s="137">
        <v>30</v>
      </c>
      <c r="BB26" s="174"/>
    </row>
    <row r="27" spans="1:61" ht="20.25" customHeight="1" x14ac:dyDescent="0.3">
      <c r="A27" s="28" t="s">
        <v>44</v>
      </c>
      <c r="B27" s="27"/>
      <c r="C27" s="27"/>
      <c r="D27" s="27"/>
      <c r="E27" s="183">
        <f>E25/E26</f>
        <v>0.73333333333333328</v>
      </c>
      <c r="F27" s="183">
        <f>F25/F26</f>
        <v>0.83333333333333337</v>
      </c>
      <c r="G27" s="183">
        <f>G25/G26</f>
        <v>0.73333333333333328</v>
      </c>
      <c r="H27" s="183">
        <f>H25/H26</f>
        <v>0.8666666666666667</v>
      </c>
      <c r="I27" s="184"/>
      <c r="J27" s="183">
        <f>J25/J26</f>
        <v>0.8</v>
      </c>
      <c r="K27" s="183">
        <f>K25/K26</f>
        <v>0.76666666666666672</v>
      </c>
      <c r="L27" s="183">
        <f>L25/L26</f>
        <v>0.46666666666666667</v>
      </c>
      <c r="M27" s="183">
        <f>M25/M26</f>
        <v>1</v>
      </c>
      <c r="N27" s="184"/>
      <c r="O27" s="183">
        <f>O25/O26</f>
        <v>0.83333333333333337</v>
      </c>
      <c r="P27" s="183">
        <f>P25/P26</f>
        <v>0.8666666666666667</v>
      </c>
      <c r="Q27" s="183">
        <f>Q25/Q26</f>
        <v>0.46666666666666667</v>
      </c>
      <c r="R27" s="184"/>
      <c r="S27" s="183">
        <f>S25/S26</f>
        <v>0.43333333333333335</v>
      </c>
      <c r="T27" s="183">
        <f>T25/T26</f>
        <v>0.76666666666666672</v>
      </c>
      <c r="U27" s="184"/>
      <c r="V27" s="183">
        <f>V25/V26</f>
        <v>0.73333333333333328</v>
      </c>
      <c r="W27" s="184"/>
      <c r="X27" s="183">
        <f>X25/X26</f>
        <v>0.46666666666666667</v>
      </c>
      <c r="Y27" s="183">
        <f>Y25/Y26</f>
        <v>0.83333333333333337</v>
      </c>
      <c r="Z27" s="184"/>
      <c r="AA27" s="183">
        <f>AA25/AA26</f>
        <v>0.7</v>
      </c>
      <c r="AB27" s="183">
        <f>AB25/AB26</f>
        <v>0.46666666666666667</v>
      </c>
      <c r="AC27" s="183">
        <f>AC25/AC26</f>
        <v>0.56666666666666665</v>
      </c>
      <c r="AD27" s="184"/>
      <c r="AE27" s="183">
        <f>AE25/AE26</f>
        <v>0.8666666666666667</v>
      </c>
      <c r="AF27" s="183">
        <f>AF25/AF26</f>
        <v>0.83333333333333337</v>
      </c>
      <c r="AG27" s="183">
        <f>AG25/AG26</f>
        <v>0.8666666666666667</v>
      </c>
      <c r="AH27" s="184"/>
      <c r="AI27" s="183">
        <f>AI25/AI26</f>
        <v>0.76666666666666672</v>
      </c>
      <c r="AJ27" s="183">
        <f>AJ25/AJ26</f>
        <v>0.53333333333333333</v>
      </c>
      <c r="AK27" s="183">
        <f>AK25/AK26</f>
        <v>0.73333333333333328</v>
      </c>
      <c r="AL27" s="184"/>
      <c r="AM27" s="183">
        <f>AM25/AM26</f>
        <v>0.76666666666666672</v>
      </c>
      <c r="AN27" s="183">
        <f>AN25/AN26</f>
        <v>0.8666666666666667</v>
      </c>
      <c r="AO27" s="184"/>
      <c r="AP27" s="183">
        <f>AP25/AP26</f>
        <v>0.8666666666666667</v>
      </c>
      <c r="AQ27" s="183">
        <f>AQ25/AQ26</f>
        <v>0.73333333333333328</v>
      </c>
      <c r="AR27" s="184"/>
      <c r="AS27" s="183">
        <f>AS25/AS26</f>
        <v>0.73333333333333328</v>
      </c>
      <c r="AT27" s="184"/>
      <c r="AU27" s="183">
        <f>AU25/AU26</f>
        <v>0.76666666666666672</v>
      </c>
      <c r="AV27" s="184"/>
      <c r="AW27" s="183">
        <f>AW25/AW26</f>
        <v>0.76666666666666672</v>
      </c>
      <c r="AX27" s="183">
        <f>AX25/AX26</f>
        <v>0.83333333333333337</v>
      </c>
      <c r="AY27" s="183">
        <f>AY25/AY26</f>
        <v>0.6333333333333333</v>
      </c>
      <c r="AZ27" s="184"/>
      <c r="BA27" s="183">
        <f>BA25/BA26</f>
        <v>0.83333333333333337</v>
      </c>
      <c r="BB27" s="184"/>
    </row>
    <row r="28" spans="1:61" ht="27" customHeight="1" x14ac:dyDescent="0.3">
      <c r="A28" s="28" t="s">
        <v>45</v>
      </c>
      <c r="B28" s="27"/>
      <c r="C28" s="27"/>
      <c r="D28" s="27"/>
      <c r="E28" s="182">
        <f>E26-E25</f>
        <v>8</v>
      </c>
      <c r="F28" s="182">
        <f>F26-F25</f>
        <v>5</v>
      </c>
      <c r="G28" s="182">
        <f>G26-G25</f>
        <v>8</v>
      </c>
      <c r="H28" s="182">
        <f>H26-H25</f>
        <v>4</v>
      </c>
      <c r="I28" s="174"/>
      <c r="J28" s="182">
        <f>J26-J25</f>
        <v>6</v>
      </c>
      <c r="K28" s="182">
        <f>K26-K25</f>
        <v>7</v>
      </c>
      <c r="L28" s="182">
        <f>L26-L25</f>
        <v>16</v>
      </c>
      <c r="M28" s="182">
        <f>M26-M25</f>
        <v>0</v>
      </c>
      <c r="N28" s="174"/>
      <c r="O28" s="182">
        <f>O26-O25</f>
        <v>5</v>
      </c>
      <c r="P28" s="182">
        <f>P26-P25</f>
        <v>4</v>
      </c>
      <c r="Q28" s="182">
        <f>Q26-Q25</f>
        <v>16</v>
      </c>
      <c r="R28" s="174"/>
      <c r="S28" s="182">
        <f>S26-S25</f>
        <v>17</v>
      </c>
      <c r="T28" s="182">
        <f>T26-T25</f>
        <v>7</v>
      </c>
      <c r="U28" s="174"/>
      <c r="V28" s="182">
        <f>V26-V25</f>
        <v>8</v>
      </c>
      <c r="W28" s="174"/>
      <c r="X28" s="182">
        <f>X26-X25</f>
        <v>16</v>
      </c>
      <c r="Y28" s="182">
        <f>Y26-Y25</f>
        <v>5</v>
      </c>
      <c r="Z28" s="174"/>
      <c r="AA28" s="182">
        <f>AA26-AA25</f>
        <v>9</v>
      </c>
      <c r="AB28" s="182">
        <f>AB26-AB25</f>
        <v>16</v>
      </c>
      <c r="AC28" s="182">
        <f>AC26-AC25</f>
        <v>13</v>
      </c>
      <c r="AD28" s="174"/>
      <c r="AE28" s="182">
        <f>AE26-AE25</f>
        <v>4</v>
      </c>
      <c r="AF28" s="182">
        <f>AF26-AF25</f>
        <v>5</v>
      </c>
      <c r="AG28" s="182">
        <f>AG26-AG25</f>
        <v>4</v>
      </c>
      <c r="AH28" s="174"/>
      <c r="AI28" s="182">
        <f>AI26-AI25</f>
        <v>7</v>
      </c>
      <c r="AJ28" s="182">
        <f>AJ26-AJ25</f>
        <v>14</v>
      </c>
      <c r="AK28" s="182">
        <f>AK26-AK25</f>
        <v>8</v>
      </c>
      <c r="AL28" s="174"/>
      <c r="AM28" s="182">
        <f>AM26-AM25</f>
        <v>7</v>
      </c>
      <c r="AN28" s="182">
        <f>AN26-AN25</f>
        <v>4</v>
      </c>
      <c r="AO28" s="174"/>
      <c r="AP28" s="182">
        <f>AP26-AP25</f>
        <v>4</v>
      </c>
      <c r="AQ28" s="182">
        <f>AQ26-AQ25</f>
        <v>8</v>
      </c>
      <c r="AR28" s="174"/>
      <c r="AS28" s="182">
        <f>AS26-AS25</f>
        <v>8</v>
      </c>
      <c r="AT28" s="174"/>
      <c r="AU28" s="182">
        <f>AU26-AU25</f>
        <v>7</v>
      </c>
      <c r="AV28" s="174"/>
      <c r="AW28" s="182">
        <f>AW26-AW25</f>
        <v>7</v>
      </c>
      <c r="AX28" s="182">
        <f>AX26-AX25</f>
        <v>5</v>
      </c>
      <c r="AY28" s="182">
        <f>AY26-AY25</f>
        <v>11</v>
      </c>
      <c r="AZ28" s="174"/>
      <c r="BA28" s="182">
        <f>BA26-BA25</f>
        <v>5</v>
      </c>
      <c r="BB28" s="174"/>
    </row>
    <row r="29" spans="1:61" ht="132" customHeight="1" x14ac:dyDescent="0.3">
      <c r="A29" s="28" t="s">
        <v>46</v>
      </c>
      <c r="B29" s="27"/>
      <c r="C29" s="27"/>
      <c r="D29" s="27"/>
      <c r="E29" s="147" t="s">
        <v>177</v>
      </c>
      <c r="F29" s="147" t="s">
        <v>178</v>
      </c>
      <c r="G29" s="147" t="s">
        <v>179</v>
      </c>
      <c r="H29" s="147" t="s">
        <v>180</v>
      </c>
      <c r="I29" s="154"/>
      <c r="J29" s="202" t="s">
        <v>181</v>
      </c>
      <c r="K29" s="147" t="s">
        <v>182</v>
      </c>
      <c r="L29" s="141" t="s">
        <v>183</v>
      </c>
      <c r="M29" s="147" t="s">
        <v>184</v>
      </c>
      <c r="N29" s="154"/>
      <c r="O29" s="147" t="s">
        <v>185</v>
      </c>
      <c r="P29" s="147" t="s">
        <v>186</v>
      </c>
      <c r="Q29" s="141" t="s">
        <v>187</v>
      </c>
      <c r="R29" s="154"/>
      <c r="S29" s="141" t="s">
        <v>188</v>
      </c>
      <c r="T29" s="141" t="s">
        <v>189</v>
      </c>
      <c r="U29" s="154"/>
      <c r="V29" s="147" t="s">
        <v>190</v>
      </c>
      <c r="W29" s="154"/>
      <c r="X29" s="137" t="s">
        <v>191</v>
      </c>
      <c r="Y29" s="147" t="s">
        <v>192</v>
      </c>
      <c r="Z29" s="154"/>
      <c r="AA29" s="147" t="s">
        <v>193</v>
      </c>
      <c r="AB29" s="141" t="s">
        <v>194</v>
      </c>
      <c r="AC29" s="141" t="s">
        <v>195</v>
      </c>
      <c r="AD29" s="154"/>
      <c r="AE29" s="147" t="s">
        <v>196</v>
      </c>
      <c r="AF29" s="147" t="s">
        <v>197</v>
      </c>
      <c r="AG29" s="147" t="s">
        <v>198</v>
      </c>
      <c r="AH29" s="154"/>
      <c r="AI29" s="147" t="s">
        <v>199</v>
      </c>
      <c r="AJ29" s="141" t="s">
        <v>200</v>
      </c>
      <c r="AK29" s="147" t="s">
        <v>201</v>
      </c>
      <c r="AL29" s="154"/>
      <c r="AM29" s="147" t="s">
        <v>202</v>
      </c>
      <c r="AN29" s="147" t="s">
        <v>203</v>
      </c>
      <c r="AO29" s="154"/>
      <c r="AP29" s="147" t="s">
        <v>204</v>
      </c>
      <c r="AQ29" s="147" t="s">
        <v>205</v>
      </c>
      <c r="AR29" s="154"/>
      <c r="AS29" s="147" t="s">
        <v>206</v>
      </c>
      <c r="AT29" s="154"/>
      <c r="AU29" s="147" t="s">
        <v>207</v>
      </c>
      <c r="AV29" s="154"/>
      <c r="AW29" s="147" t="s">
        <v>208</v>
      </c>
      <c r="AX29" s="147" t="s">
        <v>209</v>
      </c>
      <c r="AY29" s="141" t="s">
        <v>210</v>
      </c>
      <c r="AZ29" s="154"/>
      <c r="BA29" s="147" t="s">
        <v>211</v>
      </c>
      <c r="BB29" s="154"/>
    </row>
    <row r="30" spans="1:61" ht="18.75" customHeight="1" x14ac:dyDescent="0.3">
      <c r="A30" s="41" t="s">
        <v>51</v>
      </c>
      <c r="B30" s="40"/>
      <c r="C30" s="40"/>
      <c r="D30" s="39"/>
      <c r="E30" s="74"/>
      <c r="F30" s="74"/>
      <c r="G30" s="182"/>
      <c r="H30" s="189"/>
      <c r="I30" s="174"/>
      <c r="J30" s="74"/>
      <c r="K30" s="74"/>
      <c r="L30" s="74"/>
      <c r="M30" s="189"/>
      <c r="N30" s="174"/>
      <c r="O30" s="74"/>
      <c r="P30" s="74"/>
      <c r="Q30" s="189"/>
      <c r="R30" s="174"/>
      <c r="S30" s="74"/>
      <c r="T30" s="74"/>
      <c r="U30" s="174"/>
      <c r="V30" s="74"/>
      <c r="W30" s="174"/>
      <c r="X30" s="72" t="s">
        <v>100</v>
      </c>
      <c r="Y30" s="72" t="s">
        <v>100</v>
      </c>
      <c r="Z30" s="174"/>
      <c r="AA30" s="72" t="s">
        <v>100</v>
      </c>
      <c r="AB30" s="72" t="s">
        <v>100</v>
      </c>
      <c r="AC30" s="72" t="s">
        <v>100</v>
      </c>
      <c r="AD30" s="174"/>
      <c r="AE30" s="72" t="s">
        <v>100</v>
      </c>
      <c r="AF30" s="72" t="s">
        <v>100</v>
      </c>
      <c r="AG30" s="72" t="s">
        <v>100</v>
      </c>
      <c r="AH30" s="174"/>
      <c r="AI30" s="182" t="s">
        <v>100</v>
      </c>
      <c r="AJ30" s="182" t="s">
        <v>100</v>
      </c>
      <c r="AK30" s="182" t="s">
        <v>100</v>
      </c>
      <c r="AL30" s="174"/>
      <c r="AM30" s="182" t="s">
        <v>100</v>
      </c>
      <c r="AN30" s="182" t="s">
        <v>100</v>
      </c>
      <c r="AO30" s="174"/>
      <c r="AP30" s="182" t="s">
        <v>100</v>
      </c>
      <c r="AQ30" s="182" t="s">
        <v>100</v>
      </c>
      <c r="AR30" s="174"/>
      <c r="AS30" s="182" t="s">
        <v>100</v>
      </c>
      <c r="AT30" s="174"/>
      <c r="AU30" s="137" t="s">
        <v>100</v>
      </c>
      <c r="AV30" s="174"/>
      <c r="AW30" s="137" t="s">
        <v>100</v>
      </c>
      <c r="AX30" s="137" t="s">
        <v>100</v>
      </c>
      <c r="AY30" s="137" t="s">
        <v>100</v>
      </c>
      <c r="AZ30" s="174"/>
      <c r="BA30" s="137" t="s">
        <v>100</v>
      </c>
      <c r="BB30" s="174"/>
    </row>
    <row r="31" spans="1:61" ht="18.75" customHeight="1" x14ac:dyDescent="0.3">
      <c r="A31" s="41" t="s">
        <v>52</v>
      </c>
      <c r="B31" s="40"/>
      <c r="C31" s="40"/>
      <c r="D31" s="39"/>
      <c r="E31" s="74"/>
      <c r="F31" s="74"/>
      <c r="G31" s="182"/>
      <c r="H31" s="189"/>
      <c r="I31" s="174"/>
      <c r="J31" s="74"/>
      <c r="K31" s="74"/>
      <c r="L31" s="74"/>
      <c r="M31" s="189"/>
      <c r="N31" s="174"/>
      <c r="O31" s="74"/>
      <c r="P31" s="74"/>
      <c r="Q31" s="189"/>
      <c r="R31" s="174"/>
      <c r="S31" s="74"/>
      <c r="T31" s="74"/>
      <c r="U31" s="174"/>
      <c r="V31" s="74"/>
      <c r="W31" s="174"/>
      <c r="X31" s="72"/>
      <c r="Y31" s="72"/>
      <c r="Z31" s="174"/>
      <c r="AA31" s="72"/>
      <c r="AB31" s="72"/>
      <c r="AC31" s="72"/>
      <c r="AD31" s="174"/>
      <c r="AE31" s="72"/>
      <c r="AF31" s="72"/>
      <c r="AG31" s="72"/>
      <c r="AH31" s="174"/>
      <c r="AI31" s="182"/>
      <c r="AJ31" s="182"/>
      <c r="AK31" s="182"/>
      <c r="AL31" s="174"/>
      <c r="AM31" s="182"/>
      <c r="AN31" s="182"/>
      <c r="AO31" s="174"/>
      <c r="AP31" s="182"/>
      <c r="AQ31" s="182"/>
      <c r="AR31" s="174"/>
      <c r="AS31" s="182"/>
      <c r="AT31" s="174"/>
      <c r="AU31" s="137"/>
      <c r="AV31" s="174"/>
      <c r="AW31" s="137"/>
      <c r="AX31" s="137"/>
      <c r="AY31" s="137"/>
      <c r="AZ31" s="174"/>
      <c r="BA31" s="137"/>
      <c r="BB31" s="174"/>
    </row>
    <row r="32" spans="1:61" ht="18.75" customHeight="1" x14ac:dyDescent="0.3">
      <c r="A32" s="41" t="s">
        <v>53</v>
      </c>
      <c r="B32" s="40"/>
      <c r="C32" s="40"/>
      <c r="D32" s="39"/>
      <c r="E32" s="74"/>
      <c r="F32" s="74"/>
      <c r="G32" s="182"/>
      <c r="H32" s="189"/>
      <c r="I32" s="174"/>
      <c r="J32" s="74"/>
      <c r="K32" s="74"/>
      <c r="L32" s="74"/>
      <c r="M32" s="189"/>
      <c r="N32" s="174"/>
      <c r="O32" s="74"/>
      <c r="P32" s="74"/>
      <c r="Q32" s="189"/>
      <c r="R32" s="174"/>
      <c r="S32" s="74"/>
      <c r="T32" s="74"/>
      <c r="U32" s="174"/>
      <c r="V32" s="74"/>
      <c r="W32" s="174"/>
      <c r="X32" s="72"/>
      <c r="Y32" s="72"/>
      <c r="Z32" s="174"/>
      <c r="AA32" s="72"/>
      <c r="AB32" s="72"/>
      <c r="AC32" s="72"/>
      <c r="AD32" s="174"/>
      <c r="AE32" s="72"/>
      <c r="AF32" s="72"/>
      <c r="AG32" s="72"/>
      <c r="AH32" s="174"/>
      <c r="AI32" s="182"/>
      <c r="AJ32" s="182"/>
      <c r="AK32" s="182"/>
      <c r="AL32" s="174"/>
      <c r="AM32" s="182"/>
      <c r="AN32" s="182"/>
      <c r="AO32" s="174"/>
      <c r="AP32" s="182"/>
      <c r="AQ32" s="182"/>
      <c r="AR32" s="174"/>
      <c r="AS32" s="182"/>
      <c r="AT32" s="174"/>
      <c r="AU32" s="137"/>
      <c r="AV32" s="174"/>
      <c r="AW32" s="137"/>
      <c r="AX32" s="137"/>
      <c r="AY32" s="137"/>
      <c r="AZ32" s="174"/>
      <c r="BA32" s="137"/>
      <c r="BB32" s="174"/>
    </row>
    <row r="33" spans="1:54" ht="15.75" customHeight="1" x14ac:dyDescent="0.3">
      <c r="A33" s="41" t="s">
        <v>54</v>
      </c>
      <c r="B33" s="40"/>
      <c r="C33" s="40"/>
      <c r="D33" s="39"/>
      <c r="E33" s="182"/>
      <c r="F33" s="182"/>
      <c r="G33" s="182"/>
      <c r="H33" s="189"/>
      <c r="I33" s="174"/>
      <c r="J33" s="189"/>
      <c r="K33" s="189"/>
      <c r="L33" s="189"/>
      <c r="M33" s="189"/>
      <c r="N33" s="174"/>
      <c r="O33" s="189"/>
      <c r="P33" s="189"/>
      <c r="Q33" s="189"/>
      <c r="R33" s="174"/>
      <c r="S33" s="189"/>
      <c r="T33" s="189"/>
      <c r="U33" s="174"/>
      <c r="V33" s="189"/>
      <c r="W33" s="174"/>
      <c r="X33" s="182"/>
      <c r="Y33" s="182"/>
      <c r="Z33" s="174"/>
      <c r="AA33" s="182"/>
      <c r="AB33" s="182"/>
      <c r="AC33" s="182"/>
      <c r="AD33" s="174"/>
      <c r="AE33" s="182"/>
      <c r="AF33" s="182"/>
      <c r="AG33" s="182"/>
      <c r="AH33" s="174"/>
      <c r="AI33" s="182"/>
      <c r="AJ33" s="182"/>
      <c r="AK33" s="182"/>
      <c r="AL33" s="174"/>
      <c r="AM33" s="182"/>
      <c r="AN33" s="182"/>
      <c r="AO33" s="174"/>
      <c r="AP33" s="182"/>
      <c r="AQ33" s="182"/>
      <c r="AR33" s="174"/>
      <c r="AS33" s="182"/>
      <c r="AT33" s="174"/>
      <c r="AU33" s="182"/>
      <c r="AV33" s="174"/>
      <c r="AW33" s="182"/>
      <c r="AX33" s="182"/>
      <c r="AY33" s="182"/>
      <c r="AZ33" s="174"/>
      <c r="BA33" s="137"/>
      <c r="BB33" s="174"/>
    </row>
    <row r="34" spans="1:54" ht="15.75" customHeight="1" x14ac:dyDescent="0.3">
      <c r="A34" s="41" t="s">
        <v>212</v>
      </c>
      <c r="B34" s="40"/>
      <c r="C34" s="40"/>
      <c r="D34" s="39"/>
      <c r="E34" s="182"/>
      <c r="F34" s="182"/>
      <c r="G34" s="182"/>
      <c r="H34" s="189"/>
      <c r="I34" s="174"/>
      <c r="J34" s="189"/>
      <c r="K34" s="189"/>
      <c r="L34" s="189"/>
      <c r="M34" s="189"/>
      <c r="N34" s="174"/>
      <c r="O34" s="189"/>
      <c r="P34" s="189"/>
      <c r="Q34" s="189"/>
      <c r="R34" s="174"/>
      <c r="S34" s="189"/>
      <c r="T34" s="189"/>
      <c r="U34" s="174"/>
      <c r="V34" s="189"/>
      <c r="W34" s="174"/>
      <c r="X34" s="182" t="s">
        <v>102</v>
      </c>
      <c r="Y34" s="182" t="s">
        <v>102</v>
      </c>
      <c r="Z34" s="174"/>
      <c r="AA34" s="182" t="s">
        <v>102</v>
      </c>
      <c r="AB34" s="182" t="s">
        <v>102</v>
      </c>
      <c r="AC34" s="182" t="s">
        <v>102</v>
      </c>
      <c r="AD34" s="174"/>
      <c r="AE34" s="182" t="s">
        <v>102</v>
      </c>
      <c r="AF34" s="182" t="s">
        <v>102</v>
      </c>
      <c r="AG34" s="182" t="s">
        <v>102</v>
      </c>
      <c r="AH34" s="174"/>
      <c r="AI34" s="182" t="s">
        <v>102</v>
      </c>
      <c r="AJ34" s="182" t="s">
        <v>102</v>
      </c>
      <c r="AK34" s="182" t="s">
        <v>102</v>
      </c>
      <c r="AL34" s="174"/>
      <c r="AM34" s="182" t="s">
        <v>102</v>
      </c>
      <c r="AN34" s="182" t="s">
        <v>102</v>
      </c>
      <c r="AO34" s="174"/>
      <c r="AP34" s="182" t="s">
        <v>102</v>
      </c>
      <c r="AQ34" s="182" t="s">
        <v>102</v>
      </c>
      <c r="AR34" s="174"/>
      <c r="AS34" s="182" t="s">
        <v>102</v>
      </c>
      <c r="AT34" s="174"/>
      <c r="AU34" s="182" t="s">
        <v>102</v>
      </c>
      <c r="AV34" s="174"/>
      <c r="AW34" s="182" t="s">
        <v>102</v>
      </c>
      <c r="AX34" s="182" t="s">
        <v>102</v>
      </c>
      <c r="AY34" s="182" t="s">
        <v>102</v>
      </c>
      <c r="AZ34" s="174"/>
      <c r="BA34" s="137" t="s">
        <v>102</v>
      </c>
      <c r="BB34" s="174"/>
    </row>
    <row r="35" spans="1:54" ht="16.5" customHeight="1" x14ac:dyDescent="0.3">
      <c r="A35" s="41" t="s">
        <v>56</v>
      </c>
      <c r="B35" s="40"/>
      <c r="C35" s="40"/>
      <c r="D35" s="39"/>
      <c r="E35" s="76"/>
      <c r="F35" s="76"/>
      <c r="G35" s="182"/>
      <c r="H35" s="189"/>
      <c r="I35" s="174"/>
      <c r="J35" s="189"/>
      <c r="K35" s="76"/>
      <c r="L35" s="76"/>
      <c r="M35" s="189"/>
      <c r="N35" s="174"/>
      <c r="O35" s="76"/>
      <c r="P35" s="76"/>
      <c r="Q35" s="189"/>
      <c r="R35" s="174"/>
      <c r="S35" s="76"/>
      <c r="T35" s="76"/>
      <c r="U35" s="174"/>
      <c r="V35" s="76"/>
      <c r="W35" s="174"/>
      <c r="X35" s="76"/>
      <c r="Y35" s="76"/>
      <c r="Z35" s="174"/>
      <c r="AA35" s="76"/>
      <c r="AB35" s="76"/>
      <c r="AC35" s="189"/>
      <c r="AD35" s="174"/>
      <c r="AE35" s="76"/>
      <c r="AF35" s="76"/>
      <c r="AG35" s="189"/>
      <c r="AH35" s="174"/>
      <c r="AI35" s="203">
        <v>43978</v>
      </c>
      <c r="AJ35" s="203"/>
      <c r="AK35" s="203">
        <v>43983</v>
      </c>
      <c r="AL35" s="174"/>
      <c r="AM35" s="203"/>
      <c r="AN35" s="203">
        <v>43970</v>
      </c>
      <c r="AO35" s="174"/>
      <c r="AP35" s="203"/>
      <c r="AQ35" s="203">
        <v>43971</v>
      </c>
      <c r="AR35" s="174"/>
      <c r="AS35" s="203"/>
      <c r="AT35" s="174"/>
      <c r="AU35" s="182"/>
      <c r="AV35" s="174"/>
      <c r="AW35" s="182"/>
      <c r="AX35" s="203">
        <v>43973</v>
      </c>
      <c r="AY35" s="182"/>
      <c r="AZ35" s="174"/>
      <c r="BA35" s="204">
        <v>43977</v>
      </c>
      <c r="BB35" s="174"/>
    </row>
    <row r="36" spans="1:54" ht="16.5" customHeight="1" x14ac:dyDescent="0.3">
      <c r="G36" s="197"/>
      <c r="H36" s="167" t="s">
        <v>57</v>
      </c>
      <c r="I36" s="205">
        <f>AVERAGE(E27:H27)</f>
        <v>0.79166666666666663</v>
      </c>
      <c r="J36" s="206"/>
      <c r="M36" s="167" t="s">
        <v>57</v>
      </c>
      <c r="N36" s="205">
        <f>AVERAGE(J27:M27)</f>
        <v>0.75833333333333341</v>
      </c>
      <c r="Q36" s="167" t="s">
        <v>57</v>
      </c>
      <c r="R36" s="205">
        <f>AVERAGE(O27:Q27)</f>
        <v>0.72222222222222232</v>
      </c>
      <c r="T36" s="167" t="s">
        <v>57</v>
      </c>
      <c r="U36" s="205">
        <f>AVERAGE(S27:T27)</f>
        <v>0.60000000000000009</v>
      </c>
      <c r="V36" s="167" t="s">
        <v>57</v>
      </c>
      <c r="W36" s="205">
        <f>AVERAGE(V27)</f>
        <v>0.73333333333333328</v>
      </c>
      <c r="Y36" s="167" t="s">
        <v>57</v>
      </c>
      <c r="Z36" s="205">
        <f>AVERAGE(X27:Y27)</f>
        <v>0.65</v>
      </c>
      <c r="AC36" s="167" t="s">
        <v>57</v>
      </c>
      <c r="AD36" s="205">
        <f>AVERAGE(AA27:AC27)</f>
        <v>0.57777777777777772</v>
      </c>
      <c r="AG36" s="167" t="s">
        <v>57</v>
      </c>
      <c r="AH36" s="205">
        <f>AVERAGE(AE27:AG27)</f>
        <v>0.85555555555555562</v>
      </c>
      <c r="AI36" s="207"/>
      <c r="AJ36" s="207"/>
      <c r="AK36" s="167" t="s">
        <v>57</v>
      </c>
      <c r="AL36" s="205">
        <f>AVERAGE(AI27:AK27)</f>
        <v>0.6777777777777777</v>
      </c>
      <c r="AM36" s="207"/>
      <c r="AN36" s="167" t="s">
        <v>57</v>
      </c>
      <c r="AO36" s="205">
        <f>AVERAGE(AM27:AN27)</f>
        <v>0.81666666666666665</v>
      </c>
      <c r="AP36" s="207"/>
      <c r="AQ36" s="167" t="s">
        <v>57</v>
      </c>
      <c r="AR36" s="205">
        <f>AVERAGE(AP27:AQ27)</f>
        <v>0.8</v>
      </c>
      <c r="AS36" s="167" t="s">
        <v>57</v>
      </c>
      <c r="AT36" s="205">
        <f>AVERAGE(AS27)</f>
        <v>0.73333333333333328</v>
      </c>
      <c r="AU36" s="167" t="s">
        <v>57</v>
      </c>
      <c r="AV36" s="205">
        <f>AVERAGE(AU27)</f>
        <v>0.76666666666666672</v>
      </c>
      <c r="AW36" s="207"/>
      <c r="AX36" s="207"/>
      <c r="AY36" s="167" t="s">
        <v>57</v>
      </c>
      <c r="AZ36" s="205">
        <f>AVERAGE(AW27:AY27)</f>
        <v>0.74444444444444446</v>
      </c>
      <c r="BA36" s="167" t="s">
        <v>57</v>
      </c>
      <c r="BB36" s="205">
        <f>AVERAGE(BA27)</f>
        <v>0.83333333333333337</v>
      </c>
    </row>
    <row r="37" spans="1:54" ht="16.5" customHeight="1" x14ac:dyDescent="0.3">
      <c r="G37" s="208"/>
      <c r="H37" s="169" t="s">
        <v>58</v>
      </c>
      <c r="I37" s="151">
        <f>COUNTA(E2:H3)</f>
        <v>4</v>
      </c>
      <c r="J37" s="207"/>
      <c r="M37" s="169" t="s">
        <v>58</v>
      </c>
      <c r="N37" s="151">
        <f>COUNTA(J2:M3)</f>
        <v>4</v>
      </c>
      <c r="Q37" s="169" t="s">
        <v>58</v>
      </c>
      <c r="R37" s="151">
        <f>COUNTA(O2:Q3)</f>
        <v>3</v>
      </c>
      <c r="T37" s="169" t="s">
        <v>58</v>
      </c>
      <c r="U37" s="151">
        <f>COUNTA(S2:T3)</f>
        <v>2</v>
      </c>
      <c r="V37" s="169" t="s">
        <v>58</v>
      </c>
      <c r="W37" s="151">
        <f>COUNTA(V2)</f>
        <v>1</v>
      </c>
      <c r="Y37" s="169" t="s">
        <v>58</v>
      </c>
      <c r="Z37" s="151">
        <f>COUNTA(X2:Y3)</f>
        <v>2</v>
      </c>
      <c r="AC37" s="169" t="s">
        <v>58</v>
      </c>
      <c r="AD37" s="151">
        <f>COUNTA(AA2:AC3)</f>
        <v>3</v>
      </c>
      <c r="AG37" s="169" t="s">
        <v>58</v>
      </c>
      <c r="AH37" s="151">
        <f>COUNTA(AE2:AG3)</f>
        <v>3</v>
      </c>
      <c r="AI37" s="207"/>
      <c r="AJ37" s="207"/>
      <c r="AK37" s="169" t="s">
        <v>58</v>
      </c>
      <c r="AL37" s="151">
        <f>COUNTA(AI2:AK3)</f>
        <v>3</v>
      </c>
      <c r="AM37" s="207"/>
      <c r="AN37" s="169" t="s">
        <v>58</v>
      </c>
      <c r="AO37" s="151">
        <f>COUNTA(AM2:AN3)</f>
        <v>2</v>
      </c>
      <c r="AP37" s="207"/>
      <c r="AQ37" s="169" t="s">
        <v>58</v>
      </c>
      <c r="AR37" s="151">
        <f>COUNTA(AP2:AQ3)</f>
        <v>2</v>
      </c>
      <c r="AS37" s="169" t="s">
        <v>58</v>
      </c>
      <c r="AT37" s="151">
        <f>COUNTA(AS2)</f>
        <v>1</v>
      </c>
      <c r="AU37" s="169" t="s">
        <v>58</v>
      </c>
      <c r="AV37" s="151">
        <f>COUNTA(AU2)</f>
        <v>1</v>
      </c>
      <c r="AW37" s="207"/>
      <c r="AX37" s="207"/>
      <c r="AY37" s="169" t="s">
        <v>58</v>
      </c>
      <c r="AZ37" s="151">
        <f>COUNTA(AW2:AY3)</f>
        <v>3</v>
      </c>
      <c r="BA37" s="169" t="s">
        <v>58</v>
      </c>
      <c r="BB37" s="151">
        <f>COUNTA(BA2)</f>
        <v>1</v>
      </c>
    </row>
    <row r="38" spans="1:54" ht="15.75" customHeight="1" x14ac:dyDescent="0.3">
      <c r="E38" s="208"/>
      <c r="F38" s="208"/>
      <c r="G38" s="208"/>
      <c r="H38" s="187" t="s">
        <v>59</v>
      </c>
      <c r="I38" s="153">
        <f>SUM(E4:H4)</f>
        <v>4.1898148148148146E-3</v>
      </c>
      <c r="J38" s="207"/>
      <c r="K38" s="207"/>
      <c r="L38" s="207"/>
      <c r="M38" s="187" t="s">
        <v>59</v>
      </c>
      <c r="N38" s="153">
        <f>SUM(J4:M4)</f>
        <v>9.5023148148148107E-3</v>
      </c>
      <c r="O38" s="207"/>
      <c r="P38" s="207"/>
      <c r="Q38" s="187" t="s">
        <v>59</v>
      </c>
      <c r="R38" s="153">
        <f>SUM(O4:Q4)</f>
        <v>7.7083333333333344E-3</v>
      </c>
      <c r="S38" s="207"/>
      <c r="T38" s="187" t="s">
        <v>59</v>
      </c>
      <c r="U38" s="153">
        <f>SUM(S4:T4)</f>
        <v>4.4097222222222298E-3</v>
      </c>
      <c r="V38" s="187" t="s">
        <v>59</v>
      </c>
      <c r="W38" s="153">
        <f>SUM(V4)</f>
        <v>8.1134259259259302E-3</v>
      </c>
      <c r="Y38" s="187" t="s">
        <v>59</v>
      </c>
      <c r="Z38" s="153">
        <f>SUM(X4:Y4)</f>
        <v>4.09722222222222E-3</v>
      </c>
      <c r="AA38" s="207"/>
      <c r="AB38" s="207"/>
      <c r="AC38" s="187" t="s">
        <v>59</v>
      </c>
      <c r="AD38" s="153">
        <f>SUM(AA4:AC4)</f>
        <v>2.7662037037037013E-3</v>
      </c>
      <c r="AE38" s="207"/>
      <c r="AF38" s="207"/>
      <c r="AG38" s="187" t="s">
        <v>59</v>
      </c>
      <c r="AH38" s="153">
        <f>SUM(AE4:AG4)</f>
        <v>4.5486111111111083E-3</v>
      </c>
      <c r="AI38" s="207"/>
      <c r="AJ38" s="207"/>
      <c r="AK38" s="187" t="s">
        <v>59</v>
      </c>
      <c r="AL38" s="153">
        <f>SUM(AI4:AK4)</f>
        <v>2.1527777777777799E-3</v>
      </c>
      <c r="AM38" s="207"/>
      <c r="AN38" s="187" t="s">
        <v>59</v>
      </c>
      <c r="AO38" s="153">
        <f>SUM(AM4:AN4)</f>
        <v>4.2361111111111106E-3</v>
      </c>
      <c r="AP38" s="207"/>
      <c r="AQ38" s="187" t="s">
        <v>59</v>
      </c>
      <c r="AR38" s="153">
        <f>SUM(AP4:AQ4)</f>
        <v>5.4745370370370399E-3</v>
      </c>
      <c r="AS38" s="187" t="s">
        <v>59</v>
      </c>
      <c r="AT38" s="153">
        <f>SUM(AS4)</f>
        <v>1.3425925925925901E-3</v>
      </c>
      <c r="AU38" s="187" t="s">
        <v>59</v>
      </c>
      <c r="AV38" s="153">
        <f>SUM(AU4)</f>
        <v>2.2569444444444399E-3</v>
      </c>
      <c r="AW38" s="207"/>
      <c r="AX38" s="207"/>
      <c r="AY38" s="187" t="s">
        <v>59</v>
      </c>
      <c r="AZ38" s="153">
        <f>SUM(AW4:AY4)</f>
        <v>1.3148148148148152E-2</v>
      </c>
      <c r="BA38" s="187" t="s">
        <v>59</v>
      </c>
      <c r="BB38" s="153">
        <f>SUM(BA4)</f>
        <v>7.5231481481481503E-4</v>
      </c>
    </row>
    <row r="39" spans="1:54" ht="15.75" customHeight="1" x14ac:dyDescent="0.3">
      <c r="E39" s="208"/>
      <c r="F39" s="208"/>
      <c r="G39" s="208"/>
      <c r="H39" s="207"/>
      <c r="I39" s="208"/>
      <c r="J39" s="207"/>
      <c r="K39" s="207"/>
      <c r="L39" s="207"/>
      <c r="M39" s="207"/>
      <c r="N39" s="207"/>
      <c r="O39" s="207"/>
      <c r="P39" s="207"/>
      <c r="Q39" s="207"/>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row>
    <row r="40" spans="1:54" ht="15.75" customHeight="1" x14ac:dyDescent="0.3">
      <c r="E40" s="208"/>
      <c r="F40" s="208"/>
      <c r="G40" s="208"/>
      <c r="H40" s="207"/>
      <c r="I40" s="208"/>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row>
    <row r="41" spans="1:54" ht="15.75" customHeight="1" x14ac:dyDescent="0.3">
      <c r="E41" s="209"/>
      <c r="F41" s="209"/>
      <c r="G41" s="209"/>
      <c r="H41" s="210"/>
      <c r="I41" s="209"/>
      <c r="J41" s="210"/>
      <c r="K41" s="207"/>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row>
    <row r="42" spans="1:54" ht="15.75" customHeight="1" x14ac:dyDescent="0.3">
      <c r="E42" s="208"/>
      <c r="F42" s="208"/>
      <c r="G42" s="208"/>
      <c r="H42" s="207"/>
      <c r="I42" s="208"/>
      <c r="J42" s="207"/>
      <c r="K42" s="207"/>
      <c r="L42" s="207"/>
      <c r="M42" s="207"/>
      <c r="N42" s="207"/>
      <c r="O42" s="207"/>
      <c r="P42" s="207"/>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row>
    <row r="43" spans="1:54" ht="15.75" customHeight="1" x14ac:dyDescent="0.3">
      <c r="E43" s="208"/>
      <c r="F43" s="208"/>
      <c r="G43" s="208"/>
      <c r="H43" s="207"/>
      <c r="I43" s="208"/>
      <c r="J43" s="207"/>
      <c r="K43" s="207"/>
      <c r="L43" s="207"/>
      <c r="M43" s="207"/>
      <c r="N43" s="207"/>
      <c r="O43" s="207"/>
      <c r="P43" s="207"/>
      <c r="Q43" s="207"/>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row>
    <row r="44" spans="1:54" ht="15.75" customHeight="1" x14ac:dyDescent="0.3">
      <c r="E44" s="57"/>
      <c r="F44" s="57"/>
      <c r="G44" s="57"/>
      <c r="H44" s="207"/>
      <c r="I44" s="197"/>
      <c r="J44" s="198"/>
      <c r="K44" s="207"/>
      <c r="L44" s="207"/>
      <c r="M44" s="207"/>
      <c r="N44" s="207"/>
      <c r="O44" s="207"/>
      <c r="P44" s="207"/>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row>
    <row r="45" spans="1:54" ht="15.75" customHeight="1" x14ac:dyDescent="0.3">
      <c r="E45" s="57"/>
      <c r="F45" s="57"/>
      <c r="G45" s="57"/>
      <c r="H45" s="207"/>
      <c r="I45" s="197"/>
      <c r="J45" s="199"/>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row>
    <row r="46" spans="1:54" ht="15.75" customHeight="1" x14ac:dyDescent="0.3">
      <c r="E46" s="57"/>
      <c r="F46" s="57"/>
      <c r="G46" s="57"/>
      <c r="H46" s="207"/>
      <c r="I46" s="200"/>
      <c r="J46" s="201"/>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row>
    <row r="47" spans="1:54" ht="15.75" customHeight="1" x14ac:dyDescent="0.3">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row>
    <row r="48" spans="1:54" ht="15.75" customHeight="1" x14ac:dyDescent="0.3">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row>
    <row r="49" spans="5:54" ht="15.75" customHeight="1" x14ac:dyDescent="0.3">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row>
    <row r="50" spans="5:54" ht="15.75" customHeight="1" x14ac:dyDescent="0.3">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5:54" ht="15.75" customHeight="1" x14ac:dyDescent="0.3">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row>
    <row r="52" spans="5:54" ht="15.75" customHeight="1" x14ac:dyDescent="0.3">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row>
    <row r="53" spans="5:54" ht="15.75" customHeight="1" x14ac:dyDescent="0.3">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row>
    <row r="54" spans="5:54" ht="15.75" customHeight="1" x14ac:dyDescent="0.3">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row>
    <row r="55" spans="5:54" ht="15.75" customHeight="1" x14ac:dyDescent="0.25"/>
    <row r="56" spans="5:54" ht="15.75" customHeight="1" x14ac:dyDescent="0.25"/>
    <row r="57" spans="5:54" ht="15.75" customHeight="1" x14ac:dyDescent="0.25"/>
    <row r="58" spans="5:54" ht="15.75" customHeight="1" x14ac:dyDescent="0.25"/>
    <row r="59" spans="5:54" ht="15.75" customHeight="1" x14ac:dyDescent="0.25"/>
    <row r="60" spans="5:54" ht="15.75" customHeight="1" x14ac:dyDescent="0.25"/>
    <row r="61" spans="5:54" ht="15.75" customHeight="1" x14ac:dyDescent="0.25"/>
    <row r="62" spans="5:54" ht="15.75" customHeight="1" x14ac:dyDescent="0.25"/>
    <row r="63" spans="5:54" ht="15.75" customHeight="1" x14ac:dyDescent="0.25"/>
    <row r="64" spans="5:5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9">
    <mergeCell ref="A35:D35"/>
    <mergeCell ref="A33:D33"/>
    <mergeCell ref="A34:D34"/>
    <mergeCell ref="BA2:BA3"/>
    <mergeCell ref="BJ3:BL3"/>
    <mergeCell ref="BC2:BC3"/>
    <mergeCell ref="BD2:BD3"/>
    <mergeCell ref="BE2:BE3"/>
    <mergeCell ref="BF2:BF3"/>
    <mergeCell ref="BG2:BG3"/>
    <mergeCell ref="BH2:BH3"/>
    <mergeCell ref="BI2:BI3"/>
    <mergeCell ref="AU2:AU3"/>
    <mergeCell ref="AS2:AS3"/>
    <mergeCell ref="AW1:AY1"/>
    <mergeCell ref="AW2:AW3"/>
    <mergeCell ref="AX2:AX3"/>
    <mergeCell ref="AY2:AY3"/>
    <mergeCell ref="AM1:AN1"/>
    <mergeCell ref="AP1:AQ1"/>
    <mergeCell ref="AQ2:AQ3"/>
    <mergeCell ref="AG2:AG3"/>
    <mergeCell ref="AI2:AI3"/>
    <mergeCell ref="AJ2:AJ3"/>
    <mergeCell ref="AK2:AK3"/>
    <mergeCell ref="AM2:AM3"/>
    <mergeCell ref="AN2:AN3"/>
    <mergeCell ref="AP2:AP3"/>
    <mergeCell ref="A29:D29"/>
    <mergeCell ref="A30:D30"/>
    <mergeCell ref="A31:D31"/>
    <mergeCell ref="A32:D32"/>
    <mergeCell ref="AI1:AK1"/>
    <mergeCell ref="AE2:AE3"/>
    <mergeCell ref="AF2:AF3"/>
    <mergeCell ref="A26:D26"/>
    <mergeCell ref="A27:D27"/>
    <mergeCell ref="A28:D28"/>
    <mergeCell ref="S1:T1"/>
    <mergeCell ref="X1:Y1"/>
    <mergeCell ref="Y2:Y3"/>
    <mergeCell ref="Q2:Q3"/>
    <mergeCell ref="AA1:AC1"/>
    <mergeCell ref="S2:S3"/>
    <mergeCell ref="T2:T3"/>
    <mergeCell ref="AA2:AA3"/>
    <mergeCell ref="AB2:AB3"/>
    <mergeCell ref="AC2:AC3"/>
    <mergeCell ref="K2:K3"/>
    <mergeCell ref="L2:L3"/>
    <mergeCell ref="P2:P3"/>
    <mergeCell ref="V2:V3"/>
    <mergeCell ref="X2:X3"/>
    <mergeCell ref="AE1:AG1"/>
    <mergeCell ref="O1:Q1"/>
    <mergeCell ref="A5:A24"/>
    <mergeCell ref="M2:M3"/>
    <mergeCell ref="O2:O3"/>
    <mergeCell ref="B1:B3"/>
    <mergeCell ref="E1:H1"/>
    <mergeCell ref="J1:M1"/>
    <mergeCell ref="C1:C3"/>
    <mergeCell ref="B4:D4"/>
    <mergeCell ref="D2:D3"/>
    <mergeCell ref="E2:E3"/>
    <mergeCell ref="F2:F3"/>
    <mergeCell ref="G2:G3"/>
    <mergeCell ref="H2:H3"/>
    <mergeCell ref="J2:J3"/>
  </mergeCells>
  <hyperlinks>
    <hyperlink ref="E2" r:id="rId1"/>
    <hyperlink ref="F2" r:id="rId2"/>
    <hyperlink ref="G2" r:id="rId3"/>
    <hyperlink ref="H2" r:id="rId4"/>
    <hyperlink ref="J2" r:id="rId5"/>
    <hyperlink ref="K2" r:id="rId6"/>
    <hyperlink ref="L2" r:id="rId7"/>
    <hyperlink ref="M2" r:id="rId8"/>
    <hyperlink ref="O2" r:id="rId9"/>
    <hyperlink ref="P2" r:id="rId10"/>
    <hyperlink ref="Q2" r:id="rId11"/>
    <hyperlink ref="S2" r:id="rId12"/>
    <hyperlink ref="T2" r:id="rId13"/>
    <hyperlink ref="V2" r:id="rId14"/>
    <hyperlink ref="X2" r:id="rId15"/>
    <hyperlink ref="Y2" r:id="rId16"/>
    <hyperlink ref="AA2" r:id="rId17"/>
    <hyperlink ref="AB2" r:id="rId18"/>
    <hyperlink ref="AC2" r:id="rId19"/>
    <hyperlink ref="AE2" r:id="rId20"/>
    <hyperlink ref="AF2" r:id="rId21"/>
    <hyperlink ref="AG2" r:id="rId22"/>
    <hyperlink ref="AI2" r:id="rId23"/>
    <hyperlink ref="AJ2" r:id="rId24"/>
    <hyperlink ref="AK2" r:id="rId25"/>
    <hyperlink ref="AM2" r:id="rId26"/>
    <hyperlink ref="AN2" r:id="rId27"/>
    <hyperlink ref="AP2" r:id="rId28"/>
    <hyperlink ref="AQ2" r:id="rId29"/>
    <hyperlink ref="AS2" r:id="rId30"/>
    <hyperlink ref="AU2" r:id="rId31"/>
    <hyperlink ref="AW2" r:id="rId32"/>
    <hyperlink ref="AX2" r:id="rId33"/>
    <hyperlink ref="AY2" r:id="rId34"/>
    <hyperlink ref="BA2" r:id="rId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pane xSplit="4" ySplit="4" topLeftCell="L5" activePane="bottomRight" state="frozenSplit"/>
      <selection activeCell="E1" sqref="E1"/>
      <selection pane="topRight"/>
      <selection pane="bottomLeft"/>
      <selection pane="bottomRight" activeCell="E1" sqref="E1:I1"/>
    </sheetView>
  </sheetViews>
  <sheetFormatPr defaultColWidth="13.296875" defaultRowHeight="15" customHeight="1" x14ac:dyDescent="0.25"/>
  <cols>
    <col min="1" max="1" width="8.19921875" customWidth="1"/>
    <col min="2" max="3" width="5" customWidth="1"/>
    <col min="4" max="4" width="40.8984375" customWidth="1"/>
    <col min="5" max="5" width="11.69921875" customWidth="1"/>
    <col min="6" max="6" width="9.59765625" customWidth="1"/>
    <col min="7" max="15" width="11" customWidth="1"/>
    <col min="16" max="19" width="14" customWidth="1"/>
    <col min="20" max="20" width="13.296875" customWidth="1"/>
    <col min="21" max="21" width="18.69921875" customWidth="1"/>
    <col min="22" max="22" width="20" customWidth="1"/>
    <col min="23" max="23" width="39.5" customWidth="1"/>
    <col min="24" max="24" width="16.3984375" customWidth="1"/>
  </cols>
  <sheetData>
    <row r="1" spans="1:24" ht="25.5" customHeight="1" x14ac:dyDescent="0.3">
      <c r="A1" s="55"/>
      <c r="B1" s="43" t="s">
        <v>0</v>
      </c>
      <c r="C1" s="43" t="s">
        <v>1</v>
      </c>
      <c r="D1" s="55" t="s">
        <v>2</v>
      </c>
      <c r="E1" s="33">
        <v>43945</v>
      </c>
      <c r="F1" s="32"/>
      <c r="G1" s="32"/>
      <c r="H1" s="32"/>
      <c r="I1" s="31"/>
      <c r="J1" s="174"/>
      <c r="K1" s="188">
        <v>43949</v>
      </c>
      <c r="L1" s="174"/>
      <c r="M1" s="155">
        <v>43959</v>
      </c>
      <c r="N1" s="174"/>
      <c r="O1" s="57"/>
    </row>
    <row r="2" spans="1:24" ht="22.5" customHeight="1" x14ac:dyDescent="0.3">
      <c r="A2" s="58"/>
      <c r="B2" s="38"/>
      <c r="C2" s="38"/>
      <c r="D2" s="43" t="s">
        <v>3</v>
      </c>
      <c r="E2" s="45" t="s">
        <v>103</v>
      </c>
      <c r="F2" s="45" t="s">
        <v>213</v>
      </c>
      <c r="G2" s="45" t="s">
        <v>214</v>
      </c>
      <c r="H2" s="45" t="s">
        <v>215</v>
      </c>
      <c r="I2" s="45" t="s">
        <v>215</v>
      </c>
      <c r="J2" s="175"/>
      <c r="K2" s="47" t="s">
        <v>216</v>
      </c>
      <c r="L2" s="175"/>
      <c r="M2" s="22" t="s">
        <v>160</v>
      </c>
      <c r="N2" s="175"/>
      <c r="O2" s="37"/>
      <c r="P2" s="29" t="s">
        <v>8</v>
      </c>
      <c r="Q2" s="29" t="s">
        <v>9</v>
      </c>
      <c r="R2" s="29" t="s">
        <v>10</v>
      </c>
      <c r="S2" s="29" t="s">
        <v>11</v>
      </c>
      <c r="T2" s="29" t="s">
        <v>12</v>
      </c>
      <c r="U2" s="29" t="s">
        <v>13</v>
      </c>
    </row>
    <row r="3" spans="1:24" ht="39" customHeight="1" x14ac:dyDescent="0.3">
      <c r="A3" s="58"/>
      <c r="B3" s="42"/>
      <c r="C3" s="38"/>
      <c r="D3" s="42"/>
      <c r="E3" s="44"/>
      <c r="F3" s="44"/>
      <c r="G3" s="44"/>
      <c r="H3" s="44"/>
      <c r="I3" s="44"/>
      <c r="J3" s="174"/>
      <c r="K3" s="46"/>
      <c r="L3" s="174"/>
      <c r="M3" s="21"/>
      <c r="N3" s="174"/>
      <c r="O3" s="37"/>
      <c r="P3" s="29"/>
      <c r="Q3" s="29"/>
      <c r="R3" s="29"/>
      <c r="S3" s="29"/>
      <c r="T3" s="29"/>
      <c r="U3" s="29"/>
      <c r="V3" s="30" t="s">
        <v>14</v>
      </c>
      <c r="W3" s="30"/>
      <c r="X3" s="30"/>
    </row>
    <row r="4" spans="1:24" ht="30.75" customHeight="1" x14ac:dyDescent="0.3">
      <c r="A4" s="63"/>
      <c r="B4" s="41" t="s">
        <v>15</v>
      </c>
      <c r="C4" s="40"/>
      <c r="D4" s="39"/>
      <c r="E4" s="65">
        <v>4.5138888888888898E-4</v>
      </c>
      <c r="F4" s="156">
        <v>5.5555555555555599E-4</v>
      </c>
      <c r="G4" s="156">
        <v>8.4490740740740696E-4</v>
      </c>
      <c r="H4" s="156">
        <v>2.4305555555555601E-4</v>
      </c>
      <c r="I4" s="156">
        <v>1.6203703703703701E-4</v>
      </c>
      <c r="J4" s="176"/>
      <c r="K4" s="156">
        <v>1.50462962962963E-4</v>
      </c>
      <c r="L4" s="176"/>
      <c r="M4" s="156">
        <v>6.3657407407407402E-4</v>
      </c>
      <c r="N4" s="176"/>
      <c r="O4" s="177"/>
      <c r="P4" s="122"/>
      <c r="Q4" s="122"/>
      <c r="R4" s="122"/>
      <c r="S4" s="122"/>
      <c r="T4" s="122"/>
      <c r="U4" s="122"/>
      <c r="V4" s="122" t="s">
        <v>16</v>
      </c>
      <c r="W4" s="122" t="s">
        <v>17</v>
      </c>
      <c r="X4" s="122" t="s">
        <v>18</v>
      </c>
    </row>
    <row r="5" spans="1:24" ht="23.25" customHeight="1" x14ac:dyDescent="0.3">
      <c r="A5" s="25" t="s">
        <v>217</v>
      </c>
      <c r="B5" s="68">
        <v>1</v>
      </c>
      <c r="C5" s="68">
        <v>1</v>
      </c>
      <c r="D5" s="66" t="s">
        <v>69</v>
      </c>
      <c r="E5" s="72">
        <v>1</v>
      </c>
      <c r="F5" s="72">
        <v>1</v>
      </c>
      <c r="G5" s="72">
        <v>1</v>
      </c>
      <c r="H5" s="72">
        <v>1</v>
      </c>
      <c r="I5" s="72">
        <v>1</v>
      </c>
      <c r="J5" s="174"/>
      <c r="K5" s="72">
        <v>1</v>
      </c>
      <c r="L5" s="174"/>
      <c r="M5" s="72">
        <v>1</v>
      </c>
      <c r="N5" s="174"/>
      <c r="O5" s="133"/>
      <c r="P5" s="159">
        <v>0</v>
      </c>
      <c r="Q5" s="159">
        <v>7</v>
      </c>
      <c r="R5" s="159">
        <v>7</v>
      </c>
      <c r="S5" s="160">
        <v>1</v>
      </c>
      <c r="T5" s="160">
        <v>1</v>
      </c>
      <c r="U5" s="122" t="s">
        <v>21</v>
      </c>
      <c r="V5" s="159">
        <v>1</v>
      </c>
      <c r="W5" s="159">
        <v>2</v>
      </c>
      <c r="X5" s="159">
        <v>7</v>
      </c>
    </row>
    <row r="6" spans="1:24" ht="23.25" customHeight="1" x14ac:dyDescent="0.3">
      <c r="A6" s="24"/>
      <c r="B6" s="68">
        <v>1</v>
      </c>
      <c r="C6" s="68">
        <v>2</v>
      </c>
      <c r="D6" s="66" t="s">
        <v>218</v>
      </c>
      <c r="E6" s="72">
        <v>1</v>
      </c>
      <c r="F6" s="72">
        <v>1</v>
      </c>
      <c r="G6" s="72">
        <v>1</v>
      </c>
      <c r="H6" s="72">
        <v>1</v>
      </c>
      <c r="I6" s="72">
        <v>1</v>
      </c>
      <c r="J6" s="174"/>
      <c r="K6" s="72">
        <v>1</v>
      </c>
      <c r="L6" s="174"/>
      <c r="M6" s="72">
        <v>1</v>
      </c>
      <c r="N6" s="174"/>
      <c r="O6" s="133"/>
      <c r="P6" s="159">
        <v>0</v>
      </c>
      <c r="Q6" s="159">
        <v>7</v>
      </c>
      <c r="R6" s="159">
        <v>7</v>
      </c>
      <c r="S6" s="160">
        <v>1</v>
      </c>
      <c r="T6" s="160">
        <v>1</v>
      </c>
      <c r="U6" s="122" t="s">
        <v>21</v>
      </c>
    </row>
    <row r="7" spans="1:24" ht="23.25" customHeight="1" x14ac:dyDescent="0.3">
      <c r="A7" s="24"/>
      <c r="B7" s="68">
        <v>1</v>
      </c>
      <c r="C7" s="68">
        <v>3</v>
      </c>
      <c r="D7" s="66" t="s">
        <v>71</v>
      </c>
      <c r="E7" s="72">
        <v>1</v>
      </c>
      <c r="F7" s="72">
        <v>1</v>
      </c>
      <c r="G7" s="72">
        <v>1</v>
      </c>
      <c r="H7" s="72">
        <v>1</v>
      </c>
      <c r="I7" s="72">
        <v>1</v>
      </c>
      <c r="J7" s="174"/>
      <c r="K7" s="72">
        <v>1</v>
      </c>
      <c r="L7" s="174"/>
      <c r="M7" s="72">
        <v>1</v>
      </c>
      <c r="N7" s="174"/>
      <c r="O7" s="133"/>
      <c r="P7" s="159">
        <v>0</v>
      </c>
      <c r="Q7" s="159">
        <v>7</v>
      </c>
      <c r="R7" s="159">
        <v>7</v>
      </c>
      <c r="S7" s="160">
        <v>1</v>
      </c>
      <c r="T7" s="160">
        <v>1</v>
      </c>
      <c r="U7" s="122" t="s">
        <v>21</v>
      </c>
      <c r="V7" s="122" t="s">
        <v>24</v>
      </c>
      <c r="W7" s="122" t="s">
        <v>25</v>
      </c>
    </row>
    <row r="8" spans="1:24" ht="23.25" customHeight="1" x14ac:dyDescent="0.3">
      <c r="A8" s="24"/>
      <c r="B8" s="68">
        <v>1</v>
      </c>
      <c r="C8" s="68">
        <v>4</v>
      </c>
      <c r="D8" s="66" t="s">
        <v>73</v>
      </c>
      <c r="E8" s="72">
        <v>1</v>
      </c>
      <c r="F8" s="72">
        <v>1</v>
      </c>
      <c r="G8" s="72">
        <v>1</v>
      </c>
      <c r="H8" s="72">
        <v>1</v>
      </c>
      <c r="I8" s="72">
        <v>1</v>
      </c>
      <c r="J8" s="174"/>
      <c r="K8" s="72">
        <v>1</v>
      </c>
      <c r="L8" s="174"/>
      <c r="M8" s="72">
        <v>1</v>
      </c>
      <c r="N8" s="174"/>
      <c r="O8" s="133"/>
      <c r="P8" s="159">
        <v>0</v>
      </c>
      <c r="Q8" s="159">
        <v>7</v>
      </c>
      <c r="R8" s="159">
        <v>7</v>
      </c>
      <c r="S8" s="160">
        <v>1</v>
      </c>
      <c r="T8" s="160">
        <v>1</v>
      </c>
      <c r="U8" s="122" t="s">
        <v>21</v>
      </c>
      <c r="V8" s="122" t="s">
        <v>27</v>
      </c>
      <c r="W8" s="160">
        <v>0.97142857142857197</v>
      </c>
    </row>
    <row r="9" spans="1:24" ht="32.25" customHeight="1" x14ac:dyDescent="0.3">
      <c r="A9" s="24"/>
      <c r="B9" s="68">
        <v>1</v>
      </c>
      <c r="C9" s="68">
        <v>5</v>
      </c>
      <c r="D9" s="66" t="s">
        <v>219</v>
      </c>
      <c r="E9" s="72">
        <v>1</v>
      </c>
      <c r="F9" s="72">
        <v>1</v>
      </c>
      <c r="G9" s="72">
        <v>1</v>
      </c>
      <c r="H9" s="72">
        <v>1</v>
      </c>
      <c r="I9" s="72">
        <v>1</v>
      </c>
      <c r="J9" s="174"/>
      <c r="K9" s="72">
        <v>1</v>
      </c>
      <c r="L9" s="174"/>
      <c r="M9" s="72">
        <v>1</v>
      </c>
      <c r="N9" s="174"/>
      <c r="O9" s="133"/>
      <c r="P9" s="159">
        <v>0</v>
      </c>
      <c r="Q9" s="159">
        <v>7</v>
      </c>
      <c r="R9" s="159">
        <v>7</v>
      </c>
      <c r="S9" s="160">
        <v>1</v>
      </c>
      <c r="T9" s="161">
        <v>0.78260869565217395</v>
      </c>
      <c r="U9" s="162" t="s">
        <v>32</v>
      </c>
      <c r="V9" s="122" t="s">
        <v>12</v>
      </c>
      <c r="W9" s="160">
        <v>0.94782608695652204</v>
      </c>
    </row>
    <row r="10" spans="1:24" ht="23.25" customHeight="1" x14ac:dyDescent="0.3">
      <c r="A10" s="24"/>
      <c r="B10" s="68">
        <v>1</v>
      </c>
      <c r="C10" s="68">
        <v>6</v>
      </c>
      <c r="D10" s="66" t="s">
        <v>220</v>
      </c>
      <c r="E10" s="72">
        <v>1</v>
      </c>
      <c r="F10" s="72">
        <v>1</v>
      </c>
      <c r="G10" s="72">
        <v>1</v>
      </c>
      <c r="H10" s="72">
        <v>1</v>
      </c>
      <c r="I10" s="72">
        <v>1</v>
      </c>
      <c r="J10" s="174"/>
      <c r="K10" s="72">
        <v>1</v>
      </c>
      <c r="L10" s="174"/>
      <c r="M10" s="72">
        <v>1</v>
      </c>
      <c r="N10" s="174"/>
      <c r="O10" s="133"/>
      <c r="P10" s="159">
        <v>0</v>
      </c>
      <c r="Q10" s="159">
        <v>7</v>
      </c>
      <c r="R10" s="159">
        <v>7</v>
      </c>
      <c r="S10" s="160">
        <v>1</v>
      </c>
      <c r="T10" s="160">
        <v>1</v>
      </c>
      <c r="U10" s="122" t="s">
        <v>21</v>
      </c>
    </row>
    <row r="11" spans="1:24" ht="23.25" customHeight="1" x14ac:dyDescent="0.3">
      <c r="A11" s="24"/>
      <c r="B11" s="68">
        <v>1</v>
      </c>
      <c r="C11" s="68">
        <v>7</v>
      </c>
      <c r="D11" s="66" t="s">
        <v>111</v>
      </c>
      <c r="E11" s="72">
        <v>1</v>
      </c>
      <c r="F11" s="72">
        <v>1</v>
      </c>
      <c r="G11" s="72">
        <v>1</v>
      </c>
      <c r="H11" s="72">
        <v>1</v>
      </c>
      <c r="I11" s="72">
        <v>1</v>
      </c>
      <c r="J11" s="174"/>
      <c r="K11" s="72">
        <v>1</v>
      </c>
      <c r="L11" s="174"/>
      <c r="M11" s="72">
        <v>1</v>
      </c>
      <c r="N11" s="174"/>
      <c r="O11" s="133"/>
      <c r="P11" s="159">
        <v>0</v>
      </c>
      <c r="Q11" s="159">
        <v>7</v>
      </c>
      <c r="R11" s="159">
        <v>7</v>
      </c>
      <c r="S11" s="160">
        <v>1</v>
      </c>
      <c r="T11" s="160">
        <v>1</v>
      </c>
      <c r="U11" s="122" t="s">
        <v>21</v>
      </c>
    </row>
    <row r="12" spans="1:24" ht="23.25" customHeight="1" x14ac:dyDescent="0.3">
      <c r="A12" s="24"/>
      <c r="B12" s="68">
        <v>1</v>
      </c>
      <c r="C12" s="68">
        <v>8</v>
      </c>
      <c r="D12" s="66" t="s">
        <v>221</v>
      </c>
      <c r="E12" s="72">
        <v>1</v>
      </c>
      <c r="F12" s="72">
        <v>1</v>
      </c>
      <c r="G12" s="72">
        <v>1</v>
      </c>
      <c r="H12" s="72">
        <v>1</v>
      </c>
      <c r="I12" s="72">
        <v>1</v>
      </c>
      <c r="J12" s="174"/>
      <c r="K12" s="72">
        <v>1</v>
      </c>
      <c r="L12" s="174"/>
      <c r="M12" s="72">
        <v>1</v>
      </c>
      <c r="N12" s="174"/>
      <c r="O12" s="133"/>
      <c r="P12" s="159">
        <v>0</v>
      </c>
      <c r="Q12" s="159">
        <v>7</v>
      </c>
      <c r="R12" s="159">
        <v>7</v>
      </c>
      <c r="S12" s="160">
        <v>1</v>
      </c>
      <c r="T12" s="160">
        <v>1</v>
      </c>
      <c r="U12" s="122" t="s">
        <v>21</v>
      </c>
    </row>
    <row r="13" spans="1:24" ht="23.25" customHeight="1" x14ac:dyDescent="0.3">
      <c r="A13" s="23"/>
      <c r="B13" s="68">
        <v>3</v>
      </c>
      <c r="C13" s="68">
        <v>9</v>
      </c>
      <c r="D13" s="66" t="s">
        <v>222</v>
      </c>
      <c r="E13" s="72">
        <v>3</v>
      </c>
      <c r="F13" s="72">
        <v>3</v>
      </c>
      <c r="G13" s="72">
        <v>3</v>
      </c>
      <c r="H13" s="72">
        <v>3</v>
      </c>
      <c r="I13" s="72">
        <v>3</v>
      </c>
      <c r="J13" s="154"/>
      <c r="K13" s="72">
        <v>3</v>
      </c>
      <c r="L13" s="154"/>
      <c r="M13" s="143">
        <v>0</v>
      </c>
      <c r="N13" s="154"/>
      <c r="O13" s="133"/>
      <c r="P13" s="159">
        <v>1</v>
      </c>
      <c r="Q13" s="159">
        <v>7</v>
      </c>
      <c r="R13" s="159">
        <v>6</v>
      </c>
      <c r="S13" s="160">
        <v>0.85714285714285698</v>
      </c>
      <c r="T13" s="160">
        <v>0.86956521739130399</v>
      </c>
      <c r="U13" s="158" t="s">
        <v>35</v>
      </c>
    </row>
    <row r="14" spans="1:24" ht="23.25" customHeight="1" x14ac:dyDescent="0.3">
      <c r="A14" s="66"/>
      <c r="B14" s="68">
        <v>5</v>
      </c>
      <c r="C14" s="68">
        <v>10</v>
      </c>
      <c r="D14" s="66" t="s">
        <v>41</v>
      </c>
      <c r="E14" s="72">
        <v>5</v>
      </c>
      <c r="F14" s="72">
        <v>5</v>
      </c>
      <c r="G14" s="143">
        <v>0</v>
      </c>
      <c r="H14" s="72">
        <v>5</v>
      </c>
      <c r="I14" s="72">
        <v>5</v>
      </c>
      <c r="J14" s="154"/>
      <c r="K14" s="72">
        <v>5</v>
      </c>
      <c r="L14" s="154"/>
      <c r="M14" s="72">
        <v>5</v>
      </c>
      <c r="N14" s="154"/>
      <c r="O14" s="133"/>
      <c r="P14" s="159">
        <v>1</v>
      </c>
      <c r="Q14" s="159">
        <v>7</v>
      </c>
      <c r="R14" s="159">
        <v>6</v>
      </c>
      <c r="S14" s="160">
        <v>0.85714285714285698</v>
      </c>
      <c r="T14" s="160">
        <v>0.82608695652173902</v>
      </c>
      <c r="U14" s="162" t="s">
        <v>32</v>
      </c>
    </row>
    <row r="15" spans="1:24" ht="15.75" customHeight="1" x14ac:dyDescent="0.3">
      <c r="A15" s="76"/>
      <c r="B15" s="163">
        <f>SUM(B5:B14)</f>
        <v>16</v>
      </c>
      <c r="C15" s="163"/>
      <c r="D15" s="163" t="s">
        <v>42</v>
      </c>
      <c r="E15" s="72">
        <f>SUM(E5:E14)</f>
        <v>16</v>
      </c>
      <c r="F15" s="72">
        <f>SUM(F5:F14)</f>
        <v>16</v>
      </c>
      <c r="G15" s="72">
        <f>SUM(G5:G14)</f>
        <v>11</v>
      </c>
      <c r="H15" s="72">
        <f>SUM(H5:H14)</f>
        <v>16</v>
      </c>
      <c r="I15" s="72">
        <f>SUM(I5:I14)</f>
        <v>16</v>
      </c>
      <c r="J15" s="154"/>
      <c r="K15" s="72">
        <f>SUM(K5:K14)</f>
        <v>16</v>
      </c>
      <c r="L15" s="154"/>
      <c r="M15" s="72">
        <f>SUM(M5:M14)</f>
        <v>13</v>
      </c>
      <c r="N15" s="154"/>
      <c r="O15" s="57"/>
    </row>
    <row r="16" spans="1:24" ht="15.75" customHeight="1" x14ac:dyDescent="0.3">
      <c r="A16" s="28" t="s">
        <v>142</v>
      </c>
      <c r="B16" s="27"/>
      <c r="C16" s="27"/>
      <c r="D16" s="26"/>
      <c r="E16" s="72">
        <v>16</v>
      </c>
      <c r="F16" s="72">
        <v>16</v>
      </c>
      <c r="G16" s="72">
        <v>16</v>
      </c>
      <c r="H16" s="72">
        <v>16</v>
      </c>
      <c r="I16" s="72">
        <v>16</v>
      </c>
      <c r="J16" s="154"/>
      <c r="K16" s="72">
        <v>16</v>
      </c>
      <c r="L16" s="154"/>
      <c r="M16" s="72">
        <v>16</v>
      </c>
      <c r="N16" s="154"/>
      <c r="O16" s="57"/>
    </row>
    <row r="17" spans="1:15" ht="15.75" customHeight="1" x14ac:dyDescent="0.3">
      <c r="A17" s="28" t="s">
        <v>44</v>
      </c>
      <c r="B17" s="27"/>
      <c r="C17" s="27"/>
      <c r="D17" s="26"/>
      <c r="E17" s="97">
        <f>E15/E16</f>
        <v>1</v>
      </c>
      <c r="F17" s="97">
        <f>F15/F16</f>
        <v>1</v>
      </c>
      <c r="G17" s="97">
        <f>G15/G16</f>
        <v>0.6875</v>
      </c>
      <c r="H17" s="97">
        <f>H15/H16</f>
        <v>1</v>
      </c>
      <c r="I17" s="97">
        <f>I15/I16</f>
        <v>1</v>
      </c>
      <c r="J17" s="154"/>
      <c r="K17" s="97">
        <f>K15/K16</f>
        <v>1</v>
      </c>
      <c r="L17" s="154"/>
      <c r="M17" s="97">
        <f>M15/M16</f>
        <v>0.8125</v>
      </c>
      <c r="N17" s="154"/>
      <c r="O17" s="79"/>
    </row>
    <row r="18" spans="1:15" ht="15.75" customHeight="1" x14ac:dyDescent="0.3">
      <c r="A18" s="28" t="s">
        <v>45</v>
      </c>
      <c r="B18" s="27"/>
      <c r="C18" s="27"/>
      <c r="D18" s="26"/>
      <c r="E18" s="72">
        <f>E16-E15</f>
        <v>0</v>
      </c>
      <c r="F18" s="72">
        <f>F16-F15</f>
        <v>0</v>
      </c>
      <c r="G18" s="72">
        <f>G16-G15</f>
        <v>5</v>
      </c>
      <c r="H18" s="72">
        <f>H16-H15</f>
        <v>0</v>
      </c>
      <c r="I18" s="72">
        <f>I16-I15</f>
        <v>0</v>
      </c>
      <c r="J18" s="154"/>
      <c r="K18" s="72">
        <f>K16-K15</f>
        <v>0</v>
      </c>
      <c r="L18" s="154"/>
      <c r="M18" s="72">
        <f>M16-M15</f>
        <v>3</v>
      </c>
      <c r="N18" s="154"/>
      <c r="O18" s="57"/>
    </row>
    <row r="19" spans="1:15" ht="82.5" customHeight="1" x14ac:dyDescent="0.3">
      <c r="A19" s="28" t="s">
        <v>46</v>
      </c>
      <c r="B19" s="27"/>
      <c r="C19" s="27"/>
      <c r="D19" s="26"/>
      <c r="E19" s="72" t="s">
        <v>223</v>
      </c>
      <c r="F19" s="137" t="s">
        <v>224</v>
      </c>
      <c r="G19" s="137" t="s">
        <v>225</v>
      </c>
      <c r="H19" s="137" t="s">
        <v>226</v>
      </c>
      <c r="I19" s="137" t="s">
        <v>227</v>
      </c>
      <c r="J19" s="154"/>
      <c r="K19" s="137" t="s">
        <v>228</v>
      </c>
      <c r="L19" s="154"/>
      <c r="M19" s="137" t="s">
        <v>229</v>
      </c>
      <c r="N19" s="154"/>
      <c r="O19" s="57"/>
    </row>
    <row r="20" spans="1:15" ht="18" customHeight="1" x14ac:dyDescent="0.3">
      <c r="A20" s="41" t="s">
        <v>51</v>
      </c>
      <c r="B20" s="40"/>
      <c r="C20" s="40"/>
      <c r="D20" s="39"/>
      <c r="E20" s="74"/>
      <c r="F20" s="74"/>
      <c r="G20" s="182"/>
      <c r="H20" s="189"/>
      <c r="I20" s="182"/>
      <c r="J20" s="174"/>
      <c r="K20" s="74"/>
      <c r="L20" s="174"/>
      <c r="M20" s="137" t="s">
        <v>100</v>
      </c>
      <c r="N20" s="174"/>
      <c r="O20" s="57"/>
    </row>
    <row r="21" spans="1:15" ht="18" customHeight="1" x14ac:dyDescent="0.3">
      <c r="A21" s="41" t="s">
        <v>52</v>
      </c>
      <c r="B21" s="40"/>
      <c r="C21" s="40"/>
      <c r="D21" s="39"/>
      <c r="E21" s="74"/>
      <c r="F21" s="74"/>
      <c r="G21" s="182"/>
      <c r="H21" s="189"/>
      <c r="I21" s="182"/>
      <c r="J21" s="174"/>
      <c r="K21" s="74"/>
      <c r="L21" s="174"/>
      <c r="M21" s="137"/>
      <c r="N21" s="174"/>
      <c r="O21" s="57"/>
    </row>
    <row r="22" spans="1:15" ht="18" customHeight="1" x14ac:dyDescent="0.3">
      <c r="A22" s="41" t="s">
        <v>53</v>
      </c>
      <c r="B22" s="40"/>
      <c r="C22" s="40"/>
      <c r="D22" s="39"/>
      <c r="E22" s="74"/>
      <c r="F22" s="74"/>
      <c r="G22" s="182"/>
      <c r="H22" s="189"/>
      <c r="I22" s="182"/>
      <c r="J22" s="174"/>
      <c r="K22" s="74"/>
      <c r="L22" s="174"/>
      <c r="M22" s="156"/>
      <c r="N22" s="174"/>
      <c r="O22" s="57"/>
    </row>
    <row r="23" spans="1:15" ht="15.75" customHeight="1" x14ac:dyDescent="0.3">
      <c r="A23" s="41" t="s">
        <v>54</v>
      </c>
      <c r="B23" s="40"/>
      <c r="C23" s="40"/>
      <c r="D23" s="39"/>
      <c r="E23" s="182"/>
      <c r="F23" s="182"/>
      <c r="G23" s="182"/>
      <c r="H23" s="189"/>
      <c r="I23" s="182"/>
      <c r="J23" s="174"/>
      <c r="K23" s="189"/>
      <c r="L23" s="174"/>
      <c r="M23" s="182"/>
      <c r="N23" s="174"/>
      <c r="O23" s="57"/>
    </row>
    <row r="24" spans="1:15" ht="15.75" customHeight="1" x14ac:dyDescent="0.3">
      <c r="A24" s="41" t="s">
        <v>230</v>
      </c>
      <c r="B24" s="40"/>
      <c r="C24" s="40"/>
      <c r="D24" s="39"/>
      <c r="E24" s="182"/>
      <c r="F24" s="182"/>
      <c r="G24" s="182"/>
      <c r="H24" s="189"/>
      <c r="I24" s="182"/>
      <c r="J24" s="174"/>
      <c r="K24" s="189"/>
      <c r="L24" s="174"/>
      <c r="M24" s="182" t="s">
        <v>102</v>
      </c>
      <c r="N24" s="174"/>
      <c r="O24" s="57"/>
    </row>
    <row r="25" spans="1:15" ht="15.75" customHeight="1" x14ac:dyDescent="0.3">
      <c r="A25" s="41" t="s">
        <v>56</v>
      </c>
      <c r="B25" s="40"/>
      <c r="C25" s="40"/>
      <c r="D25" s="39"/>
      <c r="E25" s="76"/>
      <c r="F25" s="76"/>
      <c r="G25" s="182"/>
      <c r="H25" s="189"/>
      <c r="I25" s="182"/>
      <c r="J25" s="174"/>
      <c r="K25" s="76"/>
      <c r="L25" s="174"/>
      <c r="M25" s="76"/>
      <c r="N25" s="174"/>
      <c r="O25" s="57"/>
    </row>
    <row r="26" spans="1:15" ht="15.75" customHeight="1" x14ac:dyDescent="0.3">
      <c r="D26" s="84"/>
      <c r="G26" s="208"/>
      <c r="H26" s="207"/>
      <c r="I26" s="167" t="s">
        <v>57</v>
      </c>
      <c r="J26" s="168">
        <f>AVERAGE(E17:I17)</f>
        <v>0.9375</v>
      </c>
      <c r="K26" s="167" t="s">
        <v>57</v>
      </c>
      <c r="L26" s="168">
        <f>AVERAGE(K17)</f>
        <v>1</v>
      </c>
      <c r="M26" s="167" t="s">
        <v>57</v>
      </c>
      <c r="N26" s="168">
        <f>AVERAGE(M17)</f>
        <v>0.8125</v>
      </c>
      <c r="O26" s="57"/>
    </row>
    <row r="27" spans="1:15" ht="15.75" customHeight="1" x14ac:dyDescent="0.3">
      <c r="D27" s="84"/>
      <c r="G27" s="208"/>
      <c r="H27" s="207"/>
      <c r="I27" s="169" t="s">
        <v>58</v>
      </c>
      <c r="J27" s="211">
        <f>COUNTA(E2:I3)</f>
        <v>5</v>
      </c>
      <c r="K27" s="169" t="s">
        <v>58</v>
      </c>
      <c r="L27" s="211">
        <f>COUNTA(K2)</f>
        <v>1</v>
      </c>
      <c r="M27" s="169" t="s">
        <v>58</v>
      </c>
      <c r="N27" s="211">
        <f>COUNTA(M2)</f>
        <v>1</v>
      </c>
      <c r="O27" s="57"/>
    </row>
    <row r="28" spans="1:15" ht="15.75" customHeight="1" x14ac:dyDescent="0.3">
      <c r="D28" s="84"/>
      <c r="E28" s="208"/>
      <c r="F28" s="208"/>
      <c r="G28" s="208"/>
      <c r="H28" s="207"/>
      <c r="I28" s="171" t="s">
        <v>59</v>
      </c>
      <c r="J28" s="212">
        <f>SUM(E4:I4)</f>
        <v>2.2569444444444447E-3</v>
      </c>
      <c r="K28" s="171" t="s">
        <v>59</v>
      </c>
      <c r="L28" s="212">
        <f>SUM(K4)</f>
        <v>1.50462962962963E-4</v>
      </c>
      <c r="M28" s="171" t="s">
        <v>59</v>
      </c>
      <c r="N28" s="212">
        <f>SUM(M4)</f>
        <v>6.3657407407407402E-4</v>
      </c>
      <c r="O28" s="57"/>
    </row>
    <row r="29" spans="1:15" ht="15.75" customHeight="1" x14ac:dyDescent="0.3">
      <c r="D29" s="84"/>
      <c r="E29" s="197"/>
      <c r="F29" s="197"/>
      <c r="G29" s="197"/>
      <c r="H29" s="206"/>
      <c r="I29" s="197"/>
      <c r="J29" s="206"/>
      <c r="K29" s="207"/>
      <c r="L29" s="207"/>
      <c r="M29" s="207"/>
      <c r="N29" s="207"/>
      <c r="O29" s="57"/>
    </row>
    <row r="30" spans="1:15" ht="15.75" customHeight="1" x14ac:dyDescent="0.3">
      <c r="D30" s="84"/>
      <c r="E30" s="57"/>
      <c r="F30" s="57"/>
      <c r="G30" s="208"/>
      <c r="H30" s="207"/>
      <c r="I30" s="208"/>
      <c r="J30" s="207"/>
      <c r="K30" s="207"/>
      <c r="L30" s="207"/>
      <c r="M30" s="207"/>
      <c r="N30" s="207"/>
      <c r="O30" s="57"/>
    </row>
    <row r="31" spans="1:15" ht="15.75" customHeight="1" x14ac:dyDescent="0.3">
      <c r="D31" s="84"/>
      <c r="E31" s="57"/>
      <c r="F31" s="57"/>
      <c r="G31" s="208"/>
      <c r="H31" s="207"/>
      <c r="I31" s="208"/>
      <c r="J31" s="207"/>
      <c r="K31" s="207"/>
      <c r="L31" s="207"/>
      <c r="M31" s="207"/>
      <c r="N31" s="207"/>
      <c r="O31" s="57"/>
    </row>
    <row r="32" spans="1:15" ht="15.75" customHeight="1" x14ac:dyDescent="0.3">
      <c r="D32" s="84"/>
      <c r="E32" s="57"/>
      <c r="F32" s="57"/>
      <c r="G32" s="208"/>
      <c r="H32" s="207"/>
      <c r="I32" s="208"/>
      <c r="J32" s="207"/>
      <c r="K32" s="207"/>
      <c r="L32" s="207"/>
      <c r="M32" s="207"/>
      <c r="N32" s="207"/>
      <c r="O32" s="57"/>
    </row>
    <row r="33" spans="4:15" ht="15.75" customHeight="1" x14ac:dyDescent="0.3">
      <c r="D33" s="84"/>
      <c r="E33" s="207"/>
      <c r="F33" s="207"/>
      <c r="G33" s="207"/>
      <c r="H33" s="207"/>
      <c r="I33" s="207"/>
      <c r="J33" s="207"/>
      <c r="K33" s="207"/>
      <c r="L33" s="207"/>
      <c r="M33" s="207"/>
      <c r="N33" s="207"/>
      <c r="O33" s="57"/>
    </row>
    <row r="34" spans="4:15" ht="15.75" customHeight="1" x14ac:dyDescent="0.3">
      <c r="D34" s="84"/>
      <c r="E34" s="207"/>
      <c r="F34" s="207"/>
      <c r="G34" s="207"/>
      <c r="H34" s="207"/>
      <c r="I34" s="207"/>
      <c r="J34" s="207"/>
      <c r="K34" s="207"/>
      <c r="L34" s="207"/>
      <c r="M34" s="207"/>
      <c r="N34" s="207"/>
      <c r="O34" s="57"/>
    </row>
    <row r="35" spans="4:15" ht="15.75" customHeight="1" x14ac:dyDescent="0.3">
      <c r="D35" s="84"/>
      <c r="E35" s="194"/>
      <c r="F35" s="194"/>
      <c r="G35" s="194"/>
      <c r="H35" s="194"/>
      <c r="I35" s="194"/>
      <c r="J35" s="194"/>
      <c r="K35" s="194"/>
      <c r="L35" s="194"/>
      <c r="M35" s="194"/>
      <c r="N35" s="194"/>
    </row>
    <row r="36" spans="4:15" ht="15.75" customHeight="1" x14ac:dyDescent="0.3">
      <c r="D36" s="84"/>
      <c r="E36" s="194"/>
      <c r="F36" s="194"/>
      <c r="G36" s="194"/>
      <c r="H36" s="194"/>
      <c r="I36" s="194"/>
      <c r="J36" s="194"/>
      <c r="K36" s="194"/>
      <c r="L36" s="194"/>
      <c r="M36" s="194"/>
      <c r="N36" s="194"/>
    </row>
    <row r="37" spans="4:15" ht="15.75" customHeight="1" x14ac:dyDescent="0.3">
      <c r="D37" s="84"/>
      <c r="E37" s="194"/>
      <c r="F37" s="194"/>
      <c r="G37" s="194"/>
      <c r="H37" s="194"/>
      <c r="I37" s="194"/>
      <c r="J37" s="194"/>
      <c r="K37" s="194"/>
      <c r="L37" s="194"/>
      <c r="M37" s="194"/>
      <c r="N37" s="194"/>
    </row>
    <row r="38" spans="4:15" ht="15.75" customHeight="1" x14ac:dyDescent="0.3">
      <c r="D38" s="84"/>
      <c r="E38" s="194"/>
      <c r="F38" s="194"/>
      <c r="G38" s="194"/>
      <c r="H38" s="194"/>
      <c r="I38" s="194"/>
      <c r="J38" s="194"/>
      <c r="K38" s="194"/>
      <c r="L38" s="194"/>
      <c r="M38" s="194"/>
      <c r="N38" s="194"/>
    </row>
    <row r="39" spans="4:15" ht="15.75" customHeight="1" x14ac:dyDescent="0.25">
      <c r="D39" s="84"/>
    </row>
    <row r="40" spans="4:15" ht="15.75" customHeight="1" x14ac:dyDescent="0.25">
      <c r="D40" s="84"/>
    </row>
    <row r="41" spans="4:15" ht="15.75" customHeight="1" x14ac:dyDescent="0.25">
      <c r="D41" s="84"/>
    </row>
    <row r="42" spans="4:15" ht="15.75" customHeight="1" x14ac:dyDescent="0.25">
      <c r="D42" s="84"/>
    </row>
    <row r="43" spans="4:15" ht="15.75" customHeight="1" x14ac:dyDescent="0.25">
      <c r="D43" s="84"/>
    </row>
    <row r="44" spans="4:15" ht="15.75" customHeight="1" x14ac:dyDescent="0.25">
      <c r="D44" s="84"/>
    </row>
    <row r="45" spans="4:15" ht="15.75" customHeight="1" x14ac:dyDescent="0.25">
      <c r="D45" s="84"/>
    </row>
    <row r="46" spans="4:15" ht="15.75" customHeight="1" x14ac:dyDescent="0.25">
      <c r="D46" s="84"/>
    </row>
    <row r="47" spans="4:15" ht="15.75" customHeight="1" x14ac:dyDescent="0.25">
      <c r="D47" s="84"/>
    </row>
    <row r="48" spans="4:15" ht="15.75" customHeight="1" x14ac:dyDescent="0.25">
      <c r="D48" s="84"/>
    </row>
    <row r="49" spans="4:4" ht="15.75" customHeight="1" x14ac:dyDescent="0.25">
      <c r="D49" s="85"/>
    </row>
    <row r="50" spans="4:4" ht="15.75" customHeight="1" x14ac:dyDescent="0.25">
      <c r="D50" s="85"/>
    </row>
    <row r="51" spans="4:4" ht="15.75" customHeight="1" x14ac:dyDescent="0.25">
      <c r="D51" s="85"/>
    </row>
    <row r="52" spans="4:4" ht="15.75" customHeight="1" x14ac:dyDescent="0.25">
      <c r="D52" s="85"/>
    </row>
    <row r="53" spans="4:4" ht="15.75" customHeight="1" x14ac:dyDescent="0.25">
      <c r="D53" s="85"/>
    </row>
    <row r="54" spans="4:4" ht="15.75" customHeight="1" x14ac:dyDescent="0.25">
      <c r="D54" s="85"/>
    </row>
    <row r="55" spans="4:4" ht="15.75" customHeight="1" x14ac:dyDescent="0.25">
      <c r="D55" s="85"/>
    </row>
    <row r="56" spans="4:4" ht="15.75" customHeight="1" x14ac:dyDescent="0.25">
      <c r="D56" s="85"/>
    </row>
    <row r="57" spans="4:4" ht="15.75" customHeight="1" x14ac:dyDescent="0.25">
      <c r="D57" s="85"/>
    </row>
    <row r="58" spans="4:4" ht="15.75" customHeight="1" x14ac:dyDescent="0.25">
      <c r="D58" s="85"/>
    </row>
    <row r="59" spans="4:4" ht="15.75" customHeight="1" x14ac:dyDescent="0.25">
      <c r="D59" s="85"/>
    </row>
    <row r="60" spans="4:4" ht="15.75" customHeight="1" x14ac:dyDescent="0.25">
      <c r="D60" s="85"/>
    </row>
    <row r="61" spans="4:4" ht="15.75" customHeight="1" x14ac:dyDescent="0.25">
      <c r="D61" s="85"/>
    </row>
    <row r="62" spans="4:4" ht="15.75" customHeight="1" x14ac:dyDescent="0.25">
      <c r="D62" s="85"/>
    </row>
    <row r="63" spans="4:4" ht="15.75" customHeight="1" x14ac:dyDescent="0.25">
      <c r="D63" s="85"/>
    </row>
    <row r="64" spans="4:4" ht="15.75" customHeight="1" x14ac:dyDescent="0.25">
      <c r="D64" s="85"/>
    </row>
    <row r="65" spans="4:4" ht="15.75" customHeight="1" x14ac:dyDescent="0.25">
      <c r="D65" s="85"/>
    </row>
    <row r="66" spans="4:4" ht="15.75" customHeight="1" x14ac:dyDescent="0.25">
      <c r="D66" s="85"/>
    </row>
    <row r="67" spans="4:4" ht="15.75" customHeight="1" x14ac:dyDescent="0.25">
      <c r="D67" s="85"/>
    </row>
    <row r="68" spans="4:4" ht="15.75" customHeight="1" x14ac:dyDescent="0.25">
      <c r="D68" s="85"/>
    </row>
    <row r="69" spans="4:4" ht="15.75" customHeight="1" x14ac:dyDescent="0.25">
      <c r="D69" s="85"/>
    </row>
    <row r="70" spans="4:4" ht="15.75" customHeight="1" x14ac:dyDescent="0.25">
      <c r="D70" s="85"/>
    </row>
    <row r="71" spans="4:4" ht="15.75" customHeight="1" x14ac:dyDescent="0.25">
      <c r="D71" s="85"/>
    </row>
    <row r="72" spans="4:4" ht="15.75" customHeight="1" x14ac:dyDescent="0.25">
      <c r="D72" s="85"/>
    </row>
    <row r="73" spans="4:4" ht="15.75" customHeight="1" x14ac:dyDescent="0.25">
      <c r="D73" s="85"/>
    </row>
    <row r="74" spans="4:4" ht="15.75" customHeight="1" x14ac:dyDescent="0.25">
      <c r="D74" s="85"/>
    </row>
    <row r="75" spans="4:4" ht="15.75" customHeight="1" x14ac:dyDescent="0.25">
      <c r="D75" s="85"/>
    </row>
    <row r="76" spans="4:4" ht="15.75" customHeight="1" x14ac:dyDescent="0.25">
      <c r="D76" s="85"/>
    </row>
    <row r="77" spans="4:4" ht="15.75" customHeight="1" x14ac:dyDescent="0.25">
      <c r="D77" s="85"/>
    </row>
    <row r="78" spans="4:4" ht="15.75" customHeight="1" x14ac:dyDescent="0.25">
      <c r="D78" s="85"/>
    </row>
    <row r="79" spans="4:4" ht="15.75" customHeight="1" x14ac:dyDescent="0.25">
      <c r="D79" s="85"/>
    </row>
    <row r="80" spans="4:4" ht="15.75" customHeight="1" x14ac:dyDescent="0.25">
      <c r="D80" s="85"/>
    </row>
    <row r="81" spans="4:4" ht="15.75" customHeight="1" x14ac:dyDescent="0.25">
      <c r="D81" s="85"/>
    </row>
    <row r="82" spans="4:4" ht="15.75" customHeight="1" x14ac:dyDescent="0.25">
      <c r="D82" s="85"/>
    </row>
    <row r="83" spans="4:4" ht="15.75" customHeight="1" x14ac:dyDescent="0.25">
      <c r="D83" s="85"/>
    </row>
    <row r="84" spans="4:4" ht="15.75" customHeight="1" x14ac:dyDescent="0.25">
      <c r="D84" s="85"/>
    </row>
    <row r="85" spans="4:4" ht="15.75" customHeight="1" x14ac:dyDescent="0.25">
      <c r="D85" s="85"/>
    </row>
    <row r="86" spans="4:4" ht="15.75" customHeight="1" x14ac:dyDescent="0.25">
      <c r="D86" s="85"/>
    </row>
    <row r="87" spans="4:4" ht="15.75" customHeight="1" x14ac:dyDescent="0.25">
      <c r="D87" s="85"/>
    </row>
    <row r="88" spans="4:4" ht="15.75" customHeight="1" x14ac:dyDescent="0.25">
      <c r="D88" s="85"/>
    </row>
    <row r="89" spans="4:4" ht="15.75" customHeight="1" x14ac:dyDescent="0.25">
      <c r="D89" s="85"/>
    </row>
    <row r="90" spans="4:4" ht="15.75" customHeight="1" x14ac:dyDescent="0.25">
      <c r="D90" s="85"/>
    </row>
    <row r="91" spans="4:4" ht="15.75" customHeight="1" x14ac:dyDescent="0.25">
      <c r="D91" s="85"/>
    </row>
    <row r="92" spans="4:4" ht="15.75" customHeight="1" x14ac:dyDescent="0.25">
      <c r="D92" s="85"/>
    </row>
    <row r="93" spans="4:4" ht="15.75" customHeight="1" x14ac:dyDescent="0.25">
      <c r="D93" s="85"/>
    </row>
    <row r="94" spans="4:4" ht="15.75" customHeight="1" x14ac:dyDescent="0.25">
      <c r="D94" s="85"/>
    </row>
    <row r="95" spans="4:4" ht="15.75" customHeight="1" x14ac:dyDescent="0.25">
      <c r="D95" s="85"/>
    </row>
    <row r="96" spans="4:4" ht="15.75" customHeight="1" x14ac:dyDescent="0.25">
      <c r="D96" s="85"/>
    </row>
    <row r="97" spans="4:4" ht="15.75" customHeight="1" x14ac:dyDescent="0.25">
      <c r="D97" s="85"/>
    </row>
    <row r="98" spans="4:4" ht="15.75" customHeight="1" x14ac:dyDescent="0.25">
      <c r="D98" s="85"/>
    </row>
    <row r="99" spans="4:4" ht="15.75" customHeight="1" x14ac:dyDescent="0.25">
      <c r="D99" s="85"/>
    </row>
    <row r="100" spans="4:4" ht="15.75" customHeight="1" x14ac:dyDescent="0.25">
      <c r="D100" s="85"/>
    </row>
    <row r="101" spans="4:4" ht="15.75" customHeight="1" x14ac:dyDescent="0.25">
      <c r="D101" s="85"/>
    </row>
    <row r="102" spans="4:4" ht="15.75" customHeight="1" x14ac:dyDescent="0.25">
      <c r="D102" s="85"/>
    </row>
    <row r="103" spans="4:4" ht="15.75" customHeight="1" x14ac:dyDescent="0.25">
      <c r="D103" s="85"/>
    </row>
    <row r="104" spans="4:4" ht="15.75" customHeight="1" x14ac:dyDescent="0.25">
      <c r="D104" s="85"/>
    </row>
    <row r="105" spans="4:4" ht="15.75" customHeight="1" x14ac:dyDescent="0.25">
      <c r="D105" s="85"/>
    </row>
    <row r="106" spans="4:4" ht="15.75" customHeight="1" x14ac:dyDescent="0.25">
      <c r="D106" s="85"/>
    </row>
    <row r="107" spans="4:4" ht="15.75" customHeight="1" x14ac:dyDescent="0.25">
      <c r="D107" s="85"/>
    </row>
    <row r="108" spans="4:4" ht="15.75" customHeight="1" x14ac:dyDescent="0.25">
      <c r="D108" s="85"/>
    </row>
    <row r="109" spans="4:4" ht="15.75" customHeight="1" x14ac:dyDescent="0.25">
      <c r="D109" s="85"/>
    </row>
    <row r="110" spans="4:4" ht="15.75" customHeight="1" x14ac:dyDescent="0.25">
      <c r="D110" s="85"/>
    </row>
    <row r="111" spans="4:4" ht="15.75" customHeight="1" x14ac:dyDescent="0.25">
      <c r="D111" s="85"/>
    </row>
    <row r="112" spans="4:4" ht="15.75" customHeight="1" x14ac:dyDescent="0.25">
      <c r="D112" s="85"/>
    </row>
    <row r="113" spans="4:4" ht="15.75" customHeight="1" x14ac:dyDescent="0.25">
      <c r="D113" s="85"/>
    </row>
    <row r="114" spans="4:4" ht="15.75" customHeight="1" x14ac:dyDescent="0.25">
      <c r="D114" s="85"/>
    </row>
    <row r="115" spans="4:4" ht="15.75" customHeight="1" x14ac:dyDescent="0.25">
      <c r="D115" s="85"/>
    </row>
    <row r="116" spans="4:4" ht="15.75" customHeight="1" x14ac:dyDescent="0.25">
      <c r="D116" s="85"/>
    </row>
    <row r="117" spans="4:4" ht="15.75" customHeight="1" x14ac:dyDescent="0.25">
      <c r="D117" s="85"/>
    </row>
    <row r="118" spans="4:4" ht="15.75" customHeight="1" x14ac:dyDescent="0.25">
      <c r="D118" s="85"/>
    </row>
    <row r="119" spans="4:4" ht="15.75" customHeight="1" x14ac:dyDescent="0.25">
      <c r="D119" s="85"/>
    </row>
    <row r="120" spans="4:4" ht="15.75" customHeight="1" x14ac:dyDescent="0.25">
      <c r="D120" s="85"/>
    </row>
    <row r="121" spans="4:4" ht="15.75" customHeight="1" x14ac:dyDescent="0.25">
      <c r="D121" s="85"/>
    </row>
    <row r="122" spans="4:4" ht="15.75" customHeight="1" x14ac:dyDescent="0.25">
      <c r="D122" s="85"/>
    </row>
    <row r="123" spans="4:4" ht="15.75" customHeight="1" x14ac:dyDescent="0.25">
      <c r="D123" s="85"/>
    </row>
    <row r="124" spans="4:4" ht="15.75" customHeight="1" x14ac:dyDescent="0.25">
      <c r="D124" s="85"/>
    </row>
    <row r="125" spans="4:4" ht="15.75" customHeight="1" x14ac:dyDescent="0.25">
      <c r="D125" s="85"/>
    </row>
    <row r="126" spans="4:4" ht="15.75" customHeight="1" x14ac:dyDescent="0.25">
      <c r="D126" s="85"/>
    </row>
    <row r="127" spans="4:4" ht="15.75" customHeight="1" x14ac:dyDescent="0.25">
      <c r="D127" s="85"/>
    </row>
    <row r="128" spans="4:4" ht="15.75" customHeight="1" x14ac:dyDescent="0.25">
      <c r="D128" s="85"/>
    </row>
    <row r="129" spans="4:4" ht="15.75" customHeight="1" x14ac:dyDescent="0.25">
      <c r="D129" s="85"/>
    </row>
    <row r="130" spans="4:4" ht="15.75" customHeight="1" x14ac:dyDescent="0.25">
      <c r="D130" s="85"/>
    </row>
    <row r="131" spans="4:4" ht="15.75" customHeight="1" x14ac:dyDescent="0.25">
      <c r="D131" s="85"/>
    </row>
    <row r="132" spans="4:4" ht="15.75" customHeight="1" x14ac:dyDescent="0.25">
      <c r="D132" s="85"/>
    </row>
    <row r="133" spans="4:4" ht="15.75" customHeight="1" x14ac:dyDescent="0.25">
      <c r="D133" s="85"/>
    </row>
    <row r="134" spans="4:4" ht="15.75" customHeight="1" x14ac:dyDescent="0.25">
      <c r="D134" s="85"/>
    </row>
    <row r="135" spans="4:4" ht="15.75" customHeight="1" x14ac:dyDescent="0.25">
      <c r="D135" s="85"/>
    </row>
    <row r="136" spans="4:4" ht="15.75" customHeight="1" x14ac:dyDescent="0.25">
      <c r="D136" s="85"/>
    </row>
    <row r="137" spans="4:4" ht="15.75" customHeight="1" x14ac:dyDescent="0.25">
      <c r="D137" s="85"/>
    </row>
    <row r="138" spans="4:4" ht="15.75" customHeight="1" x14ac:dyDescent="0.25">
      <c r="D138" s="85"/>
    </row>
    <row r="139" spans="4:4" ht="15.75" customHeight="1" x14ac:dyDescent="0.25">
      <c r="D139" s="85"/>
    </row>
    <row r="140" spans="4:4" ht="15.75" customHeight="1" x14ac:dyDescent="0.25">
      <c r="D140" s="85"/>
    </row>
    <row r="141" spans="4:4" ht="15.75" customHeight="1" x14ac:dyDescent="0.25">
      <c r="D141" s="85"/>
    </row>
    <row r="142" spans="4:4" ht="15.75" customHeight="1" x14ac:dyDescent="0.25">
      <c r="D142" s="85"/>
    </row>
    <row r="143" spans="4:4" ht="15.75" customHeight="1" x14ac:dyDescent="0.25">
      <c r="D143" s="85"/>
    </row>
    <row r="144" spans="4:4" ht="15.75" customHeight="1" x14ac:dyDescent="0.25">
      <c r="D144" s="85"/>
    </row>
    <row r="145" spans="4:4" ht="15.75" customHeight="1" x14ac:dyDescent="0.25">
      <c r="D145" s="85"/>
    </row>
    <row r="146" spans="4:4" ht="15.75" customHeight="1" x14ac:dyDescent="0.25">
      <c r="D146" s="85"/>
    </row>
    <row r="147" spans="4:4" ht="15.75" customHeight="1" x14ac:dyDescent="0.25">
      <c r="D147" s="85"/>
    </row>
    <row r="148" spans="4:4" ht="15.75" customHeight="1" x14ac:dyDescent="0.25">
      <c r="D148" s="85"/>
    </row>
    <row r="149" spans="4:4" ht="15.75" customHeight="1" x14ac:dyDescent="0.25">
      <c r="D149" s="85"/>
    </row>
    <row r="150" spans="4:4" ht="15.75" customHeight="1" x14ac:dyDescent="0.25">
      <c r="D150" s="85"/>
    </row>
    <row r="151" spans="4:4" ht="15.75" customHeight="1" x14ac:dyDescent="0.25">
      <c r="D151" s="85"/>
    </row>
    <row r="152" spans="4:4" ht="15.75" customHeight="1" x14ac:dyDescent="0.25">
      <c r="D152" s="85"/>
    </row>
    <row r="153" spans="4:4" ht="15.75" customHeight="1" x14ac:dyDescent="0.25">
      <c r="D153" s="85"/>
    </row>
    <row r="154" spans="4:4" ht="15.75" customHeight="1" x14ac:dyDescent="0.25">
      <c r="D154" s="85"/>
    </row>
    <row r="155" spans="4:4" ht="15.75" customHeight="1" x14ac:dyDescent="0.25">
      <c r="D155" s="85"/>
    </row>
    <row r="156" spans="4:4" ht="15.75" customHeight="1" x14ac:dyDescent="0.25">
      <c r="D156" s="85"/>
    </row>
    <row r="157" spans="4:4" ht="15.75" customHeight="1" x14ac:dyDescent="0.25">
      <c r="D157" s="85"/>
    </row>
    <row r="158" spans="4:4" ht="15.75" customHeight="1" x14ac:dyDescent="0.25">
      <c r="D158" s="85"/>
    </row>
    <row r="159" spans="4:4" ht="15.75" customHeight="1" x14ac:dyDescent="0.25">
      <c r="D159" s="85"/>
    </row>
    <row r="160" spans="4:4" ht="15.75" customHeight="1" x14ac:dyDescent="0.25">
      <c r="D160" s="85"/>
    </row>
    <row r="161" spans="4:4" ht="15.75" customHeight="1" x14ac:dyDescent="0.25">
      <c r="D161" s="85"/>
    </row>
    <row r="162" spans="4:4" ht="15.75" customHeight="1" x14ac:dyDescent="0.25">
      <c r="D162" s="85"/>
    </row>
    <row r="163" spans="4:4" ht="15.75" customHeight="1" x14ac:dyDescent="0.25">
      <c r="D163" s="85"/>
    </row>
    <row r="164" spans="4:4" ht="15.75" customHeight="1" x14ac:dyDescent="0.25">
      <c r="D164" s="85"/>
    </row>
    <row r="165" spans="4:4" ht="15.75" customHeight="1" x14ac:dyDescent="0.25">
      <c r="D165" s="85"/>
    </row>
    <row r="166" spans="4:4" ht="15.75" customHeight="1" x14ac:dyDescent="0.25">
      <c r="D166" s="85"/>
    </row>
    <row r="167" spans="4:4" ht="15.75" customHeight="1" x14ac:dyDescent="0.25">
      <c r="D167" s="85"/>
    </row>
    <row r="168" spans="4:4" ht="15.75" customHeight="1" x14ac:dyDescent="0.25">
      <c r="D168" s="85"/>
    </row>
    <row r="169" spans="4:4" ht="15.75" customHeight="1" x14ac:dyDescent="0.25">
      <c r="D169" s="85"/>
    </row>
    <row r="170" spans="4:4" ht="15.75" customHeight="1" x14ac:dyDescent="0.25">
      <c r="D170" s="85"/>
    </row>
    <row r="171" spans="4:4" ht="15.75" customHeight="1" x14ac:dyDescent="0.25">
      <c r="D171" s="85"/>
    </row>
    <row r="172" spans="4:4" ht="15.75" customHeight="1" x14ac:dyDescent="0.25">
      <c r="D172" s="85"/>
    </row>
    <row r="173" spans="4:4" ht="15.75" customHeight="1" x14ac:dyDescent="0.25">
      <c r="D173" s="85"/>
    </row>
    <row r="174" spans="4:4" ht="15.75" customHeight="1" x14ac:dyDescent="0.25">
      <c r="D174" s="85"/>
    </row>
    <row r="175" spans="4:4" ht="15.75" customHeight="1" x14ac:dyDescent="0.25">
      <c r="D175" s="85"/>
    </row>
    <row r="176" spans="4:4" ht="15.75" customHeight="1" x14ac:dyDescent="0.25">
      <c r="D176" s="85"/>
    </row>
    <row r="177" spans="4:4" ht="15.75" customHeight="1" x14ac:dyDescent="0.25">
      <c r="D177" s="85"/>
    </row>
    <row r="178" spans="4:4" ht="15.75" customHeight="1" x14ac:dyDescent="0.25">
      <c r="D178" s="85"/>
    </row>
    <row r="179" spans="4:4" ht="15.75" customHeight="1" x14ac:dyDescent="0.25">
      <c r="D179" s="85"/>
    </row>
    <row r="180" spans="4:4" ht="15.75" customHeight="1" x14ac:dyDescent="0.25">
      <c r="D180" s="85"/>
    </row>
    <row r="181" spans="4:4" ht="15.75" customHeight="1" x14ac:dyDescent="0.25">
      <c r="D181" s="85"/>
    </row>
    <row r="182" spans="4:4" ht="15.75" customHeight="1" x14ac:dyDescent="0.25">
      <c r="D182" s="85"/>
    </row>
    <row r="183" spans="4:4" ht="15.75" customHeight="1" x14ac:dyDescent="0.25">
      <c r="D183" s="85"/>
    </row>
    <row r="184" spans="4:4" ht="15.75" customHeight="1" x14ac:dyDescent="0.25">
      <c r="D184" s="85"/>
    </row>
    <row r="185" spans="4:4" ht="15.75" customHeight="1" x14ac:dyDescent="0.25">
      <c r="D185" s="85"/>
    </row>
    <row r="186" spans="4:4" ht="15.75" customHeight="1" x14ac:dyDescent="0.25">
      <c r="D186" s="85"/>
    </row>
    <row r="187" spans="4:4" ht="15.75" customHeight="1" x14ac:dyDescent="0.25">
      <c r="D187" s="85"/>
    </row>
    <row r="188" spans="4:4" ht="15.75" customHeight="1" x14ac:dyDescent="0.25">
      <c r="D188" s="85"/>
    </row>
    <row r="189" spans="4:4" ht="15.75" customHeight="1" x14ac:dyDescent="0.25">
      <c r="D189" s="85"/>
    </row>
    <row r="190" spans="4:4" ht="15.75" customHeight="1" x14ac:dyDescent="0.25">
      <c r="D190" s="85"/>
    </row>
    <row r="191" spans="4:4" ht="15.75" customHeight="1" x14ac:dyDescent="0.25">
      <c r="D191" s="85"/>
    </row>
    <row r="192" spans="4:4" ht="15.75" customHeight="1" x14ac:dyDescent="0.25">
      <c r="D192" s="85"/>
    </row>
    <row r="193" spans="4:4" ht="15.75" customHeight="1" x14ac:dyDescent="0.25">
      <c r="D193" s="85"/>
    </row>
    <row r="194" spans="4:4" ht="15.75" customHeight="1" x14ac:dyDescent="0.25">
      <c r="D194" s="85"/>
    </row>
    <row r="195" spans="4:4" ht="15.75" customHeight="1" x14ac:dyDescent="0.25">
      <c r="D195" s="85"/>
    </row>
    <row r="196" spans="4:4" ht="15.75" customHeight="1" x14ac:dyDescent="0.25">
      <c r="D196" s="85"/>
    </row>
    <row r="197" spans="4:4" ht="15.75" customHeight="1" x14ac:dyDescent="0.25">
      <c r="D197" s="85"/>
    </row>
    <row r="198" spans="4:4" ht="15.75" customHeight="1" x14ac:dyDescent="0.25">
      <c r="D198" s="85"/>
    </row>
    <row r="199" spans="4:4" ht="15.75" customHeight="1" x14ac:dyDescent="0.25">
      <c r="D199" s="85"/>
    </row>
    <row r="200" spans="4:4" ht="15.75" customHeight="1" x14ac:dyDescent="0.25">
      <c r="D200" s="85"/>
    </row>
    <row r="201" spans="4:4" ht="15.75" customHeight="1" x14ac:dyDescent="0.25">
      <c r="D201" s="85"/>
    </row>
    <row r="202" spans="4:4" ht="15.75" customHeight="1" x14ac:dyDescent="0.25">
      <c r="D202" s="85"/>
    </row>
    <row r="203" spans="4:4" ht="15.75" customHeight="1" x14ac:dyDescent="0.25">
      <c r="D203" s="85"/>
    </row>
    <row r="204" spans="4:4" ht="15.75" customHeight="1" x14ac:dyDescent="0.25">
      <c r="D204" s="85"/>
    </row>
    <row r="205" spans="4:4" ht="15.75" customHeight="1" x14ac:dyDescent="0.25">
      <c r="D205" s="85"/>
    </row>
    <row r="206" spans="4:4" ht="15.75" customHeight="1" x14ac:dyDescent="0.25">
      <c r="D206" s="85"/>
    </row>
    <row r="207" spans="4:4" ht="15.75" customHeight="1" x14ac:dyDescent="0.25">
      <c r="D207" s="85"/>
    </row>
    <row r="208" spans="4:4" ht="15.75" customHeight="1" x14ac:dyDescent="0.25">
      <c r="D208" s="85"/>
    </row>
    <row r="209" spans="4:4" ht="15.75" customHeight="1" x14ac:dyDescent="0.25">
      <c r="D209" s="85"/>
    </row>
    <row r="210" spans="4:4" ht="15.75" customHeight="1" x14ac:dyDescent="0.25">
      <c r="D210" s="85"/>
    </row>
    <row r="211" spans="4:4" ht="15.75" customHeight="1" x14ac:dyDescent="0.25">
      <c r="D211" s="85"/>
    </row>
    <row r="212" spans="4:4" ht="15.75" customHeight="1" x14ac:dyDescent="0.25">
      <c r="D212" s="85"/>
    </row>
    <row r="213" spans="4:4" ht="15.75" customHeight="1" x14ac:dyDescent="0.25">
      <c r="D213" s="85"/>
    </row>
    <row r="214" spans="4:4" ht="15.75" customHeight="1" x14ac:dyDescent="0.25">
      <c r="D214" s="85"/>
    </row>
    <row r="215" spans="4:4" ht="15.75" customHeight="1" x14ac:dyDescent="0.25">
      <c r="D215" s="85"/>
    </row>
    <row r="216" spans="4:4" ht="15.75" customHeight="1" x14ac:dyDescent="0.25">
      <c r="D216" s="85"/>
    </row>
    <row r="217" spans="4:4" ht="15.75" customHeight="1" x14ac:dyDescent="0.25">
      <c r="D217" s="85"/>
    </row>
    <row r="218" spans="4:4" ht="15.75" customHeight="1" x14ac:dyDescent="0.25">
      <c r="D218" s="85"/>
    </row>
    <row r="219" spans="4:4" ht="15.75" customHeight="1" x14ac:dyDescent="0.25">
      <c r="D219" s="85"/>
    </row>
    <row r="220" spans="4:4" ht="15.75" customHeight="1" x14ac:dyDescent="0.25">
      <c r="D220" s="85"/>
    </row>
    <row r="221" spans="4:4" ht="15.75" customHeight="1" x14ac:dyDescent="0.25">
      <c r="D221" s="85"/>
    </row>
    <row r="222" spans="4:4" ht="15.75" customHeight="1" x14ac:dyDescent="0.25">
      <c r="D222" s="85"/>
    </row>
    <row r="223" spans="4:4" ht="15.75" customHeight="1" x14ac:dyDescent="0.25"/>
    <row r="224" spans="4: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
    <mergeCell ref="A25:D25"/>
    <mergeCell ref="A17:D17"/>
    <mergeCell ref="A18:D18"/>
    <mergeCell ref="A19:D19"/>
    <mergeCell ref="A20:D20"/>
    <mergeCell ref="A21:D21"/>
    <mergeCell ref="A22:D22"/>
    <mergeCell ref="A23:D23"/>
    <mergeCell ref="A24:D24"/>
    <mergeCell ref="O2:O3"/>
    <mergeCell ref="P2:P3"/>
    <mergeCell ref="V3:X3"/>
    <mergeCell ref="Q2:Q3"/>
    <mergeCell ref="R2:R3"/>
    <mergeCell ref="S2:S3"/>
    <mergeCell ref="T2:T3"/>
    <mergeCell ref="U2:U3"/>
    <mergeCell ref="K2:K3"/>
    <mergeCell ref="M2:M3"/>
    <mergeCell ref="B1:B3"/>
    <mergeCell ref="A5:A13"/>
    <mergeCell ref="A16:D16"/>
    <mergeCell ref="B4:D4"/>
    <mergeCell ref="C1:C3"/>
    <mergeCell ref="E1:I1"/>
    <mergeCell ref="D2:D3"/>
    <mergeCell ref="E2:E3"/>
    <mergeCell ref="F2:F3"/>
    <mergeCell ref="G2:G3"/>
    <mergeCell ref="H2:H3"/>
    <mergeCell ref="I2:I3"/>
  </mergeCells>
  <hyperlinks>
    <hyperlink ref="E2" r:id="rId1"/>
    <hyperlink ref="F2" r:id="rId2"/>
    <hyperlink ref="G2" r:id="rId3"/>
    <hyperlink ref="H2" r:id="rId4"/>
    <hyperlink ref="I2" r:id="rId5"/>
    <hyperlink ref="K2" r:id="rId6"/>
    <hyperlink ref="M2" r:id="rId7"/>
  </hyperlinks>
  <pageMargins left="0.7" right="0.7"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000"/>
  <sheetViews>
    <sheetView workbookViewId="0"/>
  </sheetViews>
  <sheetFormatPr defaultColWidth="13.296875" defaultRowHeight="15" customHeight="1" x14ac:dyDescent="0.25"/>
  <cols>
    <col min="1" max="1" width="10.3984375" customWidth="1"/>
    <col min="2" max="2" width="6.8984375" customWidth="1"/>
    <col min="3" max="3" width="8.09765625" customWidth="1"/>
    <col min="4" max="5" width="13.09765625" customWidth="1"/>
    <col min="6" max="6" width="4.09765625" customWidth="1"/>
    <col min="7" max="7" width="13.5" customWidth="1"/>
    <col min="8" max="8" width="12.3984375" customWidth="1"/>
    <col min="9" max="9" width="10.8984375" customWidth="1"/>
    <col min="10" max="11" width="8.3984375" customWidth="1"/>
    <col min="12" max="12" width="12" customWidth="1"/>
    <col min="13" max="15" width="8.3984375" customWidth="1"/>
    <col min="16" max="16" width="9.5" customWidth="1"/>
    <col min="17" max="17" width="14.19921875" customWidth="1"/>
    <col min="18" max="21" width="8.3984375" customWidth="1"/>
    <col min="22" max="23" width="5" customWidth="1"/>
    <col min="24" max="24" width="10.3984375" customWidth="1"/>
    <col min="25" max="25" width="8.59765625" customWidth="1"/>
    <col min="26" max="26" width="10.59765625" customWidth="1"/>
    <col min="27" max="28" width="14.5" customWidth="1"/>
    <col min="29" max="29" width="12.69921875" customWidth="1"/>
    <col min="30" max="30" width="13.59765625" customWidth="1"/>
    <col min="31" max="32" width="8.3984375" customWidth="1"/>
    <col min="33" max="34" width="13.19921875" customWidth="1"/>
    <col min="35" max="36" width="8.3984375" customWidth="1"/>
    <col min="37" max="37" width="9.5" customWidth="1"/>
    <col min="38" max="38" width="8.3984375" customWidth="1"/>
    <col min="39" max="39" width="12.8984375" customWidth="1"/>
    <col min="40" max="43" width="8.3984375" customWidth="1"/>
    <col min="44" max="47" width="9.59765625" customWidth="1"/>
    <col min="48" max="48" width="13.09765625" customWidth="1"/>
    <col min="49" max="49" width="13.8984375" customWidth="1"/>
    <col min="50" max="50" width="9.59765625" customWidth="1"/>
    <col min="51" max="51" width="12.3984375" customWidth="1"/>
    <col min="52" max="52" width="9.59765625" customWidth="1"/>
    <col min="53" max="53" width="8.3984375" customWidth="1"/>
    <col min="54" max="55" width="13.69921875" customWidth="1"/>
    <col min="56" max="56" width="8.3984375" customWidth="1"/>
    <col min="57" max="57" width="9.5" customWidth="1"/>
    <col min="58" max="59" width="8.3984375" customWidth="1"/>
    <col min="60" max="60" width="15.5" customWidth="1"/>
    <col min="61" max="69" width="9.59765625" customWidth="1"/>
    <col min="70" max="71" width="14.3984375" customWidth="1"/>
    <col min="72" max="72" width="8.3984375" customWidth="1"/>
    <col min="73" max="73" width="14.5" customWidth="1"/>
    <col min="74" max="74" width="9.5" customWidth="1"/>
    <col min="75" max="75" width="8.3984375" customWidth="1"/>
    <col min="76" max="77" width="13" customWidth="1"/>
    <col min="78" max="79" width="8.3984375" customWidth="1"/>
    <col min="80" max="81" width="9.59765625" customWidth="1"/>
    <col min="82" max="82" width="15.69921875" customWidth="1"/>
    <col min="83" max="88" width="9.59765625" customWidth="1"/>
    <col min="89" max="89" width="11.3984375" customWidth="1"/>
    <col min="90" max="91" width="9.59765625" customWidth="1"/>
    <col min="92" max="93" width="12.19921875" customWidth="1"/>
    <col min="94" max="94" width="9.59765625" customWidth="1"/>
    <col min="95" max="95" width="14.19921875" customWidth="1"/>
    <col min="96" max="98" width="9.59765625" customWidth="1"/>
    <col min="99" max="99" width="12.8984375" customWidth="1"/>
    <col min="100" max="103" width="9.59765625" customWidth="1"/>
    <col min="104" max="104" width="13.69921875" customWidth="1"/>
    <col min="105" max="110" width="9.59765625" customWidth="1"/>
    <col min="111" max="112" width="13.09765625" customWidth="1"/>
    <col min="113" max="113" width="8.3984375" customWidth="1"/>
    <col min="114" max="114" width="13.8984375" customWidth="1"/>
    <col min="115" max="116" width="8.3984375" customWidth="1"/>
    <col min="117" max="118" width="14.19921875" customWidth="1"/>
    <col min="119" max="122" width="9.59765625" customWidth="1"/>
    <col min="123" max="123" width="13.69921875" customWidth="1"/>
    <col min="124" max="128" width="9.59765625" customWidth="1"/>
  </cols>
  <sheetData>
    <row r="1" spans="1:128" ht="15.75" customHeight="1" x14ac:dyDescent="0.35">
      <c r="A1" s="4" t="s">
        <v>231</v>
      </c>
      <c r="B1" s="8"/>
      <c r="C1" s="8"/>
      <c r="D1" s="8"/>
      <c r="E1" s="8"/>
      <c r="F1" s="8"/>
      <c r="G1" s="8"/>
      <c r="H1" s="8"/>
      <c r="I1" s="8"/>
      <c r="J1" s="8"/>
      <c r="K1" s="8"/>
      <c r="L1" s="8"/>
      <c r="M1" s="8"/>
      <c r="N1" s="8"/>
      <c r="O1" s="8"/>
      <c r="P1" s="7"/>
      <c r="Q1" s="213"/>
      <c r="R1" s="213"/>
      <c r="S1" s="213"/>
      <c r="T1" s="213"/>
      <c r="U1" s="213"/>
      <c r="V1" s="213"/>
      <c r="W1" s="214"/>
      <c r="X1" s="8" t="s">
        <v>232</v>
      </c>
      <c r="Y1" s="8"/>
      <c r="Z1" s="8"/>
      <c r="AA1" s="8"/>
      <c r="AB1" s="8"/>
      <c r="AC1" s="8"/>
      <c r="AD1" s="8"/>
      <c r="AE1" s="8"/>
      <c r="AF1" s="8"/>
      <c r="AG1" s="8"/>
      <c r="AH1" s="8"/>
      <c r="AI1" s="8"/>
      <c r="AJ1" s="8"/>
      <c r="AK1" s="7"/>
      <c r="AL1" s="215"/>
      <c r="AM1" s="213"/>
      <c r="AN1" s="213"/>
      <c r="AO1" s="213"/>
      <c r="AP1" s="213"/>
      <c r="AQ1" s="213"/>
      <c r="AR1" s="214"/>
      <c r="AS1" s="8" t="s">
        <v>233</v>
      </c>
      <c r="AT1" s="8"/>
      <c r="AU1" s="8"/>
      <c r="AV1" s="8"/>
      <c r="AW1" s="8"/>
      <c r="AX1" s="8"/>
      <c r="AY1" s="8"/>
      <c r="AZ1" s="8"/>
      <c r="BA1" s="8"/>
      <c r="BB1" s="8"/>
      <c r="BC1" s="8"/>
      <c r="BD1" s="8"/>
      <c r="BE1" s="8"/>
      <c r="BF1" s="8"/>
      <c r="BG1" s="8"/>
      <c r="BH1" s="8"/>
      <c r="BI1" s="8"/>
      <c r="BJ1" s="8"/>
      <c r="BK1" s="8"/>
      <c r="BL1" s="8"/>
      <c r="BM1" s="7"/>
      <c r="BN1" s="214"/>
      <c r="BO1" s="8" t="s">
        <v>234</v>
      </c>
      <c r="BP1" s="8"/>
      <c r="BQ1" s="8"/>
      <c r="BR1" s="8"/>
      <c r="BS1" s="8"/>
      <c r="BT1" s="8"/>
      <c r="BU1" s="8"/>
      <c r="BV1" s="8"/>
      <c r="BW1" s="8"/>
      <c r="BX1" s="8"/>
      <c r="BY1" s="8"/>
      <c r="BZ1" s="8"/>
      <c r="CA1" s="8"/>
      <c r="CB1" s="8"/>
      <c r="CC1" s="8"/>
      <c r="CD1" s="8"/>
      <c r="CE1" s="8"/>
      <c r="CF1" s="8"/>
      <c r="CG1" s="8"/>
      <c r="CH1" s="8"/>
      <c r="CI1" s="7"/>
      <c r="CJ1" s="214"/>
      <c r="CK1" s="8" t="s">
        <v>175</v>
      </c>
      <c r="CL1" s="8"/>
      <c r="CM1" s="8"/>
      <c r="CN1" s="8"/>
      <c r="CO1" s="8"/>
      <c r="CP1" s="8"/>
      <c r="CQ1" s="8"/>
      <c r="CR1" s="8"/>
      <c r="CS1" s="8"/>
      <c r="CT1" s="8"/>
      <c r="CU1" s="8"/>
      <c r="CV1" s="8"/>
      <c r="CW1" s="8"/>
      <c r="CX1" s="8"/>
      <c r="CY1" s="7"/>
      <c r="CZ1" s="213"/>
      <c r="DA1" s="213"/>
      <c r="DB1" s="216"/>
      <c r="DC1" s="214"/>
      <c r="DD1" s="8" t="s">
        <v>235</v>
      </c>
      <c r="DE1" s="8"/>
      <c r="DF1" s="8"/>
      <c r="DG1" s="8"/>
      <c r="DH1" s="8"/>
      <c r="DI1" s="8"/>
      <c r="DJ1" s="8"/>
      <c r="DK1" s="8"/>
      <c r="DL1" s="8"/>
      <c r="DM1" s="8"/>
      <c r="DN1" s="8"/>
      <c r="DO1" s="8"/>
      <c r="DP1" s="8"/>
      <c r="DQ1" s="8"/>
      <c r="DR1" s="7"/>
      <c r="DS1" s="213"/>
      <c r="DT1" s="213"/>
      <c r="DU1" s="213"/>
      <c r="DV1" s="213"/>
      <c r="DW1" s="213"/>
      <c r="DX1" s="213"/>
    </row>
    <row r="2" spans="1:128" ht="15.75" customHeight="1" x14ac:dyDescent="0.3">
      <c r="A2" s="6" t="s">
        <v>236</v>
      </c>
      <c r="B2" s="6"/>
      <c r="C2" s="6"/>
      <c r="D2" s="6"/>
      <c r="E2" s="5"/>
      <c r="F2" s="101"/>
      <c r="G2" s="217"/>
      <c r="H2" s="110" t="s">
        <v>237</v>
      </c>
      <c r="I2" s="110" t="s">
        <v>44</v>
      </c>
      <c r="J2" s="100" t="s">
        <v>238</v>
      </c>
      <c r="K2" s="100" t="s">
        <v>239</v>
      </c>
      <c r="L2" s="103" t="s">
        <v>240</v>
      </c>
      <c r="M2" s="217"/>
      <c r="N2" s="111" t="s">
        <v>24</v>
      </c>
      <c r="O2" s="110" t="s">
        <v>44</v>
      </c>
      <c r="P2" s="100" t="s">
        <v>238</v>
      </c>
      <c r="Q2" s="112" t="s">
        <v>240</v>
      </c>
      <c r="R2" s="213"/>
      <c r="S2" s="213"/>
      <c r="T2" s="213"/>
      <c r="U2" s="213"/>
      <c r="V2" s="213"/>
      <c r="W2" s="214"/>
      <c r="X2" s="6" t="s">
        <v>236</v>
      </c>
      <c r="Y2" s="6"/>
      <c r="Z2" s="6"/>
      <c r="AA2" s="6"/>
      <c r="AB2" s="5"/>
      <c r="AC2" s="217"/>
      <c r="AD2" s="110" t="s">
        <v>237</v>
      </c>
      <c r="AE2" s="110" t="s">
        <v>44</v>
      </c>
      <c r="AF2" s="100" t="s">
        <v>238</v>
      </c>
      <c r="AG2" s="100" t="s">
        <v>241</v>
      </c>
      <c r="AH2" s="103" t="s">
        <v>240</v>
      </c>
      <c r="AI2" s="85"/>
      <c r="AJ2" s="113" t="s">
        <v>24</v>
      </c>
      <c r="AK2" s="110" t="s">
        <v>44</v>
      </c>
      <c r="AL2" s="100" t="s">
        <v>238</v>
      </c>
      <c r="AM2" s="103" t="s">
        <v>240</v>
      </c>
      <c r="AN2" s="213"/>
      <c r="AO2" s="213"/>
      <c r="AP2" s="213"/>
      <c r="AQ2" s="213"/>
      <c r="AR2" s="214"/>
      <c r="AS2" s="6" t="s">
        <v>236</v>
      </c>
      <c r="AT2" s="6"/>
      <c r="AU2" s="6"/>
      <c r="AV2" s="6"/>
      <c r="AW2" s="5"/>
      <c r="AX2" s="217"/>
      <c r="AY2" s="110" t="s">
        <v>237</v>
      </c>
      <c r="AZ2" s="110" t="s">
        <v>44</v>
      </c>
      <c r="BA2" s="100" t="s">
        <v>238</v>
      </c>
      <c r="BB2" s="100" t="s">
        <v>241</v>
      </c>
      <c r="BC2" s="103" t="s">
        <v>240</v>
      </c>
      <c r="BD2" s="217"/>
      <c r="BE2" s="114" t="s">
        <v>24</v>
      </c>
      <c r="BF2" s="114" t="s">
        <v>44</v>
      </c>
      <c r="BG2" s="110" t="s">
        <v>238</v>
      </c>
      <c r="BH2" s="103" t="s">
        <v>240</v>
      </c>
      <c r="BI2" s="213"/>
      <c r="BJ2" s="213"/>
      <c r="BK2" s="213"/>
      <c r="BL2" s="213"/>
      <c r="BM2" s="213"/>
      <c r="BN2" s="214"/>
      <c r="BO2" s="6" t="s">
        <v>236</v>
      </c>
      <c r="BP2" s="6"/>
      <c r="BQ2" s="6"/>
      <c r="BR2" s="6"/>
      <c r="BS2" s="5"/>
      <c r="BT2" s="217"/>
      <c r="BU2" s="110" t="s">
        <v>237</v>
      </c>
      <c r="BV2" s="110" t="s">
        <v>44</v>
      </c>
      <c r="BW2" s="100" t="s">
        <v>238</v>
      </c>
      <c r="BX2" s="100" t="s">
        <v>241</v>
      </c>
      <c r="BY2" s="103" t="s">
        <v>240</v>
      </c>
      <c r="BZ2" s="217"/>
      <c r="CA2" s="114" t="s">
        <v>24</v>
      </c>
      <c r="CB2" s="114" t="s">
        <v>44</v>
      </c>
      <c r="CC2" s="100" t="s">
        <v>238</v>
      </c>
      <c r="CD2" s="103" t="s">
        <v>240</v>
      </c>
      <c r="CE2" s="213"/>
      <c r="CF2" s="213"/>
      <c r="CG2" s="213"/>
      <c r="CH2" s="213"/>
      <c r="CI2" s="213"/>
      <c r="CJ2" s="218"/>
      <c r="CK2" s="6" t="s">
        <v>236</v>
      </c>
      <c r="CL2" s="6"/>
      <c r="CM2" s="6"/>
      <c r="CN2" s="6"/>
      <c r="CO2" s="5"/>
      <c r="CP2" s="217"/>
      <c r="CQ2" s="110" t="s">
        <v>237</v>
      </c>
      <c r="CR2" s="110" t="s">
        <v>44</v>
      </c>
      <c r="CS2" s="100" t="s">
        <v>238</v>
      </c>
      <c r="CT2" s="100" t="s">
        <v>241</v>
      </c>
      <c r="CU2" s="103" t="s">
        <v>240</v>
      </c>
      <c r="CV2" s="217"/>
      <c r="CW2" s="114" t="s">
        <v>24</v>
      </c>
      <c r="CX2" s="114" t="s">
        <v>44</v>
      </c>
      <c r="CY2" s="100" t="s">
        <v>238</v>
      </c>
      <c r="CZ2" s="103" t="s">
        <v>240</v>
      </c>
      <c r="DA2" s="101"/>
      <c r="DB2" s="101"/>
      <c r="DC2" s="214"/>
      <c r="DD2" s="6" t="s">
        <v>236</v>
      </c>
      <c r="DE2" s="6"/>
      <c r="DF2" s="6"/>
      <c r="DG2" s="6"/>
      <c r="DH2" s="5"/>
      <c r="DI2" s="217"/>
      <c r="DJ2" s="110" t="s">
        <v>237</v>
      </c>
      <c r="DK2" s="110" t="s">
        <v>44</v>
      </c>
      <c r="DL2" s="100" t="s">
        <v>238</v>
      </c>
      <c r="DM2" s="100" t="s">
        <v>241</v>
      </c>
      <c r="DN2" s="103" t="s">
        <v>240</v>
      </c>
      <c r="DO2" s="217"/>
      <c r="DP2" s="114" t="s">
        <v>24</v>
      </c>
      <c r="DQ2" s="114" t="s">
        <v>44</v>
      </c>
      <c r="DR2" s="100" t="s">
        <v>238</v>
      </c>
      <c r="DS2" s="103" t="s">
        <v>240</v>
      </c>
      <c r="DT2" s="213"/>
      <c r="DU2" s="213"/>
      <c r="DV2" s="213"/>
      <c r="DW2" s="213"/>
      <c r="DX2" s="213"/>
    </row>
    <row r="3" spans="1:128" ht="15.75" customHeight="1" x14ac:dyDescent="0.3">
      <c r="A3" s="115" t="s">
        <v>242</v>
      </c>
      <c r="B3" s="116" t="s">
        <v>44</v>
      </c>
      <c r="C3" s="110" t="s">
        <v>238</v>
      </c>
      <c r="D3" s="100" t="s">
        <v>241</v>
      </c>
      <c r="E3" s="103" t="s">
        <v>240</v>
      </c>
      <c r="F3" s="101"/>
      <c r="G3" s="217"/>
      <c r="H3" s="219" t="s">
        <v>243</v>
      </c>
      <c r="I3" s="220"/>
      <c r="J3" s="221"/>
      <c r="K3" s="221"/>
      <c r="L3" s="222"/>
      <c r="M3" s="217"/>
      <c r="N3" s="105" t="s">
        <v>244</v>
      </c>
      <c r="O3" s="117">
        <v>0.95833333333333304</v>
      </c>
      <c r="P3" s="118">
        <v>1</v>
      </c>
      <c r="Q3" s="119">
        <v>6.4814814814814802E-4</v>
      </c>
      <c r="R3" s="213"/>
      <c r="S3" s="213"/>
      <c r="T3" s="213"/>
      <c r="U3" s="223"/>
      <c r="V3" s="224"/>
      <c r="W3" s="214"/>
      <c r="X3" s="116" t="s">
        <v>242</v>
      </c>
      <c r="Y3" s="120" t="s">
        <v>44</v>
      </c>
      <c r="Z3" s="110" t="s">
        <v>238</v>
      </c>
      <c r="AA3" s="100" t="s">
        <v>241</v>
      </c>
      <c r="AB3" s="103" t="s">
        <v>240</v>
      </c>
      <c r="AC3" s="217"/>
      <c r="AD3" s="219" t="s">
        <v>243</v>
      </c>
      <c r="AE3" s="220"/>
      <c r="AF3" s="221"/>
      <c r="AG3" s="222"/>
      <c r="AH3" s="222"/>
      <c r="AI3" s="85"/>
      <c r="AJ3" s="105" t="s">
        <v>244</v>
      </c>
      <c r="AK3" s="117">
        <v>0.81410256410256399</v>
      </c>
      <c r="AL3" s="118">
        <v>6</v>
      </c>
      <c r="AM3" s="119">
        <v>2.24074074074074E-2</v>
      </c>
      <c r="AN3" s="213"/>
      <c r="AO3" s="213"/>
      <c r="AP3" s="223"/>
      <c r="AQ3" s="224"/>
      <c r="AR3" s="214"/>
      <c r="AS3" s="116" t="s">
        <v>242</v>
      </c>
      <c r="AT3" s="120" t="s">
        <v>44</v>
      </c>
      <c r="AU3" s="110" t="s">
        <v>238</v>
      </c>
      <c r="AV3" s="100" t="s">
        <v>241</v>
      </c>
      <c r="AW3" s="103" t="s">
        <v>240</v>
      </c>
      <c r="AX3" s="217"/>
      <c r="AY3" s="219" t="s">
        <v>243</v>
      </c>
      <c r="AZ3" s="220"/>
      <c r="BA3" s="221"/>
      <c r="BB3" s="222"/>
      <c r="BC3" s="222"/>
      <c r="BD3" s="217"/>
      <c r="BE3" s="101" t="s">
        <v>244</v>
      </c>
      <c r="BF3" s="225"/>
      <c r="BG3" s="76"/>
      <c r="BH3" s="105"/>
      <c r="BI3" s="213"/>
      <c r="BJ3" s="213"/>
      <c r="BK3" s="223"/>
      <c r="BL3" s="224"/>
      <c r="BM3" s="213"/>
      <c r="BN3" s="226"/>
      <c r="BO3" s="116" t="s">
        <v>242</v>
      </c>
      <c r="BP3" s="120" t="s">
        <v>44</v>
      </c>
      <c r="BQ3" s="110" t="s">
        <v>238</v>
      </c>
      <c r="BR3" s="100" t="s">
        <v>241</v>
      </c>
      <c r="BS3" s="103" t="s">
        <v>240</v>
      </c>
      <c r="BT3" s="217"/>
      <c r="BU3" s="219" t="s">
        <v>243</v>
      </c>
      <c r="BV3" s="220"/>
      <c r="BW3" s="221"/>
      <c r="BX3" s="222"/>
      <c r="BY3" s="222"/>
      <c r="BZ3" s="217"/>
      <c r="CA3" s="105" t="s">
        <v>244</v>
      </c>
      <c r="CB3" s="108">
        <f>AVERAGE(BV3:BV7)</f>
        <v>0.43333333333333302</v>
      </c>
      <c r="CC3" s="109">
        <f>SUM(BW3:BW7)</f>
        <v>1</v>
      </c>
      <c r="CD3" s="106">
        <f>SUM(BY3:BY7)</f>
        <v>2.1180555555555601E-3</v>
      </c>
      <c r="CE3" s="224"/>
      <c r="CF3" s="213"/>
      <c r="CG3" s="224"/>
      <c r="CH3" s="213"/>
      <c r="CI3" s="213"/>
      <c r="CJ3" s="227"/>
      <c r="CK3" s="120" t="s">
        <v>242</v>
      </c>
      <c r="CL3" s="121" t="s">
        <v>44</v>
      </c>
      <c r="CM3" s="110" t="s">
        <v>238</v>
      </c>
      <c r="CN3" s="100" t="s">
        <v>241</v>
      </c>
      <c r="CO3" s="103" t="s">
        <v>240</v>
      </c>
      <c r="CP3" s="217"/>
      <c r="CQ3" s="219" t="s">
        <v>243</v>
      </c>
      <c r="CR3" s="228"/>
      <c r="CS3" s="219"/>
      <c r="CT3" s="229"/>
      <c r="CU3" s="229"/>
      <c r="CV3" s="217"/>
      <c r="CW3" s="105" t="s">
        <v>244</v>
      </c>
      <c r="CX3" s="122"/>
      <c r="CY3" s="122"/>
      <c r="CZ3" s="122"/>
      <c r="DA3" s="101"/>
      <c r="DB3" s="101"/>
      <c r="DC3" s="226"/>
      <c r="DD3" s="120" t="s">
        <v>242</v>
      </c>
      <c r="DE3" s="121" t="s">
        <v>44</v>
      </c>
      <c r="DF3" s="110" t="s">
        <v>238</v>
      </c>
      <c r="DG3" s="100" t="s">
        <v>241</v>
      </c>
      <c r="DH3" s="103" t="s">
        <v>240</v>
      </c>
      <c r="DI3" s="217"/>
      <c r="DJ3" s="219" t="s">
        <v>243</v>
      </c>
      <c r="DK3" s="220"/>
      <c r="DL3" s="221"/>
      <c r="DM3" s="222"/>
      <c r="DN3" s="222"/>
      <c r="DO3" s="217"/>
      <c r="DP3" s="123" t="s">
        <v>244</v>
      </c>
      <c r="DQ3" s="124">
        <v>0.859375</v>
      </c>
      <c r="DR3" s="125">
        <v>3</v>
      </c>
      <c r="DS3" s="126">
        <v>1.33101851851852E-3</v>
      </c>
      <c r="DT3" s="213"/>
      <c r="DU3" s="213"/>
      <c r="DV3" s="213"/>
      <c r="DW3" s="213"/>
      <c r="DX3" s="213"/>
    </row>
    <row r="4" spans="1:128" ht="15.75" customHeight="1" x14ac:dyDescent="0.3">
      <c r="A4" s="230">
        <v>43941</v>
      </c>
      <c r="B4" s="231"/>
      <c r="C4" s="231"/>
      <c r="D4" s="231"/>
      <c r="E4" s="231"/>
      <c r="F4" s="127"/>
      <c r="G4" s="217"/>
      <c r="H4" s="219" t="s">
        <v>245</v>
      </c>
      <c r="I4" s="232"/>
      <c r="J4" s="221"/>
      <c r="K4" s="221"/>
      <c r="L4" s="222"/>
      <c r="M4" s="217"/>
      <c r="N4" s="103" t="s">
        <v>12</v>
      </c>
      <c r="O4" s="104">
        <f>SUM(K8:K12)/P4</f>
        <v>0.66666666666666674</v>
      </c>
      <c r="P4" s="105">
        <f>SUM(J8:J12)</f>
        <v>4</v>
      </c>
      <c r="Q4" s="106">
        <f>SUM(L8:L12)</f>
        <v>4.9537037037037024E-3</v>
      </c>
      <c r="R4" s="213"/>
      <c r="S4" s="213"/>
      <c r="T4" s="213"/>
      <c r="U4" s="223"/>
      <c r="V4" s="224"/>
      <c r="W4" s="214"/>
      <c r="X4" s="233">
        <v>43941</v>
      </c>
      <c r="Y4" s="105"/>
      <c r="Z4" s="105"/>
      <c r="AA4" s="105"/>
      <c r="AB4" s="105"/>
      <c r="AC4" s="234"/>
      <c r="AD4" s="219" t="s">
        <v>245</v>
      </c>
      <c r="AE4" s="232"/>
      <c r="AF4" s="221"/>
      <c r="AG4" s="222"/>
      <c r="AH4" s="222"/>
      <c r="AJ4" s="103" t="s">
        <v>12</v>
      </c>
      <c r="AK4" s="104">
        <f>SUM(AG8:AG12)/AL4</f>
        <v>0.73567072649572662</v>
      </c>
      <c r="AL4" s="118">
        <f>SUM(AF8:AF12)</f>
        <v>32</v>
      </c>
      <c r="AM4" s="119">
        <f>SUM(AH8:AH12)</f>
        <v>8.7673611111111105E-2</v>
      </c>
      <c r="AN4" s="213"/>
      <c r="AO4" s="213"/>
      <c r="AP4" s="223"/>
      <c r="AQ4" s="224"/>
      <c r="AR4" s="214"/>
      <c r="AS4" s="233">
        <v>43941</v>
      </c>
      <c r="AT4" s="105"/>
      <c r="AU4" s="105"/>
      <c r="AV4" s="105"/>
      <c r="AW4" s="105"/>
      <c r="AX4" s="217"/>
      <c r="AY4" s="219" t="s">
        <v>245</v>
      </c>
      <c r="AZ4" s="232"/>
      <c r="BA4" s="221"/>
      <c r="BB4" s="222"/>
      <c r="BC4" s="222"/>
      <c r="BD4" s="217"/>
      <c r="BE4" s="103" t="s">
        <v>12</v>
      </c>
      <c r="BF4" s="128">
        <f>SUM(BB8:BB12)/BG4</f>
        <v>0.86793443396226444</v>
      </c>
      <c r="BG4" s="118">
        <f>SUM(BA8:BA12)</f>
        <v>4</v>
      </c>
      <c r="BH4" s="119">
        <f>SUM(BC8:BC12)</f>
        <v>8.7268518518518502E-3</v>
      </c>
      <c r="BI4" s="213"/>
      <c r="BJ4" s="213"/>
      <c r="BK4" s="223"/>
      <c r="BL4" s="224"/>
      <c r="BM4" s="213"/>
      <c r="BN4" s="214"/>
      <c r="BO4" s="233">
        <v>43941</v>
      </c>
      <c r="BP4" s="104">
        <v>0.84440000000000004</v>
      </c>
      <c r="BQ4" s="105">
        <v>3</v>
      </c>
      <c r="BR4" s="235">
        <f>BP4*BQ4</f>
        <v>2.5331999999999999</v>
      </c>
      <c r="BS4" s="236">
        <v>1.29282407407407E-2</v>
      </c>
      <c r="BT4" s="234"/>
      <c r="BU4" s="219" t="s">
        <v>245</v>
      </c>
      <c r="BV4" s="232"/>
      <c r="BW4" s="221"/>
      <c r="BX4" s="222"/>
      <c r="BY4" s="222"/>
      <c r="BZ4" s="217"/>
      <c r="CA4" s="103" t="s">
        <v>12</v>
      </c>
      <c r="CB4" s="128">
        <f>SUM(BX8:BX12)/CC4</f>
        <v>0.81135757575757594</v>
      </c>
      <c r="CC4" s="105">
        <f>SUM(BW8:BW12)</f>
        <v>22</v>
      </c>
      <c r="CD4" s="106">
        <f>SUM(BY8:BY12)</f>
        <v>7.2303240740740696E-2</v>
      </c>
      <c r="CE4" s="224"/>
      <c r="CF4" s="213"/>
      <c r="CG4" s="213"/>
      <c r="CH4" s="213"/>
      <c r="CI4" s="213"/>
      <c r="CJ4" s="227"/>
      <c r="CK4" s="233">
        <v>43941</v>
      </c>
      <c r="CL4" s="104">
        <v>0.72670000000000001</v>
      </c>
      <c r="CM4" s="105">
        <v>5</v>
      </c>
      <c r="CN4" s="235">
        <f>CL4*CM4</f>
        <v>3.6335000000000002</v>
      </c>
      <c r="CO4" s="236">
        <v>9.4791666666666705E-3</v>
      </c>
      <c r="CP4" s="237"/>
      <c r="CQ4" s="219" t="s">
        <v>245</v>
      </c>
      <c r="CR4" s="238"/>
      <c r="CS4" s="219"/>
      <c r="CT4" s="229"/>
      <c r="CU4" s="229"/>
      <c r="CV4" s="101"/>
      <c r="CW4" s="103" t="s">
        <v>12</v>
      </c>
      <c r="CX4" s="128">
        <f>SUM(CT8:CT12)/CY4</f>
        <v>0.76991380262249831</v>
      </c>
      <c r="CY4" s="118">
        <f>SUM(CS8:CS12)</f>
        <v>69</v>
      </c>
      <c r="CZ4" s="119">
        <f>SUM(CU8:CU12)</f>
        <v>0.16327546296296305</v>
      </c>
      <c r="DA4" s="101"/>
      <c r="DB4" s="101"/>
      <c r="DC4" s="226"/>
      <c r="DD4" s="233">
        <v>43941</v>
      </c>
      <c r="DE4" s="104">
        <v>1</v>
      </c>
      <c r="DF4" s="105">
        <v>1</v>
      </c>
      <c r="DG4" s="235">
        <f>DE4*DF4</f>
        <v>1</v>
      </c>
      <c r="DH4" s="236">
        <v>1.9675925925925899E-4</v>
      </c>
      <c r="DI4" s="237"/>
      <c r="DJ4" s="219" t="s">
        <v>245</v>
      </c>
      <c r="DK4" s="232"/>
      <c r="DL4" s="221"/>
      <c r="DM4" s="222"/>
      <c r="DN4" s="222"/>
      <c r="DO4" s="101"/>
      <c r="DP4" s="103" t="s">
        <v>12</v>
      </c>
      <c r="DQ4" s="128">
        <f>SUM(DM8:DM12)/DR4</f>
        <v>0.94098557692307694</v>
      </c>
      <c r="DR4" s="105">
        <f>SUM(DL8:DL12)</f>
        <v>26</v>
      </c>
      <c r="DS4" s="106">
        <f>SUM(DN8:DN12)</f>
        <v>1.0277777777777782E-2</v>
      </c>
      <c r="DT4" s="213"/>
      <c r="DU4" s="213"/>
      <c r="DV4" s="213"/>
      <c r="DW4" s="213"/>
      <c r="DX4" s="213"/>
    </row>
    <row r="5" spans="1:128" ht="15.75" customHeight="1" x14ac:dyDescent="0.3">
      <c r="A5" s="230">
        <v>43942</v>
      </c>
      <c r="B5" s="231"/>
      <c r="C5" s="231"/>
      <c r="D5" s="231"/>
      <c r="E5" s="231"/>
      <c r="F5" s="101"/>
      <c r="G5" s="217"/>
      <c r="H5" s="219" t="s">
        <v>246</v>
      </c>
      <c r="I5" s="232"/>
      <c r="J5" s="221"/>
      <c r="K5" s="221"/>
      <c r="L5" s="222"/>
      <c r="M5" s="101"/>
      <c r="N5" s="103" t="s">
        <v>27</v>
      </c>
      <c r="O5" s="129"/>
      <c r="P5" s="118"/>
      <c r="Q5" s="105"/>
      <c r="R5" s="213"/>
      <c r="S5" s="213"/>
      <c r="T5" s="213"/>
      <c r="U5" s="223"/>
      <c r="V5" s="224"/>
      <c r="W5" s="214"/>
      <c r="X5" s="233">
        <v>43942</v>
      </c>
      <c r="Y5" s="105"/>
      <c r="Z5" s="105"/>
      <c r="AA5" s="105"/>
      <c r="AB5" s="105"/>
      <c r="AC5" s="217"/>
      <c r="AD5" s="219" t="s">
        <v>246</v>
      </c>
      <c r="AE5" s="232"/>
      <c r="AF5" s="221"/>
      <c r="AG5" s="222"/>
      <c r="AH5" s="222"/>
      <c r="AI5" s="85"/>
      <c r="AJ5" s="103" t="s">
        <v>27</v>
      </c>
      <c r="AK5" s="129">
        <f>SUM(AG13:AG16)/AL5</f>
        <v>0.73076923076923084</v>
      </c>
      <c r="AL5" s="118">
        <f>SUM(AF13:AF16)</f>
        <v>2</v>
      </c>
      <c r="AM5" s="106">
        <f>SUM(AH13:AH16)</f>
        <v>9.2939814814814795E-3</v>
      </c>
      <c r="AN5" s="213"/>
      <c r="AO5" s="213"/>
      <c r="AP5" s="223"/>
      <c r="AQ5" s="224"/>
      <c r="AR5" s="214"/>
      <c r="AS5" s="233">
        <v>43942</v>
      </c>
      <c r="AT5" s="105"/>
      <c r="AU5" s="105"/>
      <c r="AV5" s="105"/>
      <c r="AW5" s="105"/>
      <c r="AX5" s="217"/>
      <c r="AY5" s="219" t="s">
        <v>246</v>
      </c>
      <c r="AZ5" s="232"/>
      <c r="BA5" s="221"/>
      <c r="BB5" s="222"/>
      <c r="BC5" s="222"/>
      <c r="BD5" s="101"/>
      <c r="BE5" s="103" t="s">
        <v>27</v>
      </c>
      <c r="BF5" s="129">
        <f>SUM(BB13:BB16)/BG5</f>
        <v>0.90566037735849059</v>
      </c>
      <c r="BG5" s="118">
        <f>SUM(BA13:BA16)</f>
        <v>1</v>
      </c>
      <c r="BH5" s="239">
        <f>SUM(BC13:BC16)</f>
        <v>1.0185185185185199E-3</v>
      </c>
      <c r="BI5" s="213"/>
      <c r="BJ5" s="213"/>
      <c r="BK5" s="223"/>
      <c r="BL5" s="224"/>
      <c r="BM5" s="213"/>
      <c r="BN5" s="214"/>
      <c r="BO5" s="233">
        <v>43942</v>
      </c>
      <c r="BP5" s="104">
        <v>0.6</v>
      </c>
      <c r="BQ5" s="105">
        <v>1</v>
      </c>
      <c r="BR5" s="235">
        <f>BP5*BQ5</f>
        <v>0.6</v>
      </c>
      <c r="BS5" s="236">
        <v>4.6296296296296298E-4</v>
      </c>
      <c r="BT5" s="217"/>
      <c r="BU5" s="219" t="s">
        <v>246</v>
      </c>
      <c r="BV5" s="232"/>
      <c r="BW5" s="221"/>
      <c r="BX5" s="222"/>
      <c r="BY5" s="222"/>
      <c r="BZ5" s="101"/>
      <c r="CA5" s="103" t="s">
        <v>27</v>
      </c>
      <c r="CB5" s="129">
        <f>SUM(BX13:BX16)/CC5</f>
        <v>0.98333333333333339</v>
      </c>
      <c r="CC5" s="118">
        <f>SUM(BW13:BW16)</f>
        <v>2</v>
      </c>
      <c r="CD5" s="106">
        <f>SUM(BY13:BY16)</f>
        <v>1.385416666666666E-2</v>
      </c>
      <c r="CE5" s="224"/>
      <c r="CF5" s="213"/>
      <c r="CG5" s="213"/>
      <c r="CH5" s="213"/>
      <c r="CI5" s="213"/>
      <c r="CJ5" s="227"/>
      <c r="CK5" s="233">
        <v>43942</v>
      </c>
      <c r="CL5" s="104">
        <v>0.83330000000000004</v>
      </c>
      <c r="CM5" s="105">
        <v>2</v>
      </c>
      <c r="CN5" s="235">
        <f>CL5*CM5</f>
        <v>1.6666000000000001</v>
      </c>
      <c r="CO5" s="236">
        <v>5.92592592592593E-3</v>
      </c>
      <c r="CP5" s="217"/>
      <c r="CQ5" s="219" t="s">
        <v>246</v>
      </c>
      <c r="CR5" s="238"/>
      <c r="CS5" s="219"/>
      <c r="CT5" s="229"/>
      <c r="CU5" s="229"/>
      <c r="CV5" s="101"/>
      <c r="CW5" s="103" t="s">
        <v>27</v>
      </c>
      <c r="CX5" s="129">
        <f>SUM(CT13:CT16)/CY5</f>
        <v>0.73484848484848486</v>
      </c>
      <c r="CY5" s="118">
        <f>SUM(CS13:CS16)</f>
        <v>22</v>
      </c>
      <c r="CZ5" s="106">
        <f>SUM(CU13:CU16)</f>
        <v>4.8888888888888885E-2</v>
      </c>
      <c r="DA5" s="101"/>
      <c r="DB5" s="101"/>
      <c r="DC5" s="226"/>
      <c r="DD5" s="233">
        <v>43942</v>
      </c>
      <c r="DE5" s="105"/>
      <c r="DF5" s="105"/>
      <c r="DG5" s="105"/>
      <c r="DH5" s="105"/>
      <c r="DI5" s="217"/>
      <c r="DJ5" s="219" t="s">
        <v>246</v>
      </c>
      <c r="DK5" s="232"/>
      <c r="DL5" s="221"/>
      <c r="DM5" s="222"/>
      <c r="DN5" s="222"/>
      <c r="DO5" s="101"/>
      <c r="DP5" s="103" t="s">
        <v>27</v>
      </c>
      <c r="DQ5" s="129">
        <f>SUM(DM13:DM16)/DR5</f>
        <v>0.8125</v>
      </c>
      <c r="DR5" s="118">
        <f>SUM(DL13:DL16)</f>
        <v>1</v>
      </c>
      <c r="DS5" s="239">
        <f>SUM(DN13:DN16)</f>
        <v>6.3657407407407402E-4</v>
      </c>
      <c r="DT5" s="213"/>
      <c r="DU5" s="213"/>
      <c r="DV5" s="213"/>
      <c r="DW5" s="213"/>
      <c r="DX5" s="213"/>
    </row>
    <row r="6" spans="1:128" ht="15.75" customHeight="1" x14ac:dyDescent="0.3">
      <c r="A6" s="230">
        <v>43943</v>
      </c>
      <c r="B6" s="231"/>
      <c r="C6" s="231"/>
      <c r="D6" s="231"/>
      <c r="E6" s="231"/>
      <c r="F6" s="101"/>
      <c r="G6" s="217"/>
      <c r="H6" s="219" t="s">
        <v>247</v>
      </c>
      <c r="I6" s="240">
        <v>0.95833333333333304</v>
      </c>
      <c r="J6" s="241">
        <v>1</v>
      </c>
      <c r="K6" s="241"/>
      <c r="L6" s="242">
        <v>6.4814814814814802E-4</v>
      </c>
      <c r="M6" s="101"/>
      <c r="R6" s="213"/>
      <c r="S6" s="213"/>
      <c r="T6" s="213"/>
      <c r="U6" s="223"/>
      <c r="V6" s="213"/>
      <c r="W6" s="214"/>
      <c r="X6" s="233">
        <v>43943</v>
      </c>
      <c r="Y6" s="105"/>
      <c r="Z6" s="105"/>
      <c r="AA6" s="105"/>
      <c r="AB6" s="105"/>
      <c r="AC6" s="217"/>
      <c r="AD6" s="219" t="s">
        <v>247</v>
      </c>
      <c r="AE6" s="240">
        <v>0.67948717948717896</v>
      </c>
      <c r="AF6" s="241">
        <v>5</v>
      </c>
      <c r="AG6" s="242"/>
      <c r="AH6" s="242">
        <v>1.96180555555556E-2</v>
      </c>
      <c r="AI6" s="101"/>
      <c r="AN6" s="213"/>
      <c r="AO6" s="213"/>
      <c r="AP6" s="223"/>
      <c r="AQ6" s="213"/>
      <c r="AR6" s="214"/>
      <c r="AS6" s="233">
        <v>43943</v>
      </c>
      <c r="AT6" s="104">
        <v>0.90569999999999995</v>
      </c>
      <c r="AU6" s="105">
        <v>1</v>
      </c>
      <c r="AV6" s="235">
        <f>AT6*AU6</f>
        <v>0.90569999999999995</v>
      </c>
      <c r="AW6" s="236">
        <v>2.8703703703703699E-3</v>
      </c>
      <c r="AX6" s="217"/>
      <c r="AY6" s="219" t="s">
        <v>247</v>
      </c>
      <c r="AZ6" s="240"/>
      <c r="BA6" s="241"/>
      <c r="BB6" s="242"/>
      <c r="BC6" s="242"/>
      <c r="BD6" s="101"/>
      <c r="BI6" s="213"/>
      <c r="BJ6" s="213"/>
      <c r="BK6" s="223"/>
      <c r="BL6" s="213"/>
      <c r="BM6" s="213"/>
      <c r="BN6" s="214"/>
      <c r="BO6" s="233">
        <v>43943</v>
      </c>
      <c r="BP6" s="105"/>
      <c r="BQ6" s="105"/>
      <c r="BR6" s="105"/>
      <c r="BS6" s="105"/>
      <c r="BT6" s="217"/>
      <c r="BU6" s="219" t="s">
        <v>247</v>
      </c>
      <c r="BV6" s="240">
        <v>0.43333333333333302</v>
      </c>
      <c r="BW6" s="241">
        <v>1</v>
      </c>
      <c r="BX6" s="242"/>
      <c r="BY6" s="242">
        <v>2.1180555555555601E-3</v>
      </c>
      <c r="BZ6" s="101"/>
      <c r="CE6" s="213"/>
      <c r="CF6" s="213"/>
      <c r="CG6" s="213"/>
      <c r="CH6" s="213"/>
      <c r="CI6" s="213"/>
      <c r="CJ6" s="227"/>
      <c r="CK6" s="233">
        <v>43943</v>
      </c>
      <c r="CL6" s="104">
        <v>0.77780000000000005</v>
      </c>
      <c r="CM6" s="105">
        <v>9</v>
      </c>
      <c r="CN6" s="235">
        <f>CL6*CM6</f>
        <v>7.0002000000000004</v>
      </c>
      <c r="CO6" s="236">
        <v>3.11805555555556E-2</v>
      </c>
      <c r="CP6" s="217"/>
      <c r="CQ6" s="219" t="s">
        <v>247</v>
      </c>
      <c r="CR6" s="240"/>
      <c r="CS6" s="241"/>
      <c r="CT6" s="242"/>
      <c r="CU6" s="242"/>
      <c r="CV6" s="101"/>
      <c r="CW6" s="101"/>
      <c r="CX6" s="101"/>
      <c r="CY6" s="101"/>
      <c r="CZ6" s="101"/>
      <c r="DA6" s="101"/>
      <c r="DB6" s="101"/>
      <c r="DC6" s="226"/>
      <c r="DD6" s="233">
        <v>43943</v>
      </c>
      <c r="DE6" s="105"/>
      <c r="DF6" s="105"/>
      <c r="DG6" s="105"/>
      <c r="DH6" s="105"/>
      <c r="DI6" s="217"/>
      <c r="DJ6" s="219" t="s">
        <v>247</v>
      </c>
      <c r="DK6" s="240">
        <v>0.859375</v>
      </c>
      <c r="DL6" s="241">
        <v>3</v>
      </c>
      <c r="DM6" s="242"/>
      <c r="DN6" s="242">
        <v>1.33101851851852E-3</v>
      </c>
      <c r="DO6" s="101"/>
      <c r="DT6" s="213"/>
      <c r="DU6" s="213"/>
      <c r="DV6" s="213"/>
      <c r="DW6" s="213"/>
      <c r="DX6" s="213"/>
    </row>
    <row r="7" spans="1:128" ht="15.75" customHeight="1" x14ac:dyDescent="0.3">
      <c r="A7" s="230">
        <v>43944</v>
      </c>
      <c r="B7" s="231"/>
      <c r="C7" s="231"/>
      <c r="D7" s="231"/>
      <c r="E7" s="231"/>
      <c r="F7" s="101"/>
      <c r="G7" s="217"/>
      <c r="H7" s="219" t="s">
        <v>248</v>
      </c>
      <c r="I7" s="232"/>
      <c r="J7" s="221"/>
      <c r="K7" s="221"/>
      <c r="L7" s="222"/>
      <c r="M7" s="101"/>
      <c r="N7" s="101"/>
      <c r="O7" s="101"/>
      <c r="P7" s="101"/>
      <c r="Q7" s="213"/>
      <c r="R7" s="213"/>
      <c r="S7" s="213"/>
      <c r="T7" s="213"/>
      <c r="U7" s="223"/>
      <c r="V7" s="213"/>
      <c r="W7" s="214"/>
      <c r="X7" s="233">
        <v>43944</v>
      </c>
      <c r="Y7" s="104">
        <v>0.74360000000000004</v>
      </c>
      <c r="Z7" s="105">
        <v>1</v>
      </c>
      <c r="AA7" s="235">
        <f>Y7*Z7</f>
        <v>0.74360000000000004</v>
      </c>
      <c r="AB7" s="236">
        <v>2.4074074074074102E-3</v>
      </c>
      <c r="AC7" s="217"/>
      <c r="AD7" s="219" t="s">
        <v>248</v>
      </c>
      <c r="AE7" s="240">
        <v>0.94871794871794901</v>
      </c>
      <c r="AF7" s="241">
        <v>1</v>
      </c>
      <c r="AG7" s="242"/>
      <c r="AH7" s="242">
        <v>2.7893518518518502E-3</v>
      </c>
      <c r="AI7" s="101"/>
      <c r="AJ7" s="101"/>
      <c r="AK7" s="101"/>
      <c r="AL7" s="101"/>
      <c r="AM7" s="213"/>
      <c r="AN7" s="213"/>
      <c r="AO7" s="213"/>
      <c r="AP7" s="223"/>
      <c r="AQ7" s="213"/>
      <c r="AR7" s="214"/>
      <c r="AS7" s="233">
        <v>43944</v>
      </c>
      <c r="AT7" s="105"/>
      <c r="AU7" s="105"/>
      <c r="AV7" s="105"/>
      <c r="AW7" s="105"/>
      <c r="AX7" s="217"/>
      <c r="AY7" s="219" t="s">
        <v>248</v>
      </c>
      <c r="AZ7" s="232"/>
      <c r="BA7" s="221"/>
      <c r="BB7" s="222"/>
      <c r="BC7" s="222"/>
      <c r="BD7" s="101"/>
      <c r="BE7" s="101"/>
      <c r="BF7" s="101"/>
      <c r="BG7" s="101"/>
      <c r="BH7" s="213"/>
      <c r="BI7" s="213"/>
      <c r="BJ7" s="213"/>
      <c r="BK7" s="223"/>
      <c r="BL7" s="213"/>
      <c r="BM7" s="213"/>
      <c r="BN7" s="226"/>
      <c r="BO7" s="233">
        <v>43944</v>
      </c>
      <c r="BP7" s="104">
        <v>0.6</v>
      </c>
      <c r="BQ7" s="105">
        <v>1</v>
      </c>
      <c r="BR7" s="235">
        <f>BP7*BQ7</f>
        <v>0.6</v>
      </c>
      <c r="BS7" s="236">
        <v>1.85185185185185E-3</v>
      </c>
      <c r="BT7" s="217"/>
      <c r="BU7" s="219" t="s">
        <v>248</v>
      </c>
      <c r="BV7" s="232"/>
      <c r="BW7" s="221"/>
      <c r="BX7" s="222"/>
      <c r="BY7" s="222"/>
      <c r="BZ7" s="101"/>
      <c r="CA7" s="101"/>
      <c r="CB7" s="101"/>
      <c r="CC7" s="101"/>
      <c r="CD7" s="223"/>
      <c r="CE7" s="213"/>
      <c r="CF7" s="213"/>
      <c r="CG7" s="224"/>
      <c r="CH7" s="213"/>
      <c r="CI7" s="213"/>
      <c r="CJ7" s="227"/>
      <c r="CK7" s="233">
        <v>43944</v>
      </c>
      <c r="CL7" s="104">
        <v>0.8417</v>
      </c>
      <c r="CM7" s="105">
        <v>4</v>
      </c>
      <c r="CN7" s="235">
        <f>CL7*CM7</f>
        <v>3.3668</v>
      </c>
      <c r="CO7" s="236">
        <v>8.3217592592592596E-3</v>
      </c>
      <c r="CP7" s="217"/>
      <c r="CQ7" s="219" t="s">
        <v>248</v>
      </c>
      <c r="CR7" s="238"/>
      <c r="CS7" s="219"/>
      <c r="CT7" s="229"/>
      <c r="CU7" s="229"/>
      <c r="CV7" s="101"/>
      <c r="CW7" s="101"/>
      <c r="CX7" s="101"/>
      <c r="CY7" s="101"/>
      <c r="CZ7" s="101"/>
      <c r="DA7" s="101"/>
      <c r="DB7" s="101"/>
      <c r="DC7" s="226"/>
      <c r="DD7" s="233">
        <v>43944</v>
      </c>
      <c r="DE7" s="105"/>
      <c r="DF7" s="105"/>
      <c r="DG7" s="105"/>
      <c r="DH7" s="105"/>
      <c r="DI7" s="217"/>
      <c r="DJ7" s="219" t="s">
        <v>248</v>
      </c>
      <c r="DK7" s="232"/>
      <c r="DL7" s="221"/>
      <c r="DM7" s="222"/>
      <c r="DN7" s="222"/>
      <c r="DO7" s="101"/>
      <c r="DP7" s="101"/>
      <c r="DQ7" s="101"/>
      <c r="DR7" s="101"/>
      <c r="DS7" s="213"/>
      <c r="DT7" s="213"/>
      <c r="DU7" s="213"/>
      <c r="DV7" s="213"/>
      <c r="DW7" s="213"/>
      <c r="DX7" s="213"/>
    </row>
    <row r="8" spans="1:128" ht="15.75" customHeight="1" x14ac:dyDescent="0.3">
      <c r="A8" s="243">
        <v>43945</v>
      </c>
      <c r="B8" s="235">
        <f>'Звонок для выявление ЛПР'!I32</f>
        <v>0.66666666666666674</v>
      </c>
      <c r="C8" s="244">
        <f>'Звонок для выявление ЛПР'!I33</f>
        <v>4</v>
      </c>
      <c r="D8" s="235">
        <f>B8*C8</f>
        <v>2.666666666666667</v>
      </c>
      <c r="E8" s="245">
        <f>'Звонок для выявление ЛПР'!I34</f>
        <v>4.9537037037037024E-3</v>
      </c>
      <c r="F8" s="127"/>
      <c r="G8" s="217"/>
      <c r="H8" s="246" t="s">
        <v>249</v>
      </c>
      <c r="I8" s="247"/>
      <c r="J8" s="248"/>
      <c r="K8" s="248"/>
      <c r="L8" s="249"/>
      <c r="M8" s="101"/>
      <c r="N8" s="101"/>
      <c r="O8" s="101"/>
      <c r="P8" s="101"/>
      <c r="Q8" s="213"/>
      <c r="R8" s="213"/>
      <c r="S8" s="213"/>
      <c r="T8" s="213"/>
      <c r="U8" s="223"/>
      <c r="V8" s="224"/>
      <c r="W8" s="214"/>
      <c r="X8" s="243">
        <v>43945</v>
      </c>
      <c r="Y8" s="235">
        <f>'Звонок ЛПР'!H45</f>
        <v>0.70940170940170943</v>
      </c>
      <c r="Z8" s="244">
        <f>'Звонок ЛПР'!H46</f>
        <v>3</v>
      </c>
      <c r="AA8" s="235">
        <f>Y8*Z8</f>
        <v>2.1282051282051282</v>
      </c>
      <c r="AB8" s="245">
        <f>'Звонок ЛПР'!H47</f>
        <v>8.5879629629629708E-3</v>
      </c>
      <c r="AC8" s="217"/>
      <c r="AD8" s="246" t="s">
        <v>249</v>
      </c>
      <c r="AE8" s="247"/>
      <c r="AF8" s="248"/>
      <c r="AG8" s="249"/>
      <c r="AH8" s="249"/>
      <c r="AI8" s="101"/>
      <c r="AJ8" s="101"/>
      <c r="AK8" s="101"/>
      <c r="AL8" s="101"/>
      <c r="AM8" s="213"/>
      <c r="AN8" s="213"/>
      <c r="AO8" s="213"/>
      <c r="AP8" s="223"/>
      <c r="AQ8" s="224"/>
      <c r="AR8" s="214"/>
      <c r="AS8" s="243">
        <v>43945</v>
      </c>
      <c r="AT8" s="235">
        <f>'Звонок для выявление ЛПР'!AU26</f>
        <v>0</v>
      </c>
      <c r="AU8" s="244">
        <f>'Звонок для выявление ЛПР'!AU27</f>
        <v>0</v>
      </c>
      <c r="AV8" s="250"/>
      <c r="AW8" s="245">
        <f>'Звонок для выявление ЛПР'!AU28</f>
        <v>0</v>
      </c>
      <c r="AX8" s="101"/>
      <c r="AY8" s="246" t="s">
        <v>249</v>
      </c>
      <c r="AZ8" s="247"/>
      <c r="BA8" s="248"/>
      <c r="BB8" s="249"/>
      <c r="BC8" s="249"/>
      <c r="BD8" s="101"/>
      <c r="BE8" s="101"/>
      <c r="BF8" s="101"/>
      <c r="BG8" s="101"/>
      <c r="BH8" s="213"/>
      <c r="BI8" s="213"/>
      <c r="BJ8" s="213"/>
      <c r="BK8" s="223"/>
      <c r="BL8" s="224"/>
      <c r="BM8" s="213"/>
      <c r="BN8" s="214"/>
      <c r="BO8" s="243">
        <v>43945</v>
      </c>
      <c r="BP8" s="235">
        <f>'ВХОДЯЩИЙ ЗВОНОК'!H33</f>
        <v>0.85555555555555551</v>
      </c>
      <c r="BQ8" s="244">
        <f>'ВХОДЯЩИЙ ЗВОНОК'!H34</f>
        <v>3</v>
      </c>
      <c r="BR8" s="235">
        <f>BP8*BQ8</f>
        <v>2.5666666666666664</v>
      </c>
      <c r="BS8" s="245">
        <f>'ВХОДЯЩИЙ ЗВОНОК'!H35</f>
        <v>1.0555555555555554E-2</v>
      </c>
      <c r="BT8" s="101"/>
      <c r="BU8" s="246" t="s">
        <v>249</v>
      </c>
      <c r="BV8" s="247"/>
      <c r="BW8" s="248"/>
      <c r="BX8" s="249"/>
      <c r="BY8" s="249"/>
      <c r="BZ8" s="101"/>
      <c r="CA8" s="101"/>
      <c r="CB8" s="101"/>
      <c r="CC8" s="101"/>
      <c r="CD8" s="223"/>
      <c r="CE8" s="224"/>
      <c r="CF8" s="213"/>
      <c r="CG8" s="213"/>
      <c r="CH8" s="213"/>
      <c r="CI8" s="213"/>
      <c r="CJ8" s="227"/>
      <c r="CK8" s="243">
        <v>43945</v>
      </c>
      <c r="CL8" s="235">
        <f>'Уточняющее касание'!I36</f>
        <v>0.79166666666666663</v>
      </c>
      <c r="CM8" s="244">
        <f>'Уточняющее касание'!I37</f>
        <v>4</v>
      </c>
      <c r="CN8" s="235">
        <f>CL8*CM8</f>
        <v>3.1666666666666665</v>
      </c>
      <c r="CO8" s="245">
        <f>'Уточняющее касание'!I38</f>
        <v>4.1898148148148146E-3</v>
      </c>
      <c r="CP8" s="101"/>
      <c r="CQ8" s="246" t="s">
        <v>249</v>
      </c>
      <c r="CR8" s="251"/>
      <c r="CS8" s="252"/>
      <c r="CT8" s="253"/>
      <c r="CU8" s="253"/>
      <c r="CV8" s="101"/>
      <c r="CW8" s="101"/>
      <c r="CX8" s="101"/>
      <c r="CY8" s="101"/>
      <c r="CZ8" s="101"/>
      <c r="DA8" s="101"/>
      <c r="DB8" s="101"/>
      <c r="DC8" s="226"/>
      <c r="DD8" s="243">
        <v>43945</v>
      </c>
      <c r="DE8" s="235">
        <f>'Было не удобно говорить, недозв'!J26</f>
        <v>0.9375</v>
      </c>
      <c r="DF8" s="244">
        <f>'Было не удобно говорить, недозв'!J27</f>
        <v>5</v>
      </c>
      <c r="DG8" s="235">
        <f>DE8*DF8</f>
        <v>4.6875</v>
      </c>
      <c r="DH8" s="245">
        <f>'Было не удобно говорить, недозв'!J28</f>
        <v>2.2569444444444447E-3</v>
      </c>
      <c r="DI8" s="101"/>
      <c r="DJ8" s="246" t="s">
        <v>249</v>
      </c>
      <c r="DK8" s="247"/>
      <c r="DL8" s="248"/>
      <c r="DM8" s="249"/>
      <c r="DN8" s="249"/>
      <c r="DO8" s="101"/>
      <c r="DP8" s="101"/>
      <c r="DQ8" s="101"/>
      <c r="DR8" s="101"/>
      <c r="DS8" s="213"/>
      <c r="DT8" s="254"/>
      <c r="DU8" s="194"/>
      <c r="DV8" s="213"/>
      <c r="DW8" s="213"/>
      <c r="DX8" s="213"/>
    </row>
    <row r="9" spans="1:128" ht="15.75" customHeight="1" x14ac:dyDescent="0.3">
      <c r="A9" s="255">
        <v>43948</v>
      </c>
      <c r="B9" s="256"/>
      <c r="C9" s="256"/>
      <c r="D9" s="256"/>
      <c r="E9" s="219"/>
      <c r="F9" s="101"/>
      <c r="G9" s="217"/>
      <c r="H9" s="246" t="s">
        <v>250</v>
      </c>
      <c r="I9" s="247"/>
      <c r="J9" s="248"/>
      <c r="K9" s="248"/>
      <c r="L9" s="249"/>
      <c r="M9" s="101"/>
      <c r="N9" s="101"/>
      <c r="O9" s="101"/>
      <c r="P9" s="101"/>
      <c r="Q9" s="213"/>
      <c r="R9" s="213"/>
      <c r="S9" s="213"/>
      <c r="T9" s="213"/>
      <c r="U9" s="223"/>
      <c r="V9" s="213"/>
      <c r="W9" s="214"/>
      <c r="X9" s="255">
        <v>43948</v>
      </c>
      <c r="Y9" s="256"/>
      <c r="Z9" s="256"/>
      <c r="AA9" s="256"/>
      <c r="AB9" s="219"/>
      <c r="AC9" s="217"/>
      <c r="AD9" s="246" t="s">
        <v>250</v>
      </c>
      <c r="AE9" s="257">
        <v>0.74017094017093998</v>
      </c>
      <c r="AF9" s="258">
        <v>11</v>
      </c>
      <c r="AG9" s="259">
        <f>AE9*AF9</f>
        <v>8.1418803418803396</v>
      </c>
      <c r="AH9" s="260">
        <v>2.52662037037037E-2</v>
      </c>
      <c r="AI9" s="101"/>
      <c r="AJ9" s="101"/>
      <c r="AK9" s="101"/>
      <c r="AL9" s="101"/>
      <c r="AM9" s="213"/>
      <c r="AN9" s="213"/>
      <c r="AO9" s="213"/>
      <c r="AP9" s="223"/>
      <c r="AQ9" s="213"/>
      <c r="AR9" s="214"/>
      <c r="AS9" s="255">
        <v>43948</v>
      </c>
      <c r="AT9" s="256"/>
      <c r="AU9" s="256"/>
      <c r="AV9" s="256"/>
      <c r="AW9" s="219"/>
      <c r="AX9" s="101"/>
      <c r="AY9" s="246" t="s">
        <v>250</v>
      </c>
      <c r="AZ9" s="257">
        <v>0.85534591194968601</v>
      </c>
      <c r="BA9" s="258">
        <v>3</v>
      </c>
      <c r="BB9" s="259">
        <f>AZ9*BA9</f>
        <v>2.5660377358490578</v>
      </c>
      <c r="BC9" s="260">
        <v>5.8564814814814799E-3</v>
      </c>
      <c r="BD9" s="101"/>
      <c r="BE9" s="101"/>
      <c r="BF9" s="101"/>
      <c r="BG9" s="101"/>
      <c r="BH9" s="213"/>
      <c r="BI9" s="213"/>
      <c r="BJ9" s="213"/>
      <c r="BK9" s="223"/>
      <c r="BL9" s="213"/>
      <c r="BM9" s="213"/>
      <c r="BN9" s="214"/>
      <c r="BO9" s="255">
        <v>43948</v>
      </c>
      <c r="BP9" s="256"/>
      <c r="BQ9" s="256"/>
      <c r="BR9" s="256"/>
      <c r="BS9" s="219"/>
      <c r="BT9" s="101"/>
      <c r="BU9" s="246" t="s">
        <v>250</v>
      </c>
      <c r="BV9" s="261">
        <v>0.63333333333333297</v>
      </c>
      <c r="BW9" s="258">
        <v>1</v>
      </c>
      <c r="BX9" s="259">
        <f>BV9*BW9</f>
        <v>0.63333333333333297</v>
      </c>
      <c r="BY9" s="260">
        <v>8.5069444444444402E-3</v>
      </c>
      <c r="BZ9" s="101"/>
      <c r="CA9" s="101"/>
      <c r="CB9" s="101"/>
      <c r="CC9" s="101"/>
      <c r="CD9" s="223"/>
      <c r="CE9" s="213"/>
      <c r="CF9" s="213"/>
      <c r="CG9" s="213"/>
      <c r="CH9" s="213"/>
      <c r="CI9" s="213"/>
      <c r="CJ9" s="218"/>
      <c r="CK9" s="255">
        <v>43948</v>
      </c>
      <c r="CL9" s="256"/>
      <c r="CM9" s="256"/>
      <c r="CN9" s="256"/>
      <c r="CO9" s="219"/>
      <c r="CP9" s="101"/>
      <c r="CQ9" s="246" t="s">
        <v>250</v>
      </c>
      <c r="CR9" s="257"/>
      <c r="CS9" s="252"/>
      <c r="CT9" s="253"/>
      <c r="CU9" s="253"/>
      <c r="CV9" s="101"/>
      <c r="CW9" s="101"/>
      <c r="CX9" s="101"/>
      <c r="CY9" s="101"/>
      <c r="CZ9" s="101"/>
      <c r="DA9" s="101"/>
      <c r="DB9" s="101"/>
      <c r="DC9" s="214"/>
      <c r="DD9" s="255">
        <v>43948</v>
      </c>
      <c r="DE9" s="256"/>
      <c r="DF9" s="256"/>
      <c r="DG9" s="256"/>
      <c r="DH9" s="219"/>
      <c r="DI9" s="101"/>
      <c r="DJ9" s="246" t="s">
        <v>250</v>
      </c>
      <c r="DK9" s="261">
        <v>1</v>
      </c>
      <c r="DL9" s="258">
        <v>2</v>
      </c>
      <c r="DM9" s="259">
        <f>DK9*DL9</f>
        <v>2</v>
      </c>
      <c r="DN9" s="260">
        <v>7.5231481481481503E-4</v>
      </c>
      <c r="DO9" s="101"/>
      <c r="DP9" s="101"/>
      <c r="DQ9" s="101"/>
      <c r="DR9" s="101"/>
      <c r="DS9" s="213"/>
      <c r="DT9" s="254"/>
      <c r="DU9" s="194"/>
      <c r="DV9" s="213"/>
      <c r="DW9" s="213"/>
      <c r="DX9" s="213"/>
    </row>
    <row r="10" spans="1:128" ht="15.75" customHeight="1" x14ac:dyDescent="0.3">
      <c r="A10" s="255">
        <v>43949</v>
      </c>
      <c r="B10" s="256"/>
      <c r="C10" s="256"/>
      <c r="D10" s="256"/>
      <c r="E10" s="219"/>
      <c r="F10" s="101"/>
      <c r="G10" s="217"/>
      <c r="H10" s="252" t="s">
        <v>251</v>
      </c>
      <c r="I10" s="247"/>
      <c r="J10" s="248"/>
      <c r="K10" s="248"/>
      <c r="L10" s="249"/>
      <c r="M10" s="101"/>
      <c r="N10" s="101"/>
      <c r="O10" s="101"/>
      <c r="P10" s="101"/>
      <c r="Q10" s="213"/>
      <c r="R10" s="213"/>
      <c r="S10" s="213"/>
      <c r="T10" s="213"/>
      <c r="U10" s="223"/>
      <c r="V10" s="213"/>
      <c r="W10" s="214"/>
      <c r="X10" s="255">
        <v>43949</v>
      </c>
      <c r="Y10" s="256"/>
      <c r="Z10" s="256"/>
      <c r="AA10" s="256"/>
      <c r="AB10" s="219"/>
      <c r="AC10" s="217"/>
      <c r="AD10" s="252" t="s">
        <v>251</v>
      </c>
      <c r="AE10" s="262">
        <v>0.74465811965812001</v>
      </c>
      <c r="AF10" s="258">
        <v>14</v>
      </c>
      <c r="AG10" s="259">
        <f>AE10*AF10</f>
        <v>10.42521367521368</v>
      </c>
      <c r="AH10" s="260">
        <v>3.4675925925925902E-2</v>
      </c>
      <c r="AI10" s="101"/>
      <c r="AJ10" s="101"/>
      <c r="AK10" s="101"/>
      <c r="AL10" s="101"/>
      <c r="AM10" s="213"/>
      <c r="AN10" s="213"/>
      <c r="AO10" s="213"/>
      <c r="AP10" s="223"/>
      <c r="AQ10" s="213"/>
      <c r="AR10" s="214"/>
      <c r="AS10" s="255">
        <v>43949</v>
      </c>
      <c r="AT10" s="256"/>
      <c r="AU10" s="256"/>
      <c r="AV10" s="256"/>
      <c r="AW10" s="219"/>
      <c r="AX10" s="101"/>
      <c r="AY10" s="252" t="s">
        <v>251</v>
      </c>
      <c r="AZ10" s="247"/>
      <c r="BA10" s="248"/>
      <c r="BB10" s="249"/>
      <c r="BC10" s="249"/>
      <c r="BD10" s="101"/>
      <c r="BE10" s="101"/>
      <c r="BF10" s="101"/>
      <c r="BG10" s="101"/>
      <c r="BH10" s="213"/>
      <c r="BI10" s="213"/>
      <c r="BJ10" s="213"/>
      <c r="BK10" s="223"/>
      <c r="BL10" s="213"/>
      <c r="BM10" s="213"/>
      <c r="BN10" s="214"/>
      <c r="BO10" s="255">
        <v>43949</v>
      </c>
      <c r="BP10" s="263">
        <f>'ВХОДЯЩИЙ ЗВОНОК'!J33</f>
        <v>0.6</v>
      </c>
      <c r="BQ10" s="256">
        <f>'ВХОДЯЩИЙ ЗВОНОК'!J34</f>
        <v>1</v>
      </c>
      <c r="BR10" s="263">
        <f>BP10*BQ10</f>
        <v>0.6</v>
      </c>
      <c r="BS10" s="229">
        <f>'ВХОДЯЩИЙ ЗВОНОК'!J35</f>
        <v>3.9467592592592601E-3</v>
      </c>
      <c r="BT10" s="101"/>
      <c r="BU10" s="252" t="s">
        <v>251</v>
      </c>
      <c r="BV10" s="262">
        <v>0.831666666666667</v>
      </c>
      <c r="BW10" s="258">
        <v>10</v>
      </c>
      <c r="BX10" s="259">
        <f>BV10*BW10</f>
        <v>8.31666666666667</v>
      </c>
      <c r="BY10" s="260">
        <v>3.1388888888888897E-2</v>
      </c>
      <c r="BZ10" s="101"/>
      <c r="CA10" s="101"/>
      <c r="CB10" s="101"/>
      <c r="CC10" s="101"/>
      <c r="CD10" s="223"/>
      <c r="CE10" s="213"/>
      <c r="CF10" s="213"/>
      <c r="CG10" s="213"/>
      <c r="CH10" s="213"/>
      <c r="CI10" s="213"/>
      <c r="CJ10" s="218"/>
      <c r="CK10" s="255">
        <v>43949</v>
      </c>
      <c r="CL10" s="263">
        <f>'Уточняющее касание'!N36</f>
        <v>0.75833333333333341</v>
      </c>
      <c r="CM10" s="256">
        <f>'Уточняющее касание'!N37</f>
        <v>4</v>
      </c>
      <c r="CN10" s="263">
        <f>CL10*CM10</f>
        <v>3.0333333333333337</v>
      </c>
      <c r="CO10" s="229">
        <f>'Уточняющее касание'!N38</f>
        <v>9.5023148148148107E-3</v>
      </c>
      <c r="CP10" s="101"/>
      <c r="CQ10" s="252" t="s">
        <v>251</v>
      </c>
      <c r="CR10" s="262">
        <v>0.77473015873015905</v>
      </c>
      <c r="CS10" s="258">
        <v>36</v>
      </c>
      <c r="CT10" s="259">
        <f>CR10*CS10</f>
        <v>27.890285714285724</v>
      </c>
      <c r="CU10" s="260">
        <v>8.2557870370370406E-2</v>
      </c>
      <c r="CV10" s="101"/>
      <c r="CW10" s="101"/>
      <c r="CX10" s="101"/>
      <c r="CY10" s="101"/>
      <c r="CZ10" s="101"/>
      <c r="DA10" s="101"/>
      <c r="DB10" s="101"/>
      <c r="DC10" s="214"/>
      <c r="DD10" s="255">
        <v>43949</v>
      </c>
      <c r="DE10" s="263">
        <f>'Было не удобно говорить, недозв'!L26</f>
        <v>1</v>
      </c>
      <c r="DF10" s="256">
        <f>'Было не удобно говорить, недозв'!L27</f>
        <v>1</v>
      </c>
      <c r="DG10" s="263">
        <f>DE10*DF10</f>
        <v>1</v>
      </c>
      <c r="DH10" s="229">
        <f>'Было не удобно говорить, недозв'!L28</f>
        <v>1.50462962962963E-4</v>
      </c>
      <c r="DI10" s="101"/>
      <c r="DJ10" s="252" t="s">
        <v>251</v>
      </c>
      <c r="DK10" s="262">
        <v>0.92812499999999998</v>
      </c>
      <c r="DL10" s="258">
        <v>17</v>
      </c>
      <c r="DM10" s="259">
        <f>DK10*DL10</f>
        <v>15.778124999999999</v>
      </c>
      <c r="DN10" s="260">
        <v>6.9212962962963004E-3</v>
      </c>
      <c r="DO10" s="101"/>
      <c r="DP10" s="101"/>
      <c r="DQ10" s="101"/>
      <c r="DR10" s="101"/>
      <c r="DS10" s="213"/>
      <c r="DT10" s="254"/>
      <c r="DU10" s="194"/>
      <c r="DV10" s="213"/>
      <c r="DW10" s="213"/>
      <c r="DX10" s="213"/>
    </row>
    <row r="11" spans="1:128" ht="15.75" customHeight="1" x14ac:dyDescent="0.3">
      <c r="A11" s="255">
        <v>43950</v>
      </c>
      <c r="B11" s="263"/>
      <c r="C11" s="256"/>
      <c r="D11" s="256"/>
      <c r="E11" s="219"/>
      <c r="F11" s="101"/>
      <c r="G11" s="217"/>
      <c r="H11" s="252" t="s">
        <v>252</v>
      </c>
      <c r="I11" s="257">
        <f>SUM(D4:D8)/J11</f>
        <v>0.66666666666666674</v>
      </c>
      <c r="J11" s="252">
        <f>SUM(C8)</f>
        <v>4</v>
      </c>
      <c r="K11" s="259">
        <f>I11*J11</f>
        <v>2.666666666666667</v>
      </c>
      <c r="L11" s="253">
        <f>SUM(E8)</f>
        <v>4.9537037037037024E-3</v>
      </c>
      <c r="M11" s="101"/>
      <c r="N11" s="101"/>
      <c r="O11" s="101"/>
      <c r="P11" s="101"/>
      <c r="Q11" s="213"/>
      <c r="R11" s="213"/>
      <c r="S11" s="213"/>
      <c r="T11" s="213"/>
      <c r="U11" s="223"/>
      <c r="V11" s="213"/>
      <c r="W11" s="214"/>
      <c r="X11" s="255">
        <v>43950</v>
      </c>
      <c r="Y11" s="263">
        <f>'Звонок ЛПР'!L45</f>
        <v>0.70085470085470092</v>
      </c>
      <c r="Z11" s="256">
        <f>'Звонок ЛПР'!L46</f>
        <v>3</v>
      </c>
      <c r="AA11" s="263">
        <f>Y11*Z11</f>
        <v>2.1025641025641026</v>
      </c>
      <c r="AB11" s="229">
        <f>'Звонок ЛПР'!L47</f>
        <v>1.6736111111111115E-2</v>
      </c>
      <c r="AC11" s="217"/>
      <c r="AD11" s="252" t="s">
        <v>252</v>
      </c>
      <c r="AE11" s="257">
        <f>SUM(AA4:AA8)/AF11</f>
        <v>0.71795128205128211</v>
      </c>
      <c r="AF11" s="258">
        <f>SUM(Z4:Z8)</f>
        <v>4</v>
      </c>
      <c r="AG11" s="259">
        <f>AE11*AF11</f>
        <v>2.8718051282051285</v>
      </c>
      <c r="AH11" s="260">
        <f>SUM(AB4:AB8)</f>
        <v>1.0995370370370381E-2</v>
      </c>
      <c r="AI11" s="101"/>
      <c r="AJ11" s="101"/>
      <c r="AK11" s="101"/>
      <c r="AL11" s="101"/>
      <c r="AM11" s="213"/>
      <c r="AN11" s="213"/>
      <c r="AO11" s="213"/>
      <c r="AP11" s="223"/>
      <c r="AQ11" s="213"/>
      <c r="AR11" s="214"/>
      <c r="AS11" s="255">
        <v>43950</v>
      </c>
      <c r="AT11" s="263"/>
      <c r="AU11" s="256"/>
      <c r="AV11" s="256"/>
      <c r="AW11" s="219"/>
      <c r="AX11" s="101"/>
      <c r="AY11" s="252" t="s">
        <v>252</v>
      </c>
      <c r="AZ11" s="262">
        <f>SUM(AV4:AV8)/BA11</f>
        <v>0.90569999999999995</v>
      </c>
      <c r="BA11" s="248">
        <v>1</v>
      </c>
      <c r="BB11" s="259">
        <f>AZ11*BA11</f>
        <v>0.90569999999999995</v>
      </c>
      <c r="BC11" s="260">
        <v>2.8703703703703699E-3</v>
      </c>
      <c r="BD11" s="101"/>
      <c r="BE11" s="101"/>
      <c r="BF11" s="101"/>
      <c r="BG11" s="101"/>
      <c r="BH11" s="213"/>
      <c r="BI11" s="213"/>
      <c r="BJ11" s="213"/>
      <c r="BK11" s="223"/>
      <c r="BL11" s="213"/>
      <c r="BM11" s="213"/>
      <c r="BN11" s="214"/>
      <c r="BO11" s="255">
        <v>43950</v>
      </c>
      <c r="BP11" s="263">
        <f>'ВХОДЯЩИЙ ЗВОНОК'!L33</f>
        <v>1</v>
      </c>
      <c r="BQ11" s="256">
        <f>'ВХОДЯЩИЙ ЗВОНОК'!L34</f>
        <v>1</v>
      </c>
      <c r="BR11" s="263">
        <f>BP11*BQ11</f>
        <v>1</v>
      </c>
      <c r="BS11" s="229">
        <f>'ВХОДЯЩИЙ ЗВОНОК'!L35</f>
        <v>1.6782407407407399E-3</v>
      </c>
      <c r="BT11" s="101"/>
      <c r="BU11" s="252" t="s">
        <v>252</v>
      </c>
      <c r="BV11" s="251">
        <f>SUM(BR4:BR8)/BW11</f>
        <v>0.78748333333333331</v>
      </c>
      <c r="BW11" s="258">
        <f>SUM(BQ4:BQ8)</f>
        <v>8</v>
      </c>
      <c r="BX11" s="259">
        <f>BV11*BW11</f>
        <v>6.2998666666666665</v>
      </c>
      <c r="BY11" s="260">
        <f>SUM(BS4:BS8)</f>
        <v>2.5798611111111067E-2</v>
      </c>
      <c r="BZ11" s="101"/>
      <c r="CA11" s="101"/>
      <c r="CB11" s="101"/>
      <c r="CC11" s="101"/>
      <c r="CD11" s="223"/>
      <c r="CE11" s="213"/>
      <c r="CF11" s="213"/>
      <c r="CG11" s="213"/>
      <c r="CH11" s="213"/>
      <c r="CI11" s="213"/>
      <c r="CJ11" s="218"/>
      <c r="CK11" s="255">
        <v>43950</v>
      </c>
      <c r="CL11" s="263">
        <f>'Уточняющее касание'!R36</f>
        <v>0.72222222222222232</v>
      </c>
      <c r="CM11" s="256">
        <f>'Уточняющее касание'!R37</f>
        <v>3</v>
      </c>
      <c r="CN11" s="263">
        <f>CL11*CM11</f>
        <v>2.166666666666667</v>
      </c>
      <c r="CO11" s="229">
        <f>'Уточняющее касание'!R38</f>
        <v>7.7083333333333344E-3</v>
      </c>
      <c r="CP11" s="101"/>
      <c r="CQ11" s="252" t="s">
        <v>252</v>
      </c>
      <c r="CR11" s="251">
        <f>SUM(CN4:CN8)/CS11</f>
        <v>0.78474027777777777</v>
      </c>
      <c r="CS11" s="258">
        <f>SUM(CM4:CM8)</f>
        <v>24</v>
      </c>
      <c r="CT11" s="259">
        <f>CR11*CS11</f>
        <v>18.833766666666666</v>
      </c>
      <c r="CU11" s="260">
        <f>SUM(CO4:CO8)</f>
        <v>5.9097222222222273E-2</v>
      </c>
      <c r="CV11" s="101"/>
      <c r="CW11" s="101"/>
      <c r="CX11" s="101"/>
      <c r="CY11" s="101"/>
      <c r="CZ11" s="101"/>
      <c r="DA11" s="101"/>
      <c r="DB11" s="101"/>
      <c r="DC11" s="214"/>
      <c r="DD11" s="255">
        <v>43950</v>
      </c>
      <c r="DE11" s="263"/>
      <c r="DF11" s="256"/>
      <c r="DG11" s="256"/>
      <c r="DH11" s="219"/>
      <c r="DI11" s="101"/>
      <c r="DJ11" s="252" t="s">
        <v>252</v>
      </c>
      <c r="DK11" s="251">
        <f>SUM(DG4:DG8)/DL11</f>
        <v>0.94791666666666663</v>
      </c>
      <c r="DL11" s="258">
        <f>SUM(DF4:DF8)</f>
        <v>6</v>
      </c>
      <c r="DM11" s="259">
        <f>DK11*DL11</f>
        <v>5.6875</v>
      </c>
      <c r="DN11" s="260">
        <f>SUM(DH4:DH8)</f>
        <v>2.4537037037037036E-3</v>
      </c>
      <c r="DO11" s="101"/>
      <c r="DP11" s="101"/>
      <c r="DQ11" s="101"/>
      <c r="DR11" s="101"/>
      <c r="DS11" s="213"/>
      <c r="DT11" s="254"/>
      <c r="DU11" s="194"/>
      <c r="DV11" s="213"/>
      <c r="DW11" s="213"/>
      <c r="DX11" s="213"/>
    </row>
    <row r="12" spans="1:128" ht="15.75" customHeight="1" x14ac:dyDescent="0.3">
      <c r="A12" s="255">
        <v>43951</v>
      </c>
      <c r="B12" s="256"/>
      <c r="C12" s="256"/>
      <c r="D12" s="256"/>
      <c r="E12" s="219"/>
      <c r="F12" s="101"/>
      <c r="G12" s="217"/>
      <c r="H12" s="252" t="s">
        <v>253</v>
      </c>
      <c r="I12" s="247"/>
      <c r="J12" s="248"/>
      <c r="K12" s="248"/>
      <c r="L12" s="249"/>
      <c r="M12" s="101"/>
      <c r="N12" s="101"/>
      <c r="O12" s="101"/>
      <c r="P12" s="101"/>
      <c r="Q12" s="213"/>
      <c r="R12" s="213"/>
      <c r="S12" s="213"/>
      <c r="T12" s="213"/>
      <c r="U12" s="223"/>
      <c r="V12" s="213"/>
      <c r="W12" s="214"/>
      <c r="X12" s="255">
        <v>43951</v>
      </c>
      <c r="Y12" s="256"/>
      <c r="Z12" s="256"/>
      <c r="AA12" s="256"/>
      <c r="AB12" s="219"/>
      <c r="AC12" s="217"/>
      <c r="AD12" s="252" t="s">
        <v>253</v>
      </c>
      <c r="AE12" s="257">
        <f>SUM(AA9:AA12)/AF12</f>
        <v>0.70085470085470092</v>
      </c>
      <c r="AF12" s="252">
        <f>SUM(Z9:Z12)</f>
        <v>3</v>
      </c>
      <c r="AG12" s="259">
        <f>AE12*AF12</f>
        <v>2.1025641025641026</v>
      </c>
      <c r="AH12" s="260">
        <f>SUM(AB9:AB12)</f>
        <v>1.6736111111111115E-2</v>
      </c>
      <c r="AI12" s="101"/>
      <c r="AJ12" s="101"/>
      <c r="AK12" s="101"/>
      <c r="AL12" s="101"/>
      <c r="AM12" s="213"/>
      <c r="AN12" s="213"/>
      <c r="AO12" s="213"/>
      <c r="AP12" s="223"/>
      <c r="AQ12" s="213"/>
      <c r="AR12" s="214"/>
      <c r="AS12" s="255">
        <v>43951</v>
      </c>
      <c r="AT12" s="256"/>
      <c r="AU12" s="256"/>
      <c r="AV12" s="256"/>
      <c r="AW12" s="219"/>
      <c r="AX12" s="101"/>
      <c r="AY12" s="252" t="s">
        <v>253</v>
      </c>
      <c r="AZ12" s="247"/>
      <c r="BA12" s="248"/>
      <c r="BB12" s="249"/>
      <c r="BC12" s="249"/>
      <c r="BD12" s="101"/>
      <c r="BE12" s="101"/>
      <c r="BF12" s="101"/>
      <c r="BG12" s="101"/>
      <c r="BH12" s="213"/>
      <c r="BI12" s="213"/>
      <c r="BJ12" s="213"/>
      <c r="BK12" s="223"/>
      <c r="BL12" s="213"/>
      <c r="BM12" s="213"/>
      <c r="BN12" s="214"/>
      <c r="BO12" s="255">
        <v>43951</v>
      </c>
      <c r="BP12" s="263">
        <f>'ВХОДЯЩИЙ ЗВОНОК'!N33</f>
        <v>1</v>
      </c>
      <c r="BQ12" s="256">
        <f>'ВХОДЯЩИЙ ЗВОНОК'!N34</f>
        <v>1</v>
      </c>
      <c r="BR12" s="263">
        <f>BP12*BQ12</f>
        <v>1</v>
      </c>
      <c r="BS12" s="229">
        <f>'ВХОДЯЩИЙ ЗВОНОК'!N35</f>
        <v>9.8379629629629598E-4</v>
      </c>
      <c r="BT12" s="101"/>
      <c r="BU12" s="252" t="s">
        <v>253</v>
      </c>
      <c r="BV12" s="257">
        <f>SUM(BR9:BR12)/BW12</f>
        <v>0.8666666666666667</v>
      </c>
      <c r="BW12" s="252">
        <f>SUM(BQ9:BQ12)</f>
        <v>3</v>
      </c>
      <c r="BX12" s="259">
        <f>BV12*BW12</f>
        <v>2.6</v>
      </c>
      <c r="BY12" s="260">
        <f>SUM(BS9:BS12)</f>
        <v>6.6087962962962958E-3</v>
      </c>
      <c r="BZ12" s="101"/>
      <c r="CA12" s="101"/>
      <c r="CB12" s="101"/>
      <c r="CC12" s="101"/>
      <c r="CD12" s="223"/>
      <c r="CE12" s="213"/>
      <c r="CF12" s="213"/>
      <c r="CG12" s="213"/>
      <c r="CH12" s="213"/>
      <c r="CI12" s="213"/>
      <c r="CJ12" s="218"/>
      <c r="CK12" s="255">
        <v>43951</v>
      </c>
      <c r="CL12" s="263">
        <f>'Уточняющее касание'!U36</f>
        <v>0.60000000000000009</v>
      </c>
      <c r="CM12" s="256">
        <f>'Уточняющее касание'!U37</f>
        <v>2</v>
      </c>
      <c r="CN12" s="263">
        <f>CL12*CM12</f>
        <v>1.2000000000000002</v>
      </c>
      <c r="CO12" s="229">
        <f>'Уточняющее касание'!U38</f>
        <v>4.4097222222222298E-3</v>
      </c>
      <c r="CP12" s="101"/>
      <c r="CQ12" s="252" t="s">
        <v>253</v>
      </c>
      <c r="CR12" s="257">
        <f>SUM(CN9:CN12)/CS12</f>
        <v>0.71111111111111125</v>
      </c>
      <c r="CS12" s="252">
        <f>SUM(CM9:CM12)</f>
        <v>9</v>
      </c>
      <c r="CT12" s="259">
        <f>CR12*CS12</f>
        <v>6.4000000000000012</v>
      </c>
      <c r="CU12" s="253">
        <f>SUM(CO9:CO12)</f>
        <v>2.1620370370370373E-2</v>
      </c>
      <c r="CV12" s="101"/>
      <c r="CW12" s="101"/>
      <c r="CX12" s="101"/>
      <c r="CY12" s="101"/>
      <c r="CZ12" s="101"/>
      <c r="DA12" s="101"/>
      <c r="DB12" s="101"/>
      <c r="DC12" s="214"/>
      <c r="DD12" s="255">
        <v>43951</v>
      </c>
      <c r="DE12" s="256"/>
      <c r="DF12" s="256"/>
      <c r="DG12" s="256"/>
      <c r="DH12" s="219"/>
      <c r="DI12" s="101"/>
      <c r="DJ12" s="252" t="s">
        <v>253</v>
      </c>
      <c r="DK12" s="257">
        <f>SUM(DG9:DG12)/DL12</f>
        <v>1</v>
      </c>
      <c r="DL12" s="252">
        <f>SUM(DF9:DF12)</f>
        <v>1</v>
      </c>
      <c r="DM12" s="259">
        <f>DK12*DL12</f>
        <v>1</v>
      </c>
      <c r="DN12" s="253">
        <f>SUM(DH9:DH12)</f>
        <v>1.50462962962963E-4</v>
      </c>
      <c r="DO12" s="101"/>
      <c r="DP12" s="101"/>
      <c r="DQ12" s="101"/>
      <c r="DR12" s="101"/>
      <c r="DS12" s="213"/>
      <c r="DT12" s="254"/>
      <c r="DU12" s="194"/>
      <c r="DV12" s="213"/>
      <c r="DW12" s="213"/>
      <c r="DX12" s="213"/>
    </row>
    <row r="13" spans="1:128" ht="15.75" customHeight="1" x14ac:dyDescent="0.3">
      <c r="A13" s="243">
        <v>43952</v>
      </c>
      <c r="B13" s="108"/>
      <c r="C13" s="109"/>
      <c r="D13" s="109"/>
      <c r="E13" s="105"/>
      <c r="F13" s="101"/>
      <c r="G13" s="101"/>
      <c r="H13" s="264">
        <v>43952</v>
      </c>
      <c r="I13" s="265"/>
      <c r="J13" s="265"/>
      <c r="K13" s="265"/>
      <c r="L13" s="219"/>
      <c r="M13" s="101"/>
      <c r="N13" s="101"/>
      <c r="O13" s="101"/>
      <c r="P13" s="101"/>
      <c r="Q13" s="213"/>
      <c r="R13" s="254"/>
      <c r="S13" s="194"/>
      <c r="T13" s="213"/>
      <c r="U13" s="223"/>
      <c r="V13" s="213"/>
      <c r="W13" s="214"/>
      <c r="X13" s="243">
        <v>43952</v>
      </c>
      <c r="Y13" s="108"/>
      <c r="Z13" s="109"/>
      <c r="AA13" s="109"/>
      <c r="AB13" s="105"/>
      <c r="AC13" s="101"/>
      <c r="AD13" s="264">
        <v>43952</v>
      </c>
      <c r="AE13" s="265"/>
      <c r="AF13" s="265"/>
      <c r="AG13" s="219"/>
      <c r="AH13" s="219"/>
      <c r="AI13" s="101"/>
      <c r="AJ13" s="101"/>
      <c r="AK13" s="101"/>
      <c r="AL13" s="101"/>
      <c r="AM13" s="213"/>
      <c r="AN13" s="213"/>
      <c r="AO13" s="213"/>
      <c r="AP13" s="223"/>
      <c r="AQ13" s="213"/>
      <c r="AR13" s="214"/>
      <c r="AS13" s="243">
        <v>43952</v>
      </c>
      <c r="AT13" s="108"/>
      <c r="AU13" s="109"/>
      <c r="AV13" s="109"/>
      <c r="AW13" s="105"/>
      <c r="AX13" s="101"/>
      <c r="AY13" s="264">
        <v>43952</v>
      </c>
      <c r="AZ13" s="265"/>
      <c r="BA13" s="265"/>
      <c r="BB13" s="219"/>
      <c r="BC13" s="219"/>
      <c r="BD13" s="101"/>
      <c r="BE13" s="101"/>
      <c r="BF13" s="101"/>
      <c r="BG13" s="101"/>
      <c r="BH13" s="213"/>
      <c r="BI13" s="213"/>
      <c r="BJ13" s="213"/>
      <c r="BK13" s="223"/>
      <c r="BL13" s="213"/>
      <c r="BM13" s="213"/>
      <c r="BN13" s="214"/>
      <c r="BO13" s="243">
        <v>43952</v>
      </c>
      <c r="BP13" s="108"/>
      <c r="BQ13" s="109"/>
      <c r="BR13" s="109"/>
      <c r="BS13" s="105"/>
      <c r="BT13" s="101"/>
      <c r="BU13" s="264">
        <v>43952</v>
      </c>
      <c r="BV13" s="265"/>
      <c r="BW13" s="265"/>
      <c r="BX13" s="219"/>
      <c r="BY13" s="219"/>
      <c r="BZ13" s="101"/>
      <c r="CA13" s="101"/>
      <c r="CB13" s="101"/>
      <c r="CC13" s="101"/>
      <c r="CD13" s="223"/>
      <c r="CE13" s="213"/>
      <c r="CF13" s="213"/>
      <c r="CG13" s="213"/>
      <c r="CH13" s="213"/>
      <c r="CI13" s="213"/>
      <c r="CJ13" s="218"/>
      <c r="CK13" s="243">
        <v>43952</v>
      </c>
      <c r="CL13" s="108"/>
      <c r="CM13" s="109"/>
      <c r="CN13" s="109"/>
      <c r="CO13" s="105"/>
      <c r="CP13" s="101"/>
      <c r="CQ13" s="264">
        <v>43952</v>
      </c>
      <c r="CR13" s="265"/>
      <c r="CS13" s="265"/>
      <c r="CT13" s="219"/>
      <c r="CU13" s="219"/>
      <c r="CV13" s="101"/>
      <c r="CW13" s="101"/>
      <c r="CX13" s="101"/>
      <c r="CY13" s="101"/>
      <c r="CZ13" s="101"/>
      <c r="DA13" s="101"/>
      <c r="DB13" s="101"/>
      <c r="DC13" s="214"/>
      <c r="DD13" s="243">
        <v>43952</v>
      </c>
      <c r="DE13" s="108"/>
      <c r="DF13" s="109"/>
      <c r="DG13" s="109"/>
      <c r="DH13" s="105"/>
      <c r="DI13" s="101"/>
      <c r="DJ13" s="264">
        <v>43952</v>
      </c>
      <c r="DK13" s="265"/>
      <c r="DL13" s="265"/>
      <c r="DM13" s="219"/>
      <c r="DN13" s="219"/>
      <c r="DO13" s="101"/>
      <c r="DP13" s="101"/>
      <c r="DQ13" s="101"/>
      <c r="DR13" s="101"/>
      <c r="DS13" s="213"/>
      <c r="DT13" s="254"/>
      <c r="DU13" s="194"/>
      <c r="DV13" s="213"/>
      <c r="DW13" s="213"/>
      <c r="DX13" s="213"/>
    </row>
    <row r="14" spans="1:128" ht="15.75" customHeight="1" x14ac:dyDescent="0.3">
      <c r="A14" s="266">
        <v>43955</v>
      </c>
      <c r="B14" s="256"/>
      <c r="C14" s="256"/>
      <c r="D14" s="256"/>
      <c r="E14" s="219"/>
      <c r="F14" s="101"/>
      <c r="G14" s="101"/>
      <c r="H14" s="267" t="s">
        <v>254</v>
      </c>
      <c r="I14" s="240"/>
      <c r="J14" s="241"/>
      <c r="K14" s="241"/>
      <c r="L14" s="219"/>
      <c r="M14" s="101"/>
      <c r="N14" s="101"/>
      <c r="O14" s="101"/>
      <c r="P14" s="101"/>
      <c r="Q14" s="213"/>
      <c r="R14" s="254"/>
      <c r="S14" s="194"/>
      <c r="T14" s="213"/>
      <c r="U14" s="223"/>
      <c r="V14" s="213"/>
      <c r="W14" s="214"/>
      <c r="X14" s="266">
        <v>43955</v>
      </c>
      <c r="Y14" s="256"/>
      <c r="Z14" s="256"/>
      <c r="AA14" s="256"/>
      <c r="AB14" s="219"/>
      <c r="AC14" s="101"/>
      <c r="AD14" s="267" t="s">
        <v>254</v>
      </c>
      <c r="AE14" s="240"/>
      <c r="AF14" s="241"/>
      <c r="AG14" s="219"/>
      <c r="AH14" s="219"/>
      <c r="AI14" s="101"/>
      <c r="AJ14" s="101"/>
      <c r="AK14" s="101"/>
      <c r="AL14" s="101"/>
      <c r="AM14" s="213"/>
      <c r="AN14" s="213"/>
      <c r="AO14" s="213"/>
      <c r="AP14" s="223"/>
      <c r="AQ14" s="213"/>
      <c r="AR14" s="214"/>
      <c r="AS14" s="266">
        <v>43955</v>
      </c>
      <c r="AT14" s="256"/>
      <c r="AU14" s="256"/>
      <c r="AV14" s="256"/>
      <c r="AW14" s="219"/>
      <c r="AX14" s="101"/>
      <c r="AY14" s="267" t="s">
        <v>254</v>
      </c>
      <c r="AZ14" s="240">
        <f>SUM(AV14:AV18)/BA14</f>
        <v>0.90566037735849059</v>
      </c>
      <c r="BA14" s="241">
        <f>SUM(AU14:AU18)</f>
        <v>1</v>
      </c>
      <c r="BB14" s="263">
        <f>AZ14*BA14</f>
        <v>0.90566037735849059</v>
      </c>
      <c r="BC14" s="229">
        <f>SUM(AW14:AW18)</f>
        <v>1.0185185185185199E-3</v>
      </c>
      <c r="BD14" s="101"/>
      <c r="BE14" s="101"/>
      <c r="BF14" s="101"/>
      <c r="BG14" s="101"/>
      <c r="BH14" s="213"/>
      <c r="BI14" s="213"/>
      <c r="BJ14" s="213"/>
      <c r="BK14" s="223"/>
      <c r="BL14" s="213"/>
      <c r="BM14" s="213"/>
      <c r="BN14" s="214"/>
      <c r="BO14" s="266">
        <v>43955</v>
      </c>
      <c r="BP14" s="256"/>
      <c r="BQ14" s="256"/>
      <c r="BR14" s="256"/>
      <c r="BS14" s="219"/>
      <c r="BT14" s="101"/>
      <c r="BU14" s="267" t="s">
        <v>254</v>
      </c>
      <c r="BV14" s="240"/>
      <c r="BW14" s="241"/>
      <c r="BX14" s="219"/>
      <c r="BY14" s="219"/>
      <c r="BZ14" s="101"/>
      <c r="CA14" s="101"/>
      <c r="CB14" s="101"/>
      <c r="CC14" s="101"/>
      <c r="CD14" s="223"/>
      <c r="CE14" s="213"/>
      <c r="CF14" s="213"/>
      <c r="CG14" s="213"/>
      <c r="CH14" s="213"/>
      <c r="CI14" s="213"/>
      <c r="CJ14" s="218"/>
      <c r="CK14" s="266">
        <v>43955</v>
      </c>
      <c r="CL14" s="256"/>
      <c r="CM14" s="256"/>
      <c r="CN14" s="256"/>
      <c r="CO14" s="219"/>
      <c r="CP14" s="101"/>
      <c r="CQ14" s="267" t="s">
        <v>254</v>
      </c>
      <c r="CR14" s="240">
        <f>SUM(CN14:CN18)/CS14</f>
        <v>0.6777777777777777</v>
      </c>
      <c r="CS14" s="241">
        <f>SUM(CM14:CM18)</f>
        <v>3</v>
      </c>
      <c r="CT14" s="263">
        <f>CR14*CS14</f>
        <v>2.0333333333333332</v>
      </c>
      <c r="CU14" s="229">
        <f>SUM(CO14:CO18)</f>
        <v>1.2210648148148151E-2</v>
      </c>
      <c r="CV14" s="101"/>
      <c r="CW14" s="101"/>
      <c r="CX14" s="101"/>
      <c r="CY14" s="101"/>
      <c r="CZ14" s="101"/>
      <c r="DA14" s="101"/>
      <c r="DB14" s="194"/>
      <c r="DC14" s="214"/>
      <c r="DD14" s="266">
        <v>43955</v>
      </c>
      <c r="DE14" s="256"/>
      <c r="DF14" s="256"/>
      <c r="DG14" s="256"/>
      <c r="DH14" s="219"/>
      <c r="DI14" s="101"/>
      <c r="DJ14" s="267" t="s">
        <v>254</v>
      </c>
      <c r="DK14" s="240">
        <f>SUM(DG14:DG18)/DL14</f>
        <v>0.8125</v>
      </c>
      <c r="DL14" s="241">
        <f>SUM(DF14:DF18)</f>
        <v>1</v>
      </c>
      <c r="DM14" s="263">
        <f>DK14*DL14</f>
        <v>0.8125</v>
      </c>
      <c r="DN14" s="229">
        <f>SUM(DH14:DH18)</f>
        <v>6.3657407407407402E-4</v>
      </c>
      <c r="DO14" s="101"/>
      <c r="DP14" s="101"/>
      <c r="DQ14" s="101"/>
      <c r="DR14" s="101"/>
      <c r="DS14" s="213"/>
      <c r="DT14" s="254"/>
      <c r="DU14" s="194"/>
      <c r="DV14" s="213"/>
      <c r="DW14" s="213"/>
      <c r="DX14" s="213"/>
    </row>
    <row r="15" spans="1:128" ht="15.75" customHeight="1" x14ac:dyDescent="0.3">
      <c r="A15" s="266">
        <v>43956</v>
      </c>
      <c r="B15" s="263"/>
      <c r="C15" s="256"/>
      <c r="D15" s="256"/>
      <c r="E15" s="219"/>
      <c r="F15" s="101"/>
      <c r="G15" s="101"/>
      <c r="H15" s="267" t="s">
        <v>255</v>
      </c>
      <c r="I15" s="240"/>
      <c r="J15" s="241"/>
      <c r="K15" s="241"/>
      <c r="L15" s="219"/>
      <c r="M15" s="101"/>
      <c r="N15" s="101"/>
      <c r="O15" s="101"/>
      <c r="P15" s="101"/>
      <c r="Q15" s="213"/>
      <c r="R15" s="213"/>
      <c r="S15" s="213"/>
      <c r="T15" s="213"/>
      <c r="U15" s="223"/>
      <c r="V15" s="213"/>
      <c r="W15" s="214"/>
      <c r="X15" s="266">
        <v>43956</v>
      </c>
      <c r="Y15" s="263"/>
      <c r="Z15" s="256"/>
      <c r="AA15" s="256"/>
      <c r="AB15" s="219"/>
      <c r="AC15" s="101"/>
      <c r="AD15" s="267" t="s">
        <v>255</v>
      </c>
      <c r="AE15" s="240">
        <f>SUM(AA19:AA23)/AF15</f>
        <v>0.82051282051282048</v>
      </c>
      <c r="AF15" s="241">
        <f>SUM(Z19:Z23)</f>
        <v>1</v>
      </c>
      <c r="AG15" s="263">
        <f>AE15*AF15</f>
        <v>0.82051282051282048</v>
      </c>
      <c r="AH15" s="229">
        <f>SUM(AB19:AB23)</f>
        <v>4.76851851851852E-3</v>
      </c>
      <c r="AI15" s="101"/>
      <c r="AJ15" s="101"/>
      <c r="AK15" s="101"/>
      <c r="AL15" s="101"/>
      <c r="AM15" s="213"/>
      <c r="AN15" s="213"/>
      <c r="AO15" s="213"/>
      <c r="AP15" s="223"/>
      <c r="AQ15" s="213"/>
      <c r="AR15" s="214"/>
      <c r="AS15" s="266">
        <v>43956</v>
      </c>
      <c r="AT15" s="263"/>
      <c r="AU15" s="256"/>
      <c r="AV15" s="256"/>
      <c r="AW15" s="219"/>
      <c r="AX15" s="101"/>
      <c r="AY15" s="267" t="s">
        <v>255</v>
      </c>
      <c r="AZ15" s="240"/>
      <c r="BA15" s="241"/>
      <c r="BB15" s="219"/>
      <c r="BC15" s="219"/>
      <c r="BD15" s="101"/>
      <c r="BE15" s="101"/>
      <c r="BF15" s="101"/>
      <c r="BG15" s="101"/>
      <c r="BH15" s="213"/>
      <c r="BI15" s="213"/>
      <c r="BJ15" s="213"/>
      <c r="BK15" s="223"/>
      <c r="BL15" s="213"/>
      <c r="BM15" s="213"/>
      <c r="BN15" s="214"/>
      <c r="BO15" s="266">
        <v>43956</v>
      </c>
      <c r="BP15" s="263"/>
      <c r="BQ15" s="256"/>
      <c r="BR15" s="256"/>
      <c r="BS15" s="219"/>
      <c r="BT15" s="101"/>
      <c r="BU15" s="267" t="s">
        <v>255</v>
      </c>
      <c r="BV15" s="240">
        <f>SUM(BR19:BR23)/BW15</f>
        <v>0.96666666666666667</v>
      </c>
      <c r="BW15" s="241">
        <f>SUM(BQ19:BQ23)</f>
        <v>1</v>
      </c>
      <c r="BX15" s="263">
        <f>BV15*BW15</f>
        <v>0.96666666666666667</v>
      </c>
      <c r="BY15" s="229">
        <f>SUM(BS19:BS23)</f>
        <v>9.8726851851851805E-3</v>
      </c>
      <c r="BZ15" s="101"/>
      <c r="CA15" s="101"/>
      <c r="CB15" s="101"/>
      <c r="CC15" s="101"/>
      <c r="CD15" s="223"/>
      <c r="CE15" s="213"/>
      <c r="CF15" s="213"/>
      <c r="CG15" s="213"/>
      <c r="CH15" s="213"/>
      <c r="CI15" s="213"/>
      <c r="CJ15" s="218"/>
      <c r="CK15" s="266">
        <v>43956</v>
      </c>
      <c r="CL15" s="263"/>
      <c r="CM15" s="256"/>
      <c r="CN15" s="256"/>
      <c r="CO15" s="219"/>
      <c r="CP15" s="101"/>
      <c r="CQ15" s="267" t="s">
        <v>255</v>
      </c>
      <c r="CR15" s="240">
        <f>SUM(CN19:CN23)/CS15</f>
        <v>0.72424242424242424</v>
      </c>
      <c r="CS15" s="241">
        <f>SUM(CM19:CM23)</f>
        <v>11</v>
      </c>
      <c r="CT15" s="263">
        <f>CR15*CS15</f>
        <v>7.9666666666666668</v>
      </c>
      <c r="CU15" s="229">
        <f>SUM(CO19:CO23)</f>
        <v>1.3703703703703701E-2</v>
      </c>
      <c r="CV15" s="101"/>
      <c r="CW15" s="101"/>
      <c r="CX15" s="101"/>
      <c r="CY15" s="101"/>
      <c r="CZ15" s="101"/>
      <c r="DA15" s="101"/>
      <c r="DB15" s="194"/>
      <c r="DC15" s="214"/>
      <c r="DD15" s="266">
        <v>43956</v>
      </c>
      <c r="DE15" s="263"/>
      <c r="DF15" s="256"/>
      <c r="DG15" s="256"/>
      <c r="DH15" s="219"/>
      <c r="DI15" s="101"/>
      <c r="DJ15" s="267" t="s">
        <v>255</v>
      </c>
      <c r="DK15" s="240"/>
      <c r="DL15" s="241"/>
      <c r="DM15" s="219"/>
      <c r="DN15" s="219"/>
      <c r="DO15" s="101"/>
      <c r="DP15" s="101"/>
      <c r="DQ15" s="101"/>
      <c r="DR15" s="101"/>
      <c r="DS15" s="213"/>
      <c r="DT15" s="213"/>
      <c r="DU15" s="213"/>
      <c r="DV15" s="213"/>
      <c r="DW15" s="213"/>
      <c r="DX15" s="213"/>
    </row>
    <row r="16" spans="1:128" ht="15.75" customHeight="1" x14ac:dyDescent="0.3">
      <c r="A16" s="266">
        <v>43957</v>
      </c>
      <c r="B16" s="256"/>
      <c r="C16" s="256"/>
      <c r="D16" s="256"/>
      <c r="E16" s="219"/>
      <c r="F16" s="101"/>
      <c r="G16" s="101"/>
      <c r="H16" s="219" t="s">
        <v>256</v>
      </c>
      <c r="I16" s="219"/>
      <c r="J16" s="219"/>
      <c r="K16" s="219"/>
      <c r="L16" s="219"/>
      <c r="M16" s="101"/>
      <c r="N16" s="101"/>
      <c r="O16" s="101"/>
      <c r="P16" s="101"/>
      <c r="Q16" s="213"/>
      <c r="R16" s="213"/>
      <c r="S16" s="213"/>
      <c r="T16" s="213"/>
      <c r="U16" s="223"/>
      <c r="V16" s="213"/>
      <c r="W16" s="214"/>
      <c r="X16" s="266">
        <v>43957</v>
      </c>
      <c r="Y16" s="256"/>
      <c r="Z16" s="256"/>
      <c r="AA16" s="256"/>
      <c r="AB16" s="219"/>
      <c r="AC16" s="101"/>
      <c r="AD16" s="219" t="s">
        <v>256</v>
      </c>
      <c r="AE16" s="238">
        <f>SUM(AA24:AA28)/AF16</f>
        <v>0.64102564102564108</v>
      </c>
      <c r="AF16" s="219">
        <f>SUM(Z24:Z28)</f>
        <v>1</v>
      </c>
      <c r="AG16" s="263">
        <f>AE16*AF16</f>
        <v>0.64102564102564108</v>
      </c>
      <c r="AH16" s="229">
        <f>SUM(AB24:AB28)</f>
        <v>4.5254629629629603E-3</v>
      </c>
      <c r="AI16" s="101"/>
      <c r="AJ16" s="101"/>
      <c r="AK16" s="101"/>
      <c r="AL16" s="101"/>
      <c r="AM16" s="213"/>
      <c r="AN16" s="213"/>
      <c r="AO16" s="213"/>
      <c r="AP16" s="223"/>
      <c r="AQ16" s="213"/>
      <c r="AR16" s="214"/>
      <c r="AS16" s="266">
        <v>43957</v>
      </c>
      <c r="AT16" s="256"/>
      <c r="AU16" s="256"/>
      <c r="AV16" s="256"/>
      <c r="AW16" s="219"/>
      <c r="AX16" s="101"/>
      <c r="AY16" s="219" t="s">
        <v>256</v>
      </c>
      <c r="AZ16" s="219"/>
      <c r="BA16" s="219"/>
      <c r="BB16" s="219"/>
      <c r="BC16" s="219"/>
      <c r="BD16" s="101"/>
      <c r="BE16" s="101"/>
      <c r="BF16" s="101"/>
      <c r="BG16" s="101"/>
      <c r="BH16" s="213"/>
      <c r="BI16" s="213"/>
      <c r="BJ16" s="213"/>
      <c r="BK16" s="223"/>
      <c r="BL16" s="213"/>
      <c r="BM16" s="213"/>
      <c r="BN16" s="214"/>
      <c r="BO16" s="266">
        <v>43957</v>
      </c>
      <c r="BP16" s="256"/>
      <c r="BQ16" s="256"/>
      <c r="BR16" s="256"/>
      <c r="BS16" s="219"/>
      <c r="BT16" s="101"/>
      <c r="BU16" s="219" t="s">
        <v>256</v>
      </c>
      <c r="BV16" s="238">
        <f>SUM(BR24:BR28)/BW16</f>
        <v>1</v>
      </c>
      <c r="BW16" s="219">
        <f>SUM(BQ24:BQ28)</f>
        <v>1</v>
      </c>
      <c r="BX16" s="263">
        <f>BV16*BW16</f>
        <v>1</v>
      </c>
      <c r="BY16" s="229">
        <f>SUM(BS24:BS28)</f>
        <v>3.9814814814814799E-3</v>
      </c>
      <c r="BZ16" s="101"/>
      <c r="CA16" s="101"/>
      <c r="CB16" s="101"/>
      <c r="CC16" s="101"/>
      <c r="CD16" s="223"/>
      <c r="CE16" s="213"/>
      <c r="CF16" s="213"/>
      <c r="CG16" s="213"/>
      <c r="CH16" s="213"/>
      <c r="CI16" s="213"/>
      <c r="CJ16" s="218"/>
      <c r="CK16" s="266">
        <v>43957</v>
      </c>
      <c r="CL16" s="256"/>
      <c r="CM16" s="256"/>
      <c r="CN16" s="256"/>
      <c r="CO16" s="219"/>
      <c r="CP16" s="101"/>
      <c r="CQ16" s="219" t="s">
        <v>256</v>
      </c>
      <c r="CR16" s="238">
        <f>SUM(CN24:CN28)/CS16</f>
        <v>0.77083333333333337</v>
      </c>
      <c r="CS16" s="219">
        <f>SUM(CM24:CM28)</f>
        <v>8</v>
      </c>
      <c r="CT16" s="263">
        <f>CR16*CS16</f>
        <v>6.166666666666667</v>
      </c>
      <c r="CU16" s="229">
        <f>SUM(CO24:CO28)</f>
        <v>2.2974537037037036E-2</v>
      </c>
      <c r="CV16" s="101"/>
      <c r="CW16" s="101"/>
      <c r="CX16" s="101"/>
      <c r="CY16" s="101"/>
      <c r="CZ16" s="101"/>
      <c r="DA16" s="101"/>
      <c r="DB16" s="194"/>
      <c r="DC16" s="214"/>
      <c r="DD16" s="266">
        <v>43957</v>
      </c>
      <c r="DE16" s="256"/>
      <c r="DF16" s="256"/>
      <c r="DG16" s="256"/>
      <c r="DH16" s="219"/>
      <c r="DI16" s="101"/>
      <c r="DJ16" s="219" t="s">
        <v>256</v>
      </c>
      <c r="DK16" s="219"/>
      <c r="DL16" s="219"/>
      <c r="DM16" s="219"/>
      <c r="DN16" s="219"/>
      <c r="DO16" s="101"/>
      <c r="DP16" s="101"/>
      <c r="DQ16" s="101"/>
      <c r="DR16" s="101"/>
      <c r="DS16" s="213"/>
      <c r="DT16" s="213"/>
      <c r="DU16" s="213"/>
      <c r="DV16" s="213"/>
      <c r="DW16" s="213"/>
      <c r="DX16" s="213"/>
    </row>
    <row r="17" spans="1:128" ht="15.75" customHeight="1" x14ac:dyDescent="0.3">
      <c r="A17" s="266">
        <v>43958</v>
      </c>
      <c r="B17" s="256"/>
      <c r="C17" s="256"/>
      <c r="D17" s="256"/>
      <c r="E17" s="219"/>
      <c r="F17" s="101"/>
      <c r="G17" s="101"/>
      <c r="M17" s="101"/>
      <c r="N17" s="101"/>
      <c r="O17" s="101"/>
      <c r="P17" s="101"/>
      <c r="Q17" s="213"/>
      <c r="R17" s="213"/>
      <c r="S17" s="213"/>
      <c r="T17" s="213"/>
      <c r="U17" s="223"/>
      <c r="V17" s="213"/>
      <c r="W17" s="214"/>
      <c r="X17" s="266">
        <v>43958</v>
      </c>
      <c r="Y17" s="256"/>
      <c r="Z17" s="256"/>
      <c r="AA17" s="256"/>
      <c r="AB17" s="219"/>
      <c r="AC17" s="101"/>
      <c r="AI17" s="101"/>
      <c r="AJ17" s="101"/>
      <c r="AK17" s="101"/>
      <c r="AL17" s="101"/>
      <c r="AM17" s="213"/>
      <c r="AN17" s="213"/>
      <c r="AO17" s="213"/>
      <c r="AP17" s="223"/>
      <c r="AQ17" s="213"/>
      <c r="AR17" s="214"/>
      <c r="AS17" s="266">
        <v>43958</v>
      </c>
      <c r="AT17" s="256"/>
      <c r="AU17" s="256"/>
      <c r="AV17" s="256"/>
      <c r="AW17" s="219"/>
      <c r="AX17" s="101"/>
      <c r="AY17" s="268"/>
      <c r="AZ17" s="268"/>
      <c r="BA17" s="268"/>
      <c r="BB17" s="268"/>
      <c r="BC17" s="268"/>
      <c r="BD17" s="101"/>
      <c r="BE17" s="101"/>
      <c r="BF17" s="101"/>
      <c r="BG17" s="101"/>
      <c r="BH17" s="213"/>
      <c r="BI17" s="213"/>
      <c r="BJ17" s="213"/>
      <c r="BK17" s="223"/>
      <c r="BL17" s="213"/>
      <c r="BM17" s="213"/>
      <c r="BN17" s="214"/>
      <c r="BO17" s="266">
        <v>43958</v>
      </c>
      <c r="BP17" s="256"/>
      <c r="BQ17" s="256"/>
      <c r="BR17" s="256"/>
      <c r="BS17" s="219"/>
      <c r="BT17" s="101"/>
      <c r="BZ17" s="101"/>
      <c r="CA17" s="101"/>
      <c r="CB17" s="101"/>
      <c r="CC17" s="101"/>
      <c r="CD17" s="223"/>
      <c r="CE17" s="213"/>
      <c r="CF17" s="213"/>
      <c r="CG17" s="213"/>
      <c r="CH17" s="213"/>
      <c r="CI17" s="213"/>
      <c r="CJ17" s="218"/>
      <c r="CK17" s="266">
        <v>43958</v>
      </c>
      <c r="CL17" s="263">
        <f>'Уточняющее касание'!W36</f>
        <v>0.73333333333333328</v>
      </c>
      <c r="CM17" s="256">
        <f>'Уточняющее касание'!W37</f>
        <v>1</v>
      </c>
      <c r="CN17" s="263">
        <f>CL17*CM17</f>
        <v>0.73333333333333328</v>
      </c>
      <c r="CO17" s="229">
        <f>'Уточняющее касание'!W38</f>
        <v>8.1134259259259302E-3</v>
      </c>
      <c r="CP17" s="101"/>
      <c r="CQ17" s="101"/>
      <c r="CR17" s="101"/>
      <c r="CS17" s="101"/>
      <c r="CT17" s="101"/>
      <c r="CU17" s="101"/>
      <c r="CV17" s="101"/>
      <c r="CW17" s="101"/>
      <c r="CX17" s="101"/>
      <c r="CY17" s="101"/>
      <c r="CZ17" s="101"/>
      <c r="DA17" s="101"/>
      <c r="DB17" s="194"/>
      <c r="DC17" s="214"/>
      <c r="DD17" s="266">
        <v>43958</v>
      </c>
      <c r="DE17" s="256"/>
      <c r="DF17" s="256"/>
      <c r="DG17" s="256"/>
      <c r="DH17" s="219"/>
      <c r="DI17" s="101"/>
      <c r="DO17" s="101"/>
      <c r="DP17" s="101"/>
      <c r="DQ17" s="101"/>
      <c r="DR17" s="101"/>
      <c r="DS17" s="213"/>
      <c r="DT17" s="213"/>
      <c r="DU17" s="213"/>
      <c r="DV17" s="213"/>
      <c r="DW17" s="213"/>
      <c r="DX17" s="213"/>
    </row>
    <row r="18" spans="1:128" ht="15.75" customHeight="1" x14ac:dyDescent="0.3">
      <c r="A18" s="266">
        <v>43959</v>
      </c>
      <c r="B18" s="256"/>
      <c r="C18" s="256"/>
      <c r="D18" s="256"/>
      <c r="E18" s="219"/>
      <c r="F18" s="101"/>
      <c r="G18" s="101"/>
      <c r="M18" s="101"/>
      <c r="N18" s="101"/>
      <c r="O18" s="101"/>
      <c r="P18" s="101"/>
      <c r="Q18" s="213"/>
      <c r="R18" s="213"/>
      <c r="S18" s="213"/>
      <c r="T18" s="213"/>
      <c r="U18" s="223"/>
      <c r="V18" s="213"/>
      <c r="W18" s="214"/>
      <c r="X18" s="266">
        <v>43959</v>
      </c>
      <c r="Y18" s="256"/>
      <c r="Z18" s="256"/>
      <c r="AA18" s="256"/>
      <c r="AB18" s="219"/>
      <c r="AC18" s="101"/>
      <c r="AI18" s="101"/>
      <c r="AJ18" s="101"/>
      <c r="AK18" s="101"/>
      <c r="AL18" s="101"/>
      <c r="AM18" s="213"/>
      <c r="AN18" s="213"/>
      <c r="AO18" s="213"/>
      <c r="AP18" s="223"/>
      <c r="AQ18" s="213"/>
      <c r="AR18" s="214"/>
      <c r="AS18" s="266">
        <v>43959</v>
      </c>
      <c r="AT18" s="263">
        <f>'ТЗ отправлено'!F50</f>
        <v>0.90566037735849059</v>
      </c>
      <c r="AU18" s="256">
        <f>'ТЗ отправлено'!F51</f>
        <v>1</v>
      </c>
      <c r="AV18" s="263">
        <f>AT18*AU18</f>
        <v>0.90566037735849059</v>
      </c>
      <c r="AW18" s="229">
        <f>'ТЗ отправлено'!F52</f>
        <v>1.0185185185185199E-3</v>
      </c>
      <c r="AX18" s="101"/>
      <c r="AY18" s="268"/>
      <c r="AZ18" s="268"/>
      <c r="BA18" s="268"/>
      <c r="BB18" s="268"/>
      <c r="BC18" s="268"/>
      <c r="BD18" s="101"/>
      <c r="BE18" s="101"/>
      <c r="BF18" s="101"/>
      <c r="BG18" s="101"/>
      <c r="BH18" s="213"/>
      <c r="BI18" s="213"/>
      <c r="BJ18" s="213"/>
      <c r="BK18" s="223"/>
      <c r="BL18" s="213"/>
      <c r="BM18" s="213"/>
      <c r="BN18" s="214"/>
      <c r="BO18" s="266">
        <v>43959</v>
      </c>
      <c r="BP18" s="256"/>
      <c r="BQ18" s="256"/>
      <c r="BR18" s="256"/>
      <c r="BS18" s="219"/>
      <c r="BT18" s="101"/>
      <c r="BZ18" s="101"/>
      <c r="CA18" s="101"/>
      <c r="CB18" s="101"/>
      <c r="CC18" s="101"/>
      <c r="CD18" s="223"/>
      <c r="CE18" s="213"/>
      <c r="CF18" s="213"/>
      <c r="CG18" s="213"/>
      <c r="CH18" s="213"/>
      <c r="CI18" s="213"/>
      <c r="CJ18" s="218"/>
      <c r="CK18" s="266">
        <v>43959</v>
      </c>
      <c r="CL18" s="263">
        <f>'Уточняющее касание'!Z36</f>
        <v>0.65</v>
      </c>
      <c r="CM18" s="256">
        <f>'Уточняющее касание'!Z37</f>
        <v>2</v>
      </c>
      <c r="CN18" s="263">
        <f>CL18*CM18</f>
        <v>1.3</v>
      </c>
      <c r="CO18" s="229">
        <f>'Уточняющее касание'!Z38</f>
        <v>4.09722222222222E-3</v>
      </c>
      <c r="CP18" s="101"/>
      <c r="CQ18" s="101"/>
      <c r="CR18" s="101"/>
      <c r="CS18" s="101"/>
      <c r="CT18" s="101"/>
      <c r="CU18" s="101"/>
      <c r="CV18" s="101"/>
      <c r="CW18" s="101"/>
      <c r="CX18" s="101"/>
      <c r="CY18" s="101"/>
      <c r="CZ18" s="101"/>
      <c r="DA18" s="101"/>
      <c r="DB18" s="194"/>
      <c r="DC18" s="214"/>
      <c r="DD18" s="266">
        <v>43959</v>
      </c>
      <c r="DE18" s="263">
        <f>'Было не удобно говорить, недозв'!N26</f>
        <v>0.8125</v>
      </c>
      <c r="DF18" s="256">
        <f>'Было не удобно говорить, недозв'!N27</f>
        <v>1</v>
      </c>
      <c r="DG18" s="263">
        <f>DE18*DF18</f>
        <v>0.8125</v>
      </c>
      <c r="DH18" s="229">
        <f>'Было не удобно говорить, недозв'!N28</f>
        <v>6.3657407407407402E-4</v>
      </c>
      <c r="DI18" s="101"/>
      <c r="DO18" s="101"/>
      <c r="DP18" s="101"/>
      <c r="DQ18" s="101"/>
      <c r="DR18" s="101"/>
      <c r="DS18" s="213"/>
      <c r="DT18" s="213"/>
      <c r="DU18" s="213"/>
      <c r="DV18" s="213"/>
      <c r="DW18" s="213"/>
      <c r="DX18" s="213"/>
    </row>
    <row r="19" spans="1:128" ht="15.75" customHeight="1" x14ac:dyDescent="0.3">
      <c r="A19" s="243">
        <v>43962</v>
      </c>
      <c r="B19" s="244"/>
      <c r="C19" s="244"/>
      <c r="D19" s="244"/>
      <c r="E19" s="269"/>
      <c r="F19" s="101"/>
      <c r="G19" s="101"/>
      <c r="M19" s="101"/>
      <c r="N19" s="101"/>
      <c r="O19" s="101"/>
      <c r="P19" s="101"/>
      <c r="Q19" s="213"/>
      <c r="R19" s="213"/>
      <c r="S19" s="213"/>
      <c r="T19" s="213"/>
      <c r="U19" s="223"/>
      <c r="V19" s="213"/>
      <c r="W19" s="214"/>
      <c r="X19" s="243">
        <v>43962</v>
      </c>
      <c r="Y19" s="244"/>
      <c r="Z19" s="244"/>
      <c r="AA19" s="244"/>
      <c r="AB19" s="269"/>
      <c r="AC19" s="101"/>
      <c r="AI19" s="101"/>
      <c r="AJ19" s="101"/>
      <c r="AK19" s="101"/>
      <c r="AL19" s="101"/>
      <c r="AM19" s="213"/>
      <c r="AN19" s="213"/>
      <c r="AO19" s="213"/>
      <c r="AP19" s="223"/>
      <c r="AQ19" s="213"/>
      <c r="AR19" s="214"/>
      <c r="AS19" s="243">
        <v>43962</v>
      </c>
      <c r="AT19" s="244"/>
      <c r="AU19" s="244"/>
      <c r="AV19" s="244"/>
      <c r="AW19" s="269"/>
      <c r="AX19" s="101"/>
      <c r="AY19" s="268"/>
      <c r="AZ19" s="268"/>
      <c r="BA19" s="268"/>
      <c r="BB19" s="268"/>
      <c r="BC19" s="268"/>
      <c r="BD19" s="101"/>
      <c r="BE19" s="101"/>
      <c r="BF19" s="101"/>
      <c r="BG19" s="101"/>
      <c r="BH19" s="213"/>
      <c r="BI19" s="213"/>
      <c r="BJ19" s="213"/>
      <c r="BK19" s="223"/>
      <c r="BL19" s="213"/>
      <c r="BM19" s="213"/>
      <c r="BN19" s="214"/>
      <c r="BO19" s="243">
        <v>43962</v>
      </c>
      <c r="BP19" s="244"/>
      <c r="BQ19" s="244"/>
      <c r="BR19" s="244"/>
      <c r="BS19" s="269"/>
      <c r="BT19" s="101"/>
      <c r="BZ19" s="101"/>
      <c r="CA19" s="101"/>
      <c r="CB19" s="101"/>
      <c r="CC19" s="101"/>
      <c r="CD19" s="223"/>
      <c r="CE19" s="213"/>
      <c r="CF19" s="213"/>
      <c r="CG19" s="213"/>
      <c r="CH19" s="213"/>
      <c r="CI19" s="213"/>
      <c r="CJ19" s="218"/>
      <c r="CK19" s="243">
        <v>43962</v>
      </c>
      <c r="CL19" s="244"/>
      <c r="CM19" s="244"/>
      <c r="CN19" s="244"/>
      <c r="CO19" s="269"/>
      <c r="CP19" s="101"/>
      <c r="CQ19" s="101"/>
      <c r="CR19" s="101"/>
      <c r="CS19" s="101"/>
      <c r="CT19" s="101"/>
      <c r="CU19" s="101"/>
      <c r="CV19" s="101"/>
      <c r="CW19" s="101"/>
      <c r="CX19" s="101"/>
      <c r="CY19" s="101"/>
      <c r="CZ19" s="101"/>
      <c r="DA19" s="101"/>
      <c r="DB19" s="194"/>
      <c r="DC19" s="214"/>
      <c r="DD19" s="243">
        <v>43962</v>
      </c>
      <c r="DE19" s="244"/>
      <c r="DF19" s="244"/>
      <c r="DG19" s="244"/>
      <c r="DH19" s="269"/>
      <c r="DI19" s="101"/>
      <c r="DO19" s="101"/>
      <c r="DP19" s="101"/>
      <c r="DQ19" s="101"/>
      <c r="DR19" s="101"/>
      <c r="DS19" s="213"/>
      <c r="DT19" s="213"/>
      <c r="DU19" s="213"/>
      <c r="DV19" s="213"/>
      <c r="DW19" s="213"/>
      <c r="DX19" s="213"/>
    </row>
    <row r="20" spans="1:128" ht="15.75" customHeight="1" x14ac:dyDescent="0.3">
      <c r="A20" s="243">
        <v>43963</v>
      </c>
      <c r="B20" s="244"/>
      <c r="C20" s="244"/>
      <c r="D20" s="244"/>
      <c r="E20" s="269"/>
      <c r="F20" s="101"/>
      <c r="G20" s="101"/>
      <c r="L20" s="101"/>
      <c r="M20" s="101"/>
      <c r="N20" s="101"/>
      <c r="O20" s="101"/>
      <c r="P20" s="101"/>
      <c r="Q20" s="213"/>
      <c r="R20" s="213"/>
      <c r="S20" s="213"/>
      <c r="T20" s="213"/>
      <c r="U20" s="213"/>
      <c r="V20" s="213"/>
      <c r="W20" s="214"/>
      <c r="X20" s="243">
        <v>43963</v>
      </c>
      <c r="Y20" s="244"/>
      <c r="Z20" s="244"/>
      <c r="AA20" s="244"/>
      <c r="AB20" s="269"/>
      <c r="AC20" s="101"/>
      <c r="AD20" s="101"/>
      <c r="AE20" s="101"/>
      <c r="AF20" s="101"/>
      <c r="AG20" s="101"/>
      <c r="AH20" s="101"/>
      <c r="AI20" s="101"/>
      <c r="AJ20" s="101"/>
      <c r="AK20" s="101"/>
      <c r="AL20" s="101"/>
      <c r="AM20" s="213"/>
      <c r="AN20" s="213"/>
      <c r="AO20" s="213"/>
      <c r="AP20" s="213"/>
      <c r="AQ20" s="213"/>
      <c r="AR20" s="214"/>
      <c r="AS20" s="243">
        <v>43963</v>
      </c>
      <c r="AT20" s="244"/>
      <c r="AU20" s="244"/>
      <c r="AV20" s="244"/>
      <c r="AW20" s="269"/>
      <c r="AX20" s="101"/>
      <c r="AY20" s="101"/>
      <c r="AZ20" s="101"/>
      <c r="BA20" s="101"/>
      <c r="BB20" s="101"/>
      <c r="BC20" s="101"/>
      <c r="BD20" s="101"/>
      <c r="BE20" s="101"/>
      <c r="BF20" s="101"/>
      <c r="BG20" s="101"/>
      <c r="BH20" s="213"/>
      <c r="BI20" s="213"/>
      <c r="BJ20" s="213"/>
      <c r="BK20" s="213"/>
      <c r="BL20" s="213"/>
      <c r="BM20" s="213"/>
      <c r="BN20" s="214"/>
      <c r="BO20" s="243">
        <v>43963</v>
      </c>
      <c r="BP20" s="244"/>
      <c r="BQ20" s="244"/>
      <c r="BR20" s="244"/>
      <c r="BS20" s="269"/>
      <c r="BT20" s="101"/>
      <c r="BU20" s="101"/>
      <c r="BV20" s="101"/>
      <c r="BW20" s="101"/>
      <c r="BX20" s="101"/>
      <c r="BY20" s="101"/>
      <c r="BZ20" s="101"/>
      <c r="CA20" s="101"/>
      <c r="CB20" s="101"/>
      <c r="CC20" s="101"/>
      <c r="CD20" s="213"/>
      <c r="CE20" s="213"/>
      <c r="CF20" s="213"/>
      <c r="CG20" s="213"/>
      <c r="CH20" s="213"/>
      <c r="CI20" s="213"/>
      <c r="CJ20" s="218"/>
      <c r="CK20" s="243">
        <v>43963</v>
      </c>
      <c r="CL20" s="235">
        <f>'Уточняющее касание'!AD36</f>
        <v>0.57777777777777772</v>
      </c>
      <c r="CM20" s="244">
        <f>'Уточняющее касание'!AD37</f>
        <v>3</v>
      </c>
      <c r="CN20" s="235">
        <f t="shared" ref="CN20:CN28" si="0">CL20*CM20</f>
        <v>1.7333333333333332</v>
      </c>
      <c r="CO20" s="245">
        <f>'Уточняющее касание'!AD38</f>
        <v>2.7662037037037013E-3</v>
      </c>
      <c r="CP20" s="101"/>
      <c r="CQ20" s="101"/>
      <c r="CR20" s="101"/>
      <c r="CS20" s="101"/>
      <c r="CT20" s="101"/>
      <c r="CU20" s="101"/>
      <c r="CV20" s="101"/>
      <c r="CW20" s="101"/>
      <c r="CX20" s="101"/>
      <c r="CY20" s="101"/>
      <c r="CZ20" s="101"/>
      <c r="DA20" s="101"/>
      <c r="DB20" s="194"/>
      <c r="DC20" s="214"/>
      <c r="DD20" s="243">
        <v>43963</v>
      </c>
      <c r="DE20" s="244"/>
      <c r="DF20" s="244"/>
      <c r="DG20" s="244"/>
      <c r="DH20" s="269"/>
      <c r="DI20" s="101"/>
      <c r="DJ20" s="101"/>
      <c r="DK20" s="101"/>
      <c r="DL20" s="101"/>
      <c r="DM20" s="101"/>
      <c r="DN20" s="101"/>
      <c r="DO20" s="101"/>
      <c r="DP20" s="101"/>
      <c r="DQ20" s="101"/>
      <c r="DR20" s="101"/>
      <c r="DS20" s="213"/>
      <c r="DT20" s="213"/>
      <c r="DU20" s="213"/>
      <c r="DV20" s="213"/>
      <c r="DW20" s="213"/>
      <c r="DX20" s="213"/>
    </row>
    <row r="21" spans="1:128" ht="15.75" customHeight="1" x14ac:dyDescent="0.3">
      <c r="A21" s="243">
        <v>43964</v>
      </c>
      <c r="B21" s="244"/>
      <c r="C21" s="244"/>
      <c r="D21" s="244"/>
      <c r="E21" s="269"/>
      <c r="F21" s="101"/>
      <c r="G21" s="101"/>
      <c r="H21" s="101"/>
      <c r="I21" s="101"/>
      <c r="J21" s="101"/>
      <c r="K21" s="101"/>
      <c r="L21" s="101"/>
      <c r="M21" s="101"/>
      <c r="N21" s="101"/>
      <c r="O21" s="101"/>
      <c r="P21" s="101"/>
      <c r="Q21" s="213"/>
      <c r="R21" s="213"/>
      <c r="S21" s="213"/>
      <c r="T21" s="213"/>
      <c r="U21" s="213"/>
      <c r="V21" s="213"/>
      <c r="W21" s="214"/>
      <c r="X21" s="243">
        <v>43964</v>
      </c>
      <c r="Y21" s="244"/>
      <c r="Z21" s="244"/>
      <c r="AA21" s="244"/>
      <c r="AB21" s="269"/>
      <c r="AC21" s="101"/>
      <c r="AD21" s="101"/>
      <c r="AE21" s="101"/>
      <c r="AF21" s="101"/>
      <c r="AG21" s="101"/>
      <c r="AH21" s="101"/>
      <c r="AI21" s="101"/>
      <c r="AJ21" s="101"/>
      <c r="AK21" s="101"/>
      <c r="AL21" s="101"/>
      <c r="AM21" s="213"/>
      <c r="AN21" s="213"/>
      <c r="AO21" s="213"/>
      <c r="AP21" s="213"/>
      <c r="AQ21" s="213"/>
      <c r="AR21" s="214"/>
      <c r="AS21" s="243">
        <v>43964</v>
      </c>
      <c r="AT21" s="244"/>
      <c r="AU21" s="244"/>
      <c r="AV21" s="244"/>
      <c r="AW21" s="269"/>
      <c r="AX21" s="101"/>
      <c r="AY21" s="101"/>
      <c r="AZ21" s="101"/>
      <c r="BA21" s="101"/>
      <c r="BB21" s="101"/>
      <c r="BC21" s="101"/>
      <c r="BD21" s="101"/>
      <c r="BE21" s="101"/>
      <c r="BF21" s="101"/>
      <c r="BG21" s="101"/>
      <c r="BH21" s="213"/>
      <c r="BI21" s="213"/>
      <c r="BJ21" s="213"/>
      <c r="BK21" s="213"/>
      <c r="BL21" s="213"/>
      <c r="BM21" s="213"/>
      <c r="BN21" s="214"/>
      <c r="BO21" s="243">
        <v>43964</v>
      </c>
      <c r="BP21" s="244"/>
      <c r="BQ21" s="244"/>
      <c r="BR21" s="244"/>
      <c r="BS21" s="269"/>
      <c r="BT21" s="101"/>
      <c r="BU21" s="101"/>
      <c r="BV21" s="101"/>
      <c r="BW21" s="101"/>
      <c r="BX21" s="101"/>
      <c r="BY21" s="101"/>
      <c r="BZ21" s="101"/>
      <c r="CA21" s="101"/>
      <c r="CB21" s="101"/>
      <c r="CC21" s="101"/>
      <c r="CD21" s="213"/>
      <c r="CE21" s="213"/>
      <c r="CF21" s="213"/>
      <c r="CG21" s="213"/>
      <c r="CH21" s="213"/>
      <c r="CI21" s="213"/>
      <c r="CJ21" s="218"/>
      <c r="CK21" s="243">
        <v>43964</v>
      </c>
      <c r="CL21" s="235">
        <f>'Уточняющее касание'!AH36</f>
        <v>0.85555555555555562</v>
      </c>
      <c r="CM21" s="244">
        <f>'Уточняющее касание'!AH37</f>
        <v>3</v>
      </c>
      <c r="CN21" s="235">
        <f t="shared" si="0"/>
        <v>2.5666666666666669</v>
      </c>
      <c r="CO21" s="245">
        <f>'Уточняющее касание'!AH38</f>
        <v>4.5486111111111083E-3</v>
      </c>
      <c r="CP21" s="101"/>
      <c r="CQ21" s="101"/>
      <c r="CR21" s="101"/>
      <c r="CS21" s="101"/>
      <c r="CT21" s="101"/>
      <c r="CU21" s="101"/>
      <c r="CV21" s="101"/>
      <c r="CW21" s="101"/>
      <c r="CX21" s="101"/>
      <c r="CY21" s="101"/>
      <c r="CZ21" s="101"/>
      <c r="DA21" s="101"/>
      <c r="DB21" s="194"/>
      <c r="DC21" s="214"/>
      <c r="DD21" s="243">
        <v>43964</v>
      </c>
      <c r="DE21" s="244"/>
      <c r="DF21" s="244"/>
      <c r="DG21" s="244"/>
      <c r="DH21" s="269"/>
      <c r="DI21" s="101"/>
      <c r="DJ21" s="101"/>
      <c r="DK21" s="101"/>
      <c r="DL21" s="101"/>
      <c r="DM21" s="101"/>
      <c r="DN21" s="101"/>
      <c r="DO21" s="101"/>
      <c r="DP21" s="101"/>
      <c r="DQ21" s="101"/>
      <c r="DR21" s="101"/>
      <c r="DS21" s="213"/>
      <c r="DT21" s="213"/>
      <c r="DU21" s="213"/>
      <c r="DV21" s="213"/>
      <c r="DW21" s="213"/>
      <c r="DX21" s="213"/>
    </row>
    <row r="22" spans="1:128" ht="15.75" customHeight="1" x14ac:dyDescent="0.3">
      <c r="A22" s="243">
        <v>43965</v>
      </c>
      <c r="B22" s="244"/>
      <c r="C22" s="244"/>
      <c r="D22" s="244"/>
      <c r="E22" s="269"/>
      <c r="F22" s="101"/>
      <c r="G22" s="101"/>
      <c r="H22" s="101"/>
      <c r="I22" s="101"/>
      <c r="J22" s="101"/>
      <c r="K22" s="101"/>
      <c r="L22" s="101"/>
      <c r="M22" s="101"/>
      <c r="N22" s="101"/>
      <c r="O22" s="101"/>
      <c r="P22" s="101"/>
      <c r="Q22" s="213"/>
      <c r="R22" s="213"/>
      <c r="S22" s="213"/>
      <c r="T22" s="213"/>
      <c r="U22" s="213"/>
      <c r="V22" s="213"/>
      <c r="W22" s="214"/>
      <c r="X22" s="243">
        <v>43965</v>
      </c>
      <c r="Y22" s="244"/>
      <c r="Z22" s="244"/>
      <c r="AA22" s="244"/>
      <c r="AB22" s="269"/>
      <c r="AC22" s="101"/>
      <c r="AD22" s="101"/>
      <c r="AE22" s="101"/>
      <c r="AF22" s="101"/>
      <c r="AG22" s="101"/>
      <c r="AH22" s="101"/>
      <c r="AI22" s="101"/>
      <c r="AJ22" s="101"/>
      <c r="AK22" s="101"/>
      <c r="AL22" s="101"/>
      <c r="AM22" s="213"/>
      <c r="AN22" s="213"/>
      <c r="AO22" s="213"/>
      <c r="AP22" s="213"/>
      <c r="AQ22" s="213"/>
      <c r="AR22" s="214"/>
      <c r="AS22" s="243">
        <v>43965</v>
      </c>
      <c r="AT22" s="244"/>
      <c r="AU22" s="244"/>
      <c r="AV22" s="244"/>
      <c r="AW22" s="269"/>
      <c r="AX22" s="101"/>
      <c r="AY22" s="101"/>
      <c r="AZ22" s="101"/>
      <c r="BA22" s="101"/>
      <c r="BB22" s="101"/>
      <c r="BC22" s="101"/>
      <c r="BD22" s="101"/>
      <c r="BE22" s="101"/>
      <c r="BF22" s="101"/>
      <c r="BG22" s="101"/>
      <c r="BH22" s="213"/>
      <c r="BI22" s="213"/>
      <c r="BJ22" s="213"/>
      <c r="BK22" s="213"/>
      <c r="BL22" s="213"/>
      <c r="BM22" s="213"/>
      <c r="BN22" s="214"/>
      <c r="BO22" s="243">
        <v>43965</v>
      </c>
      <c r="BP22" s="235">
        <f>'ВХОДЯЩИЙ ЗВОНОК'!P33</f>
        <v>0.96666666666666667</v>
      </c>
      <c r="BQ22" s="244">
        <f>'ВХОДЯЩИЙ ЗВОНОК'!P34</f>
        <v>1</v>
      </c>
      <c r="BR22" s="235">
        <f>BP22*BQ22</f>
        <v>0.96666666666666667</v>
      </c>
      <c r="BS22" s="245">
        <f>'ВХОДЯЩИЙ ЗВОНОК'!P35</f>
        <v>9.8726851851851805E-3</v>
      </c>
      <c r="BT22" s="101"/>
      <c r="BU22" s="101"/>
      <c r="BV22" s="101"/>
      <c r="BW22" s="101"/>
      <c r="BX22" s="101"/>
      <c r="BY22" s="101"/>
      <c r="BZ22" s="101"/>
      <c r="CA22" s="101"/>
      <c r="CB22" s="101"/>
      <c r="CC22" s="101"/>
      <c r="CD22" s="213"/>
      <c r="CE22" s="213"/>
      <c r="CF22" s="213"/>
      <c r="CG22" s="213"/>
      <c r="CH22" s="213"/>
      <c r="CI22" s="213"/>
      <c r="CJ22" s="218"/>
      <c r="CK22" s="243">
        <v>43965</v>
      </c>
      <c r="CL22" s="235">
        <f>'Уточняющее касание'!AL36</f>
        <v>0.6777777777777777</v>
      </c>
      <c r="CM22" s="244">
        <f>'Уточняющее касание'!AL37</f>
        <v>3</v>
      </c>
      <c r="CN22" s="235">
        <f t="shared" si="0"/>
        <v>2.0333333333333332</v>
      </c>
      <c r="CO22" s="245">
        <f>'Уточняющее касание'!AL38</f>
        <v>2.1527777777777799E-3</v>
      </c>
      <c r="CP22" s="101"/>
      <c r="CQ22" s="101"/>
      <c r="CR22" s="101"/>
      <c r="CS22" s="101"/>
      <c r="CT22" s="101"/>
      <c r="CU22" s="101"/>
      <c r="CV22" s="101"/>
      <c r="CW22" s="101"/>
      <c r="CX22" s="101"/>
      <c r="CY22" s="101"/>
      <c r="CZ22" s="101"/>
      <c r="DA22" s="101"/>
      <c r="DB22" s="194"/>
      <c r="DC22" s="214"/>
      <c r="DD22" s="243">
        <v>43965</v>
      </c>
      <c r="DE22" s="244"/>
      <c r="DF22" s="244"/>
      <c r="DG22" s="244"/>
      <c r="DH22" s="269"/>
      <c r="DI22" s="101"/>
      <c r="DJ22" s="101"/>
      <c r="DK22" s="101"/>
      <c r="DL22" s="101"/>
      <c r="DM22" s="101"/>
      <c r="DN22" s="101"/>
      <c r="DO22" s="101"/>
      <c r="DP22" s="101"/>
      <c r="DQ22" s="101"/>
      <c r="DR22" s="101"/>
      <c r="DS22" s="213"/>
      <c r="DT22" s="213"/>
      <c r="DU22" s="213"/>
      <c r="DV22" s="213"/>
      <c r="DW22" s="213"/>
      <c r="DX22" s="213"/>
    </row>
    <row r="23" spans="1:128" ht="15.75" customHeight="1" x14ac:dyDescent="0.3">
      <c r="A23" s="243">
        <v>43966</v>
      </c>
      <c r="B23" s="244"/>
      <c r="C23" s="244"/>
      <c r="D23" s="244"/>
      <c r="E23" s="269"/>
      <c r="F23" s="101"/>
      <c r="G23" s="101"/>
      <c r="H23" s="101"/>
      <c r="I23" s="101"/>
      <c r="J23" s="101"/>
      <c r="K23" s="101"/>
      <c r="L23" s="101"/>
      <c r="M23" s="101"/>
      <c r="N23" s="101"/>
      <c r="O23" s="101"/>
      <c r="P23" s="101"/>
      <c r="Q23" s="213"/>
      <c r="R23" s="213"/>
      <c r="S23" s="213"/>
      <c r="T23" s="213"/>
      <c r="U23" s="213"/>
      <c r="V23" s="213"/>
      <c r="W23" s="214"/>
      <c r="X23" s="243">
        <v>43966</v>
      </c>
      <c r="Y23" s="235">
        <f>'Звонок ЛПР'!N45</f>
        <v>0.82051282051282048</v>
      </c>
      <c r="Z23" s="244">
        <f>'Звонок ЛПР'!N46</f>
        <v>1</v>
      </c>
      <c r="AA23" s="235">
        <f>Y23*Z23</f>
        <v>0.82051282051282048</v>
      </c>
      <c r="AB23" s="245">
        <f>'Звонок ЛПР'!N47</f>
        <v>4.76851851851852E-3</v>
      </c>
      <c r="AC23" s="101"/>
      <c r="AD23" s="101"/>
      <c r="AE23" s="101"/>
      <c r="AF23" s="101"/>
      <c r="AG23" s="101"/>
      <c r="AH23" s="101"/>
      <c r="AI23" s="101"/>
      <c r="AJ23" s="101"/>
      <c r="AK23" s="101"/>
      <c r="AL23" s="101"/>
      <c r="AM23" s="213"/>
      <c r="AN23" s="213"/>
      <c r="AO23" s="213"/>
      <c r="AP23" s="213"/>
      <c r="AQ23" s="213"/>
      <c r="AR23" s="214"/>
      <c r="AS23" s="243">
        <v>43966</v>
      </c>
      <c r="AT23" s="244"/>
      <c r="AU23" s="244"/>
      <c r="AV23" s="244"/>
      <c r="AW23" s="269"/>
      <c r="AX23" s="101"/>
      <c r="AY23" s="101"/>
      <c r="AZ23" s="101"/>
      <c r="BA23" s="101"/>
      <c r="BB23" s="101"/>
      <c r="BC23" s="101"/>
      <c r="BD23" s="101"/>
      <c r="BE23" s="101"/>
      <c r="BF23" s="101"/>
      <c r="BG23" s="101"/>
      <c r="BH23" s="213"/>
      <c r="BI23" s="213"/>
      <c r="BJ23" s="213"/>
      <c r="BK23" s="213"/>
      <c r="BL23" s="213"/>
      <c r="BM23" s="213"/>
      <c r="BN23" s="214"/>
      <c r="BO23" s="243">
        <v>43966</v>
      </c>
      <c r="BP23" s="244"/>
      <c r="BQ23" s="244"/>
      <c r="BR23" s="244"/>
      <c r="BS23" s="269"/>
      <c r="BT23" s="101"/>
      <c r="BU23" s="101"/>
      <c r="BV23" s="101"/>
      <c r="BW23" s="101"/>
      <c r="BX23" s="101"/>
      <c r="BY23" s="101"/>
      <c r="BZ23" s="101"/>
      <c r="CA23" s="101"/>
      <c r="CB23" s="101"/>
      <c r="CC23" s="101"/>
      <c r="CD23" s="213"/>
      <c r="CE23" s="213"/>
      <c r="CF23" s="213"/>
      <c r="CG23" s="213"/>
      <c r="CH23" s="213"/>
      <c r="CI23" s="213"/>
      <c r="CJ23" s="218"/>
      <c r="CK23" s="243">
        <v>43966</v>
      </c>
      <c r="CL23" s="235">
        <f>'Уточняющее касание'!AO36</f>
        <v>0.81666666666666665</v>
      </c>
      <c r="CM23" s="244">
        <f>'Уточняющее касание'!AO37</f>
        <v>2</v>
      </c>
      <c r="CN23" s="235">
        <f t="shared" si="0"/>
        <v>1.6333333333333333</v>
      </c>
      <c r="CO23" s="245">
        <f>'Уточняющее касание'!AO38</f>
        <v>4.2361111111111106E-3</v>
      </c>
      <c r="CP23" s="101"/>
      <c r="CQ23" s="101"/>
      <c r="CR23" s="101"/>
      <c r="CS23" s="101"/>
      <c r="CT23" s="101"/>
      <c r="CU23" s="101"/>
      <c r="CV23" s="101"/>
      <c r="CW23" s="101"/>
      <c r="CX23" s="101"/>
      <c r="CY23" s="101"/>
      <c r="CZ23" s="101"/>
      <c r="DA23" s="213"/>
      <c r="DB23" s="194"/>
      <c r="DC23" s="214"/>
      <c r="DD23" s="243">
        <v>43966</v>
      </c>
      <c r="DE23" s="244"/>
      <c r="DF23" s="244"/>
      <c r="DG23" s="244"/>
      <c r="DH23" s="269"/>
      <c r="DI23" s="101"/>
      <c r="DJ23" s="101"/>
      <c r="DK23" s="101"/>
      <c r="DL23" s="101"/>
      <c r="DM23" s="101"/>
      <c r="DN23" s="101"/>
      <c r="DO23" s="101"/>
      <c r="DP23" s="101"/>
      <c r="DQ23" s="101"/>
      <c r="DR23" s="101"/>
      <c r="DS23" s="213"/>
      <c r="DT23" s="213"/>
      <c r="DU23" s="213"/>
      <c r="DV23" s="213"/>
      <c r="DW23" s="213"/>
      <c r="DX23" s="213"/>
    </row>
    <row r="24" spans="1:128" ht="15.75" customHeight="1" x14ac:dyDescent="0.3">
      <c r="A24" s="255">
        <v>43969</v>
      </c>
      <c r="B24" s="256"/>
      <c r="C24" s="256"/>
      <c r="D24" s="256"/>
      <c r="E24" s="219"/>
      <c r="F24" s="213"/>
      <c r="G24" s="213"/>
      <c r="H24" s="213"/>
      <c r="I24" s="213"/>
      <c r="J24" s="213"/>
      <c r="K24" s="213"/>
      <c r="L24" s="213"/>
      <c r="M24" s="213"/>
      <c r="N24" s="213"/>
      <c r="O24" s="213"/>
      <c r="P24" s="213"/>
      <c r="Q24" s="213"/>
      <c r="R24" s="213"/>
      <c r="S24" s="213"/>
      <c r="T24" s="213"/>
      <c r="U24" s="213"/>
      <c r="V24" s="213"/>
      <c r="W24" s="218"/>
      <c r="X24" s="255">
        <v>43969</v>
      </c>
      <c r="Y24" s="263">
        <f>'Звонок ЛПР'!P45</f>
        <v>0.64102564102564108</v>
      </c>
      <c r="Z24" s="256">
        <f>'Звонок ЛПР'!P46</f>
        <v>1</v>
      </c>
      <c r="AA24" s="263">
        <f>Y24*Z24</f>
        <v>0.64102564102564108</v>
      </c>
      <c r="AB24" s="229">
        <f>'Звонок ЛПР'!P47</f>
        <v>4.5254629629629603E-3</v>
      </c>
      <c r="AC24" s="213"/>
      <c r="AD24" s="213"/>
      <c r="AE24" s="213"/>
      <c r="AF24" s="213"/>
      <c r="AG24" s="213"/>
      <c r="AH24" s="213"/>
      <c r="AI24" s="213"/>
      <c r="AJ24" s="213"/>
      <c r="AK24" s="213"/>
      <c r="AL24" s="213"/>
      <c r="AM24" s="213"/>
      <c r="AN24" s="213"/>
      <c r="AO24" s="213"/>
      <c r="AP24" s="213"/>
      <c r="AQ24" s="213"/>
      <c r="AR24" s="218"/>
      <c r="AS24" s="255">
        <v>43969</v>
      </c>
      <c r="AT24" s="256"/>
      <c r="AU24" s="256"/>
      <c r="AV24" s="256"/>
      <c r="AW24" s="219"/>
      <c r="AX24" s="213"/>
      <c r="AY24" s="213"/>
      <c r="AZ24" s="213"/>
      <c r="BA24" s="213"/>
      <c r="BB24" s="213"/>
      <c r="BC24" s="213"/>
      <c r="BD24" s="213"/>
      <c r="BE24" s="213"/>
      <c r="BF24" s="213"/>
      <c r="BG24" s="213"/>
      <c r="BH24" s="213"/>
      <c r="BI24" s="213"/>
      <c r="BJ24" s="213"/>
      <c r="BK24" s="213"/>
      <c r="BL24" s="213"/>
      <c r="BM24" s="213"/>
      <c r="BN24" s="218"/>
      <c r="BO24" s="255">
        <v>43969</v>
      </c>
      <c r="BP24" s="256"/>
      <c r="BQ24" s="256"/>
      <c r="BR24" s="256"/>
      <c r="BS24" s="219"/>
      <c r="BT24" s="213"/>
      <c r="BU24" s="213"/>
      <c r="BV24" s="213"/>
      <c r="BW24" s="213"/>
      <c r="BX24" s="213"/>
      <c r="BY24" s="213"/>
      <c r="BZ24" s="213"/>
      <c r="CA24" s="213"/>
      <c r="CB24" s="213"/>
      <c r="CC24" s="213"/>
      <c r="CD24" s="213"/>
      <c r="CE24" s="213"/>
      <c r="CF24" s="213"/>
      <c r="CG24" s="213"/>
      <c r="CH24" s="213"/>
      <c r="CI24" s="213"/>
      <c r="CJ24" s="218"/>
      <c r="CK24" s="255">
        <v>43969</v>
      </c>
      <c r="CL24" s="263">
        <f>'Уточняющее касание'!AR36</f>
        <v>0.8</v>
      </c>
      <c r="CM24" s="256">
        <f>'Уточняющее касание'!AR37</f>
        <v>2</v>
      </c>
      <c r="CN24" s="263">
        <f t="shared" si="0"/>
        <v>1.6</v>
      </c>
      <c r="CO24" s="229">
        <f>'Уточняющее касание'!AR38</f>
        <v>5.4745370370370399E-3</v>
      </c>
      <c r="CP24" s="101"/>
      <c r="CQ24" s="101"/>
      <c r="CR24" s="101"/>
      <c r="CS24" s="101"/>
      <c r="CT24" s="101"/>
      <c r="CU24" s="101"/>
      <c r="CV24" s="101"/>
      <c r="CW24" s="101"/>
      <c r="CX24" s="101"/>
      <c r="CY24" s="101"/>
      <c r="CZ24" s="101"/>
      <c r="DA24" s="213"/>
      <c r="DB24" s="194"/>
      <c r="DC24" s="218"/>
      <c r="DD24" s="255">
        <v>43969</v>
      </c>
      <c r="DE24" s="256"/>
      <c r="DF24" s="256"/>
      <c r="DG24" s="256"/>
      <c r="DH24" s="219"/>
      <c r="DI24" s="213"/>
      <c r="DJ24" s="213"/>
      <c r="DK24" s="213"/>
      <c r="DL24" s="213"/>
      <c r="DM24" s="213"/>
      <c r="DN24" s="213"/>
      <c r="DO24" s="213"/>
      <c r="DP24" s="213"/>
      <c r="DQ24" s="213"/>
      <c r="DR24" s="213"/>
      <c r="DS24" s="213"/>
      <c r="DT24" s="213"/>
      <c r="DU24" s="213"/>
      <c r="DV24" s="213"/>
      <c r="DW24" s="213"/>
      <c r="DX24" s="213"/>
    </row>
    <row r="25" spans="1:128" ht="15.75" customHeight="1" x14ac:dyDescent="0.3">
      <c r="A25" s="255">
        <v>43970</v>
      </c>
      <c r="B25" s="256"/>
      <c r="C25" s="256"/>
      <c r="D25" s="256"/>
      <c r="E25" s="219"/>
      <c r="F25" s="213"/>
      <c r="G25" s="213"/>
      <c r="H25" s="213"/>
      <c r="I25" s="213"/>
      <c r="J25" s="213"/>
      <c r="K25" s="213"/>
      <c r="L25" s="213"/>
      <c r="M25" s="213"/>
      <c r="N25" s="213"/>
      <c r="O25" s="213"/>
      <c r="P25" s="213"/>
      <c r="Q25" s="213"/>
      <c r="R25" s="213"/>
      <c r="S25" s="213"/>
      <c r="T25" s="213"/>
      <c r="U25" s="213"/>
      <c r="V25" s="213"/>
      <c r="W25" s="218"/>
      <c r="X25" s="255">
        <v>43970</v>
      </c>
      <c r="Y25" s="256"/>
      <c r="Z25" s="256"/>
      <c r="AA25" s="256"/>
      <c r="AB25" s="219"/>
      <c r="AC25" s="213"/>
      <c r="AD25" s="213"/>
      <c r="AE25" s="213"/>
      <c r="AF25" s="213"/>
      <c r="AG25" s="213"/>
      <c r="AH25" s="213"/>
      <c r="AI25" s="213"/>
      <c r="AJ25" s="213"/>
      <c r="AK25" s="213"/>
      <c r="AL25" s="213"/>
      <c r="AM25" s="213"/>
      <c r="AN25" s="213"/>
      <c r="AO25" s="213"/>
      <c r="AP25" s="213"/>
      <c r="AQ25" s="213"/>
      <c r="AR25" s="218"/>
      <c r="AS25" s="255">
        <v>43970</v>
      </c>
      <c r="AT25" s="256"/>
      <c r="AU25" s="256"/>
      <c r="AV25" s="256"/>
      <c r="AW25" s="219"/>
      <c r="AX25" s="213"/>
      <c r="AY25" s="213"/>
      <c r="AZ25" s="213"/>
      <c r="BA25" s="213"/>
      <c r="BB25" s="213"/>
      <c r="BC25" s="213"/>
      <c r="BD25" s="213"/>
      <c r="BE25" s="213"/>
      <c r="BF25" s="213"/>
      <c r="BG25" s="213"/>
      <c r="BH25" s="213"/>
      <c r="BI25" s="213"/>
      <c r="BJ25" s="213"/>
      <c r="BK25" s="213"/>
      <c r="BL25" s="213"/>
      <c r="BM25" s="213"/>
      <c r="BN25" s="218"/>
      <c r="BO25" s="255">
        <v>43970</v>
      </c>
      <c r="BP25" s="256"/>
      <c r="BQ25" s="256"/>
      <c r="BR25" s="256"/>
      <c r="BS25" s="219"/>
      <c r="BT25" s="213"/>
      <c r="BU25" s="213"/>
      <c r="BV25" s="213"/>
      <c r="BW25" s="213"/>
      <c r="BX25" s="213"/>
      <c r="BY25" s="213"/>
      <c r="BZ25" s="213"/>
      <c r="CA25" s="213"/>
      <c r="CB25" s="213"/>
      <c r="CC25" s="213"/>
      <c r="CD25" s="213"/>
      <c r="CE25" s="213"/>
      <c r="CF25" s="213"/>
      <c r="CG25" s="213"/>
      <c r="CH25" s="213"/>
      <c r="CI25" s="213"/>
      <c r="CJ25" s="218"/>
      <c r="CK25" s="255">
        <v>43970</v>
      </c>
      <c r="CL25" s="263">
        <f>'Уточняющее касание'!AT36</f>
        <v>0.73333333333333328</v>
      </c>
      <c r="CM25" s="256">
        <f>'Уточняющее касание'!AT37</f>
        <v>1</v>
      </c>
      <c r="CN25" s="263">
        <f t="shared" si="0"/>
        <v>0.73333333333333328</v>
      </c>
      <c r="CO25" s="229">
        <f>'Уточняющее касание'!AT38</f>
        <v>1.3425925925925901E-3</v>
      </c>
      <c r="CP25" s="101"/>
      <c r="CQ25" s="101"/>
      <c r="CR25" s="101"/>
      <c r="CS25" s="101"/>
      <c r="CT25" s="101"/>
      <c r="CU25" s="101"/>
      <c r="CV25" s="101"/>
      <c r="CW25" s="101"/>
      <c r="CX25" s="101"/>
      <c r="CY25" s="101"/>
      <c r="CZ25" s="101"/>
      <c r="DA25" s="213"/>
      <c r="DB25" s="194"/>
      <c r="DC25" s="218"/>
      <c r="DD25" s="255">
        <v>43970</v>
      </c>
      <c r="DE25" s="256"/>
      <c r="DF25" s="256"/>
      <c r="DG25" s="256"/>
      <c r="DH25" s="219"/>
      <c r="DI25" s="213"/>
      <c r="DJ25" s="213"/>
      <c r="DK25" s="213"/>
      <c r="DL25" s="213"/>
      <c r="DM25" s="213"/>
      <c r="DN25" s="213"/>
      <c r="DO25" s="213"/>
      <c r="DP25" s="213"/>
      <c r="DQ25" s="213"/>
      <c r="DR25" s="213"/>
      <c r="DS25" s="213"/>
      <c r="DT25" s="213"/>
      <c r="DU25" s="213"/>
      <c r="DV25" s="213"/>
      <c r="DW25" s="213"/>
      <c r="DX25" s="213"/>
    </row>
    <row r="26" spans="1:128" ht="15.75" customHeight="1" x14ac:dyDescent="0.3">
      <c r="A26" s="255">
        <v>43971</v>
      </c>
      <c r="B26" s="256"/>
      <c r="C26" s="256"/>
      <c r="D26" s="256"/>
      <c r="E26" s="219"/>
      <c r="F26" s="213"/>
      <c r="G26" s="213"/>
      <c r="H26" s="213"/>
      <c r="I26" s="213"/>
      <c r="J26" s="213"/>
      <c r="K26" s="213"/>
      <c r="L26" s="213"/>
      <c r="M26" s="213"/>
      <c r="N26" s="213"/>
      <c r="O26" s="213"/>
      <c r="P26" s="213"/>
      <c r="Q26" s="213"/>
      <c r="R26" s="213"/>
      <c r="S26" s="213"/>
      <c r="T26" s="213"/>
      <c r="U26" s="213"/>
      <c r="V26" s="213"/>
      <c r="W26" s="213"/>
      <c r="X26" s="255">
        <v>43971</v>
      </c>
      <c r="Y26" s="256"/>
      <c r="Z26" s="256"/>
      <c r="AA26" s="256"/>
      <c r="AB26" s="219"/>
      <c r="AC26" s="213"/>
      <c r="AD26" s="213"/>
      <c r="AE26" s="213"/>
      <c r="AF26" s="213"/>
      <c r="AG26" s="213"/>
      <c r="AH26" s="213"/>
      <c r="AI26" s="213"/>
      <c r="AJ26" s="213"/>
      <c r="AK26" s="213"/>
      <c r="AL26" s="213"/>
      <c r="AM26" s="213"/>
      <c r="AN26" s="213"/>
      <c r="AO26" s="213"/>
      <c r="AP26" s="213"/>
      <c r="AQ26" s="213"/>
      <c r="AR26" s="213"/>
      <c r="AS26" s="255">
        <v>43971</v>
      </c>
      <c r="AT26" s="256"/>
      <c r="AU26" s="256"/>
      <c r="AV26" s="256"/>
      <c r="AW26" s="219"/>
      <c r="AX26" s="213"/>
      <c r="AY26" s="213"/>
      <c r="AZ26" s="213"/>
      <c r="BA26" s="213"/>
      <c r="BB26" s="213"/>
      <c r="BC26" s="213"/>
      <c r="BD26" s="213"/>
      <c r="BE26" s="213"/>
      <c r="BF26" s="213"/>
      <c r="BG26" s="213"/>
      <c r="BH26" s="213"/>
      <c r="BI26" s="213"/>
      <c r="BJ26" s="213"/>
      <c r="BK26" s="213"/>
      <c r="BL26" s="213"/>
      <c r="BM26" s="213"/>
      <c r="BN26" s="213"/>
      <c r="BO26" s="255">
        <v>43971</v>
      </c>
      <c r="BP26" s="256"/>
      <c r="BQ26" s="256"/>
      <c r="BR26" s="256"/>
      <c r="BS26" s="219"/>
      <c r="BT26" s="213"/>
      <c r="BU26" s="213"/>
      <c r="BV26" s="213"/>
      <c r="BW26" s="213"/>
      <c r="BX26" s="213"/>
      <c r="BY26" s="213"/>
      <c r="BZ26" s="213"/>
      <c r="CA26" s="213"/>
      <c r="CB26" s="213"/>
      <c r="CC26" s="213"/>
      <c r="CD26" s="213"/>
      <c r="CE26" s="213"/>
      <c r="CF26" s="213"/>
      <c r="CG26" s="213"/>
      <c r="CH26" s="213"/>
      <c r="CI26" s="213"/>
      <c r="CJ26" s="213"/>
      <c r="CK26" s="255">
        <v>43971</v>
      </c>
      <c r="CL26" s="263">
        <f>'Уточняющее касание'!AV36</f>
        <v>0.76666666666666672</v>
      </c>
      <c r="CM26" s="256">
        <f>'Уточняющее касание'!AV37</f>
        <v>1</v>
      </c>
      <c r="CN26" s="263">
        <f t="shared" si="0"/>
        <v>0.76666666666666672</v>
      </c>
      <c r="CO26" s="229">
        <f>'Уточняющее касание'!AV38</f>
        <v>2.2569444444444399E-3</v>
      </c>
      <c r="CP26" s="101"/>
      <c r="CQ26" s="101"/>
      <c r="CR26" s="101"/>
      <c r="CS26" s="101"/>
      <c r="CT26" s="101"/>
      <c r="CU26" s="101"/>
      <c r="CV26" s="101"/>
      <c r="CW26" s="101"/>
      <c r="CX26" s="101"/>
      <c r="CY26" s="101"/>
      <c r="CZ26" s="101"/>
      <c r="DA26" s="213"/>
      <c r="DB26" s="194"/>
      <c r="DC26" s="213"/>
      <c r="DD26" s="255">
        <v>43971</v>
      </c>
      <c r="DE26" s="256"/>
      <c r="DF26" s="256"/>
      <c r="DG26" s="256"/>
      <c r="DH26" s="219"/>
      <c r="DI26" s="213"/>
      <c r="DJ26" s="213"/>
      <c r="DK26" s="213"/>
      <c r="DL26" s="213"/>
      <c r="DM26" s="213"/>
      <c r="DN26" s="213"/>
      <c r="DO26" s="213"/>
      <c r="DP26" s="213"/>
      <c r="DQ26" s="213"/>
      <c r="DR26" s="213"/>
      <c r="DS26" s="213"/>
      <c r="DT26" s="213"/>
      <c r="DU26" s="213"/>
      <c r="DV26" s="213"/>
      <c r="DW26" s="213"/>
      <c r="DX26" s="213"/>
    </row>
    <row r="27" spans="1:128" ht="15.75" customHeight="1" x14ac:dyDescent="0.3">
      <c r="A27" s="255">
        <v>43972</v>
      </c>
      <c r="B27" s="256"/>
      <c r="C27" s="256"/>
      <c r="D27" s="256"/>
      <c r="E27" s="219"/>
      <c r="F27" s="213"/>
      <c r="G27" s="213"/>
      <c r="H27" s="213"/>
      <c r="I27" s="213"/>
      <c r="J27" s="213"/>
      <c r="K27" s="213"/>
      <c r="L27" s="213"/>
      <c r="M27" s="213"/>
      <c r="N27" s="213"/>
      <c r="O27" s="213"/>
      <c r="P27" s="213"/>
      <c r="Q27" s="213"/>
      <c r="R27" s="213"/>
      <c r="S27" s="213"/>
      <c r="T27" s="213"/>
      <c r="U27" s="213"/>
      <c r="V27" s="213"/>
      <c r="W27" s="213"/>
      <c r="X27" s="255">
        <v>43972</v>
      </c>
      <c r="Y27" s="256"/>
      <c r="Z27" s="256"/>
      <c r="AA27" s="256"/>
      <c r="AB27" s="219"/>
      <c r="AC27" s="213"/>
      <c r="AD27" s="213"/>
      <c r="AE27" s="213"/>
      <c r="AF27" s="213"/>
      <c r="AG27" s="213"/>
      <c r="AH27" s="213"/>
      <c r="AI27" s="213"/>
      <c r="AJ27" s="213"/>
      <c r="AK27" s="213"/>
      <c r="AL27" s="213"/>
      <c r="AM27" s="213"/>
      <c r="AN27" s="213"/>
      <c r="AO27" s="213"/>
      <c r="AP27" s="213"/>
      <c r="AQ27" s="213"/>
      <c r="AR27" s="213"/>
      <c r="AS27" s="255">
        <v>43972</v>
      </c>
      <c r="AT27" s="256"/>
      <c r="AU27" s="256"/>
      <c r="AV27" s="256"/>
      <c r="AW27" s="219"/>
      <c r="AX27" s="213"/>
      <c r="AY27" s="213"/>
      <c r="AZ27" s="213"/>
      <c r="BA27" s="213"/>
      <c r="BB27" s="213"/>
      <c r="BC27" s="213"/>
      <c r="BD27" s="213"/>
      <c r="BE27" s="213"/>
      <c r="BF27" s="213"/>
      <c r="BG27" s="213"/>
      <c r="BH27" s="213"/>
      <c r="BI27" s="213"/>
      <c r="BJ27" s="213"/>
      <c r="BK27" s="213"/>
      <c r="BL27" s="213"/>
      <c r="BM27" s="213"/>
      <c r="BN27" s="213"/>
      <c r="BO27" s="255">
        <v>43972</v>
      </c>
      <c r="BP27" s="263">
        <f>'ВХОДЯЩИЙ ЗВОНОК'!R33</f>
        <v>1</v>
      </c>
      <c r="BQ27" s="256">
        <f>'ВХОДЯЩИЙ ЗВОНОК'!R34</f>
        <v>1</v>
      </c>
      <c r="BR27" s="263">
        <f>BP27*BQ27</f>
        <v>1</v>
      </c>
      <c r="BS27" s="229">
        <f>'ВХОДЯЩИЙ ЗВОНОК'!R35</f>
        <v>3.9814814814814799E-3</v>
      </c>
      <c r="BT27" s="213"/>
      <c r="BU27" s="213"/>
      <c r="BV27" s="213"/>
      <c r="BW27" s="213"/>
      <c r="BX27" s="213"/>
      <c r="BY27" s="213"/>
      <c r="BZ27" s="213"/>
      <c r="CA27" s="213"/>
      <c r="CB27" s="213"/>
      <c r="CC27" s="213"/>
      <c r="CD27" s="213"/>
      <c r="CE27" s="213"/>
      <c r="CF27" s="213"/>
      <c r="CG27" s="213"/>
      <c r="CH27" s="213"/>
      <c r="CI27" s="213"/>
      <c r="CJ27" s="213"/>
      <c r="CK27" s="255">
        <v>43972</v>
      </c>
      <c r="CL27" s="263">
        <f>'Уточняющее касание'!AZ36</f>
        <v>0.74444444444444446</v>
      </c>
      <c r="CM27" s="256">
        <f>'Уточняющее касание'!AZ37</f>
        <v>3</v>
      </c>
      <c r="CN27" s="263">
        <f t="shared" si="0"/>
        <v>2.2333333333333334</v>
      </c>
      <c r="CO27" s="229">
        <f>'Уточняющее касание'!AZ38</f>
        <v>1.3148148148148152E-2</v>
      </c>
      <c r="CP27" s="213"/>
      <c r="CQ27" s="213"/>
      <c r="CR27" s="213"/>
      <c r="CS27" s="213"/>
      <c r="CT27" s="213"/>
      <c r="CU27" s="213"/>
      <c r="CV27" s="213"/>
      <c r="CW27" s="213"/>
      <c r="CX27" s="213"/>
      <c r="CY27" s="213"/>
      <c r="CZ27" s="213"/>
      <c r="DA27" s="213"/>
      <c r="DB27" s="194"/>
      <c r="DC27" s="213"/>
      <c r="DD27" s="255">
        <v>43972</v>
      </c>
      <c r="DE27" s="256"/>
      <c r="DF27" s="256"/>
      <c r="DG27" s="256"/>
      <c r="DH27" s="219"/>
      <c r="DI27" s="213"/>
      <c r="DJ27" s="213"/>
      <c r="DK27" s="213"/>
      <c r="DL27" s="213"/>
      <c r="DM27" s="213"/>
      <c r="DN27" s="213"/>
      <c r="DO27" s="213"/>
      <c r="DP27" s="213"/>
      <c r="DQ27" s="213"/>
      <c r="DR27" s="213"/>
      <c r="DS27" s="213"/>
      <c r="DT27" s="213"/>
      <c r="DU27" s="213"/>
      <c r="DV27" s="213"/>
      <c r="DW27" s="213"/>
      <c r="DX27" s="213"/>
    </row>
    <row r="28" spans="1:128" ht="15.75" customHeight="1" x14ac:dyDescent="0.3">
      <c r="A28" s="266">
        <v>43973</v>
      </c>
      <c r="B28" s="219"/>
      <c r="C28" s="219"/>
      <c r="D28" s="219"/>
      <c r="E28" s="219"/>
      <c r="F28" s="213"/>
      <c r="G28" s="213"/>
      <c r="H28" s="213"/>
      <c r="I28" s="213"/>
      <c r="J28" s="213"/>
      <c r="K28" s="213"/>
      <c r="L28" s="213"/>
      <c r="M28" s="213"/>
      <c r="N28" s="213"/>
      <c r="O28" s="213"/>
      <c r="P28" s="213"/>
      <c r="Q28" s="213"/>
      <c r="R28" s="213"/>
      <c r="S28" s="213"/>
      <c r="T28" s="213"/>
      <c r="U28" s="213"/>
      <c r="V28" s="213"/>
      <c r="W28" s="213"/>
      <c r="X28" s="266">
        <v>43973</v>
      </c>
      <c r="Y28" s="219"/>
      <c r="Z28" s="219"/>
      <c r="AA28" s="219"/>
      <c r="AB28" s="219"/>
      <c r="AC28" s="213"/>
      <c r="AD28" s="213"/>
      <c r="AE28" s="213"/>
      <c r="AF28" s="213"/>
      <c r="AG28" s="213"/>
      <c r="AH28" s="213"/>
      <c r="AI28" s="213"/>
      <c r="AJ28" s="213"/>
      <c r="AK28" s="213"/>
      <c r="AL28" s="213"/>
      <c r="AM28" s="213"/>
      <c r="AN28" s="213"/>
      <c r="AO28" s="213"/>
      <c r="AP28" s="213"/>
      <c r="AQ28" s="213"/>
      <c r="AR28" s="213"/>
      <c r="AS28" s="266">
        <v>43973</v>
      </c>
      <c r="AT28" s="219"/>
      <c r="AU28" s="219"/>
      <c r="AV28" s="219"/>
      <c r="AW28" s="219"/>
      <c r="AX28" s="213"/>
      <c r="AY28" s="213"/>
      <c r="AZ28" s="213"/>
      <c r="BA28" s="213"/>
      <c r="BB28" s="213"/>
      <c r="BC28" s="213"/>
      <c r="BD28" s="213"/>
      <c r="BE28" s="213"/>
      <c r="BF28" s="213"/>
      <c r="BG28" s="213"/>
      <c r="BH28" s="213"/>
      <c r="BI28" s="213"/>
      <c r="BJ28" s="213"/>
      <c r="BK28" s="213"/>
      <c r="BL28" s="213"/>
      <c r="BM28" s="213"/>
      <c r="BN28" s="213"/>
      <c r="BO28" s="266">
        <v>43973</v>
      </c>
      <c r="BP28" s="219"/>
      <c r="BQ28" s="219"/>
      <c r="BR28" s="219"/>
      <c r="BS28" s="219"/>
      <c r="BT28" s="213"/>
      <c r="BU28" s="213"/>
      <c r="BV28" s="213"/>
      <c r="BW28" s="213"/>
      <c r="BX28" s="213"/>
      <c r="BY28" s="213"/>
      <c r="BZ28" s="213"/>
      <c r="CA28" s="213"/>
      <c r="CB28" s="213"/>
      <c r="CC28" s="213"/>
      <c r="CD28" s="213"/>
      <c r="CE28" s="213"/>
      <c r="CF28" s="213"/>
      <c r="CG28" s="213"/>
      <c r="CH28" s="213"/>
      <c r="CI28" s="213"/>
      <c r="CJ28" s="213"/>
      <c r="CK28" s="266">
        <v>43973</v>
      </c>
      <c r="CL28" s="238">
        <f>'Уточняющее касание'!BB36</f>
        <v>0.83333333333333337</v>
      </c>
      <c r="CM28" s="219">
        <f>'Уточняющее касание'!BB37</f>
        <v>1</v>
      </c>
      <c r="CN28" s="263">
        <f t="shared" si="0"/>
        <v>0.83333333333333337</v>
      </c>
      <c r="CO28" s="229">
        <f>'Уточняющее касание'!BB38</f>
        <v>7.5231481481481503E-4</v>
      </c>
      <c r="CP28" s="213"/>
      <c r="CQ28" s="213"/>
      <c r="CR28" s="213"/>
      <c r="CS28" s="213"/>
      <c r="CT28" s="213"/>
      <c r="CU28" s="213"/>
      <c r="CV28" s="213"/>
      <c r="CW28" s="213"/>
      <c r="CX28" s="213"/>
      <c r="CY28" s="213"/>
      <c r="CZ28" s="213"/>
      <c r="DA28" s="213"/>
      <c r="DB28" s="194"/>
      <c r="DC28" s="213"/>
      <c r="DD28" s="266">
        <v>43973</v>
      </c>
      <c r="DE28" s="219"/>
      <c r="DF28" s="219"/>
      <c r="DG28" s="219"/>
      <c r="DH28" s="219"/>
      <c r="DI28" s="213"/>
      <c r="DJ28" s="213"/>
      <c r="DK28" s="213"/>
      <c r="DL28" s="213"/>
      <c r="DM28" s="213"/>
      <c r="DN28" s="213"/>
      <c r="DO28" s="213"/>
      <c r="DP28" s="213"/>
      <c r="DQ28" s="213"/>
      <c r="DR28" s="213"/>
      <c r="DS28" s="213"/>
      <c r="DT28" s="213"/>
      <c r="DU28" s="213"/>
      <c r="DV28" s="213"/>
      <c r="DW28" s="213"/>
      <c r="DX28" s="213"/>
    </row>
    <row r="29" spans="1:128" ht="15.75" customHeight="1" x14ac:dyDescent="0.3">
      <c r="A29" s="270"/>
      <c r="B29" s="268"/>
      <c r="C29" s="268"/>
      <c r="D29" s="268"/>
      <c r="E29" s="268"/>
      <c r="F29" s="213"/>
      <c r="G29" s="213"/>
      <c r="H29" s="213"/>
      <c r="I29" s="213"/>
      <c r="J29" s="213"/>
      <c r="K29" s="213"/>
      <c r="L29" s="213"/>
      <c r="M29" s="213"/>
      <c r="N29" s="213"/>
      <c r="O29" s="213"/>
      <c r="P29" s="213"/>
      <c r="Q29" s="213"/>
      <c r="R29" s="213"/>
      <c r="S29" s="213"/>
      <c r="T29" s="213"/>
      <c r="U29" s="213"/>
      <c r="V29" s="213"/>
      <c r="W29" s="213"/>
      <c r="X29" s="270"/>
      <c r="Y29" s="268"/>
      <c r="Z29" s="268"/>
      <c r="AA29" s="268"/>
      <c r="AB29" s="268"/>
      <c r="AC29" s="213"/>
      <c r="AD29" s="213"/>
      <c r="AE29" s="213"/>
      <c r="AF29" s="213"/>
      <c r="AG29" s="213"/>
      <c r="AH29" s="213"/>
      <c r="AI29" s="213"/>
      <c r="AJ29" s="213"/>
      <c r="AK29" s="213"/>
      <c r="AL29" s="213"/>
      <c r="AM29" s="213"/>
      <c r="AN29" s="213"/>
      <c r="AO29" s="213"/>
      <c r="AP29" s="213"/>
      <c r="AQ29" s="213"/>
      <c r="AR29" s="213"/>
      <c r="AS29" s="270"/>
      <c r="AT29" s="268"/>
      <c r="AU29" s="268"/>
      <c r="AV29" s="268"/>
      <c r="AW29" s="268"/>
      <c r="AX29" s="213"/>
      <c r="AY29" s="213"/>
      <c r="AZ29" s="213"/>
      <c r="BA29" s="213"/>
      <c r="BB29" s="213"/>
      <c r="BC29" s="213"/>
      <c r="BD29" s="213"/>
      <c r="BE29" s="213"/>
      <c r="BF29" s="213"/>
      <c r="BG29" s="213"/>
      <c r="BH29" s="213"/>
      <c r="BI29" s="213"/>
      <c r="BJ29" s="213"/>
      <c r="BK29" s="213"/>
      <c r="BL29" s="213"/>
      <c r="BM29" s="213"/>
      <c r="BN29" s="213"/>
      <c r="BO29" s="270"/>
      <c r="BP29" s="268"/>
      <c r="BQ29" s="268"/>
      <c r="BR29" s="268"/>
      <c r="BS29" s="268"/>
      <c r="BT29" s="213"/>
      <c r="BU29" s="213"/>
      <c r="BV29" s="213"/>
      <c r="BW29" s="213"/>
      <c r="BX29" s="213"/>
      <c r="BY29" s="213"/>
      <c r="BZ29" s="213"/>
      <c r="CA29" s="213"/>
      <c r="CB29" s="213"/>
      <c r="CC29" s="213"/>
      <c r="CD29" s="213"/>
      <c r="CE29" s="213"/>
      <c r="CF29" s="213"/>
      <c r="CG29" s="213"/>
      <c r="CH29" s="213"/>
      <c r="CI29" s="213"/>
      <c r="CJ29" s="213"/>
      <c r="CK29" s="270"/>
      <c r="CL29" s="268"/>
      <c r="CM29" s="268"/>
      <c r="CN29" s="268"/>
      <c r="CO29" s="268"/>
      <c r="CP29" s="213"/>
      <c r="CQ29" s="213"/>
      <c r="CR29" s="213"/>
      <c r="CS29" s="213"/>
      <c r="CT29" s="213"/>
      <c r="CU29" s="213"/>
      <c r="CV29" s="213"/>
      <c r="CW29" s="213"/>
      <c r="CX29" s="213"/>
      <c r="CY29" s="213"/>
      <c r="CZ29" s="213"/>
      <c r="DA29" s="213"/>
      <c r="DB29" s="194"/>
      <c r="DC29" s="213"/>
      <c r="DD29" s="270"/>
      <c r="DE29" s="268"/>
      <c r="DF29" s="268"/>
      <c r="DG29" s="268"/>
      <c r="DH29" s="268"/>
      <c r="DI29" s="213"/>
      <c r="DJ29" s="213"/>
      <c r="DK29" s="213"/>
      <c r="DL29" s="213"/>
      <c r="DM29" s="213"/>
      <c r="DN29" s="213"/>
      <c r="DO29" s="213"/>
      <c r="DP29" s="213"/>
      <c r="DQ29" s="213"/>
      <c r="DR29" s="213"/>
      <c r="DS29" s="213"/>
      <c r="DT29" s="213"/>
      <c r="DU29" s="213"/>
      <c r="DV29" s="213"/>
      <c r="DW29" s="213"/>
      <c r="DX29" s="213"/>
    </row>
    <row r="30" spans="1:128" ht="15.75" customHeight="1" x14ac:dyDescent="0.3">
      <c r="A30" s="270"/>
      <c r="B30" s="268"/>
      <c r="C30" s="268"/>
      <c r="D30" s="268"/>
      <c r="E30" s="268"/>
      <c r="F30" s="213"/>
      <c r="G30" s="213"/>
      <c r="H30" s="213"/>
      <c r="I30" s="213"/>
      <c r="J30" s="213"/>
      <c r="K30" s="213"/>
      <c r="L30" s="213"/>
      <c r="M30" s="213"/>
      <c r="N30" s="213"/>
      <c r="O30" s="213"/>
      <c r="P30" s="213"/>
      <c r="Q30" s="213"/>
      <c r="R30" s="213"/>
      <c r="S30" s="213"/>
      <c r="T30" s="213"/>
      <c r="U30" s="213"/>
      <c r="V30" s="213"/>
      <c r="W30" s="213"/>
      <c r="X30" s="270"/>
      <c r="Y30" s="268"/>
      <c r="Z30" s="268"/>
      <c r="AA30" s="268"/>
      <c r="AB30" s="268"/>
      <c r="AC30" s="213"/>
      <c r="AD30" s="213"/>
      <c r="AE30" s="213"/>
      <c r="AF30" s="213"/>
      <c r="AG30" s="213"/>
      <c r="AH30" s="213"/>
      <c r="AI30" s="213"/>
      <c r="AJ30" s="213"/>
      <c r="AK30" s="213"/>
      <c r="AL30" s="213"/>
      <c r="AM30" s="213"/>
      <c r="AN30" s="213"/>
      <c r="AO30" s="213"/>
      <c r="AP30" s="213"/>
      <c r="AQ30" s="213"/>
      <c r="AR30" s="213"/>
      <c r="AS30" s="270"/>
      <c r="AT30" s="268"/>
      <c r="AU30" s="268"/>
      <c r="AV30" s="268"/>
      <c r="AW30" s="268"/>
      <c r="AX30" s="213"/>
      <c r="AY30" s="213"/>
      <c r="AZ30" s="213"/>
      <c r="BA30" s="213"/>
      <c r="BB30" s="213"/>
      <c r="BC30" s="213"/>
      <c r="BD30" s="213"/>
      <c r="BE30" s="213"/>
      <c r="BF30" s="213"/>
      <c r="BG30" s="213"/>
      <c r="BH30" s="213"/>
      <c r="BI30" s="213"/>
      <c r="BJ30" s="213"/>
      <c r="BK30" s="213"/>
      <c r="BL30" s="213"/>
      <c r="BM30" s="213"/>
      <c r="BN30" s="213"/>
      <c r="BO30" s="270"/>
      <c r="BP30" s="268"/>
      <c r="BQ30" s="268"/>
      <c r="BR30" s="268"/>
      <c r="BS30" s="268"/>
      <c r="BT30" s="213"/>
      <c r="BU30" s="213"/>
      <c r="BV30" s="213"/>
      <c r="BW30" s="213"/>
      <c r="BX30" s="213"/>
      <c r="BY30" s="213"/>
      <c r="BZ30" s="213"/>
      <c r="CA30" s="213"/>
      <c r="CB30" s="213"/>
      <c r="CC30" s="213"/>
      <c r="CD30" s="213"/>
      <c r="CE30" s="213"/>
      <c r="CF30" s="213"/>
      <c r="CG30" s="213"/>
      <c r="CH30" s="213"/>
      <c r="CI30" s="213"/>
      <c r="CJ30" s="213"/>
      <c r="CK30" s="270"/>
      <c r="CL30" s="268"/>
      <c r="CM30" s="268"/>
      <c r="CN30" s="268"/>
      <c r="CO30" s="268"/>
      <c r="CP30" s="213"/>
      <c r="CQ30" s="213"/>
      <c r="CR30" s="213"/>
      <c r="CS30" s="213"/>
      <c r="CT30" s="213"/>
      <c r="CU30" s="213"/>
      <c r="CV30" s="213"/>
      <c r="CW30" s="213"/>
      <c r="CX30" s="213"/>
      <c r="CY30" s="213"/>
      <c r="CZ30" s="213"/>
      <c r="DA30" s="213"/>
      <c r="DB30" s="194"/>
      <c r="DC30" s="213"/>
      <c r="DD30" s="270"/>
      <c r="DE30" s="268"/>
      <c r="DF30" s="268"/>
      <c r="DG30" s="268"/>
      <c r="DH30" s="268"/>
      <c r="DI30" s="213"/>
      <c r="DJ30" s="213"/>
      <c r="DK30" s="213"/>
      <c r="DL30" s="213"/>
      <c r="DM30" s="213"/>
      <c r="DN30" s="213"/>
      <c r="DO30" s="213"/>
      <c r="DP30" s="213"/>
      <c r="DQ30" s="213"/>
      <c r="DR30" s="213"/>
      <c r="DS30" s="213"/>
      <c r="DT30" s="213"/>
      <c r="DU30" s="213"/>
      <c r="DV30" s="213"/>
      <c r="DW30" s="213"/>
      <c r="DX30" s="213"/>
    </row>
    <row r="31" spans="1:128" ht="15.75" customHeight="1" x14ac:dyDescent="0.3">
      <c r="A31" s="270"/>
      <c r="B31" s="268"/>
      <c r="C31" s="268"/>
      <c r="D31" s="268"/>
      <c r="E31" s="268"/>
      <c r="F31" s="213"/>
      <c r="G31" s="213"/>
      <c r="H31" s="213"/>
      <c r="I31" s="213"/>
      <c r="J31" s="213"/>
      <c r="K31" s="213"/>
      <c r="L31" s="213"/>
      <c r="M31" s="213"/>
      <c r="N31" s="213"/>
      <c r="O31" s="213"/>
      <c r="P31" s="213"/>
      <c r="Q31" s="213"/>
      <c r="R31" s="213"/>
      <c r="S31" s="213"/>
      <c r="T31" s="213"/>
      <c r="U31" s="213"/>
      <c r="V31" s="213"/>
      <c r="W31" s="213"/>
      <c r="X31" s="270"/>
      <c r="Y31" s="268"/>
      <c r="Z31" s="268"/>
      <c r="AA31" s="268"/>
      <c r="AB31" s="268"/>
      <c r="AC31" s="213"/>
      <c r="AD31" s="213"/>
      <c r="AE31" s="213"/>
      <c r="AF31" s="213"/>
      <c r="AG31" s="213"/>
      <c r="AH31" s="213"/>
      <c r="AI31" s="213"/>
      <c r="AJ31" s="213"/>
      <c r="AK31" s="213"/>
      <c r="AL31" s="213"/>
      <c r="AM31" s="213"/>
      <c r="AN31" s="213"/>
      <c r="AO31" s="213"/>
      <c r="AP31" s="213"/>
      <c r="AQ31" s="213"/>
      <c r="AR31" s="213"/>
      <c r="AS31" s="270"/>
      <c r="AT31" s="268"/>
      <c r="AU31" s="268"/>
      <c r="AV31" s="268"/>
      <c r="AW31" s="268"/>
      <c r="AX31" s="213"/>
      <c r="AY31" s="213"/>
      <c r="AZ31" s="213"/>
      <c r="BA31" s="213"/>
      <c r="BB31" s="213"/>
      <c r="BC31" s="213"/>
      <c r="BD31" s="213"/>
      <c r="BE31" s="213"/>
      <c r="BF31" s="213"/>
      <c r="BG31" s="213"/>
      <c r="BH31" s="213"/>
      <c r="BI31" s="213"/>
      <c r="BJ31" s="213"/>
      <c r="BK31" s="213"/>
      <c r="BL31" s="213"/>
      <c r="BM31" s="213"/>
      <c r="BN31" s="213"/>
      <c r="BO31" s="270"/>
      <c r="BP31" s="268"/>
      <c r="BQ31" s="268"/>
      <c r="BR31" s="268"/>
      <c r="BS31" s="268"/>
      <c r="BT31" s="213"/>
      <c r="BU31" s="213"/>
      <c r="BV31" s="213"/>
      <c r="BW31" s="213"/>
      <c r="BX31" s="213"/>
      <c r="BY31" s="213"/>
      <c r="BZ31" s="213"/>
      <c r="CA31" s="213"/>
      <c r="CB31" s="213"/>
      <c r="CC31" s="213"/>
      <c r="CD31" s="213"/>
      <c r="CE31" s="213"/>
      <c r="CF31" s="213"/>
      <c r="CG31" s="213"/>
      <c r="CH31" s="213"/>
      <c r="CI31" s="213"/>
      <c r="CJ31" s="213"/>
      <c r="CK31" s="270"/>
      <c r="CL31" s="268"/>
      <c r="CM31" s="268"/>
      <c r="CN31" s="268"/>
      <c r="CO31" s="268"/>
      <c r="CP31" s="213"/>
      <c r="CQ31" s="213"/>
      <c r="CR31" s="213"/>
      <c r="CS31" s="213"/>
      <c r="CT31" s="213"/>
      <c r="CU31" s="213"/>
      <c r="CV31" s="213"/>
      <c r="CW31" s="213"/>
      <c r="CX31" s="213"/>
      <c r="CY31" s="213"/>
      <c r="CZ31" s="213"/>
      <c r="DA31" s="213"/>
      <c r="DB31" s="194"/>
      <c r="DC31" s="213"/>
      <c r="DD31" s="270"/>
      <c r="DE31" s="268"/>
      <c r="DF31" s="268"/>
      <c r="DG31" s="268"/>
      <c r="DH31" s="268"/>
      <c r="DI31" s="213"/>
      <c r="DJ31" s="213"/>
      <c r="DK31" s="213"/>
      <c r="DL31" s="213"/>
      <c r="DM31" s="213"/>
      <c r="DN31" s="213"/>
      <c r="DO31" s="213"/>
      <c r="DP31" s="213"/>
      <c r="DQ31" s="213"/>
      <c r="DR31" s="213"/>
      <c r="DS31" s="213"/>
      <c r="DT31" s="213"/>
      <c r="DU31" s="213"/>
      <c r="DV31" s="213"/>
      <c r="DW31" s="213"/>
      <c r="DX31" s="213"/>
    </row>
    <row r="32" spans="1:128" ht="15.75" customHeight="1" x14ac:dyDescent="0.3">
      <c r="A32" s="213"/>
      <c r="B32" s="213"/>
      <c r="C32" s="213"/>
      <c r="D32" s="213"/>
      <c r="E32" s="213"/>
      <c r="F32" s="213"/>
      <c r="G32" s="213"/>
      <c r="H32" s="213"/>
      <c r="I32" s="213"/>
      <c r="J32" s="213"/>
      <c r="K32" s="213"/>
      <c r="L32" s="213"/>
      <c r="M32" s="213"/>
      <c r="N32" s="213"/>
      <c r="O32" s="213"/>
      <c r="P32" s="213"/>
      <c r="Q32" s="213"/>
      <c r="R32" s="213"/>
      <c r="S32" s="213"/>
      <c r="T32" s="213"/>
      <c r="U32" s="213"/>
      <c r="V32" s="213"/>
      <c r="W32" s="213"/>
      <c r="X32" s="270"/>
      <c r="Y32" s="268"/>
      <c r="Z32" s="268"/>
      <c r="AA32" s="268"/>
      <c r="AB32" s="268"/>
      <c r="AC32" s="213"/>
      <c r="AD32" s="213"/>
      <c r="AE32" s="213"/>
      <c r="AF32" s="213"/>
      <c r="AG32" s="213"/>
      <c r="AH32" s="213"/>
      <c r="AI32" s="213"/>
      <c r="AJ32" s="213"/>
      <c r="AK32" s="213"/>
      <c r="AL32" s="213"/>
      <c r="AM32" s="213"/>
      <c r="AN32" s="213"/>
      <c r="AO32" s="213"/>
      <c r="AP32" s="213"/>
      <c r="AQ32" s="213"/>
      <c r="AR32" s="213"/>
      <c r="AS32" s="270"/>
      <c r="AT32" s="268"/>
      <c r="AU32" s="268"/>
      <c r="AV32" s="268"/>
      <c r="AW32" s="268"/>
      <c r="AX32" s="213"/>
      <c r="AY32" s="213"/>
      <c r="AZ32" s="213"/>
      <c r="BA32" s="213"/>
      <c r="BB32" s="213"/>
      <c r="BC32" s="213"/>
      <c r="BD32" s="213"/>
      <c r="BE32" s="213"/>
      <c r="BF32" s="213"/>
      <c r="BG32" s="213"/>
      <c r="BH32" s="213"/>
      <c r="BI32" s="213"/>
      <c r="BJ32" s="213"/>
      <c r="BK32" s="213"/>
      <c r="BL32" s="213"/>
      <c r="BM32" s="213"/>
      <c r="BN32" s="213"/>
      <c r="BO32" s="270"/>
      <c r="BP32" s="268"/>
      <c r="BQ32" s="268"/>
      <c r="BR32" s="268"/>
      <c r="BS32" s="268"/>
      <c r="BT32" s="213"/>
      <c r="BU32" s="213"/>
      <c r="BV32" s="213"/>
      <c r="BW32" s="213"/>
      <c r="BX32" s="213"/>
      <c r="BY32" s="213"/>
      <c r="BZ32" s="213"/>
      <c r="CA32" s="213"/>
      <c r="CB32" s="213"/>
      <c r="CC32" s="213"/>
      <c r="CD32" s="213"/>
      <c r="CE32" s="213"/>
      <c r="CF32" s="213"/>
      <c r="CG32" s="213"/>
      <c r="CH32" s="213"/>
      <c r="CI32" s="213"/>
      <c r="CJ32" s="213"/>
      <c r="CK32" s="270"/>
      <c r="CL32" s="268"/>
      <c r="CM32" s="268"/>
      <c r="CN32" s="268"/>
      <c r="CO32" s="268"/>
      <c r="CP32" s="213"/>
      <c r="CQ32" s="213"/>
      <c r="CR32" s="213"/>
      <c r="CS32" s="213"/>
      <c r="CT32" s="213"/>
      <c r="CU32" s="213"/>
      <c r="CV32" s="213"/>
      <c r="CW32" s="213"/>
      <c r="CX32" s="213"/>
      <c r="CY32" s="213"/>
      <c r="CZ32" s="213"/>
      <c r="DA32" s="213"/>
      <c r="DB32" s="194"/>
      <c r="DC32" s="213"/>
      <c r="DD32" s="270"/>
      <c r="DE32" s="268"/>
      <c r="DF32" s="268"/>
      <c r="DG32" s="268"/>
      <c r="DH32" s="268"/>
      <c r="DI32" s="213"/>
      <c r="DJ32" s="213"/>
      <c r="DK32" s="213"/>
      <c r="DL32" s="213"/>
      <c r="DM32" s="213"/>
      <c r="DN32" s="213"/>
      <c r="DO32" s="213"/>
      <c r="DP32" s="213"/>
      <c r="DQ32" s="213"/>
      <c r="DR32" s="213"/>
      <c r="DS32" s="213"/>
      <c r="DT32" s="213"/>
      <c r="DU32" s="213"/>
      <c r="DV32" s="213"/>
      <c r="DW32" s="213"/>
      <c r="DX32" s="213"/>
    </row>
    <row r="33" spans="1:128" ht="15.75" customHeight="1" x14ac:dyDescent="0.3">
      <c r="A33" s="213"/>
      <c r="B33" s="213"/>
      <c r="C33" s="213"/>
      <c r="D33" s="213"/>
      <c r="E33" s="213"/>
      <c r="F33" s="213"/>
      <c r="G33" s="213"/>
      <c r="H33" s="213"/>
      <c r="I33" s="213"/>
      <c r="J33" s="213"/>
      <c r="K33" s="213"/>
      <c r="L33" s="213"/>
      <c r="M33" s="213"/>
      <c r="N33" s="213"/>
      <c r="O33" s="213"/>
      <c r="P33" s="213"/>
      <c r="Q33" s="213"/>
      <c r="R33" s="213"/>
      <c r="S33" s="213"/>
      <c r="T33" s="213"/>
      <c r="U33" s="213"/>
      <c r="V33" s="213"/>
      <c r="W33" s="213"/>
      <c r="X33" s="194"/>
      <c r="Y33" s="194"/>
      <c r="Z33" s="194"/>
      <c r="AA33" s="194"/>
      <c r="AB33" s="194"/>
      <c r="AC33" s="213"/>
      <c r="AD33" s="213"/>
      <c r="AE33" s="213"/>
      <c r="AF33" s="213"/>
      <c r="AG33" s="213"/>
      <c r="AH33" s="213"/>
      <c r="AI33" s="213"/>
      <c r="AJ33" s="213"/>
      <c r="AK33" s="213"/>
      <c r="AL33" s="213"/>
      <c r="AM33" s="213"/>
      <c r="AN33" s="213"/>
      <c r="AO33" s="213"/>
      <c r="AP33" s="213"/>
      <c r="AQ33" s="213"/>
      <c r="AR33" s="213"/>
      <c r="AS33" s="194"/>
      <c r="AT33" s="194"/>
      <c r="AU33" s="194"/>
      <c r="AV33" s="194"/>
      <c r="AW33" s="194"/>
      <c r="AX33" s="213"/>
      <c r="AY33" s="213"/>
      <c r="AZ33" s="213"/>
      <c r="BA33" s="213"/>
      <c r="BB33" s="213"/>
      <c r="BC33" s="213"/>
      <c r="BD33" s="213"/>
      <c r="BE33" s="213"/>
      <c r="BF33" s="213"/>
      <c r="BG33" s="213"/>
      <c r="BH33" s="213"/>
      <c r="BI33" s="213"/>
      <c r="BJ33" s="213"/>
      <c r="BK33" s="213"/>
      <c r="BL33" s="213"/>
      <c r="BM33" s="213"/>
      <c r="BN33" s="213"/>
      <c r="BO33" s="194"/>
      <c r="BP33" s="194"/>
      <c r="BQ33" s="194"/>
      <c r="BR33" s="194"/>
      <c r="BS33" s="194"/>
      <c r="BT33" s="213"/>
      <c r="BU33" s="213"/>
      <c r="BV33" s="213"/>
      <c r="BW33" s="213"/>
      <c r="BX33" s="213"/>
      <c r="BY33" s="213"/>
      <c r="BZ33" s="213"/>
      <c r="CA33" s="213"/>
      <c r="CB33" s="213"/>
      <c r="CC33" s="213"/>
      <c r="CD33" s="213"/>
      <c r="CE33" s="213"/>
      <c r="CF33" s="213"/>
      <c r="CG33" s="213"/>
      <c r="CH33" s="213"/>
      <c r="CI33" s="213"/>
      <c r="CJ33" s="213"/>
      <c r="CK33" s="194"/>
      <c r="CL33" s="194"/>
      <c r="CM33" s="194"/>
      <c r="CN33" s="194"/>
      <c r="CO33" s="194"/>
      <c r="CP33" s="194"/>
      <c r="CQ33" s="194"/>
      <c r="CR33" s="194"/>
      <c r="CS33" s="194"/>
      <c r="CT33" s="194"/>
      <c r="CU33" s="194"/>
      <c r="CV33" s="194"/>
      <c r="CW33" s="194"/>
      <c r="CX33" s="194"/>
      <c r="CY33" s="194"/>
      <c r="CZ33" s="194"/>
      <c r="DA33" s="194"/>
      <c r="DB33" s="194"/>
      <c r="DC33" s="213"/>
      <c r="DD33" s="194"/>
      <c r="DE33" s="194"/>
      <c r="DF33" s="194"/>
      <c r="DG33" s="194"/>
      <c r="DH33" s="194"/>
      <c r="DI33" s="213"/>
      <c r="DJ33" s="213"/>
      <c r="DK33" s="213"/>
      <c r="DL33" s="213"/>
      <c r="DM33" s="213"/>
      <c r="DN33" s="213"/>
      <c r="DO33" s="213"/>
      <c r="DP33" s="213"/>
      <c r="DQ33" s="213"/>
      <c r="DR33" s="213"/>
      <c r="DS33" s="213"/>
      <c r="DT33" s="213"/>
      <c r="DU33" s="213"/>
      <c r="DV33" s="213"/>
      <c r="DW33" s="213"/>
      <c r="DX33" s="213"/>
    </row>
    <row r="34" spans="1:128" ht="15.75" customHeight="1" x14ac:dyDescent="0.3">
      <c r="A34" s="21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c r="CI34" s="213"/>
      <c r="CJ34" s="213"/>
      <c r="CK34" s="213"/>
      <c r="CL34" s="213"/>
      <c r="CM34" s="213"/>
      <c r="CN34" s="213"/>
      <c r="CO34" s="213"/>
      <c r="CP34" s="194"/>
      <c r="CQ34" s="194"/>
      <c r="CR34" s="194"/>
      <c r="CS34" s="194"/>
      <c r="CT34" s="194"/>
      <c r="CU34" s="194"/>
      <c r="CV34" s="194"/>
      <c r="CW34" s="194"/>
      <c r="CX34" s="194"/>
      <c r="CY34" s="194"/>
      <c r="CZ34" s="194"/>
      <c r="DA34" s="194"/>
      <c r="DB34" s="194"/>
      <c r="DC34" s="213"/>
      <c r="DD34" s="213"/>
      <c r="DE34" s="213"/>
      <c r="DF34" s="213"/>
      <c r="DG34" s="213"/>
      <c r="DH34" s="213"/>
      <c r="DI34" s="213"/>
      <c r="DJ34" s="213"/>
      <c r="DK34" s="213"/>
      <c r="DL34" s="213"/>
      <c r="DM34" s="213"/>
      <c r="DN34" s="213"/>
      <c r="DO34" s="213"/>
      <c r="DP34" s="213"/>
      <c r="DQ34" s="213"/>
      <c r="DR34" s="213"/>
      <c r="DS34" s="213"/>
      <c r="DT34" s="213"/>
      <c r="DU34" s="213"/>
      <c r="DV34" s="213"/>
      <c r="DW34" s="213"/>
      <c r="DX34" s="213"/>
    </row>
    <row r="35" spans="1:128" ht="15.75" customHeight="1" x14ac:dyDescent="0.3">
      <c r="A35" s="21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194"/>
      <c r="CQ35" s="194"/>
      <c r="CR35" s="194"/>
      <c r="CS35" s="194"/>
      <c r="CT35" s="194"/>
      <c r="CU35" s="194"/>
      <c r="CV35" s="194"/>
      <c r="CW35" s="194"/>
      <c r="CX35" s="194"/>
      <c r="CY35" s="194"/>
      <c r="CZ35" s="194"/>
      <c r="DA35" s="194"/>
      <c r="DB35" s="194"/>
      <c r="DC35" s="213"/>
      <c r="DD35" s="213"/>
      <c r="DE35" s="213"/>
      <c r="DF35" s="213"/>
      <c r="DG35" s="213"/>
      <c r="DH35" s="213"/>
      <c r="DI35" s="213"/>
      <c r="DJ35" s="213"/>
      <c r="DK35" s="213"/>
      <c r="DL35" s="213"/>
      <c r="DM35" s="213"/>
      <c r="DN35" s="213"/>
      <c r="DO35" s="213"/>
      <c r="DP35" s="213"/>
      <c r="DQ35" s="213"/>
      <c r="DR35" s="213"/>
      <c r="DS35" s="213"/>
      <c r="DT35" s="213"/>
      <c r="DU35" s="213"/>
      <c r="DV35" s="213"/>
      <c r="DW35" s="213"/>
      <c r="DX35" s="213"/>
    </row>
    <row r="36" spans="1:128" ht="15.75" customHeight="1" x14ac:dyDescent="0.3">
      <c r="A36" s="21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c r="BR36" s="213"/>
      <c r="BS36" s="213"/>
      <c r="BT36" s="213"/>
      <c r="BU36" s="213"/>
      <c r="BV36" s="213"/>
      <c r="BW36" s="213"/>
      <c r="BX36" s="213"/>
      <c r="BY36" s="213"/>
      <c r="BZ36" s="213"/>
      <c r="CA36" s="213"/>
      <c r="CB36" s="213"/>
      <c r="CC36" s="213"/>
      <c r="CD36" s="213"/>
      <c r="CE36" s="213"/>
      <c r="CF36" s="213"/>
      <c r="CG36" s="213"/>
      <c r="CH36" s="213"/>
      <c r="CI36" s="213"/>
      <c r="CJ36" s="213"/>
      <c r="CK36" s="213"/>
      <c r="CL36" s="213"/>
      <c r="CM36" s="213"/>
      <c r="CN36" s="213"/>
      <c r="CO36" s="213"/>
      <c r="CP36" s="194"/>
      <c r="CQ36" s="194"/>
      <c r="CR36" s="194"/>
      <c r="CS36" s="194"/>
      <c r="CT36" s="194"/>
      <c r="CU36" s="194"/>
      <c r="CV36" s="194"/>
      <c r="CW36" s="194"/>
      <c r="CX36" s="194"/>
      <c r="CY36" s="194"/>
      <c r="CZ36" s="194"/>
      <c r="DA36" s="194"/>
      <c r="DB36" s="194"/>
      <c r="DC36" s="213"/>
      <c r="DD36" s="213"/>
      <c r="DE36" s="213"/>
      <c r="DF36" s="213"/>
      <c r="DG36" s="213"/>
      <c r="DH36" s="213"/>
      <c r="DI36" s="213"/>
      <c r="DJ36" s="213"/>
      <c r="DK36" s="213"/>
      <c r="DL36" s="213"/>
      <c r="DM36" s="213"/>
      <c r="DN36" s="213"/>
      <c r="DO36" s="213"/>
      <c r="DP36" s="213"/>
      <c r="DQ36" s="213"/>
      <c r="DR36" s="213"/>
      <c r="DS36" s="213"/>
      <c r="DT36" s="213"/>
      <c r="DU36" s="213"/>
      <c r="DV36" s="213"/>
      <c r="DW36" s="213"/>
      <c r="DX36" s="213"/>
    </row>
    <row r="37" spans="1:128" ht="15.75" customHeight="1" x14ac:dyDescent="0.3">
      <c r="A37" s="21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c r="BR37" s="213"/>
      <c r="BS37" s="213"/>
      <c r="BT37" s="213"/>
      <c r="BU37" s="213"/>
      <c r="BV37" s="213"/>
      <c r="BW37" s="213"/>
      <c r="BX37" s="213"/>
      <c r="BY37" s="213"/>
      <c r="BZ37" s="213"/>
      <c r="CA37" s="213"/>
      <c r="CB37" s="213"/>
      <c r="CC37" s="213"/>
      <c r="CD37" s="213"/>
      <c r="CE37" s="213"/>
      <c r="CF37" s="213"/>
      <c r="CG37" s="213"/>
      <c r="CH37" s="213"/>
      <c r="CI37" s="213"/>
      <c r="CJ37" s="213"/>
      <c r="CK37" s="194"/>
      <c r="CL37" s="194"/>
      <c r="CM37" s="194"/>
      <c r="CN37" s="194"/>
      <c r="CO37" s="194"/>
      <c r="CP37" s="194"/>
      <c r="CQ37" s="194"/>
      <c r="CR37" s="194"/>
      <c r="CS37" s="194"/>
      <c r="CT37" s="194"/>
      <c r="CU37" s="194"/>
      <c r="CV37" s="194"/>
      <c r="CW37" s="194"/>
      <c r="CX37" s="194"/>
      <c r="CY37" s="194"/>
      <c r="CZ37" s="194"/>
      <c r="DA37" s="194"/>
      <c r="DB37" s="194"/>
      <c r="DC37" s="213"/>
      <c r="DD37" s="213"/>
      <c r="DE37" s="213"/>
      <c r="DF37" s="213"/>
      <c r="DG37" s="213"/>
      <c r="DH37" s="213"/>
      <c r="DI37" s="213"/>
      <c r="DJ37" s="213"/>
      <c r="DK37" s="213"/>
      <c r="DL37" s="213"/>
      <c r="DM37" s="213"/>
      <c r="DN37" s="213"/>
      <c r="DO37" s="213"/>
      <c r="DP37" s="213"/>
      <c r="DQ37" s="213"/>
      <c r="DR37" s="213"/>
      <c r="DS37" s="213"/>
      <c r="DT37" s="213"/>
      <c r="DU37" s="213"/>
      <c r="DV37" s="213"/>
      <c r="DW37" s="213"/>
      <c r="DX37" s="213"/>
    </row>
    <row r="38" spans="1:128" ht="15.75" customHeight="1" x14ac:dyDescent="0.3">
      <c r="A38" s="21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c r="BR38" s="213"/>
      <c r="BS38" s="213"/>
      <c r="BT38" s="213"/>
      <c r="BU38" s="213"/>
      <c r="BV38" s="213"/>
      <c r="BW38" s="213"/>
      <c r="BX38" s="213"/>
      <c r="BY38" s="213"/>
      <c r="BZ38" s="213"/>
      <c r="CA38" s="213"/>
      <c r="CB38" s="213"/>
      <c r="CC38" s="213"/>
      <c r="CD38" s="213"/>
      <c r="CE38" s="213"/>
      <c r="CF38" s="213"/>
      <c r="CG38" s="213"/>
      <c r="CH38" s="213"/>
      <c r="CI38" s="213"/>
      <c r="CJ38" s="213"/>
      <c r="CK38" s="194"/>
      <c r="CL38" s="194"/>
      <c r="CM38" s="194"/>
      <c r="CN38" s="194"/>
      <c r="CO38" s="194"/>
      <c r="CP38" s="194"/>
      <c r="CQ38" s="194"/>
      <c r="CR38" s="194"/>
      <c r="CS38" s="194"/>
      <c r="CT38" s="194"/>
      <c r="CU38" s="194"/>
      <c r="CV38" s="194"/>
      <c r="CW38" s="194"/>
      <c r="CX38" s="194"/>
      <c r="CY38" s="194"/>
      <c r="CZ38" s="194"/>
      <c r="DA38" s="194"/>
      <c r="DB38" s="194"/>
      <c r="DC38" s="213"/>
      <c r="DD38" s="213"/>
      <c r="DE38" s="213"/>
      <c r="DF38" s="213"/>
      <c r="DG38" s="213"/>
      <c r="DH38" s="213"/>
      <c r="DI38" s="213"/>
      <c r="DJ38" s="213"/>
      <c r="DK38" s="213"/>
      <c r="DL38" s="213"/>
      <c r="DM38" s="213"/>
      <c r="DN38" s="213"/>
      <c r="DO38" s="213"/>
      <c r="DP38" s="213"/>
      <c r="DQ38" s="213"/>
      <c r="DR38" s="213"/>
      <c r="DS38" s="213"/>
      <c r="DT38" s="213"/>
      <c r="DU38" s="213"/>
      <c r="DV38" s="213"/>
      <c r="DW38" s="213"/>
      <c r="DX38" s="213"/>
    </row>
    <row r="39" spans="1:128" ht="15.75" customHeight="1" x14ac:dyDescent="0.3">
      <c r="A39" s="21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194"/>
      <c r="CL39" s="194"/>
      <c r="CM39" s="194"/>
      <c r="CN39" s="194"/>
      <c r="CO39" s="194"/>
      <c r="CP39" s="194"/>
      <c r="CQ39" s="194"/>
      <c r="CR39" s="194"/>
      <c r="CS39" s="194"/>
      <c r="CT39" s="194"/>
      <c r="CU39" s="194"/>
      <c r="CV39" s="194"/>
      <c r="CW39" s="194"/>
      <c r="CX39" s="194"/>
      <c r="CY39" s="194"/>
      <c r="CZ39" s="194"/>
      <c r="DA39" s="194"/>
      <c r="DB39" s="194"/>
      <c r="DC39" s="213"/>
      <c r="DD39" s="213"/>
      <c r="DE39" s="213"/>
      <c r="DF39" s="213"/>
      <c r="DG39" s="213"/>
      <c r="DH39" s="213"/>
      <c r="DI39" s="213"/>
      <c r="DJ39" s="213"/>
      <c r="DK39" s="213"/>
      <c r="DL39" s="213"/>
      <c r="DM39" s="213"/>
      <c r="DN39" s="213"/>
      <c r="DO39" s="213"/>
      <c r="DP39" s="213"/>
      <c r="DQ39" s="213"/>
      <c r="DR39" s="213"/>
      <c r="DS39" s="213"/>
      <c r="DT39" s="213"/>
      <c r="DU39" s="213"/>
      <c r="DV39" s="213"/>
      <c r="DW39" s="213"/>
      <c r="DX39" s="213"/>
    </row>
    <row r="40" spans="1:128" ht="15.75" customHeight="1" x14ac:dyDescent="0.3">
      <c r="A40" s="21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c r="BR40" s="213"/>
      <c r="BS40" s="213"/>
      <c r="BT40" s="213"/>
      <c r="BU40" s="213"/>
      <c r="BV40" s="213"/>
      <c r="BW40" s="213"/>
      <c r="BX40" s="213"/>
      <c r="BY40" s="213"/>
      <c r="BZ40" s="213"/>
      <c r="CA40" s="213"/>
      <c r="CB40" s="213"/>
      <c r="CC40" s="213"/>
      <c r="CD40" s="213"/>
      <c r="CE40" s="213"/>
      <c r="CF40" s="213"/>
      <c r="CG40" s="213"/>
      <c r="CH40" s="213"/>
      <c r="CI40" s="213"/>
      <c r="CJ40" s="213"/>
      <c r="CK40" s="194"/>
      <c r="CL40" s="194"/>
      <c r="CM40" s="194"/>
      <c r="CN40" s="194"/>
      <c r="CO40" s="194"/>
      <c r="CP40" s="194"/>
      <c r="CQ40" s="194"/>
      <c r="CR40" s="194"/>
      <c r="CS40" s="194"/>
      <c r="CT40" s="194"/>
      <c r="CU40" s="194"/>
      <c r="CV40" s="194"/>
      <c r="CW40" s="194"/>
      <c r="CX40" s="194"/>
      <c r="CY40" s="194"/>
      <c r="CZ40" s="194"/>
      <c r="DA40" s="194"/>
      <c r="DB40" s="194"/>
      <c r="DC40" s="213"/>
      <c r="DD40" s="213"/>
      <c r="DE40" s="213"/>
      <c r="DF40" s="213"/>
      <c r="DG40" s="213"/>
      <c r="DH40" s="213"/>
      <c r="DI40" s="213"/>
      <c r="DJ40" s="213"/>
      <c r="DK40" s="213"/>
      <c r="DL40" s="213"/>
      <c r="DM40" s="213"/>
      <c r="DN40" s="213"/>
      <c r="DO40" s="213"/>
      <c r="DP40" s="213"/>
      <c r="DQ40" s="213"/>
      <c r="DR40" s="213"/>
      <c r="DS40" s="213"/>
      <c r="DT40" s="213"/>
      <c r="DU40" s="213"/>
      <c r="DV40" s="213"/>
      <c r="DW40" s="213"/>
      <c r="DX40" s="213"/>
    </row>
    <row r="41" spans="1:128" ht="15.75" customHeight="1" x14ac:dyDescent="0.3">
      <c r="A41" s="21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c r="BR41" s="213"/>
      <c r="BS41" s="213"/>
      <c r="BT41" s="213"/>
      <c r="BU41" s="213"/>
      <c r="BV41" s="213"/>
      <c r="BW41" s="213"/>
      <c r="BX41" s="213"/>
      <c r="BY41" s="213"/>
      <c r="BZ41" s="213"/>
      <c r="CA41" s="213"/>
      <c r="CB41" s="213"/>
      <c r="CC41" s="213"/>
      <c r="CD41" s="213"/>
      <c r="CE41" s="213"/>
      <c r="CF41" s="213"/>
      <c r="CG41" s="213"/>
      <c r="CH41" s="213"/>
      <c r="CI41" s="213"/>
      <c r="CJ41" s="213"/>
      <c r="CK41" s="194"/>
      <c r="CL41" s="194"/>
      <c r="CM41" s="194"/>
      <c r="CN41" s="194"/>
      <c r="CO41" s="194"/>
      <c r="CP41" s="194"/>
      <c r="CQ41" s="194"/>
      <c r="CR41" s="194"/>
      <c r="CS41" s="194"/>
      <c r="CT41" s="194"/>
      <c r="CU41" s="194"/>
      <c r="CV41" s="194"/>
      <c r="CW41" s="194"/>
      <c r="CX41" s="194"/>
      <c r="CY41" s="194"/>
      <c r="CZ41" s="194"/>
      <c r="DA41" s="194"/>
      <c r="DB41" s="194"/>
      <c r="DC41" s="213"/>
      <c r="DD41" s="213"/>
      <c r="DE41" s="213"/>
      <c r="DF41" s="213"/>
      <c r="DG41" s="213"/>
      <c r="DH41" s="213"/>
      <c r="DI41" s="213"/>
      <c r="DJ41" s="213"/>
      <c r="DK41" s="213"/>
      <c r="DL41" s="213"/>
      <c r="DM41" s="213"/>
      <c r="DN41" s="213"/>
      <c r="DO41" s="213"/>
      <c r="DP41" s="213"/>
      <c r="DQ41" s="213"/>
      <c r="DR41" s="213"/>
      <c r="DS41" s="213"/>
      <c r="DT41" s="213"/>
      <c r="DU41" s="213"/>
      <c r="DV41" s="213"/>
      <c r="DW41" s="213"/>
      <c r="DX41" s="213"/>
    </row>
    <row r="42" spans="1:128" ht="15.75" customHeight="1" x14ac:dyDescent="0.3">
      <c r="A42" s="21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c r="BR42" s="213"/>
      <c r="BS42" s="213"/>
      <c r="BT42" s="213"/>
      <c r="BU42" s="213"/>
      <c r="BV42" s="213"/>
      <c r="BW42" s="213"/>
      <c r="BX42" s="213"/>
      <c r="BY42" s="213"/>
      <c r="BZ42" s="213"/>
      <c r="CA42" s="213"/>
      <c r="CB42" s="213"/>
      <c r="CC42" s="213"/>
      <c r="CD42" s="213"/>
      <c r="CE42" s="213"/>
      <c r="CF42" s="213"/>
      <c r="CG42" s="213"/>
      <c r="CH42" s="213"/>
      <c r="CI42" s="213"/>
      <c r="CJ42" s="213"/>
      <c r="CK42" s="194"/>
      <c r="CL42" s="194"/>
      <c r="CM42" s="194"/>
      <c r="CN42" s="194"/>
      <c r="CO42" s="194"/>
      <c r="CP42" s="194"/>
      <c r="CQ42" s="194"/>
      <c r="CR42" s="194"/>
      <c r="CS42" s="194"/>
      <c r="CT42" s="194"/>
      <c r="CU42" s="194"/>
      <c r="CV42" s="194"/>
      <c r="CW42" s="194"/>
      <c r="CX42" s="194"/>
      <c r="CY42" s="194"/>
      <c r="CZ42" s="194"/>
      <c r="DA42" s="194"/>
      <c r="DB42" s="194"/>
      <c r="DC42" s="213"/>
      <c r="DD42" s="213"/>
      <c r="DE42" s="213"/>
      <c r="DF42" s="213"/>
      <c r="DG42" s="213"/>
      <c r="DH42" s="213"/>
      <c r="DI42" s="213"/>
      <c r="DJ42" s="213"/>
      <c r="DK42" s="213"/>
      <c r="DL42" s="213"/>
      <c r="DM42" s="213"/>
      <c r="DN42" s="213"/>
      <c r="DO42" s="213"/>
      <c r="DP42" s="213"/>
      <c r="DQ42" s="213"/>
      <c r="DR42" s="213"/>
      <c r="DS42" s="213"/>
      <c r="DT42" s="213"/>
      <c r="DU42" s="213"/>
      <c r="DV42" s="213"/>
      <c r="DW42" s="213"/>
      <c r="DX42" s="213"/>
    </row>
    <row r="43" spans="1:128" ht="15.75" customHeight="1" x14ac:dyDescent="0.3">
      <c r="A43" s="21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c r="AA43" s="213"/>
      <c r="AB43" s="213"/>
      <c r="AC43" s="213"/>
      <c r="AD43" s="213"/>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3"/>
      <c r="BP43" s="213"/>
      <c r="BQ43" s="213"/>
      <c r="BR43" s="213"/>
      <c r="BS43" s="213"/>
      <c r="BT43" s="213"/>
      <c r="BU43" s="213"/>
      <c r="BV43" s="213"/>
      <c r="BW43" s="213"/>
      <c r="BX43" s="213"/>
      <c r="BY43" s="213"/>
      <c r="BZ43" s="213"/>
      <c r="CA43" s="213"/>
      <c r="CB43" s="213"/>
      <c r="CC43" s="213"/>
      <c r="CD43" s="213"/>
      <c r="CE43" s="213"/>
      <c r="CF43" s="213"/>
      <c r="CG43" s="213"/>
      <c r="CH43" s="213"/>
      <c r="CI43" s="213"/>
      <c r="CJ43" s="213"/>
      <c r="CK43" s="194"/>
      <c r="CL43" s="194"/>
      <c r="CM43" s="194"/>
      <c r="CN43" s="194"/>
      <c r="CO43" s="194"/>
      <c r="CP43" s="194"/>
      <c r="CQ43" s="194"/>
      <c r="CR43" s="194"/>
      <c r="CS43" s="194"/>
      <c r="CT43" s="194"/>
      <c r="CU43" s="194"/>
      <c r="CV43" s="194"/>
      <c r="CW43" s="194"/>
      <c r="CX43" s="194"/>
      <c r="CY43" s="194"/>
      <c r="CZ43" s="194"/>
      <c r="DA43" s="194"/>
      <c r="DB43" s="194"/>
      <c r="DC43" s="213"/>
      <c r="DD43" s="213"/>
      <c r="DE43" s="213"/>
      <c r="DF43" s="213"/>
      <c r="DG43" s="213"/>
      <c r="DH43" s="213"/>
      <c r="DI43" s="213"/>
      <c r="DJ43" s="213"/>
      <c r="DK43" s="213"/>
      <c r="DL43" s="213"/>
      <c r="DM43" s="213"/>
      <c r="DN43" s="213"/>
      <c r="DO43" s="213"/>
      <c r="DP43" s="213"/>
      <c r="DQ43" s="213"/>
      <c r="DR43" s="213"/>
      <c r="DS43" s="213"/>
      <c r="DT43" s="213"/>
      <c r="DU43" s="213"/>
      <c r="DV43" s="213"/>
      <c r="DW43" s="213"/>
      <c r="DX43" s="213"/>
    </row>
    <row r="44" spans="1:128" ht="15.75" customHeight="1" x14ac:dyDescent="0.3">
      <c r="A44" s="21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c r="CV44" s="213"/>
      <c r="CW44" s="213"/>
      <c r="CX44" s="213"/>
      <c r="CY44" s="213"/>
      <c r="CZ44" s="213"/>
      <c r="DA44" s="213"/>
      <c r="DB44" s="213"/>
      <c r="DC44" s="213"/>
      <c r="DD44" s="213"/>
      <c r="DE44" s="213"/>
      <c r="DF44" s="213"/>
      <c r="DG44" s="213"/>
      <c r="DH44" s="213"/>
      <c r="DI44" s="213"/>
      <c r="DJ44" s="213"/>
      <c r="DK44" s="213"/>
      <c r="DL44" s="213"/>
      <c r="DM44" s="213"/>
      <c r="DN44" s="213"/>
      <c r="DO44" s="213"/>
      <c r="DP44" s="213"/>
      <c r="DQ44" s="213"/>
      <c r="DR44" s="213"/>
      <c r="DS44" s="213"/>
      <c r="DT44" s="213"/>
      <c r="DU44" s="213"/>
      <c r="DV44" s="213"/>
      <c r="DW44" s="213"/>
      <c r="DX44" s="213"/>
    </row>
    <row r="45" spans="1:128" ht="15.75" customHeight="1" x14ac:dyDescent="0.3">
      <c r="A45" s="21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c r="CV45" s="213"/>
      <c r="CW45" s="213"/>
      <c r="CX45" s="213"/>
      <c r="CY45" s="213"/>
      <c r="CZ45" s="213"/>
      <c r="DA45" s="213"/>
      <c r="DB45" s="213"/>
      <c r="DC45" s="213"/>
      <c r="DD45" s="213"/>
      <c r="DE45" s="213"/>
      <c r="DF45" s="213"/>
      <c r="DG45" s="213"/>
      <c r="DH45" s="213"/>
      <c r="DI45" s="213"/>
      <c r="DJ45" s="213"/>
      <c r="DK45" s="213"/>
      <c r="DL45" s="213"/>
      <c r="DM45" s="213"/>
      <c r="DN45" s="213"/>
      <c r="DO45" s="213"/>
      <c r="DP45" s="213"/>
      <c r="DQ45" s="213"/>
      <c r="DR45" s="213"/>
      <c r="DS45" s="213"/>
      <c r="DT45" s="213"/>
      <c r="DU45" s="213"/>
      <c r="DV45" s="213"/>
      <c r="DW45" s="213"/>
      <c r="DX45" s="213"/>
    </row>
    <row r="46" spans="1:128" ht="15.75" customHeight="1" x14ac:dyDescent="0.3">
      <c r="A46" s="21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c r="CV46" s="213"/>
      <c r="CW46" s="213"/>
      <c r="CX46" s="213"/>
      <c r="CY46" s="213"/>
      <c r="CZ46" s="213"/>
      <c r="DA46" s="213"/>
      <c r="DB46" s="213"/>
      <c r="DC46" s="213"/>
      <c r="DD46" s="213"/>
      <c r="DE46" s="213"/>
      <c r="DF46" s="213"/>
      <c r="DG46" s="213"/>
      <c r="DH46" s="213"/>
      <c r="DI46" s="213"/>
      <c r="DJ46" s="213"/>
      <c r="DK46" s="213"/>
      <c r="DL46" s="213"/>
      <c r="DM46" s="213"/>
      <c r="DN46" s="213"/>
      <c r="DO46" s="213"/>
      <c r="DP46" s="213"/>
      <c r="DQ46" s="213"/>
      <c r="DR46" s="213"/>
      <c r="DS46" s="213"/>
      <c r="DT46" s="213"/>
      <c r="DU46" s="213"/>
      <c r="DV46" s="213"/>
      <c r="DW46" s="213"/>
      <c r="DX46" s="213"/>
    </row>
    <row r="47" spans="1:128" ht="15.75" customHeight="1" x14ac:dyDescent="0.3">
      <c r="A47" s="21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3"/>
      <c r="CA47" s="213"/>
      <c r="CB47" s="213"/>
      <c r="CC47" s="213"/>
      <c r="CD47" s="213"/>
      <c r="CE47" s="213"/>
      <c r="CF47" s="213"/>
      <c r="CG47" s="213"/>
      <c r="CH47" s="213"/>
      <c r="CI47" s="213"/>
      <c r="CJ47" s="213"/>
      <c r="CK47" s="213"/>
      <c r="CL47" s="213"/>
      <c r="CM47" s="213"/>
      <c r="CN47" s="213"/>
      <c r="CO47" s="213"/>
      <c r="CP47" s="213"/>
      <c r="CQ47" s="213"/>
      <c r="CR47" s="213"/>
      <c r="CS47" s="213"/>
      <c r="CT47" s="213"/>
      <c r="CU47" s="213"/>
      <c r="CV47" s="213"/>
      <c r="CW47" s="213"/>
      <c r="CX47" s="213"/>
      <c r="CY47" s="213"/>
      <c r="CZ47" s="213"/>
      <c r="DA47" s="213"/>
      <c r="DB47" s="213"/>
      <c r="DC47" s="213"/>
      <c r="DD47" s="213"/>
      <c r="DE47" s="213"/>
      <c r="DF47" s="213"/>
      <c r="DG47" s="213"/>
      <c r="DH47" s="213"/>
      <c r="DI47" s="213"/>
      <c r="DJ47" s="213"/>
      <c r="DK47" s="213"/>
      <c r="DL47" s="213"/>
      <c r="DM47" s="213"/>
      <c r="DN47" s="213"/>
      <c r="DO47" s="213"/>
      <c r="DP47" s="213"/>
      <c r="DQ47" s="213"/>
      <c r="DR47" s="213"/>
      <c r="DS47" s="213"/>
      <c r="DT47" s="213"/>
      <c r="DU47" s="213"/>
      <c r="DV47" s="213"/>
      <c r="DW47" s="213"/>
      <c r="DX47" s="213"/>
    </row>
    <row r="48" spans="1:128" ht="15.75" customHeight="1" x14ac:dyDescent="0.3">
      <c r="A48" s="21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c r="BR48" s="213"/>
      <c r="BS48" s="213"/>
      <c r="BT48" s="213"/>
      <c r="BU48" s="213"/>
      <c r="BV48" s="213"/>
      <c r="BW48" s="213"/>
      <c r="BX48" s="213"/>
      <c r="BY48" s="213"/>
      <c r="BZ48" s="213"/>
      <c r="CA48" s="213"/>
      <c r="CB48" s="213"/>
      <c r="CC48" s="213"/>
      <c r="CD48" s="213"/>
      <c r="CE48" s="213"/>
      <c r="CF48" s="213"/>
      <c r="CG48" s="213"/>
      <c r="CH48" s="213"/>
      <c r="CI48" s="213"/>
      <c r="CJ48" s="213"/>
      <c r="CK48" s="213"/>
      <c r="CL48" s="213"/>
      <c r="CM48" s="213"/>
      <c r="CN48" s="213"/>
      <c r="CO48" s="213"/>
      <c r="CP48" s="213"/>
      <c r="CQ48" s="213"/>
      <c r="CR48" s="213"/>
      <c r="CS48" s="213"/>
      <c r="CT48" s="213"/>
      <c r="CU48" s="213"/>
      <c r="CV48" s="213"/>
      <c r="CW48" s="213"/>
      <c r="CX48" s="213"/>
      <c r="CY48" s="213"/>
      <c r="CZ48" s="213"/>
      <c r="DA48" s="213"/>
      <c r="DB48" s="213"/>
      <c r="DC48" s="213"/>
      <c r="DD48" s="213"/>
      <c r="DE48" s="213"/>
      <c r="DF48" s="213"/>
      <c r="DG48" s="213"/>
      <c r="DH48" s="213"/>
      <c r="DI48" s="213"/>
      <c r="DJ48" s="213"/>
      <c r="DK48" s="213"/>
      <c r="DL48" s="213"/>
      <c r="DM48" s="213"/>
      <c r="DN48" s="213"/>
      <c r="DO48" s="213"/>
      <c r="DP48" s="213"/>
      <c r="DQ48" s="213"/>
      <c r="DR48" s="213"/>
      <c r="DS48" s="213"/>
      <c r="DT48" s="213"/>
      <c r="DU48" s="213"/>
      <c r="DV48" s="213"/>
      <c r="DW48" s="213"/>
      <c r="DX48" s="213"/>
    </row>
    <row r="49" spans="1:128" ht="15.75" customHeight="1" x14ac:dyDescent="0.3">
      <c r="A49" s="21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c r="BR49" s="213"/>
      <c r="BS49" s="213"/>
      <c r="BT49" s="213"/>
      <c r="BU49" s="213"/>
      <c r="BV49" s="213"/>
      <c r="BW49" s="213"/>
      <c r="BX49" s="213"/>
      <c r="BY49" s="213"/>
      <c r="BZ49" s="213"/>
      <c r="CA49" s="213"/>
      <c r="CB49" s="213"/>
      <c r="CC49" s="213"/>
      <c r="CD49" s="213"/>
      <c r="CE49" s="213"/>
      <c r="CF49" s="213"/>
      <c r="CG49" s="213"/>
      <c r="CH49" s="213"/>
      <c r="CI49" s="213"/>
      <c r="CJ49" s="213"/>
      <c r="CK49" s="213"/>
      <c r="CL49" s="213"/>
      <c r="CM49" s="213"/>
      <c r="CN49" s="213"/>
      <c r="CO49" s="213"/>
      <c r="CP49" s="213"/>
      <c r="CQ49" s="213"/>
      <c r="CR49" s="213"/>
      <c r="CS49" s="213"/>
      <c r="CT49" s="213"/>
      <c r="CU49" s="213"/>
      <c r="CV49" s="213"/>
      <c r="CW49" s="213"/>
      <c r="CX49" s="213"/>
      <c r="CY49" s="213"/>
      <c r="CZ49" s="213"/>
      <c r="DA49" s="213"/>
      <c r="DB49" s="213"/>
      <c r="DC49" s="213"/>
      <c r="DD49" s="213"/>
      <c r="DE49" s="213"/>
      <c r="DF49" s="213"/>
      <c r="DG49" s="213"/>
      <c r="DH49" s="213"/>
      <c r="DI49" s="213"/>
      <c r="DJ49" s="213"/>
      <c r="DK49" s="213"/>
      <c r="DL49" s="213"/>
      <c r="DM49" s="213"/>
      <c r="DN49" s="213"/>
      <c r="DO49" s="213"/>
      <c r="DP49" s="213"/>
      <c r="DQ49" s="213"/>
      <c r="DR49" s="213"/>
      <c r="DS49" s="213"/>
      <c r="DT49" s="213"/>
      <c r="DU49" s="213"/>
      <c r="DV49" s="213"/>
      <c r="DW49" s="213"/>
      <c r="DX49" s="213"/>
    </row>
    <row r="50" spans="1:128" ht="15.75" customHeight="1" x14ac:dyDescent="0.3">
      <c r="A50" s="21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c r="DA50" s="213"/>
      <c r="DB50" s="213"/>
      <c r="DC50" s="213"/>
      <c r="DD50" s="213"/>
      <c r="DE50" s="213"/>
      <c r="DF50" s="213"/>
      <c r="DG50" s="213"/>
      <c r="DH50" s="213"/>
      <c r="DI50" s="213"/>
      <c r="DJ50" s="213"/>
      <c r="DK50" s="213"/>
      <c r="DL50" s="213"/>
      <c r="DM50" s="213"/>
      <c r="DN50" s="213"/>
      <c r="DO50" s="213"/>
      <c r="DP50" s="213"/>
      <c r="DQ50" s="213"/>
      <c r="DR50" s="213"/>
      <c r="DS50" s="213"/>
      <c r="DT50" s="213"/>
      <c r="DU50" s="213"/>
      <c r="DV50" s="213"/>
      <c r="DW50" s="213"/>
      <c r="DX50" s="213"/>
    </row>
    <row r="51" spans="1:128" ht="15.75" customHeight="1" x14ac:dyDescent="0.3">
      <c r="A51" s="21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c r="BR51" s="213"/>
      <c r="BS51" s="213"/>
      <c r="BT51" s="213"/>
      <c r="BU51" s="213"/>
      <c r="BV51" s="213"/>
      <c r="BW51" s="213"/>
      <c r="BX51" s="213"/>
      <c r="BY51" s="213"/>
      <c r="BZ51" s="213"/>
      <c r="CA51" s="213"/>
      <c r="CB51" s="213"/>
      <c r="CC51" s="213"/>
      <c r="CD51" s="213"/>
      <c r="CE51" s="213"/>
      <c r="CF51" s="213"/>
      <c r="CG51" s="213"/>
      <c r="CH51" s="213"/>
      <c r="CI51" s="213"/>
      <c r="CJ51" s="213"/>
      <c r="CK51" s="213"/>
      <c r="CL51" s="213"/>
      <c r="CM51" s="213"/>
      <c r="CN51" s="213"/>
      <c r="CO51" s="213"/>
      <c r="CP51" s="213"/>
      <c r="CQ51" s="213"/>
      <c r="CR51" s="213"/>
      <c r="CS51" s="213"/>
      <c r="CT51" s="213"/>
      <c r="CU51" s="213"/>
      <c r="CV51" s="213"/>
      <c r="CW51" s="213"/>
      <c r="CX51" s="213"/>
      <c r="CY51" s="213"/>
      <c r="CZ51" s="213"/>
      <c r="DA51" s="213"/>
      <c r="DB51" s="213"/>
      <c r="DC51" s="213"/>
      <c r="DD51" s="213"/>
      <c r="DE51" s="213"/>
      <c r="DF51" s="213"/>
      <c r="DG51" s="213"/>
      <c r="DH51" s="213"/>
      <c r="DI51" s="213"/>
      <c r="DJ51" s="213"/>
      <c r="DK51" s="213"/>
      <c r="DL51" s="213"/>
      <c r="DM51" s="213"/>
      <c r="DN51" s="213"/>
      <c r="DO51" s="213"/>
      <c r="DP51" s="213"/>
      <c r="DQ51" s="213"/>
      <c r="DR51" s="213"/>
      <c r="DS51" s="213"/>
      <c r="DT51" s="213"/>
      <c r="DU51" s="213"/>
      <c r="DV51" s="213"/>
      <c r="DW51" s="213"/>
      <c r="DX51" s="213"/>
    </row>
    <row r="52" spans="1:128" ht="15.75" customHeight="1" x14ac:dyDescent="0.3">
      <c r="A52" s="21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3"/>
      <c r="CE52" s="213"/>
      <c r="CF52" s="213"/>
      <c r="CG52" s="213"/>
      <c r="CH52" s="213"/>
      <c r="CI52" s="213"/>
      <c r="CJ52" s="213"/>
      <c r="CK52" s="213"/>
      <c r="CL52" s="213"/>
      <c r="CM52" s="213"/>
      <c r="CN52" s="213"/>
      <c r="CO52" s="213"/>
      <c r="CP52" s="213"/>
      <c r="CQ52" s="213"/>
      <c r="CR52" s="213"/>
      <c r="CS52" s="213"/>
      <c r="CT52" s="213"/>
      <c r="CU52" s="213"/>
      <c r="CV52" s="213"/>
      <c r="CW52" s="213"/>
      <c r="CX52" s="213"/>
      <c r="CY52" s="213"/>
      <c r="CZ52" s="213"/>
      <c r="DA52" s="213"/>
      <c r="DB52" s="213"/>
      <c r="DC52" s="213"/>
      <c r="DD52" s="213"/>
      <c r="DE52" s="213"/>
      <c r="DF52" s="213"/>
      <c r="DG52" s="213"/>
      <c r="DH52" s="213"/>
      <c r="DI52" s="213"/>
      <c r="DJ52" s="213"/>
      <c r="DK52" s="213"/>
      <c r="DL52" s="213"/>
      <c r="DM52" s="213"/>
      <c r="DN52" s="213"/>
      <c r="DO52" s="213"/>
      <c r="DP52" s="213"/>
      <c r="DQ52" s="213"/>
      <c r="DR52" s="213"/>
      <c r="DS52" s="213"/>
      <c r="DT52" s="213"/>
      <c r="DU52" s="213"/>
      <c r="DV52" s="213"/>
      <c r="DW52" s="213"/>
      <c r="DX52" s="213"/>
    </row>
    <row r="53" spans="1:128" ht="15.75" customHeight="1" x14ac:dyDescent="0.3">
      <c r="A53" s="213"/>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3"/>
      <c r="CE53" s="213"/>
      <c r="CF53" s="213"/>
      <c r="CG53" s="213"/>
      <c r="CH53" s="213"/>
      <c r="CI53" s="213"/>
      <c r="CJ53" s="213"/>
      <c r="CK53" s="213"/>
      <c r="CL53" s="213"/>
      <c r="CM53" s="213"/>
      <c r="CN53" s="213"/>
      <c r="CO53" s="213"/>
      <c r="CP53" s="213"/>
      <c r="CQ53" s="213"/>
      <c r="CR53" s="213"/>
      <c r="CS53" s="213"/>
      <c r="CT53" s="213"/>
      <c r="CU53" s="213"/>
      <c r="CV53" s="213"/>
      <c r="CW53" s="213"/>
      <c r="CX53" s="213"/>
      <c r="CY53" s="213"/>
      <c r="CZ53" s="213"/>
      <c r="DA53" s="213"/>
      <c r="DB53" s="213"/>
      <c r="DC53" s="213"/>
      <c r="DD53" s="213"/>
      <c r="DE53" s="213"/>
      <c r="DF53" s="213"/>
      <c r="DG53" s="213"/>
      <c r="DH53" s="213"/>
      <c r="DI53" s="213"/>
      <c r="DJ53" s="213"/>
      <c r="DK53" s="213"/>
      <c r="DL53" s="213"/>
      <c r="DM53" s="213"/>
      <c r="DN53" s="213"/>
      <c r="DO53" s="213"/>
      <c r="DP53" s="213"/>
      <c r="DQ53" s="213"/>
      <c r="DR53" s="213"/>
      <c r="DS53" s="213"/>
      <c r="DT53" s="213"/>
      <c r="DU53" s="213"/>
      <c r="DV53" s="213"/>
      <c r="DW53" s="213"/>
      <c r="DX53" s="213"/>
    </row>
    <row r="54" spans="1:128" ht="15.75" customHeight="1" x14ac:dyDescent="0.3">
      <c r="A54" s="21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3"/>
      <c r="CE54" s="213"/>
      <c r="CF54" s="213"/>
      <c r="CG54" s="213"/>
      <c r="CH54" s="213"/>
      <c r="CI54" s="213"/>
      <c r="CJ54" s="213"/>
      <c r="CK54" s="213"/>
      <c r="CL54" s="213"/>
      <c r="CM54" s="213"/>
      <c r="CN54" s="213"/>
      <c r="CO54" s="213"/>
      <c r="CP54" s="213"/>
      <c r="CQ54" s="213"/>
      <c r="CR54" s="213"/>
      <c r="CS54" s="213"/>
      <c r="CT54" s="213"/>
      <c r="CU54" s="213"/>
      <c r="CV54" s="213"/>
      <c r="CW54" s="213"/>
      <c r="CX54" s="213"/>
      <c r="CY54" s="213"/>
      <c r="CZ54" s="213"/>
      <c r="DA54" s="213"/>
      <c r="DB54" s="213"/>
      <c r="DC54" s="213"/>
      <c r="DD54" s="213"/>
      <c r="DE54" s="213"/>
      <c r="DF54" s="213"/>
      <c r="DG54" s="213"/>
      <c r="DH54" s="213"/>
      <c r="DI54" s="213"/>
      <c r="DJ54" s="213"/>
      <c r="DK54" s="213"/>
      <c r="DL54" s="213"/>
      <c r="DM54" s="213"/>
      <c r="DN54" s="213"/>
      <c r="DO54" s="213"/>
      <c r="DP54" s="213"/>
      <c r="DQ54" s="213"/>
      <c r="DR54" s="213"/>
      <c r="DS54" s="213"/>
      <c r="DT54" s="213"/>
      <c r="DU54" s="213"/>
      <c r="DV54" s="213"/>
      <c r="DW54" s="213"/>
      <c r="DX54" s="213"/>
    </row>
    <row r="55" spans="1:128" ht="15.75" customHeight="1" x14ac:dyDescent="0.3">
      <c r="A55" s="213"/>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3"/>
      <c r="CA55" s="213"/>
      <c r="CB55" s="213"/>
      <c r="CC55" s="213"/>
      <c r="CD55" s="213"/>
      <c r="CE55" s="213"/>
      <c r="CF55" s="213"/>
      <c r="CG55" s="213"/>
      <c r="CH55" s="213"/>
      <c r="CI55" s="213"/>
      <c r="CJ55" s="213"/>
      <c r="CK55" s="213"/>
      <c r="CL55" s="213"/>
      <c r="CM55" s="213"/>
      <c r="CN55" s="213"/>
      <c r="CO55" s="213"/>
      <c r="CP55" s="213"/>
      <c r="CQ55" s="213"/>
      <c r="CR55" s="213"/>
      <c r="CS55" s="213"/>
      <c r="CT55" s="213"/>
      <c r="CU55" s="213"/>
      <c r="CV55" s="213"/>
      <c r="CW55" s="213"/>
      <c r="CX55" s="213"/>
      <c r="CY55" s="213"/>
      <c r="CZ55" s="213"/>
      <c r="DA55" s="213"/>
      <c r="DB55" s="213"/>
      <c r="DC55" s="213"/>
      <c r="DD55" s="213"/>
      <c r="DE55" s="213"/>
      <c r="DF55" s="213"/>
      <c r="DG55" s="213"/>
      <c r="DH55" s="213"/>
      <c r="DI55" s="213"/>
      <c r="DJ55" s="213"/>
      <c r="DK55" s="213"/>
      <c r="DL55" s="213"/>
      <c r="DM55" s="213"/>
      <c r="DN55" s="213"/>
      <c r="DO55" s="213"/>
      <c r="DP55" s="213"/>
      <c r="DQ55" s="213"/>
      <c r="DR55" s="213"/>
      <c r="DS55" s="213"/>
      <c r="DT55" s="213"/>
      <c r="DU55" s="213"/>
      <c r="DV55" s="213"/>
      <c r="DW55" s="213"/>
      <c r="DX55" s="213"/>
    </row>
    <row r="56" spans="1:128" ht="15.75" customHeight="1" x14ac:dyDescent="0.3">
      <c r="A56" s="213"/>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c r="BR56" s="213"/>
      <c r="BS56" s="213"/>
      <c r="BT56" s="213"/>
      <c r="BU56" s="213"/>
      <c r="BV56" s="213"/>
      <c r="BW56" s="213"/>
      <c r="BX56" s="213"/>
      <c r="BY56" s="213"/>
      <c r="BZ56" s="213"/>
      <c r="CA56" s="213"/>
      <c r="CB56" s="213"/>
      <c r="CC56" s="213"/>
      <c r="CD56" s="213"/>
      <c r="CE56" s="213"/>
      <c r="CF56" s="213"/>
      <c r="CG56" s="213"/>
      <c r="CH56" s="213"/>
      <c r="CI56" s="213"/>
      <c r="CJ56" s="213"/>
      <c r="CK56" s="213"/>
      <c r="CL56" s="213"/>
      <c r="CM56" s="213"/>
      <c r="CN56" s="213"/>
      <c r="CO56" s="213"/>
      <c r="CP56" s="213"/>
      <c r="CQ56" s="213"/>
      <c r="CR56" s="213"/>
      <c r="CS56" s="213"/>
      <c r="CT56" s="213"/>
      <c r="CU56" s="213"/>
      <c r="CV56" s="213"/>
      <c r="CW56" s="213"/>
      <c r="CX56" s="213"/>
      <c r="CY56" s="213"/>
      <c r="CZ56" s="213"/>
      <c r="DA56" s="213"/>
      <c r="DB56" s="213"/>
      <c r="DC56" s="213"/>
      <c r="DD56" s="213"/>
      <c r="DE56" s="213"/>
      <c r="DF56" s="213"/>
      <c r="DG56" s="213"/>
      <c r="DH56" s="213"/>
      <c r="DI56" s="213"/>
      <c r="DJ56" s="213"/>
      <c r="DK56" s="213"/>
      <c r="DL56" s="213"/>
      <c r="DM56" s="213"/>
      <c r="DN56" s="213"/>
      <c r="DO56" s="213"/>
      <c r="DP56" s="213"/>
      <c r="DQ56" s="213"/>
      <c r="DR56" s="213"/>
      <c r="DS56" s="213"/>
      <c r="DT56" s="213"/>
      <c r="DU56" s="213"/>
      <c r="DV56" s="213"/>
      <c r="DW56" s="213"/>
      <c r="DX56" s="213"/>
    </row>
    <row r="57" spans="1:128" ht="15.75" customHeight="1" x14ac:dyDescent="0.3">
      <c r="A57" s="213"/>
      <c r="B57" s="213"/>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c r="BR57" s="213"/>
      <c r="BS57" s="213"/>
      <c r="BT57" s="213"/>
      <c r="BU57" s="213"/>
      <c r="BV57" s="213"/>
      <c r="BW57" s="213"/>
      <c r="BX57" s="213"/>
      <c r="BY57" s="213"/>
      <c r="BZ57" s="213"/>
      <c r="CA57" s="213"/>
      <c r="CB57" s="213"/>
      <c r="CC57" s="213"/>
      <c r="CD57" s="213"/>
      <c r="CE57" s="213"/>
      <c r="CF57" s="213"/>
      <c r="CG57" s="213"/>
      <c r="CH57" s="213"/>
      <c r="CI57" s="213"/>
      <c r="CJ57" s="213"/>
      <c r="CK57" s="213"/>
      <c r="CL57" s="213"/>
      <c r="CM57" s="213"/>
      <c r="CN57" s="213"/>
      <c r="CO57" s="213"/>
      <c r="CP57" s="213"/>
      <c r="CQ57" s="213"/>
      <c r="CR57" s="213"/>
      <c r="CS57" s="213"/>
      <c r="CT57" s="213"/>
      <c r="CU57" s="213"/>
      <c r="CV57" s="213"/>
      <c r="CW57" s="213"/>
      <c r="CX57" s="213"/>
      <c r="CY57" s="213"/>
      <c r="CZ57" s="213"/>
      <c r="DA57" s="213"/>
      <c r="DB57" s="213"/>
      <c r="DC57" s="213"/>
      <c r="DD57" s="213"/>
      <c r="DE57" s="213"/>
      <c r="DF57" s="213"/>
      <c r="DG57" s="213"/>
      <c r="DH57" s="213"/>
      <c r="DI57" s="213"/>
      <c r="DJ57" s="213"/>
      <c r="DK57" s="213"/>
      <c r="DL57" s="213"/>
      <c r="DM57" s="213"/>
      <c r="DN57" s="213"/>
      <c r="DO57" s="213"/>
      <c r="DP57" s="213"/>
      <c r="DQ57" s="213"/>
      <c r="DR57" s="213"/>
      <c r="DS57" s="213"/>
      <c r="DT57" s="213"/>
      <c r="DU57" s="213"/>
      <c r="DV57" s="213"/>
      <c r="DW57" s="213"/>
      <c r="DX57" s="213"/>
    </row>
    <row r="58" spans="1:128" ht="15.75" customHeight="1" x14ac:dyDescent="0.3">
      <c r="A58" s="213"/>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c r="BR58" s="213"/>
      <c r="BS58" s="213"/>
      <c r="BT58" s="213"/>
      <c r="BU58" s="213"/>
      <c r="BV58" s="213"/>
      <c r="BW58" s="213"/>
      <c r="BX58" s="213"/>
      <c r="BY58" s="213"/>
      <c r="BZ58" s="213"/>
      <c r="CA58" s="213"/>
      <c r="CB58" s="213"/>
      <c r="CC58" s="213"/>
      <c r="CD58" s="213"/>
      <c r="CE58" s="213"/>
      <c r="CF58" s="213"/>
      <c r="CG58" s="213"/>
      <c r="CH58" s="213"/>
      <c r="CI58" s="213"/>
      <c r="CJ58" s="213"/>
      <c r="CK58" s="213"/>
      <c r="CL58" s="213"/>
      <c r="CM58" s="213"/>
      <c r="CN58" s="213"/>
      <c r="CO58" s="213"/>
      <c r="CP58" s="213"/>
      <c r="CQ58" s="213"/>
      <c r="CR58" s="213"/>
      <c r="CS58" s="213"/>
      <c r="CT58" s="213"/>
      <c r="CU58" s="213"/>
      <c r="CV58" s="213"/>
      <c r="CW58" s="213"/>
      <c r="CX58" s="213"/>
      <c r="CY58" s="213"/>
      <c r="CZ58" s="213"/>
      <c r="DA58" s="213"/>
      <c r="DB58" s="213"/>
      <c r="DC58" s="213"/>
      <c r="DD58" s="213"/>
      <c r="DE58" s="213"/>
      <c r="DF58" s="213"/>
      <c r="DG58" s="213"/>
      <c r="DH58" s="213"/>
      <c r="DI58" s="213"/>
      <c r="DJ58" s="213"/>
      <c r="DK58" s="213"/>
      <c r="DL58" s="213"/>
      <c r="DM58" s="213"/>
      <c r="DN58" s="213"/>
      <c r="DO58" s="213"/>
      <c r="DP58" s="213"/>
      <c r="DQ58" s="213"/>
      <c r="DR58" s="213"/>
      <c r="DS58" s="213"/>
      <c r="DT58" s="213"/>
      <c r="DU58" s="213"/>
      <c r="DV58" s="213"/>
      <c r="DW58" s="213"/>
      <c r="DX58" s="213"/>
    </row>
    <row r="59" spans="1:128" ht="15.75" customHeight="1" x14ac:dyDescent="0.3">
      <c r="A59" s="213"/>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c r="BR59" s="213"/>
      <c r="BS59" s="213"/>
      <c r="BT59" s="213"/>
      <c r="BU59" s="213"/>
      <c r="BV59" s="213"/>
      <c r="BW59" s="213"/>
      <c r="BX59" s="213"/>
      <c r="BY59" s="213"/>
      <c r="BZ59" s="213"/>
      <c r="CA59" s="213"/>
      <c r="CB59" s="213"/>
      <c r="CC59" s="213"/>
      <c r="CD59" s="213"/>
      <c r="CE59" s="213"/>
      <c r="CF59" s="213"/>
      <c r="CG59" s="213"/>
      <c r="CH59" s="213"/>
      <c r="CI59" s="213"/>
      <c r="CJ59" s="213"/>
      <c r="CK59" s="213"/>
      <c r="CL59" s="213"/>
      <c r="CM59" s="213"/>
      <c r="CN59" s="213"/>
      <c r="CO59" s="213"/>
      <c r="CP59" s="213"/>
      <c r="CQ59" s="213"/>
      <c r="CR59" s="213"/>
      <c r="CS59" s="213"/>
      <c r="CT59" s="213"/>
      <c r="CU59" s="213"/>
      <c r="CV59" s="213"/>
      <c r="CW59" s="213"/>
      <c r="CX59" s="213"/>
      <c r="CY59" s="213"/>
      <c r="CZ59" s="213"/>
      <c r="DA59" s="213"/>
      <c r="DB59" s="213"/>
      <c r="DC59" s="213"/>
      <c r="DD59" s="213"/>
      <c r="DE59" s="213"/>
      <c r="DF59" s="213"/>
      <c r="DG59" s="213"/>
      <c r="DH59" s="213"/>
      <c r="DI59" s="213"/>
      <c r="DJ59" s="213"/>
      <c r="DK59" s="213"/>
      <c r="DL59" s="213"/>
      <c r="DM59" s="213"/>
      <c r="DN59" s="213"/>
      <c r="DO59" s="213"/>
      <c r="DP59" s="213"/>
      <c r="DQ59" s="213"/>
      <c r="DR59" s="213"/>
      <c r="DS59" s="213"/>
      <c r="DT59" s="213"/>
      <c r="DU59" s="213"/>
      <c r="DV59" s="213"/>
      <c r="DW59" s="213"/>
      <c r="DX59" s="213"/>
    </row>
    <row r="60" spans="1:128" ht="15.75" customHeight="1" x14ac:dyDescent="0.3">
      <c r="A60" s="213"/>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c r="BR60" s="213"/>
      <c r="BS60" s="213"/>
      <c r="BT60" s="213"/>
      <c r="BU60" s="213"/>
      <c r="BV60" s="213"/>
      <c r="BW60" s="213"/>
      <c r="BX60" s="213"/>
      <c r="BY60" s="213"/>
      <c r="BZ60" s="213"/>
      <c r="CA60" s="213"/>
      <c r="CB60" s="213"/>
      <c r="CC60" s="213"/>
      <c r="CD60" s="213"/>
      <c r="CE60" s="213"/>
      <c r="CF60" s="213"/>
      <c r="CG60" s="213"/>
      <c r="CH60" s="213"/>
      <c r="CI60" s="213"/>
      <c r="CJ60" s="213"/>
      <c r="CK60" s="213"/>
      <c r="CL60" s="213"/>
      <c r="CM60" s="213"/>
      <c r="CN60" s="213"/>
      <c r="CO60" s="213"/>
      <c r="CP60" s="213"/>
      <c r="CQ60" s="213"/>
      <c r="CR60" s="213"/>
      <c r="CS60" s="213"/>
      <c r="CT60" s="213"/>
      <c r="CU60" s="213"/>
      <c r="CV60" s="213"/>
      <c r="CW60" s="213"/>
      <c r="CX60" s="213"/>
      <c r="CY60" s="213"/>
      <c r="CZ60" s="213"/>
      <c r="DA60" s="213"/>
      <c r="DB60" s="213"/>
      <c r="DC60" s="213"/>
      <c r="DD60" s="213"/>
      <c r="DE60" s="213"/>
      <c r="DF60" s="213"/>
      <c r="DG60" s="213"/>
      <c r="DH60" s="213"/>
      <c r="DI60" s="213"/>
      <c r="DJ60" s="213"/>
      <c r="DK60" s="213"/>
      <c r="DL60" s="213"/>
      <c r="DM60" s="213"/>
      <c r="DN60" s="213"/>
      <c r="DO60" s="213"/>
      <c r="DP60" s="213"/>
      <c r="DQ60" s="213"/>
      <c r="DR60" s="213"/>
      <c r="DS60" s="213"/>
      <c r="DT60" s="213"/>
      <c r="DU60" s="213"/>
      <c r="DV60" s="213"/>
      <c r="DW60" s="213"/>
      <c r="DX60" s="213"/>
    </row>
    <row r="61" spans="1:128" ht="15.75" customHeight="1" x14ac:dyDescent="0.25"/>
    <row r="62" spans="1:128" ht="15.75" customHeight="1" x14ac:dyDescent="0.25"/>
    <row r="63" spans="1:128" ht="15.75" customHeight="1" x14ac:dyDescent="0.25"/>
    <row r="64" spans="1:12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DD1:DR1"/>
    <mergeCell ref="A2:E2"/>
    <mergeCell ref="BO2:BS2"/>
    <mergeCell ref="DD2:DH2"/>
    <mergeCell ref="X2:AB2"/>
    <mergeCell ref="AS2:AW2"/>
    <mergeCell ref="CK1:CY1"/>
    <mergeCell ref="CK2:CO2"/>
    <mergeCell ref="A1:P1"/>
    <mergeCell ref="X1:AK1"/>
    <mergeCell ref="AS1:BM1"/>
    <mergeCell ref="BO1:CI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3.296875" defaultRowHeight="15" customHeight="1" x14ac:dyDescent="0.25"/>
  <cols>
    <col min="1" max="1" width="11.19921875" customWidth="1"/>
    <col min="2" max="2" width="13.09765625" customWidth="1"/>
    <col min="3" max="3" width="6.59765625" customWidth="1"/>
    <col min="4" max="5" width="9.69921875" customWidth="1"/>
    <col min="6" max="6" width="5.59765625" customWidth="1"/>
    <col min="7" max="7" width="13.3984375" customWidth="1"/>
    <col min="8" max="8" width="8.8984375" customWidth="1"/>
    <col min="9" max="9" width="6.59765625" customWidth="1"/>
    <col min="10" max="11" width="11" customWidth="1"/>
    <col min="12" max="12" width="5.69921875" customWidth="1"/>
    <col min="13" max="13" width="15.19921875" customWidth="1"/>
    <col min="14" max="14" width="15.69921875" customWidth="1"/>
    <col min="15" max="15" width="5.5" customWidth="1"/>
    <col min="16" max="16" width="15.5" customWidth="1"/>
    <col min="17" max="17" width="13.3984375" customWidth="1"/>
    <col min="18" max="18" width="7" customWidth="1"/>
    <col min="19" max="23" width="11" customWidth="1"/>
  </cols>
  <sheetData>
    <row r="1" spans="1:23" ht="24.75" customHeight="1" x14ac:dyDescent="0.25">
      <c r="A1" s="98" t="s">
        <v>242</v>
      </c>
      <c r="B1" s="98" t="s">
        <v>44</v>
      </c>
      <c r="C1" s="99" t="s">
        <v>238</v>
      </c>
      <c r="D1" s="100" t="s">
        <v>241</v>
      </c>
      <c r="E1" s="98" t="s">
        <v>257</v>
      </c>
      <c r="F1" s="101"/>
      <c r="G1" s="99" t="s">
        <v>237</v>
      </c>
      <c r="H1" s="98" t="s">
        <v>44</v>
      </c>
      <c r="I1" s="99" t="s">
        <v>238</v>
      </c>
      <c r="J1" s="100" t="s">
        <v>241</v>
      </c>
      <c r="K1" s="98" t="s">
        <v>257</v>
      </c>
      <c r="L1" s="3" t="s">
        <v>258</v>
      </c>
      <c r="M1" s="2"/>
      <c r="N1" s="1"/>
      <c r="O1" s="3" t="s">
        <v>259</v>
      </c>
      <c r="P1" s="2"/>
      <c r="Q1" s="1"/>
      <c r="R1" s="101"/>
      <c r="S1" s="99" t="s">
        <v>24</v>
      </c>
      <c r="T1" s="98" t="s">
        <v>44</v>
      </c>
      <c r="U1" s="99" t="s">
        <v>238</v>
      </c>
      <c r="V1" s="98" t="s">
        <v>257</v>
      </c>
      <c r="W1" s="102"/>
    </row>
    <row r="2" spans="1:23" ht="14.25" customHeight="1" x14ac:dyDescent="0.3">
      <c r="A2" s="233">
        <v>43941</v>
      </c>
      <c r="B2" s="104">
        <v>0.85699999999999998</v>
      </c>
      <c r="C2" s="105">
        <v>9</v>
      </c>
      <c r="D2" s="235">
        <f>B2*C2</f>
        <v>7.7130000000000001</v>
      </c>
      <c r="E2" s="236">
        <v>2.2604166666666699E-2</v>
      </c>
      <c r="F2" s="101"/>
      <c r="G2" s="271" t="s">
        <v>249</v>
      </c>
      <c r="H2" s="252"/>
      <c r="I2" s="252"/>
      <c r="J2" s="252"/>
      <c r="K2" s="252"/>
      <c r="L2" s="272"/>
      <c r="M2" s="221"/>
      <c r="N2" s="221"/>
      <c r="O2" s="273"/>
      <c r="P2" s="273"/>
      <c r="Q2" s="273"/>
      <c r="R2" s="101"/>
      <c r="S2" s="103" t="s">
        <v>12</v>
      </c>
      <c r="T2" s="104">
        <f>SUM(J2:J6)/U2</f>
        <v>0.80524630083292492</v>
      </c>
      <c r="U2" s="105">
        <f>SUM(I2:I6)</f>
        <v>157</v>
      </c>
      <c r="V2" s="106">
        <f>SUM(K2:K6)</f>
        <v>0.34721064814814762</v>
      </c>
      <c r="W2" s="107"/>
    </row>
    <row r="3" spans="1:23" ht="14.25" customHeight="1" x14ac:dyDescent="0.3">
      <c r="A3" s="233">
        <v>43942</v>
      </c>
      <c r="B3" s="104">
        <v>0.7167</v>
      </c>
      <c r="C3" s="105">
        <v>3</v>
      </c>
      <c r="D3" s="235">
        <f>B3*C3</f>
        <v>2.1501000000000001</v>
      </c>
      <c r="E3" s="236">
        <v>6.3888888888888901E-3</v>
      </c>
      <c r="F3" s="101"/>
      <c r="G3" s="271" t="s">
        <v>250</v>
      </c>
      <c r="H3" s="257">
        <v>0.77100000000000002</v>
      </c>
      <c r="I3" s="252">
        <v>17</v>
      </c>
      <c r="J3" s="259">
        <f>H3*I3</f>
        <v>13.107000000000001</v>
      </c>
      <c r="K3" s="274">
        <v>4.0381944444444401E-2</v>
      </c>
      <c r="L3" s="221"/>
      <c r="M3" s="221"/>
      <c r="N3" s="221"/>
      <c r="O3" s="273"/>
      <c r="P3" s="273"/>
      <c r="Q3" s="273"/>
      <c r="R3" s="101"/>
      <c r="S3" s="103" t="s">
        <v>27</v>
      </c>
      <c r="T3" s="104">
        <f>SUM(J7:J10)/U3</f>
        <v>0.76117972043679594</v>
      </c>
      <c r="U3" s="105">
        <f>SUM(I7:I10)</f>
        <v>28</v>
      </c>
      <c r="V3" s="106">
        <f>SUM(K7:K10)</f>
        <v>7.3692129629629621E-2</v>
      </c>
      <c r="W3" s="101"/>
    </row>
    <row r="4" spans="1:23" ht="14.25" customHeight="1" x14ac:dyDescent="0.25">
      <c r="A4" s="233">
        <v>43943</v>
      </c>
      <c r="B4" s="104">
        <v>0.8417</v>
      </c>
      <c r="C4" s="105">
        <v>10</v>
      </c>
      <c r="D4" s="235">
        <f>B4*C4</f>
        <v>8.4169999999999998</v>
      </c>
      <c r="E4" s="236">
        <v>3.4050925925925901E-2</v>
      </c>
      <c r="F4" s="101"/>
      <c r="G4" s="275" t="s">
        <v>251</v>
      </c>
      <c r="H4" s="257">
        <v>0.82269999999999999</v>
      </c>
      <c r="I4" s="252">
        <v>77</v>
      </c>
      <c r="J4" s="259">
        <f>H4*I4</f>
        <v>63.347899999999996</v>
      </c>
      <c r="K4" s="274">
        <v>0.15554398148148099</v>
      </c>
      <c r="L4" s="276">
        <v>43934</v>
      </c>
      <c r="M4" s="277" t="s">
        <v>260</v>
      </c>
      <c r="N4" s="278" t="s">
        <v>261</v>
      </c>
      <c r="O4" s="279">
        <v>43937</v>
      </c>
      <c r="P4" s="280" t="s">
        <v>262</v>
      </c>
      <c r="Q4" s="281" t="s">
        <v>263</v>
      </c>
      <c r="R4" s="101"/>
      <c r="S4" s="101"/>
      <c r="T4" s="101"/>
      <c r="U4" s="101"/>
      <c r="V4" s="101"/>
      <c r="W4" s="101"/>
    </row>
    <row r="5" spans="1:23" ht="14.25" customHeight="1" x14ac:dyDescent="0.3">
      <c r="A5" s="233">
        <v>43944</v>
      </c>
      <c r="B5" s="104">
        <v>0.72840000000000005</v>
      </c>
      <c r="C5" s="105">
        <v>6</v>
      </c>
      <c r="D5" s="235">
        <f>B5*C5</f>
        <v>4.3704000000000001</v>
      </c>
      <c r="E5" s="236">
        <v>1.25810185185185E-2</v>
      </c>
      <c r="F5" s="101"/>
      <c r="G5" s="252" t="s">
        <v>252</v>
      </c>
      <c r="H5" s="251">
        <f>SUM(D2:D6)/I5</f>
        <v>0.80566393889798138</v>
      </c>
      <c r="I5" s="248">
        <f>SUM(C2:C6)</f>
        <v>47</v>
      </c>
      <c r="J5" s="259">
        <f>H5*I5</f>
        <v>37.866205128205124</v>
      </c>
      <c r="K5" s="282">
        <f>SUM(E2:E6)</f>
        <v>0.10616898148148149</v>
      </c>
      <c r="L5" s="276">
        <v>43942</v>
      </c>
      <c r="M5" s="283" t="s">
        <v>121</v>
      </c>
      <c r="N5" s="284" t="s">
        <v>264</v>
      </c>
      <c r="O5" s="285">
        <v>43942</v>
      </c>
      <c r="P5" s="286" t="s">
        <v>265</v>
      </c>
      <c r="Q5" s="143" t="s">
        <v>266</v>
      </c>
      <c r="R5" s="101"/>
      <c r="S5" s="101"/>
      <c r="T5" s="101"/>
      <c r="U5" s="101"/>
      <c r="V5" s="101"/>
      <c r="W5" s="101"/>
    </row>
    <row r="6" spans="1:23" ht="14.25" customHeight="1" x14ac:dyDescent="0.25">
      <c r="A6" s="243">
        <v>43945</v>
      </c>
      <c r="B6" s="235">
        <f>SUM(Статистика!D8,Статистика!AA8,Статистика!BR8,Статистика!CN8,Статистика!DG8)/C6</f>
        <v>0.80082658569500675</v>
      </c>
      <c r="C6" s="244">
        <f>Статистика!C8+Статистика!Z8+Статистика!BQ8+Статистика!CM8+Статистика!DF8</f>
        <v>19</v>
      </c>
      <c r="D6" s="235">
        <f>B6*C6</f>
        <v>15.215705128205128</v>
      </c>
      <c r="E6" s="245">
        <f>Статистика!E8+Статистика!AB8+Статистика!BS8+Статистика!CO8+Статистика!DH8</f>
        <v>3.0543981481481484E-2</v>
      </c>
      <c r="F6" s="101"/>
      <c r="G6" s="252" t="s">
        <v>253</v>
      </c>
      <c r="H6" s="257">
        <f>SUM(D7:D10)/I6</f>
        <v>0.75641025641025639</v>
      </c>
      <c r="I6" s="252">
        <f>SUM(C7:C10)</f>
        <v>16</v>
      </c>
      <c r="J6" s="259">
        <f>H6*I6</f>
        <v>12.102564102564102</v>
      </c>
      <c r="K6" s="253">
        <f>SUM(E7:E10)</f>
        <v>4.5115740740740755E-2</v>
      </c>
      <c r="L6" s="287">
        <v>43950</v>
      </c>
      <c r="M6" s="283" t="s">
        <v>155</v>
      </c>
      <c r="N6" s="167" t="s">
        <v>186</v>
      </c>
      <c r="O6" s="288">
        <v>43950</v>
      </c>
      <c r="P6" s="286" t="s">
        <v>160</v>
      </c>
      <c r="Q6" s="141" t="s">
        <v>187</v>
      </c>
      <c r="R6" s="101"/>
      <c r="S6" s="101"/>
      <c r="T6" s="101"/>
      <c r="U6" s="101"/>
      <c r="V6" s="101"/>
      <c r="W6" s="101"/>
    </row>
    <row r="7" spans="1:23" ht="14.25" customHeight="1" x14ac:dyDescent="0.25">
      <c r="A7" s="255">
        <v>43948</v>
      </c>
      <c r="B7" s="256"/>
      <c r="C7" s="256"/>
      <c r="D7" s="256"/>
      <c r="E7" s="219"/>
      <c r="F7" s="101"/>
      <c r="G7" s="264">
        <v>43952</v>
      </c>
      <c r="H7" s="265"/>
      <c r="I7" s="265"/>
      <c r="J7" s="219"/>
      <c r="K7" s="219"/>
      <c r="L7" s="289"/>
      <c r="M7" s="289"/>
      <c r="N7" s="289"/>
      <c r="O7" s="290"/>
      <c r="P7" s="290"/>
      <c r="Q7" s="290"/>
      <c r="R7" s="101"/>
      <c r="S7" s="101"/>
      <c r="T7" s="101"/>
      <c r="U7" s="101"/>
      <c r="V7" s="101"/>
      <c r="W7" s="101"/>
    </row>
    <row r="8" spans="1:23" ht="14.25" customHeight="1" x14ac:dyDescent="0.25">
      <c r="A8" s="255">
        <v>43949</v>
      </c>
      <c r="B8" s="263">
        <f>SUM(Статистика!BR10,Статистика!CN10,Статистика!DG10)/C8</f>
        <v>0.77222222222222225</v>
      </c>
      <c r="C8" s="256">
        <f>Статистика!BQ10+Статистика!CM10+Статистика!DF10</f>
        <v>6</v>
      </c>
      <c r="D8" s="263">
        <f>B8*C8</f>
        <v>4.6333333333333337</v>
      </c>
      <c r="E8" s="229">
        <f>Статистика!BS10+Статистика!CO10+Статистика!DH10</f>
        <v>1.3599537037037035E-2</v>
      </c>
      <c r="F8" s="101"/>
      <c r="G8" s="267" t="s">
        <v>254</v>
      </c>
      <c r="H8" s="240">
        <f>SUM(D12:D16)/I8</f>
        <v>0.75029874213836478</v>
      </c>
      <c r="I8" s="241">
        <f>SUM(C12:C16)</f>
        <v>5</v>
      </c>
      <c r="J8" s="263">
        <f>H8*I8</f>
        <v>3.751493710691824</v>
      </c>
      <c r="K8" s="229">
        <f>SUM(E12:E16)</f>
        <v>1.3865740740740744E-2</v>
      </c>
      <c r="L8" s="287">
        <v>43959</v>
      </c>
      <c r="M8" s="283" t="s">
        <v>103</v>
      </c>
      <c r="N8" s="167" t="s">
        <v>118</v>
      </c>
      <c r="O8" s="288">
        <v>43959</v>
      </c>
      <c r="P8" s="286" t="s">
        <v>162</v>
      </c>
      <c r="Q8" s="141" t="s">
        <v>191</v>
      </c>
      <c r="R8" s="101"/>
      <c r="S8" s="101"/>
      <c r="T8" s="101"/>
      <c r="U8" s="101"/>
      <c r="V8" s="101"/>
      <c r="W8" s="101"/>
    </row>
    <row r="9" spans="1:23" ht="14.25" customHeight="1" x14ac:dyDescent="0.25">
      <c r="A9" s="255">
        <v>43950</v>
      </c>
      <c r="B9" s="263">
        <f>SUM(Статистика!AA11,Статистика!BR11,Статистика!CN11)/C9</f>
        <v>0.75274725274725285</v>
      </c>
      <c r="C9" s="256">
        <f>Статистика!Z11+Статистика!BQ11+Статистика!CM11</f>
        <v>7</v>
      </c>
      <c r="D9" s="263">
        <f>B9*C9</f>
        <v>5.2692307692307701</v>
      </c>
      <c r="E9" s="229">
        <f>Статистика!AB11+Статистика!BS11+Статистика!CO11</f>
        <v>2.612268518518519E-2</v>
      </c>
      <c r="F9" s="101"/>
      <c r="G9" s="267" t="s">
        <v>255</v>
      </c>
      <c r="H9" s="240">
        <f>SUM(D17:D21)/I9</f>
        <v>0.75029585798816578</v>
      </c>
      <c r="I9" s="241">
        <f>SUM(C17:C21)</f>
        <v>13</v>
      </c>
      <c r="J9" s="263">
        <f>H9*I9</f>
        <v>9.7538461538461547</v>
      </c>
      <c r="K9" s="229">
        <f>SUM(E17:E21)</f>
        <v>2.8344907407407399E-2</v>
      </c>
      <c r="L9" s="287">
        <v>43965</v>
      </c>
      <c r="M9" s="291" t="s">
        <v>124</v>
      </c>
      <c r="N9" s="167" t="s">
        <v>149</v>
      </c>
      <c r="O9" s="288">
        <v>43963</v>
      </c>
      <c r="P9" s="292" t="s">
        <v>65</v>
      </c>
      <c r="Q9" s="141" t="s">
        <v>194</v>
      </c>
      <c r="R9" s="101"/>
      <c r="S9" s="101"/>
      <c r="T9" s="101"/>
      <c r="U9" s="101"/>
      <c r="V9" s="101"/>
      <c r="W9" s="101"/>
    </row>
    <row r="10" spans="1:23" ht="14.25" customHeight="1" x14ac:dyDescent="0.25">
      <c r="A10" s="255">
        <v>43951</v>
      </c>
      <c r="B10" s="263">
        <f>SUM(Статистика!BR12,Статистика!CN12)/C10</f>
        <v>0.73333333333333339</v>
      </c>
      <c r="C10" s="256">
        <f>Статистика!BQ12+Статистика!CM12</f>
        <v>3</v>
      </c>
      <c r="D10" s="263">
        <f>B10*C10</f>
        <v>2.2000000000000002</v>
      </c>
      <c r="E10" s="229">
        <f>Статистика!BS12+Статистика!CO12</f>
        <v>5.3935185185185258E-3</v>
      </c>
      <c r="F10" s="101"/>
      <c r="G10" s="219" t="s">
        <v>256</v>
      </c>
      <c r="H10" s="238">
        <f>SUM(D22:D26)/I10</f>
        <v>0.78076923076923077</v>
      </c>
      <c r="I10" s="219">
        <f>SUM(C22:C26)</f>
        <v>10</v>
      </c>
      <c r="J10" s="263">
        <f>H10*I10</f>
        <v>7.8076923076923075</v>
      </c>
      <c r="K10" s="229">
        <f>SUM(E22:E26)</f>
        <v>3.1481481481481478E-2</v>
      </c>
      <c r="L10" s="293">
        <v>43969</v>
      </c>
      <c r="M10" s="291" t="s">
        <v>170</v>
      </c>
      <c r="N10" s="167" t="s">
        <v>204</v>
      </c>
      <c r="O10" s="294">
        <v>43972</v>
      </c>
      <c r="P10" s="292" t="s">
        <v>124</v>
      </c>
      <c r="Q10" s="141" t="s">
        <v>210</v>
      </c>
      <c r="R10" s="101"/>
      <c r="S10" s="101"/>
      <c r="T10" s="101"/>
      <c r="U10" s="101"/>
      <c r="V10" s="101"/>
      <c r="W10" s="101"/>
    </row>
    <row r="11" spans="1:23" ht="14.25" customHeight="1" x14ac:dyDescent="0.25">
      <c r="A11" s="243">
        <v>43952</v>
      </c>
      <c r="B11" s="108"/>
      <c r="C11" s="109"/>
      <c r="D11" s="109"/>
      <c r="E11" s="105"/>
      <c r="F11" s="101"/>
      <c r="G11" s="295"/>
      <c r="H11" s="296"/>
      <c r="I11" s="295"/>
      <c r="J11" s="295"/>
      <c r="K11" s="295"/>
      <c r="L11" s="295"/>
      <c r="M11" s="297"/>
      <c r="N11" s="295"/>
      <c r="O11" s="295"/>
      <c r="P11" s="297"/>
      <c r="Q11" s="295"/>
      <c r="R11" s="101"/>
      <c r="S11" s="101"/>
      <c r="T11" s="101"/>
      <c r="U11" s="101"/>
      <c r="V11" s="101"/>
      <c r="W11" s="101"/>
    </row>
    <row r="12" spans="1:23" ht="14.25" customHeight="1" x14ac:dyDescent="0.25">
      <c r="A12" s="266">
        <v>43955</v>
      </c>
      <c r="B12" s="256"/>
      <c r="C12" s="256"/>
      <c r="D12" s="256"/>
      <c r="E12" s="219"/>
      <c r="F12" s="101"/>
      <c r="G12" s="101"/>
      <c r="H12" s="101"/>
      <c r="I12" s="101"/>
      <c r="J12" s="101"/>
      <c r="K12" s="101"/>
      <c r="L12" s="101"/>
      <c r="M12" s="101"/>
      <c r="N12" s="101"/>
      <c r="O12" s="101"/>
      <c r="P12" s="101"/>
      <c r="Q12" s="101"/>
      <c r="R12" s="101"/>
      <c r="S12" s="101"/>
      <c r="T12" s="101"/>
      <c r="U12" s="101"/>
      <c r="V12" s="101"/>
      <c r="W12" s="101"/>
    </row>
    <row r="13" spans="1:23" ht="14.25" customHeight="1" x14ac:dyDescent="0.25">
      <c r="A13" s="266">
        <v>43956</v>
      </c>
      <c r="B13" s="263"/>
      <c r="C13" s="256"/>
      <c r="D13" s="256"/>
      <c r="E13" s="219"/>
      <c r="F13" s="101"/>
      <c r="G13" s="101"/>
      <c r="H13" s="101"/>
      <c r="I13" s="101"/>
      <c r="J13" s="101"/>
      <c r="K13" s="101"/>
      <c r="L13" s="101"/>
      <c r="M13" s="101"/>
      <c r="N13" s="101"/>
      <c r="O13" s="101"/>
      <c r="P13" s="101"/>
      <c r="Q13" s="101"/>
      <c r="R13" s="101"/>
      <c r="S13" s="101"/>
      <c r="T13" s="101"/>
      <c r="U13" s="101"/>
      <c r="V13" s="101"/>
      <c r="W13" s="101"/>
    </row>
    <row r="14" spans="1:23" ht="14.25" customHeight="1" x14ac:dyDescent="0.25">
      <c r="A14" s="266">
        <v>43957</v>
      </c>
      <c r="B14" s="256"/>
      <c r="C14" s="256"/>
      <c r="D14" s="256"/>
      <c r="E14" s="219"/>
      <c r="F14" s="101"/>
      <c r="G14" s="101"/>
      <c r="H14" s="101"/>
      <c r="I14" s="101"/>
      <c r="J14" s="101"/>
      <c r="K14" s="101"/>
      <c r="L14" s="101"/>
      <c r="M14" s="101"/>
      <c r="N14" s="101"/>
      <c r="O14" s="101"/>
      <c r="P14" s="101"/>
      <c r="Q14" s="101"/>
      <c r="R14" s="101"/>
      <c r="S14" s="101"/>
      <c r="T14" s="101"/>
      <c r="U14" s="101"/>
      <c r="V14" s="101"/>
      <c r="W14" s="101"/>
    </row>
    <row r="15" spans="1:23" ht="14.25" customHeight="1" x14ac:dyDescent="0.25">
      <c r="A15" s="266">
        <v>43958</v>
      </c>
      <c r="B15" s="263">
        <f>SUM(Статистика!CN17)/C15</f>
        <v>0.73333333333333328</v>
      </c>
      <c r="C15" s="256">
        <f>Статистика!CM17</f>
        <v>1</v>
      </c>
      <c r="D15" s="263">
        <f>B15*C15</f>
        <v>0.73333333333333328</v>
      </c>
      <c r="E15" s="229">
        <f>Статистика!CO17</f>
        <v>8.1134259259259302E-3</v>
      </c>
      <c r="F15" s="101"/>
      <c r="G15" s="101"/>
      <c r="H15" s="101"/>
      <c r="I15" s="101"/>
      <c r="J15" s="101"/>
      <c r="K15" s="101"/>
      <c r="L15" s="101"/>
      <c r="M15" s="101"/>
      <c r="N15" s="101"/>
      <c r="O15" s="101"/>
      <c r="P15" s="101"/>
      <c r="Q15" s="101"/>
      <c r="R15" s="101"/>
      <c r="S15" s="101"/>
      <c r="T15" s="101"/>
      <c r="U15" s="101"/>
      <c r="V15" s="101"/>
      <c r="W15" s="101"/>
    </row>
    <row r="16" spans="1:23" ht="14.25" customHeight="1" x14ac:dyDescent="0.25">
      <c r="A16" s="266">
        <v>43959</v>
      </c>
      <c r="B16" s="263">
        <f>SUM(Статистика!AV18,Статистика!CN18,Статистика!DG18)/C16</f>
        <v>0.75454009433962266</v>
      </c>
      <c r="C16" s="256">
        <f>Статистика!AU18+Статистика!CM18+Статистика!DF18</f>
        <v>4</v>
      </c>
      <c r="D16" s="263">
        <f>B16*C16</f>
        <v>3.0181603773584906</v>
      </c>
      <c r="E16" s="229">
        <f>Статистика!AW18+Статистика!CO18+Статистика!DH18</f>
        <v>5.7523148148148143E-3</v>
      </c>
      <c r="F16" s="101"/>
      <c r="G16" s="101"/>
      <c r="H16" s="101"/>
      <c r="I16" s="101"/>
      <c r="J16" s="101"/>
      <c r="K16" s="101"/>
      <c r="L16" s="101"/>
      <c r="M16" s="101"/>
      <c r="N16" s="101"/>
      <c r="O16" s="101"/>
      <c r="P16" s="101"/>
      <c r="Q16" s="101"/>
      <c r="R16" s="101"/>
      <c r="S16" s="101"/>
      <c r="T16" s="101"/>
      <c r="U16" s="101"/>
      <c r="V16" s="101"/>
      <c r="W16" s="101"/>
    </row>
    <row r="17" spans="1:23" ht="14.25" customHeight="1" x14ac:dyDescent="0.25">
      <c r="A17" s="243">
        <v>43962</v>
      </c>
      <c r="B17" s="244"/>
      <c r="C17" s="244"/>
      <c r="D17" s="244"/>
      <c r="E17" s="269"/>
      <c r="F17" s="101"/>
      <c r="G17" s="101"/>
      <c r="H17" s="101"/>
      <c r="I17" s="101"/>
      <c r="J17" s="101"/>
      <c r="K17" s="101"/>
      <c r="L17" s="101"/>
      <c r="M17" s="101"/>
      <c r="N17" s="101"/>
      <c r="O17" s="101"/>
      <c r="P17" s="101"/>
      <c r="Q17" s="101"/>
      <c r="R17" s="101"/>
      <c r="S17" s="101"/>
      <c r="T17" s="101"/>
      <c r="U17" s="101"/>
      <c r="V17" s="101"/>
      <c r="W17" s="101"/>
    </row>
    <row r="18" spans="1:23" ht="14.25" customHeight="1" x14ac:dyDescent="0.25">
      <c r="A18" s="243">
        <v>43963</v>
      </c>
      <c r="B18" s="235">
        <f>SUM(Статистика!CN20)/C18</f>
        <v>0.57777777777777772</v>
      </c>
      <c r="C18" s="244">
        <f>Статистика!CM20</f>
        <v>3</v>
      </c>
      <c r="D18" s="235">
        <f t="shared" ref="D18:D26" si="0">B18*C18</f>
        <v>1.7333333333333332</v>
      </c>
      <c r="E18" s="245">
        <f>Статистика!CO20</f>
        <v>2.7662037037037013E-3</v>
      </c>
      <c r="F18" s="101"/>
      <c r="G18" s="101"/>
      <c r="H18" s="101"/>
      <c r="I18" s="101"/>
      <c r="J18" s="101"/>
      <c r="K18" s="101"/>
      <c r="L18" s="101"/>
      <c r="M18" s="101"/>
      <c r="N18" s="101"/>
      <c r="O18" s="101"/>
      <c r="P18" s="101"/>
      <c r="Q18" s="101"/>
      <c r="R18" s="101"/>
      <c r="S18" s="101"/>
      <c r="T18" s="101"/>
      <c r="U18" s="101"/>
      <c r="V18" s="101"/>
      <c r="W18" s="101"/>
    </row>
    <row r="19" spans="1:23" ht="14.25" customHeight="1" x14ac:dyDescent="0.25">
      <c r="A19" s="243">
        <v>43964</v>
      </c>
      <c r="B19" s="235">
        <f>SUM(Статистика!CN21)/C19</f>
        <v>0.85555555555555562</v>
      </c>
      <c r="C19" s="244">
        <f>Статистика!CM21</f>
        <v>3</v>
      </c>
      <c r="D19" s="235">
        <f t="shared" si="0"/>
        <v>2.5666666666666669</v>
      </c>
      <c r="E19" s="245">
        <f>Статистика!CO21</f>
        <v>4.5486111111111083E-3</v>
      </c>
      <c r="F19" s="101"/>
      <c r="G19" s="101"/>
      <c r="H19" s="101"/>
      <c r="I19" s="101"/>
      <c r="J19" s="101"/>
      <c r="K19" s="101"/>
      <c r="L19" s="101"/>
      <c r="M19" s="101"/>
      <c r="N19" s="101"/>
      <c r="O19" s="101"/>
      <c r="P19" s="101"/>
      <c r="Q19" s="101"/>
      <c r="R19" s="101"/>
      <c r="S19" s="101"/>
      <c r="T19" s="101"/>
      <c r="U19" s="101"/>
      <c r="V19" s="101"/>
      <c r="W19" s="101"/>
    </row>
    <row r="20" spans="1:23" ht="14.25" customHeight="1" x14ac:dyDescent="0.25">
      <c r="A20" s="243">
        <v>43965</v>
      </c>
      <c r="B20" s="235">
        <f>SUM(Статистика!BR22,Статистика!CN22)/C20</f>
        <v>0.75</v>
      </c>
      <c r="C20" s="244">
        <f>Статистика!BQ22+Статистика!CM22</f>
        <v>4</v>
      </c>
      <c r="D20" s="235">
        <f t="shared" si="0"/>
        <v>3</v>
      </c>
      <c r="E20" s="245">
        <f>Статистика!BS22+Статистика!CO22</f>
        <v>1.202546296296296E-2</v>
      </c>
      <c r="F20" s="101"/>
      <c r="G20" s="101"/>
      <c r="H20" s="101"/>
      <c r="I20" s="101"/>
      <c r="J20" s="101"/>
      <c r="K20" s="101"/>
      <c r="L20" s="101"/>
      <c r="M20" s="101"/>
      <c r="N20" s="101"/>
      <c r="O20" s="101"/>
      <c r="P20" s="101"/>
      <c r="Q20" s="101"/>
      <c r="R20" s="101"/>
      <c r="S20" s="101"/>
      <c r="T20" s="101"/>
      <c r="U20" s="101"/>
      <c r="V20" s="101"/>
      <c r="W20" s="101"/>
    </row>
    <row r="21" spans="1:23" ht="14.25" customHeight="1" x14ac:dyDescent="0.25">
      <c r="A21" s="243">
        <v>43966</v>
      </c>
      <c r="B21" s="235">
        <f>SUM(Статистика!AA23,Статистика!CN23)/C21</f>
        <v>0.81794871794871804</v>
      </c>
      <c r="C21" s="244">
        <f>Статистика!Z23+Статистика!CM23</f>
        <v>3</v>
      </c>
      <c r="D21" s="235">
        <f t="shared" si="0"/>
        <v>2.453846153846154</v>
      </c>
      <c r="E21" s="245">
        <f>Статистика!AB23+Статистика!CO23</f>
        <v>9.0046296296296298E-3</v>
      </c>
      <c r="F21" s="101"/>
      <c r="G21" s="101"/>
      <c r="H21" s="101"/>
      <c r="I21" s="101"/>
      <c r="J21" s="101"/>
      <c r="K21" s="101"/>
      <c r="L21" s="101"/>
      <c r="M21" s="101"/>
      <c r="N21" s="101"/>
      <c r="O21" s="101"/>
      <c r="P21" s="101"/>
      <c r="Q21" s="101"/>
      <c r="R21" s="101"/>
      <c r="S21" s="101"/>
      <c r="T21" s="101"/>
      <c r="U21" s="101"/>
      <c r="V21" s="101"/>
      <c r="W21" s="101"/>
    </row>
    <row r="22" spans="1:23" ht="14.25" customHeight="1" x14ac:dyDescent="0.25">
      <c r="A22" s="255">
        <v>43969</v>
      </c>
      <c r="B22" s="263">
        <f>SUM(Статистика!AA24,Статистика!CN24)/C22</f>
        <v>0.74700854700854702</v>
      </c>
      <c r="C22" s="256">
        <f>Статистика!Z24+Статистика!CM24</f>
        <v>3</v>
      </c>
      <c r="D22" s="263">
        <f t="shared" si="0"/>
        <v>2.2410256410256411</v>
      </c>
      <c r="E22" s="229">
        <f>Статистика!AB24+Статистика!CO24</f>
        <v>0.01</v>
      </c>
      <c r="F22" s="101"/>
      <c r="G22" s="101"/>
      <c r="H22" s="101"/>
      <c r="I22" s="101"/>
      <c r="J22" s="101"/>
      <c r="K22" s="101"/>
      <c r="L22" s="101"/>
      <c r="M22" s="101"/>
      <c r="N22" s="101"/>
      <c r="O22" s="101"/>
      <c r="P22" s="101"/>
      <c r="Q22" s="101"/>
      <c r="R22" s="101"/>
      <c r="S22" s="101"/>
      <c r="T22" s="101"/>
      <c r="U22" s="101"/>
      <c r="V22" s="101"/>
      <c r="W22" s="101"/>
    </row>
    <row r="23" spans="1:23" ht="14.25" customHeight="1" x14ac:dyDescent="0.25">
      <c r="A23" s="255">
        <v>43970</v>
      </c>
      <c r="B23" s="263">
        <f>SUM(Статистика!CN25)</f>
        <v>0.73333333333333328</v>
      </c>
      <c r="C23" s="256">
        <f>Статистика!CM25</f>
        <v>1</v>
      </c>
      <c r="D23" s="263">
        <f t="shared" si="0"/>
        <v>0.73333333333333328</v>
      </c>
      <c r="E23" s="229">
        <f>Статистика!CO25</f>
        <v>1.3425925925925901E-3</v>
      </c>
      <c r="F23" s="101"/>
      <c r="G23" s="101"/>
      <c r="H23" s="101"/>
      <c r="I23" s="101"/>
      <c r="J23" s="101"/>
      <c r="K23" s="101"/>
      <c r="L23" s="101"/>
      <c r="M23" s="101"/>
      <c r="N23" s="101"/>
      <c r="O23" s="101"/>
      <c r="P23" s="101"/>
      <c r="Q23" s="101"/>
      <c r="R23" s="101"/>
      <c r="S23" s="101"/>
      <c r="T23" s="101"/>
      <c r="U23" s="101"/>
      <c r="V23" s="101"/>
      <c r="W23" s="101"/>
    </row>
    <row r="24" spans="1:23" ht="14.25" customHeight="1" x14ac:dyDescent="0.25">
      <c r="A24" s="255">
        <v>43971</v>
      </c>
      <c r="B24" s="263">
        <f>SUM(Статистика!CN26)/C24</f>
        <v>0.76666666666666672</v>
      </c>
      <c r="C24" s="256">
        <f>Статистика!CM26</f>
        <v>1</v>
      </c>
      <c r="D24" s="263">
        <f t="shared" si="0"/>
        <v>0.76666666666666672</v>
      </c>
      <c r="E24" s="229">
        <f>Статистика!CO26</f>
        <v>2.2569444444444399E-3</v>
      </c>
      <c r="F24" s="101"/>
      <c r="G24" s="101"/>
      <c r="H24" s="101"/>
      <c r="I24" s="101"/>
      <c r="J24" s="101"/>
      <c r="K24" s="101"/>
      <c r="L24" s="101"/>
      <c r="M24" s="101"/>
      <c r="N24" s="101"/>
      <c r="O24" s="101"/>
      <c r="P24" s="101"/>
      <c r="Q24" s="101"/>
      <c r="R24" s="101"/>
      <c r="S24" s="101"/>
      <c r="T24" s="101"/>
      <c r="U24" s="101"/>
      <c r="V24" s="101"/>
      <c r="W24" s="101"/>
    </row>
    <row r="25" spans="1:23" ht="14.25" customHeight="1" x14ac:dyDescent="0.25">
      <c r="A25" s="255">
        <v>43972</v>
      </c>
      <c r="B25" s="263">
        <f>SUM(Статистика!BR27,Статистика!CN27)/C25</f>
        <v>0.80833333333333335</v>
      </c>
      <c r="C25" s="256">
        <f>Статистика!BQ27+Статистика!CM27</f>
        <v>4</v>
      </c>
      <c r="D25" s="263">
        <f t="shared" si="0"/>
        <v>3.2333333333333334</v>
      </c>
      <c r="E25" s="229">
        <f>Статистика!BS27+Статистика!CO27</f>
        <v>1.7129629629629634E-2</v>
      </c>
    </row>
    <row r="26" spans="1:23" ht="14.25" customHeight="1" x14ac:dyDescent="0.25">
      <c r="A26" s="266">
        <v>43973</v>
      </c>
      <c r="B26" s="238">
        <f>SUM(Статистика!CN28)/C26</f>
        <v>0.83333333333333337</v>
      </c>
      <c r="C26" s="219">
        <f>Статистика!CM28</f>
        <v>1</v>
      </c>
      <c r="D26" s="263">
        <f t="shared" si="0"/>
        <v>0.83333333333333337</v>
      </c>
      <c r="E26" s="229">
        <f>Статистика!CO28</f>
        <v>7.5231481481481503E-4</v>
      </c>
    </row>
    <row r="27" spans="1:23" ht="14.25" customHeight="1" x14ac:dyDescent="0.25">
      <c r="A27" s="270"/>
      <c r="B27" s="298"/>
      <c r="C27" s="268"/>
      <c r="D27" s="268"/>
      <c r="E27" s="268"/>
    </row>
    <row r="28" spans="1:23" ht="14.25" customHeight="1" x14ac:dyDescent="0.25">
      <c r="A28" s="270"/>
      <c r="B28" s="268"/>
      <c r="C28" s="268"/>
      <c r="D28" s="268"/>
      <c r="E28" s="268"/>
    </row>
    <row r="29" spans="1:23" ht="14.25" customHeight="1" x14ac:dyDescent="0.25">
      <c r="A29" s="270"/>
      <c r="B29" s="268"/>
      <c r="C29" s="268"/>
      <c r="D29" s="268"/>
      <c r="E29" s="268"/>
    </row>
    <row r="30" spans="1:23" ht="14.25" customHeight="1" x14ac:dyDescent="0.25">
      <c r="A30" s="270"/>
      <c r="B30" s="268"/>
      <c r="C30" s="268"/>
      <c r="D30" s="268"/>
      <c r="E30" s="268"/>
    </row>
    <row r="31" spans="1:23" ht="14.25" customHeight="1" x14ac:dyDescent="0.25"/>
    <row r="32" spans="1:2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L1:N1"/>
    <mergeCell ref="O1:Q1"/>
  </mergeCells>
  <hyperlinks>
    <hyperlink ref="M4" r:id="rId1"/>
    <hyperlink ref="P4" r:id="rId2"/>
    <hyperlink ref="M5" r:id="rId3"/>
    <hyperlink ref="P5" r:id="rId4"/>
    <hyperlink ref="M6" r:id="rId5"/>
    <hyperlink ref="P6" r:id="rId6"/>
    <hyperlink ref="M8" r:id="rId7"/>
    <hyperlink ref="P8" r:id="rId8"/>
    <hyperlink ref="M9" r:id="rId9"/>
    <hyperlink ref="P9" r:id="rId10"/>
    <hyperlink ref="M10" r:id="rId11"/>
    <hyperlink ref="P10" r:id="rId12"/>
  </hyperlinks>
  <pageMargins left="0.7" right="0.7" top="0.75" bottom="0.75" header="0" footer="0"/>
  <pageSetup orientation="landscape"/>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Звонок для выявление ЛПР</vt:lpstr>
      <vt:lpstr>Звонок ЛПР</vt:lpstr>
      <vt:lpstr>ТЗ отправлено</vt:lpstr>
      <vt:lpstr>ВХОДЯЩИЙ ЗВОНОК</vt:lpstr>
      <vt:lpstr>Уточняющее касание</vt:lpstr>
      <vt:lpstr>Было не удобно говорить, недозв</vt:lpstr>
      <vt:lpstr>Статистика</vt:lpstr>
      <vt:lpstr>Сводная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LexaStar</cp:lastModifiedBy>
  <dcterms:created xsi:type="dcterms:W3CDTF">2020-05-25T18:21:46Z</dcterms:created>
  <dcterms:modified xsi:type="dcterms:W3CDTF">2020-05-25T18:22:53Z</dcterms:modified>
</cp:coreProperties>
</file>