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tomy\Downloads\"/>
    </mc:Choice>
  </mc:AlternateContent>
  <xr:revisionPtr revIDLastSave="0" documentId="13_ncr:1_{7A9172C9-E641-4E53-99B3-0FF197940628}" xr6:coauthVersionLast="47" xr6:coauthVersionMax="47" xr10:uidLastSave="{00000000-0000-0000-0000-000000000000}"/>
  <bookViews>
    <workbookView xWindow="-110" yWindow="-110" windowWidth="24220" windowHeight="15500" firstSheet="2" activeTab="2" xr2:uid="{00000000-000D-0000-FFFF-FFFF00000000}"/>
  </bookViews>
  <sheets>
    <sheet name="Nodes" sheetId="1" r:id="rId1"/>
    <sheet name="Links" sheetId="2" r:id="rId2"/>
    <sheet name="EquipmentCost" sheetId="4" r:id="rId3"/>
    <sheet name="EquipmentCost_v2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4" l="1"/>
  <c r="B33" i="4"/>
  <c r="D32" i="4"/>
  <c r="B32" i="4"/>
  <c r="D31" i="4"/>
  <c r="B31" i="4"/>
  <c r="D30" i="4"/>
  <c r="B30" i="4"/>
  <c r="D29" i="4"/>
  <c r="B29" i="4"/>
  <c r="D28" i="4"/>
  <c r="B28" i="4"/>
  <c r="D27" i="4"/>
  <c r="B27" i="4"/>
  <c r="D26" i="4"/>
  <c r="B26" i="4"/>
  <c r="D25" i="4"/>
  <c r="B25" i="4"/>
  <c r="D24" i="4"/>
  <c r="B24" i="4"/>
  <c r="D23" i="4"/>
  <c r="B23" i="4"/>
  <c r="D22" i="4"/>
  <c r="B22" i="4"/>
  <c r="D21" i="4"/>
  <c r="B21" i="4"/>
  <c r="D20" i="4"/>
  <c r="B20" i="4"/>
  <c r="D19" i="4"/>
  <c r="B19" i="4"/>
  <c r="D18" i="4"/>
  <c r="B18" i="4"/>
  <c r="D17" i="4"/>
  <c r="B17" i="4"/>
  <c r="D16" i="4"/>
  <c r="B16" i="4"/>
  <c r="D15" i="4"/>
  <c r="B15" i="4"/>
  <c r="D14" i="4"/>
  <c r="B14" i="4"/>
  <c r="D13" i="4"/>
  <c r="B13" i="4"/>
  <c r="D12" i="4"/>
  <c r="B12" i="4"/>
  <c r="D11" i="4"/>
  <c r="B11" i="4"/>
  <c r="D10" i="4"/>
  <c r="B10" i="4"/>
  <c r="D9" i="4"/>
  <c r="B9" i="4"/>
  <c r="D8" i="4"/>
  <c r="B8" i="4"/>
  <c r="D7" i="4"/>
  <c r="D6" i="4"/>
  <c r="B6" i="4"/>
  <c r="D5" i="4"/>
  <c r="D4" i="4"/>
  <c r="B4" i="4"/>
  <c r="D3" i="4"/>
  <c r="B3" i="4"/>
  <c r="D2" i="4"/>
  <c r="B2" i="4"/>
</calcChain>
</file>

<file path=xl/sharedStrings.xml><?xml version="1.0" encoding="utf-8"?>
<sst xmlns="http://schemas.openxmlformats.org/spreadsheetml/2006/main" count="792" uniqueCount="143">
  <si>
    <t>node_name</t>
  </si>
  <si>
    <t>node_code</t>
  </si>
  <si>
    <t>Node type</t>
  </si>
  <si>
    <t>Central office type</t>
  </si>
  <si>
    <t>Geotype</t>
  </si>
  <si>
    <t>Subnetwotk</t>
  </si>
  <si>
    <t>Households</t>
  </si>
  <si>
    <t>Macro cells sites</t>
  </si>
  <si>
    <t>Small cell sites</t>
  </si>
  <si>
    <t>Reference National CO</t>
  </si>
  <si>
    <t>Reference Regional CO</t>
  </si>
  <si>
    <t>BB_01</t>
  </si>
  <si>
    <t>HL2</t>
  </si>
  <si>
    <t>Metro Core Backbone</t>
  </si>
  <si>
    <t>National CO</t>
  </si>
  <si>
    <t>Dense Urban</t>
  </si>
  <si>
    <t>Regional Core</t>
  </si>
  <si>
    <t>BB_02</t>
  </si>
  <si>
    <t>Urban</t>
  </si>
  <si>
    <t>CR_01</t>
  </si>
  <si>
    <t>HL3</t>
  </si>
  <si>
    <t>Metro Core</t>
  </si>
  <si>
    <t>Regional CO</t>
  </si>
  <si>
    <t>CR_02</t>
  </si>
  <si>
    <t>Suburban</t>
  </si>
  <si>
    <t>CR_03</t>
  </si>
  <si>
    <t>CR_04</t>
  </si>
  <si>
    <t>DU_01</t>
  </si>
  <si>
    <t>HL4</t>
  </si>
  <si>
    <t>Metro Aggregation</t>
  </si>
  <si>
    <t>Local CO</t>
  </si>
  <si>
    <t>DU</t>
  </si>
  <si>
    <t>DU_02</t>
  </si>
  <si>
    <t>DU_03</t>
  </si>
  <si>
    <t>DU_04</t>
  </si>
  <si>
    <t>DU_05</t>
  </si>
  <si>
    <t>UR_01</t>
  </si>
  <si>
    <t>UR</t>
  </si>
  <si>
    <t>UR_02</t>
  </si>
  <si>
    <t>UR_03</t>
  </si>
  <si>
    <t>UR_04</t>
  </si>
  <si>
    <t>UR_05</t>
  </si>
  <si>
    <t>UR_06</t>
  </si>
  <si>
    <t>UR_07</t>
  </si>
  <si>
    <t>S1_01</t>
  </si>
  <si>
    <t>S1</t>
  </si>
  <si>
    <t>S1_02</t>
  </si>
  <si>
    <t>S1_03</t>
  </si>
  <si>
    <t>S1_04</t>
  </si>
  <si>
    <t>S1_05</t>
  </si>
  <si>
    <t>S1_06</t>
  </si>
  <si>
    <t>S2_01</t>
  </si>
  <si>
    <t>S2</t>
  </si>
  <si>
    <t>S2_02</t>
  </si>
  <si>
    <t>S2_03</t>
  </si>
  <si>
    <t>S2_04</t>
  </si>
  <si>
    <t>S2_05</t>
  </si>
  <si>
    <t>S2_06</t>
  </si>
  <si>
    <t>S2_07</t>
  </si>
  <si>
    <t>S2_08</t>
  </si>
  <si>
    <t>S3_01</t>
  </si>
  <si>
    <t>S3</t>
  </si>
  <si>
    <t>S3_02</t>
  </si>
  <si>
    <t>S3_03</t>
  </si>
  <si>
    <t>S3_04</t>
  </si>
  <si>
    <t>S3_05</t>
  </si>
  <si>
    <t>S3_06</t>
  </si>
  <si>
    <t>S3_07</t>
  </si>
  <si>
    <t>S3_08</t>
  </si>
  <si>
    <t>S3_09</t>
  </si>
  <si>
    <t>S3_10</t>
  </si>
  <si>
    <t>RU_01</t>
  </si>
  <si>
    <t>Rural</t>
  </si>
  <si>
    <t>RU</t>
  </si>
  <si>
    <t>RU_02</t>
  </si>
  <si>
    <t>RU_03</t>
  </si>
  <si>
    <t>RU_04</t>
  </si>
  <si>
    <t>RU_05</t>
  </si>
  <si>
    <t>RU_06</t>
  </si>
  <si>
    <t>RU_07</t>
  </si>
  <si>
    <t>RU_08</t>
  </si>
  <si>
    <t>RU_09</t>
  </si>
  <si>
    <t>sourceID</t>
  </si>
  <si>
    <t>destinationID</t>
  </si>
  <si>
    <t>distanceKm</t>
  </si>
  <si>
    <t>capacityGbps</t>
  </si>
  <si>
    <t>traffic_dependent</t>
  </si>
  <si>
    <t>basic</t>
  </si>
  <si>
    <t>AMEN_Cost_servers</t>
  </si>
  <si>
    <t>CU</t>
  </si>
  <si>
    <t>AMEN_Cost_NAS</t>
  </si>
  <si>
    <t>AMEN_Cost_Switches</t>
  </si>
  <si>
    <t>AMEN_Cost_10Gplugg</t>
  </si>
  <si>
    <t>AMEN_Cost_10G</t>
  </si>
  <si>
    <t>AMEN_Cost_100G</t>
  </si>
  <si>
    <t>AMEN_Cost_Switch</t>
  </si>
  <si>
    <t>MCEN_Cost_servers</t>
  </si>
  <si>
    <t>MCEN_Cost_NAS</t>
  </si>
  <si>
    <t>MCEN_Cost_Switches</t>
  </si>
  <si>
    <t>MCEN_Cost_10Gplugg</t>
  </si>
  <si>
    <t>MCEN_Cost_10G</t>
  </si>
  <si>
    <t>MCEN_Cost_100G</t>
  </si>
  <si>
    <t>MCEN_Cost_Switch</t>
  </si>
  <si>
    <t>AMEN_Power_servers</t>
  </si>
  <si>
    <t>AMEN_Power_NAS</t>
  </si>
  <si>
    <t>AMEN_Power_Switches</t>
  </si>
  <si>
    <t>AMEN_Power_10Gplugg</t>
  </si>
  <si>
    <t>AMEN_Power_10</t>
  </si>
  <si>
    <t>AMEN_Power_100G</t>
  </si>
  <si>
    <t>AMEN_Power_Switch</t>
  </si>
  <si>
    <t>MCEN_Power_servers</t>
  </si>
  <si>
    <t>MCEN_Power_NAS</t>
  </si>
  <si>
    <t>MCEN_Power_Switches</t>
  </si>
  <si>
    <t>MCEN_Power_10Gplugg</t>
  </si>
  <si>
    <t>MCEN_Power_10G</t>
  </si>
  <si>
    <t>MCEN_Power_100G</t>
  </si>
  <si>
    <t>MCEN_Power_Switch</t>
  </si>
  <si>
    <t>AMEN_CPUs</t>
  </si>
  <si>
    <t>CPU</t>
  </si>
  <si>
    <t>MCEN_CPUs</t>
  </si>
  <si>
    <t>AMEN_TB</t>
  </si>
  <si>
    <t>TB</t>
  </si>
  <si>
    <t>MCEN_TB</t>
  </si>
  <si>
    <t>Name</t>
  </si>
  <si>
    <t>Price</t>
  </si>
  <si>
    <t>Unit</t>
  </si>
  <si>
    <t>Tunable_Transponder_10Gbps</t>
  </si>
  <si>
    <t>Tunable_Transponder_100Gbps</t>
  </si>
  <si>
    <t>Tunable_Transponder_400Gbps</t>
  </si>
  <si>
    <t>Tunable_Regenerator</t>
  </si>
  <si>
    <t>1,4</t>
  </si>
  <si>
    <t>Bi_derectional_Amplifier</t>
  </si>
  <si>
    <t>Optical_Terminal</t>
  </si>
  <si>
    <t>OADM_Degree_1and2</t>
  </si>
  <si>
    <t>OADM_MD_plus_1Degree</t>
  </si>
  <si>
    <t>Grooming_Port</t>
  </si>
  <si>
    <t>1,5</t>
  </si>
  <si>
    <t>Optical_Cross_Connect_Port</t>
  </si>
  <si>
    <t>0,2</t>
  </si>
  <si>
    <t>Cost is related to:</t>
  </si>
  <si>
    <t>Distance</t>
  </si>
  <si>
    <t>km</t>
  </si>
  <si>
    <t>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</si>
</sst>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0.00000000"/>
  </numFmts>
  <fonts count="21">
    <font>
      <sz val="12"/>
      <color theme="1"/>
      <name val="Calibri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i/>
      <sz val="11"/>
      <color rgb="FF000000"/>
      <name val="Calibri"/>
    </font>
    <font>
      <sz val="11"/>
      <color rgb="FF000000"/>
      <name val="Calibri"/>
    </font>
    <font>
      <b/>
      <sz val="11"/>
      <color rgb="FFFF0000"/>
      <name val="Calibri"/>
    </font>
    <font>
      <i/>
      <sz val="11"/>
      <color theme="1"/>
      <name val="Calibri"/>
    </font>
    <font>
      <b/>
      <sz val="11"/>
      <color rgb="FFFFC000"/>
      <name val="Calibri"/>
    </font>
    <font>
      <b/>
      <sz val="11"/>
      <color rgb="FF0070C0"/>
      <name val="Calibri"/>
    </font>
    <font>
      <sz val="12"/>
      <color theme="1"/>
      <name val="Calibri"/>
    </font>
    <font>
      <sz val="12"/>
      <color theme="1"/>
      <name val="Arial"/>
    </font>
    <font>
      <sz val="12"/>
      <color rgb="FF000000"/>
      <name val="Calibri"/>
    </font>
    <font>
      <sz val="12"/>
      <color theme="1"/>
      <name val="Calibri"/>
      <scheme val="minor"/>
    </font>
    <font>
      <sz val="11"/>
      <color rgb="FF444444"/>
      <name val="Calibri"/>
    </font>
    <font>
      <sz val="12"/>
      <color rgb="FF000000"/>
      <name val="Google Sans"/>
    </font>
    <font>
      <sz val="12"/>
      <color theme="1"/>
      <name val="Google Sans"/>
    </font>
    <font>
      <sz val="12"/>
      <color rgb="FF444444"/>
      <name val="Google Sans"/>
    </font>
    <font>
      <sz val="12"/>
      <color rgb="FF1F1F1F"/>
      <name val="Google Sans"/>
    </font>
    <font>
      <sz val="12"/>
      <color rgb="FF000000"/>
      <name val="Calibri"/>
      <family val="2"/>
    </font>
    <font>
      <sz val="11"/>
      <color rgb="FF4D5156"/>
      <name val="Arial"/>
      <family val="2"/>
      <charset val="1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2F2F2"/>
        <bgColor rgb="FFF2F2F2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79646"/>
        <bgColor rgb="FF000000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ECECEC"/>
        <bgColor rgb="FFECECEC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5" xfId="0" applyFont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5" fillId="0" borderId="9" xfId="0" applyFont="1" applyBorder="1"/>
    <xf numFmtId="0" fontId="5" fillId="0" borderId="10" xfId="0" applyFont="1" applyBorder="1"/>
    <xf numFmtId="0" fontId="3" fillId="0" borderId="10" xfId="0" applyFont="1" applyBorder="1"/>
    <xf numFmtId="0" fontId="4" fillId="0" borderId="11" xfId="0" applyFont="1" applyBorder="1"/>
    <xf numFmtId="0" fontId="6" fillId="0" borderId="12" xfId="0" applyFont="1" applyBorder="1"/>
    <xf numFmtId="0" fontId="5" fillId="0" borderId="0" xfId="0" applyFont="1"/>
    <xf numFmtId="0" fontId="3" fillId="0" borderId="0" xfId="0" applyFont="1"/>
    <xf numFmtId="0" fontId="4" fillId="0" borderId="13" xfId="0" applyFont="1" applyBorder="1"/>
    <xf numFmtId="0" fontId="6" fillId="0" borderId="14" xfId="0" applyFont="1" applyBorder="1"/>
    <xf numFmtId="0" fontId="7" fillId="0" borderId="0" xfId="0" applyFont="1"/>
    <xf numFmtId="0" fontId="4" fillId="0" borderId="15" xfId="0" applyFont="1" applyBorder="1"/>
    <xf numFmtId="0" fontId="6" fillId="0" borderId="16" xfId="0" applyFont="1" applyBorder="1"/>
    <xf numFmtId="0" fontId="8" fillId="3" borderId="17" xfId="0" applyFont="1" applyFill="1" applyBorder="1"/>
    <xf numFmtId="0" fontId="8" fillId="3" borderId="18" xfId="0" applyFont="1" applyFill="1" applyBorder="1"/>
    <xf numFmtId="0" fontId="3" fillId="3" borderId="18" xfId="0" applyFont="1" applyFill="1" applyBorder="1"/>
    <xf numFmtId="0" fontId="3" fillId="4" borderId="18" xfId="0" applyFont="1" applyFill="1" applyBorder="1"/>
    <xf numFmtId="0" fontId="8" fillId="5" borderId="17" xfId="0" applyFont="1" applyFill="1" applyBorder="1"/>
    <xf numFmtId="0" fontId="8" fillId="5" borderId="18" xfId="0" applyFont="1" applyFill="1" applyBorder="1"/>
    <xf numFmtId="0" fontId="3" fillId="5" borderId="18" xfId="0" applyFont="1" applyFill="1" applyBorder="1"/>
    <xf numFmtId="0" fontId="8" fillId="6" borderId="17" xfId="0" applyFont="1" applyFill="1" applyBorder="1"/>
    <xf numFmtId="0" fontId="8" fillId="6" borderId="18" xfId="0" applyFont="1" applyFill="1" applyBorder="1"/>
    <xf numFmtId="0" fontId="3" fillId="6" borderId="18" xfId="0" applyFont="1" applyFill="1" applyBorder="1"/>
    <xf numFmtId="0" fontId="8" fillId="4" borderId="19" xfId="0" applyFont="1" applyFill="1" applyBorder="1"/>
    <xf numFmtId="0" fontId="8" fillId="4" borderId="20" xfId="0" applyFont="1" applyFill="1" applyBorder="1"/>
    <xf numFmtId="0" fontId="3" fillId="4" borderId="20" xfId="0" applyFont="1" applyFill="1" applyBorder="1"/>
    <xf numFmtId="0" fontId="9" fillId="0" borderId="0" xfId="0" applyFont="1"/>
    <xf numFmtId="0" fontId="10" fillId="0" borderId="0" xfId="0" applyFont="1"/>
    <xf numFmtId="0" fontId="11" fillId="7" borderId="0" xfId="0" applyFont="1" applyFill="1"/>
    <xf numFmtId="0" fontId="11" fillId="0" borderId="0" xfId="0" applyFont="1"/>
    <xf numFmtId="0" fontId="10" fillId="0" borderId="0" xfId="0" applyFont="1" applyAlignment="1">
      <alignment horizontal="right"/>
    </xf>
    <xf numFmtId="0" fontId="14" fillId="9" borderId="0" xfId="0" applyFont="1" applyFill="1"/>
    <xf numFmtId="164" fontId="14" fillId="0" borderId="0" xfId="0" applyNumberFormat="1" applyFont="1" applyAlignment="1">
      <alignment horizontal="right"/>
    </xf>
    <xf numFmtId="0" fontId="14" fillId="0" borderId="0" xfId="0" applyFont="1"/>
    <xf numFmtId="165" fontId="12" fillId="0" borderId="0" xfId="0" applyNumberFormat="1" applyFont="1"/>
    <xf numFmtId="0" fontId="15" fillId="0" borderId="0" xfId="0" applyFont="1"/>
    <xf numFmtId="164" fontId="12" fillId="0" borderId="0" xfId="0" applyNumberFormat="1" applyFont="1"/>
    <xf numFmtId="164" fontId="14" fillId="0" borderId="0" xfId="0" applyNumberFormat="1" applyFont="1"/>
    <xf numFmtId="165" fontId="11" fillId="0" borderId="0" xfId="0" applyNumberFormat="1" applyFont="1"/>
    <xf numFmtId="0" fontId="16" fillId="0" borderId="0" xfId="0" applyFont="1"/>
    <xf numFmtId="3" fontId="11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164" fontId="11" fillId="0" borderId="0" xfId="0" applyNumberFormat="1" applyFont="1"/>
    <xf numFmtId="3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14" fillId="8" borderId="0" xfId="0" applyFont="1" applyFill="1"/>
    <xf numFmtId="0" fontId="17" fillId="8" borderId="0" xfId="0" applyFont="1" applyFill="1"/>
    <xf numFmtId="0" fontId="14" fillId="10" borderId="20" xfId="0" applyFont="1" applyFill="1" applyBorder="1"/>
    <xf numFmtId="0" fontId="14" fillId="0" borderId="20" xfId="0" applyFont="1" applyBorder="1"/>
    <xf numFmtId="0" fontId="18" fillId="0" borderId="20" xfId="0" applyFont="1" applyBorder="1"/>
    <xf numFmtId="0" fontId="19" fillId="0" borderId="20" xfId="0" applyFont="1" applyBorder="1"/>
    <xf numFmtId="0" fontId="20" fillId="0" borderId="20" xfId="0" applyFont="1" applyBorder="1"/>
    <xf numFmtId="0" fontId="5" fillId="0" borderId="19" xfId="0" applyFont="1" applyBorder="1"/>
    <xf numFmtId="0" fontId="7" fillId="0" borderId="19" xfId="0" applyFont="1" applyBorder="1"/>
    <xf numFmtId="0" fontId="7" fillId="0" borderId="17" xfId="0" applyFont="1" applyBorder="1"/>
    <xf numFmtId="0" fontId="7" fillId="0" borderId="18" xfId="0" applyFont="1" applyBorder="1"/>
    <xf numFmtId="0" fontId="3" fillId="0" borderId="18" xfId="0" applyFont="1" applyBorder="1"/>
    <xf numFmtId="0" fontId="8" fillId="3" borderId="19" xfId="0" applyFont="1" applyFill="1" applyBorder="1"/>
    <xf numFmtId="0" fontId="8" fillId="0" borderId="19" xfId="0" applyFont="1" applyBorder="1"/>
    <xf numFmtId="0" fontId="8" fillId="3" borderId="20" xfId="0" applyFont="1" applyFill="1" applyBorder="1"/>
    <xf numFmtId="0" fontId="3" fillId="3" borderId="20" xfId="0" applyFont="1" applyFill="1" applyBorder="1"/>
    <xf numFmtId="0" fontId="8" fillId="5" borderId="19" xfId="0" applyFont="1" applyFill="1" applyBorder="1"/>
    <xf numFmtId="0" fontId="8" fillId="5" borderId="20" xfId="0" applyFont="1" applyFill="1" applyBorder="1"/>
    <xf numFmtId="0" fontId="3" fillId="5" borderId="20" xfId="0" applyFont="1" applyFill="1" applyBorder="1"/>
    <xf numFmtId="0" fontId="8" fillId="6" borderId="19" xfId="0" applyFont="1" applyFill="1" applyBorder="1"/>
    <xf numFmtId="0" fontId="8" fillId="6" borderId="20" xfId="0" applyFont="1" applyFill="1" applyBorder="1"/>
    <xf numFmtId="0" fontId="3" fillId="6" borderId="20" xfId="0" applyFont="1" applyFill="1" applyBorder="1"/>
    <xf numFmtId="0" fontId="3" fillId="0" borderId="21" xfId="0" applyFont="1" applyBorder="1"/>
    <xf numFmtId="0" fontId="3" fillId="0" borderId="8" xfId="0" applyFont="1" applyBorder="1"/>
    <xf numFmtId="0" fontId="3" fillId="0" borderId="16" xfId="0" applyFont="1" applyBorder="1"/>
    <xf numFmtId="0" fontId="3" fillId="3" borderId="8" xfId="0" applyFont="1" applyFill="1" applyBorder="1"/>
    <xf numFmtId="0" fontId="3" fillId="3" borderId="16" xfId="0" applyFont="1" applyFill="1" applyBorder="1"/>
    <xf numFmtId="0" fontId="3" fillId="11" borderId="8" xfId="0" applyFont="1" applyFill="1" applyBorder="1"/>
    <xf numFmtId="0" fontId="3" fillId="12" borderId="21" xfId="0" applyFont="1" applyFill="1" applyBorder="1"/>
    <xf numFmtId="0" fontId="3" fillId="12" borderId="8" xfId="0" applyFont="1" applyFill="1" applyBorder="1"/>
    <xf numFmtId="0" fontId="3" fillId="12" borderId="16" xfId="0" applyFont="1" applyFill="1" applyBorder="1"/>
    <xf numFmtId="0" fontId="3" fillId="13" borderId="8" xfId="0" applyFont="1" applyFill="1" applyBorder="1"/>
    <xf numFmtId="0" fontId="0" fillId="0" borderId="20" xfId="0" applyBorder="1"/>
    <xf numFmtId="0" fontId="3" fillId="0" borderId="20" xfId="0" applyFont="1" applyBorder="1"/>
    <xf numFmtId="0" fontId="3" fillId="0" borderId="1" xfId="0" applyFont="1" applyBorder="1"/>
    <xf numFmtId="0" fontId="3" fillId="3" borderId="23" xfId="0" applyFont="1" applyFill="1" applyBorder="1"/>
    <xf numFmtId="0" fontId="3" fillId="3" borderId="24" xfId="0" applyFont="1" applyFill="1" applyBorder="1"/>
    <xf numFmtId="0" fontId="3" fillId="11" borderId="23" xfId="0" applyFont="1" applyFill="1" applyBorder="1"/>
    <xf numFmtId="0" fontId="3" fillId="12" borderId="22" xfId="0" applyFont="1" applyFill="1" applyBorder="1"/>
    <xf numFmtId="0" fontId="3" fillId="12" borderId="23" xfId="0" applyFont="1" applyFill="1" applyBorder="1"/>
    <xf numFmtId="0" fontId="3" fillId="12" borderId="24" xfId="0" applyFont="1" applyFill="1" applyBorder="1"/>
    <xf numFmtId="0" fontId="3" fillId="13" borderId="23" xfId="0" applyFont="1" applyFill="1" applyBorder="1"/>
    <xf numFmtId="0" fontId="3" fillId="13" borderId="2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5"/>
  <sheetViews>
    <sheetView workbookViewId="0">
      <selection activeCell="P6" sqref="P6"/>
    </sheetView>
  </sheetViews>
  <sheetFormatPr defaultColWidth="11.25" defaultRowHeight="15" customHeight="1"/>
  <cols>
    <col min="1" max="2" width="12.33203125" customWidth="1"/>
    <col min="3" max="3" width="14.75" customWidth="1"/>
    <col min="4" max="4" width="15.33203125" customWidth="1"/>
    <col min="5" max="5" width="11.58203125" customWidth="1"/>
    <col min="6" max="6" width="13.5" customWidth="1"/>
    <col min="7" max="9" width="10.5" customWidth="1"/>
    <col min="11" max="11" width="14" customWidth="1"/>
  </cols>
  <sheetData>
    <row r="1" spans="1:1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5" t="s">
        <v>9</v>
      </c>
      <c r="K1" s="5" t="s">
        <v>10</v>
      </c>
    </row>
    <row r="2" spans="1:11" ht="15.75" customHeight="1">
      <c r="A2" s="9" t="s">
        <v>11</v>
      </c>
      <c r="B2" s="60" t="s">
        <v>12</v>
      </c>
      <c r="C2" s="10" t="s">
        <v>13</v>
      </c>
      <c r="D2" s="10" t="s">
        <v>14</v>
      </c>
      <c r="E2" s="11" t="s">
        <v>15</v>
      </c>
      <c r="F2" s="11" t="s">
        <v>16</v>
      </c>
      <c r="G2" s="12">
        <v>14700</v>
      </c>
      <c r="H2" s="12">
        <v>13</v>
      </c>
      <c r="I2" s="13">
        <v>52</v>
      </c>
      <c r="J2" s="75" t="s">
        <v>11</v>
      </c>
      <c r="K2" s="75" t="s">
        <v>11</v>
      </c>
    </row>
    <row r="3" spans="1:11" ht="15.75" customHeight="1">
      <c r="A3" s="60" t="s">
        <v>17</v>
      </c>
      <c r="B3" s="60" t="s">
        <v>12</v>
      </c>
      <c r="C3" s="14" t="s">
        <v>13</v>
      </c>
      <c r="D3" s="14" t="s">
        <v>14</v>
      </c>
      <c r="E3" s="15" t="s">
        <v>18</v>
      </c>
      <c r="F3" s="15" t="s">
        <v>16</v>
      </c>
      <c r="G3" s="16">
        <v>28200</v>
      </c>
      <c r="H3" s="16">
        <v>25</v>
      </c>
      <c r="I3" s="17">
        <v>62</v>
      </c>
      <c r="J3" s="76" t="s">
        <v>17</v>
      </c>
      <c r="K3" s="76" t="s">
        <v>17</v>
      </c>
    </row>
    <row r="4" spans="1:11" ht="15.75" customHeight="1">
      <c r="A4" s="61" t="s">
        <v>19</v>
      </c>
      <c r="B4" s="61" t="s">
        <v>20</v>
      </c>
      <c r="C4" s="18" t="s">
        <v>21</v>
      </c>
      <c r="D4" s="18" t="s">
        <v>22</v>
      </c>
      <c r="E4" s="15" t="s">
        <v>18</v>
      </c>
      <c r="F4" s="15" t="s">
        <v>16</v>
      </c>
      <c r="G4" s="16">
        <v>17500</v>
      </c>
      <c r="H4" s="16">
        <v>9</v>
      </c>
      <c r="I4" s="17">
        <v>36</v>
      </c>
      <c r="J4" s="76" t="s">
        <v>17</v>
      </c>
      <c r="K4" s="61" t="s">
        <v>19</v>
      </c>
    </row>
    <row r="5" spans="1:11" ht="15.75" customHeight="1">
      <c r="A5" s="61" t="s">
        <v>23</v>
      </c>
      <c r="B5" s="61" t="s">
        <v>20</v>
      </c>
      <c r="C5" s="18" t="s">
        <v>21</v>
      </c>
      <c r="D5" s="18" t="s">
        <v>22</v>
      </c>
      <c r="E5" s="15" t="s">
        <v>24</v>
      </c>
      <c r="F5" s="15" t="s">
        <v>16</v>
      </c>
      <c r="G5" s="16">
        <v>6100</v>
      </c>
      <c r="H5" s="16">
        <v>8</v>
      </c>
      <c r="I5" s="17">
        <v>26</v>
      </c>
      <c r="J5" s="76" t="s">
        <v>17</v>
      </c>
      <c r="K5" s="61" t="s">
        <v>23</v>
      </c>
    </row>
    <row r="6" spans="1:11" ht="15.75" customHeight="1">
      <c r="A6" s="61" t="s">
        <v>25</v>
      </c>
      <c r="B6" s="61" t="s">
        <v>20</v>
      </c>
      <c r="C6" s="18" t="s">
        <v>21</v>
      </c>
      <c r="D6" s="18" t="s">
        <v>22</v>
      </c>
      <c r="E6" s="15" t="s">
        <v>24</v>
      </c>
      <c r="F6" s="15" t="s">
        <v>16</v>
      </c>
      <c r="G6" s="16">
        <v>9100</v>
      </c>
      <c r="H6" s="16">
        <v>11</v>
      </c>
      <c r="I6" s="17">
        <v>32</v>
      </c>
      <c r="J6" s="76" t="s">
        <v>11</v>
      </c>
      <c r="K6" s="61" t="s">
        <v>25</v>
      </c>
    </row>
    <row r="7" spans="1:11" ht="15.75" customHeight="1">
      <c r="A7" s="62" t="s">
        <v>26</v>
      </c>
      <c r="B7" s="61" t="s">
        <v>20</v>
      </c>
      <c r="C7" s="63" t="s">
        <v>21</v>
      </c>
      <c r="D7" s="63" t="s">
        <v>22</v>
      </c>
      <c r="E7" s="64" t="s">
        <v>24</v>
      </c>
      <c r="F7" s="64" t="s">
        <v>16</v>
      </c>
      <c r="G7" s="19">
        <v>13700</v>
      </c>
      <c r="H7" s="19">
        <v>9</v>
      </c>
      <c r="I7" s="20">
        <v>28</v>
      </c>
      <c r="J7" s="77" t="s">
        <v>11</v>
      </c>
      <c r="K7" s="62" t="s">
        <v>26</v>
      </c>
    </row>
    <row r="8" spans="1:11" ht="15.75" customHeight="1">
      <c r="A8" s="65" t="s">
        <v>27</v>
      </c>
      <c r="B8" s="66" t="s">
        <v>28</v>
      </c>
      <c r="C8" s="67" t="s">
        <v>29</v>
      </c>
      <c r="D8" s="67" t="s">
        <v>30</v>
      </c>
      <c r="E8" s="68" t="s">
        <v>15</v>
      </c>
      <c r="F8" s="68" t="s">
        <v>31</v>
      </c>
      <c r="G8" s="16">
        <v>10600</v>
      </c>
      <c r="H8" s="16">
        <v>11</v>
      </c>
      <c r="I8" s="17">
        <v>44</v>
      </c>
      <c r="J8" s="78" t="s">
        <v>11</v>
      </c>
      <c r="K8" s="88" t="s">
        <v>11</v>
      </c>
    </row>
    <row r="9" spans="1:11" ht="15.75" customHeight="1">
      <c r="A9" s="65" t="s">
        <v>32</v>
      </c>
      <c r="B9" s="66" t="s">
        <v>28</v>
      </c>
      <c r="C9" s="67" t="s">
        <v>29</v>
      </c>
      <c r="D9" s="67" t="s">
        <v>30</v>
      </c>
      <c r="E9" s="68" t="s">
        <v>15</v>
      </c>
      <c r="F9" s="68" t="s">
        <v>31</v>
      </c>
      <c r="G9" s="16">
        <v>13000</v>
      </c>
      <c r="H9" s="16">
        <v>16</v>
      </c>
      <c r="I9" s="17">
        <v>64</v>
      </c>
      <c r="J9" s="78" t="s">
        <v>11</v>
      </c>
      <c r="K9" s="88" t="s">
        <v>11</v>
      </c>
    </row>
    <row r="10" spans="1:11" ht="15.75" customHeight="1">
      <c r="A10" s="65" t="s">
        <v>33</v>
      </c>
      <c r="B10" s="66" t="s">
        <v>28</v>
      </c>
      <c r="C10" s="67" t="s">
        <v>29</v>
      </c>
      <c r="D10" s="67" t="s">
        <v>30</v>
      </c>
      <c r="E10" s="68" t="s">
        <v>15</v>
      </c>
      <c r="F10" s="68" t="s">
        <v>31</v>
      </c>
      <c r="G10" s="16">
        <v>13600</v>
      </c>
      <c r="H10" s="16">
        <v>12</v>
      </c>
      <c r="I10" s="17">
        <v>48</v>
      </c>
      <c r="J10" s="78" t="s">
        <v>11</v>
      </c>
      <c r="K10" s="88" t="s">
        <v>11</v>
      </c>
    </row>
    <row r="11" spans="1:11" ht="15.75" customHeight="1">
      <c r="A11" s="65" t="s">
        <v>34</v>
      </c>
      <c r="B11" s="66" t="s">
        <v>28</v>
      </c>
      <c r="C11" s="67" t="s">
        <v>29</v>
      </c>
      <c r="D11" s="67" t="s">
        <v>30</v>
      </c>
      <c r="E11" s="68" t="s">
        <v>15</v>
      </c>
      <c r="F11" s="68" t="s">
        <v>31</v>
      </c>
      <c r="G11" s="16">
        <v>15700</v>
      </c>
      <c r="H11" s="16">
        <v>18</v>
      </c>
      <c r="I11" s="17">
        <v>72</v>
      </c>
      <c r="J11" s="78" t="s">
        <v>17</v>
      </c>
      <c r="K11" s="88" t="s">
        <v>19</v>
      </c>
    </row>
    <row r="12" spans="1:11" ht="15.75" customHeight="1">
      <c r="A12" s="21" t="s">
        <v>35</v>
      </c>
      <c r="B12" s="66" t="s">
        <v>28</v>
      </c>
      <c r="C12" s="22" t="s">
        <v>29</v>
      </c>
      <c r="D12" s="22" t="s">
        <v>30</v>
      </c>
      <c r="E12" s="23" t="s">
        <v>15</v>
      </c>
      <c r="F12" s="24" t="s">
        <v>31</v>
      </c>
      <c r="G12" s="19">
        <v>14000</v>
      </c>
      <c r="H12" s="19">
        <v>12</v>
      </c>
      <c r="I12" s="20">
        <v>48</v>
      </c>
      <c r="J12" s="79" t="s">
        <v>17</v>
      </c>
      <c r="K12" s="89" t="s">
        <v>19</v>
      </c>
    </row>
    <row r="13" spans="1:11" ht="15.75" customHeight="1">
      <c r="A13" s="69" t="s">
        <v>36</v>
      </c>
      <c r="B13" s="66" t="s">
        <v>28</v>
      </c>
      <c r="C13" s="70" t="s">
        <v>29</v>
      </c>
      <c r="D13" s="70" t="s">
        <v>30</v>
      </c>
      <c r="E13" s="71" t="s">
        <v>18</v>
      </c>
      <c r="F13" s="71" t="s">
        <v>37</v>
      </c>
      <c r="G13" s="16">
        <v>26500</v>
      </c>
      <c r="H13" s="16">
        <v>23</v>
      </c>
      <c r="I13" s="17">
        <v>92</v>
      </c>
      <c r="J13" s="80" t="s">
        <v>17</v>
      </c>
      <c r="K13" s="90" t="s">
        <v>19</v>
      </c>
    </row>
    <row r="14" spans="1:11" ht="15.75" customHeight="1">
      <c r="A14" s="69" t="s">
        <v>38</v>
      </c>
      <c r="B14" s="66" t="s">
        <v>28</v>
      </c>
      <c r="C14" s="70" t="s">
        <v>29</v>
      </c>
      <c r="D14" s="70" t="s">
        <v>30</v>
      </c>
      <c r="E14" s="71" t="s">
        <v>18</v>
      </c>
      <c r="F14" s="71" t="s">
        <v>37</v>
      </c>
      <c r="G14" s="16">
        <v>11100</v>
      </c>
      <c r="H14" s="16">
        <v>10</v>
      </c>
      <c r="I14" s="17">
        <v>40</v>
      </c>
      <c r="J14" s="80" t="s">
        <v>17</v>
      </c>
      <c r="K14" s="90" t="s">
        <v>19</v>
      </c>
    </row>
    <row r="15" spans="1:11" ht="15.75" customHeight="1">
      <c r="A15" s="69" t="s">
        <v>39</v>
      </c>
      <c r="B15" s="66" t="s">
        <v>28</v>
      </c>
      <c r="C15" s="70" t="s">
        <v>29</v>
      </c>
      <c r="D15" s="70" t="s">
        <v>30</v>
      </c>
      <c r="E15" s="71" t="s">
        <v>18</v>
      </c>
      <c r="F15" s="71" t="s">
        <v>37</v>
      </c>
      <c r="G15" s="16">
        <v>23200</v>
      </c>
      <c r="H15" s="16">
        <v>20</v>
      </c>
      <c r="I15" s="17">
        <v>80</v>
      </c>
      <c r="J15" s="80" t="s">
        <v>17</v>
      </c>
      <c r="K15" s="90" t="s">
        <v>19</v>
      </c>
    </row>
    <row r="16" spans="1:11" ht="15.75" customHeight="1">
      <c r="A16" s="69" t="s">
        <v>40</v>
      </c>
      <c r="B16" s="66" t="s">
        <v>28</v>
      </c>
      <c r="C16" s="70" t="s">
        <v>29</v>
      </c>
      <c r="D16" s="70" t="s">
        <v>30</v>
      </c>
      <c r="E16" s="71" t="s">
        <v>18</v>
      </c>
      <c r="F16" s="71" t="s">
        <v>37</v>
      </c>
      <c r="G16" s="16">
        <v>38600</v>
      </c>
      <c r="H16" s="16">
        <v>34</v>
      </c>
      <c r="I16" s="17">
        <v>136</v>
      </c>
      <c r="J16" s="80" t="s">
        <v>17</v>
      </c>
      <c r="K16" s="90" t="s">
        <v>19</v>
      </c>
    </row>
    <row r="17" spans="1:11" ht="15.75" customHeight="1">
      <c r="A17" s="69" t="s">
        <v>41</v>
      </c>
      <c r="B17" s="66" t="s">
        <v>28</v>
      </c>
      <c r="C17" s="70" t="s">
        <v>29</v>
      </c>
      <c r="D17" s="70" t="s">
        <v>30</v>
      </c>
      <c r="E17" s="71" t="s">
        <v>18</v>
      </c>
      <c r="F17" s="71" t="s">
        <v>37</v>
      </c>
      <c r="G17" s="16">
        <v>12100</v>
      </c>
      <c r="H17" s="16">
        <v>11</v>
      </c>
      <c r="I17" s="17">
        <v>44</v>
      </c>
      <c r="J17" s="80" t="s">
        <v>17</v>
      </c>
      <c r="K17" s="90" t="s">
        <v>17</v>
      </c>
    </row>
    <row r="18" spans="1:11" ht="15.75" customHeight="1">
      <c r="A18" s="69" t="s">
        <v>42</v>
      </c>
      <c r="B18" s="66" t="s">
        <v>28</v>
      </c>
      <c r="C18" s="70" t="s">
        <v>29</v>
      </c>
      <c r="D18" s="70" t="s">
        <v>30</v>
      </c>
      <c r="E18" s="71" t="s">
        <v>18</v>
      </c>
      <c r="F18" s="71" t="s">
        <v>37</v>
      </c>
      <c r="G18" s="16">
        <v>13400</v>
      </c>
      <c r="H18" s="16">
        <v>12</v>
      </c>
      <c r="I18" s="17">
        <v>48</v>
      </c>
      <c r="J18" s="80" t="s">
        <v>17</v>
      </c>
      <c r="K18" s="90" t="s">
        <v>17</v>
      </c>
    </row>
    <row r="19" spans="1:11" ht="15.75" customHeight="1">
      <c r="A19" s="25" t="s">
        <v>43</v>
      </c>
      <c r="B19" s="66" t="s">
        <v>28</v>
      </c>
      <c r="C19" s="26" t="s">
        <v>29</v>
      </c>
      <c r="D19" s="26" t="s">
        <v>30</v>
      </c>
      <c r="E19" s="27" t="s">
        <v>18</v>
      </c>
      <c r="F19" s="27" t="s">
        <v>37</v>
      </c>
      <c r="G19" s="19">
        <v>9200</v>
      </c>
      <c r="H19" s="19">
        <v>8</v>
      </c>
      <c r="I19" s="20">
        <v>32</v>
      </c>
      <c r="J19" s="80" t="s">
        <v>17</v>
      </c>
      <c r="K19" s="90" t="s">
        <v>17</v>
      </c>
    </row>
    <row r="20" spans="1:11" ht="15.75" customHeight="1">
      <c r="A20" s="72" t="s">
        <v>44</v>
      </c>
      <c r="B20" s="66" t="s">
        <v>28</v>
      </c>
      <c r="C20" s="73" t="s">
        <v>29</v>
      </c>
      <c r="D20" s="73" t="s">
        <v>30</v>
      </c>
      <c r="E20" s="74" t="s">
        <v>24</v>
      </c>
      <c r="F20" s="74" t="s">
        <v>45</v>
      </c>
      <c r="G20" s="16">
        <v>7400</v>
      </c>
      <c r="H20" s="16">
        <v>6</v>
      </c>
      <c r="I20" s="17">
        <v>24</v>
      </c>
      <c r="J20" s="81" t="s">
        <v>17</v>
      </c>
      <c r="K20" s="91" t="s">
        <v>17</v>
      </c>
    </row>
    <row r="21" spans="1:11" ht="15.75" customHeight="1">
      <c r="A21" s="72" t="s">
        <v>46</v>
      </c>
      <c r="B21" s="66" t="s">
        <v>28</v>
      </c>
      <c r="C21" s="73" t="s">
        <v>29</v>
      </c>
      <c r="D21" s="73" t="s">
        <v>30</v>
      </c>
      <c r="E21" s="74" t="s">
        <v>24</v>
      </c>
      <c r="F21" s="74" t="s">
        <v>45</v>
      </c>
      <c r="G21" s="16">
        <v>9200</v>
      </c>
      <c r="H21" s="16">
        <v>7</v>
      </c>
      <c r="I21" s="17">
        <v>28</v>
      </c>
      <c r="J21" s="82" t="s">
        <v>17</v>
      </c>
      <c r="K21" s="92" t="s">
        <v>17</v>
      </c>
    </row>
    <row r="22" spans="1:11" ht="15.75" customHeight="1">
      <c r="A22" s="72" t="s">
        <v>47</v>
      </c>
      <c r="B22" s="66" t="s">
        <v>28</v>
      </c>
      <c r="C22" s="73" t="s">
        <v>29</v>
      </c>
      <c r="D22" s="73" t="s">
        <v>30</v>
      </c>
      <c r="E22" s="74" t="s">
        <v>24</v>
      </c>
      <c r="F22" s="74" t="s">
        <v>45</v>
      </c>
      <c r="G22" s="16">
        <v>14100</v>
      </c>
      <c r="H22" s="16">
        <v>11</v>
      </c>
      <c r="I22" s="17">
        <v>44</v>
      </c>
      <c r="J22" s="82" t="s">
        <v>17</v>
      </c>
      <c r="K22" s="92" t="s">
        <v>17</v>
      </c>
    </row>
    <row r="23" spans="1:11" ht="15.75" customHeight="1">
      <c r="A23" s="72" t="s">
        <v>48</v>
      </c>
      <c r="B23" s="66" t="s">
        <v>28</v>
      </c>
      <c r="C23" s="73" t="s">
        <v>29</v>
      </c>
      <c r="D23" s="73" t="s">
        <v>30</v>
      </c>
      <c r="E23" s="74" t="s">
        <v>24</v>
      </c>
      <c r="F23" s="74" t="s">
        <v>45</v>
      </c>
      <c r="G23" s="16">
        <v>2100</v>
      </c>
      <c r="H23" s="16">
        <v>2</v>
      </c>
      <c r="I23" s="17">
        <v>8</v>
      </c>
      <c r="J23" s="82" t="s">
        <v>17</v>
      </c>
      <c r="K23" s="92" t="s">
        <v>23</v>
      </c>
    </row>
    <row r="24" spans="1:11" ht="15.75" customHeight="1">
      <c r="A24" s="72" t="s">
        <v>49</v>
      </c>
      <c r="B24" s="66" t="s">
        <v>28</v>
      </c>
      <c r="C24" s="73" t="s">
        <v>29</v>
      </c>
      <c r="D24" s="73" t="s">
        <v>30</v>
      </c>
      <c r="E24" s="74" t="s">
        <v>24</v>
      </c>
      <c r="F24" s="74" t="s">
        <v>45</v>
      </c>
      <c r="G24" s="16">
        <v>16000</v>
      </c>
      <c r="H24" s="16">
        <v>12</v>
      </c>
      <c r="I24" s="17">
        <v>48</v>
      </c>
      <c r="J24" s="82" t="s">
        <v>17</v>
      </c>
      <c r="K24" s="92" t="s">
        <v>23</v>
      </c>
    </row>
    <row r="25" spans="1:11" ht="15.75" customHeight="1">
      <c r="A25" s="28" t="s">
        <v>50</v>
      </c>
      <c r="B25" s="66" t="s">
        <v>28</v>
      </c>
      <c r="C25" s="29" t="s">
        <v>29</v>
      </c>
      <c r="D25" s="29" t="s">
        <v>30</v>
      </c>
      <c r="E25" s="30" t="s">
        <v>24</v>
      </c>
      <c r="F25" s="30" t="s">
        <v>45</v>
      </c>
      <c r="G25" s="19">
        <v>8800</v>
      </c>
      <c r="H25" s="19">
        <v>7</v>
      </c>
      <c r="I25" s="20">
        <v>28</v>
      </c>
      <c r="J25" s="82" t="s">
        <v>17</v>
      </c>
      <c r="K25" s="92" t="s">
        <v>23</v>
      </c>
    </row>
    <row r="26" spans="1:11" ht="15.75" customHeight="1">
      <c r="A26" s="72" t="s">
        <v>51</v>
      </c>
      <c r="B26" s="66" t="s">
        <v>28</v>
      </c>
      <c r="C26" s="73" t="s">
        <v>29</v>
      </c>
      <c r="D26" s="73" t="s">
        <v>30</v>
      </c>
      <c r="E26" s="74" t="s">
        <v>24</v>
      </c>
      <c r="F26" s="74" t="s">
        <v>52</v>
      </c>
      <c r="G26" s="16">
        <v>4100</v>
      </c>
      <c r="H26" s="16">
        <v>3</v>
      </c>
      <c r="I26" s="17">
        <v>12</v>
      </c>
      <c r="J26" s="81" t="s">
        <v>11</v>
      </c>
      <c r="K26" s="91" t="s">
        <v>26</v>
      </c>
    </row>
    <row r="27" spans="1:11" ht="15.75" customHeight="1">
      <c r="A27" s="72" t="s">
        <v>53</v>
      </c>
      <c r="B27" s="66" t="s">
        <v>28</v>
      </c>
      <c r="C27" s="73" t="s">
        <v>29</v>
      </c>
      <c r="D27" s="73" t="s">
        <v>30</v>
      </c>
      <c r="E27" s="74" t="s">
        <v>24</v>
      </c>
      <c r="F27" s="74" t="s">
        <v>52</v>
      </c>
      <c r="G27" s="16">
        <v>8400</v>
      </c>
      <c r="H27" s="16">
        <v>6</v>
      </c>
      <c r="I27" s="17">
        <v>24</v>
      </c>
      <c r="J27" s="82" t="s">
        <v>11</v>
      </c>
      <c r="K27" s="92" t="s">
        <v>26</v>
      </c>
    </row>
    <row r="28" spans="1:11" ht="15.75" customHeight="1">
      <c r="A28" s="72" t="s">
        <v>54</v>
      </c>
      <c r="B28" s="66" t="s">
        <v>28</v>
      </c>
      <c r="C28" s="73" t="s">
        <v>29</v>
      </c>
      <c r="D28" s="73" t="s">
        <v>30</v>
      </c>
      <c r="E28" s="74" t="s">
        <v>24</v>
      </c>
      <c r="F28" s="74" t="s">
        <v>52</v>
      </c>
      <c r="G28" s="16">
        <v>3900</v>
      </c>
      <c r="H28" s="16">
        <v>3</v>
      </c>
      <c r="I28" s="17">
        <v>12</v>
      </c>
      <c r="J28" s="82" t="s">
        <v>11</v>
      </c>
      <c r="K28" s="92" t="s">
        <v>26</v>
      </c>
    </row>
    <row r="29" spans="1:11" ht="15.75" customHeight="1">
      <c r="A29" s="72" t="s">
        <v>55</v>
      </c>
      <c r="B29" s="66" t="s">
        <v>28</v>
      </c>
      <c r="C29" s="73" t="s">
        <v>29</v>
      </c>
      <c r="D29" s="73" t="s">
        <v>30</v>
      </c>
      <c r="E29" s="74" t="s">
        <v>24</v>
      </c>
      <c r="F29" s="74" t="s">
        <v>52</v>
      </c>
      <c r="G29" s="16">
        <v>15900</v>
      </c>
      <c r="H29" s="16">
        <v>12</v>
      </c>
      <c r="I29" s="17">
        <v>48</v>
      </c>
      <c r="J29" s="82" t="s">
        <v>11</v>
      </c>
      <c r="K29" s="92" t="s">
        <v>26</v>
      </c>
    </row>
    <row r="30" spans="1:11" ht="15.75" customHeight="1">
      <c r="A30" s="72" t="s">
        <v>56</v>
      </c>
      <c r="B30" s="66" t="s">
        <v>28</v>
      </c>
      <c r="C30" s="73" t="s">
        <v>29</v>
      </c>
      <c r="D30" s="73" t="s">
        <v>30</v>
      </c>
      <c r="E30" s="74" t="s">
        <v>24</v>
      </c>
      <c r="F30" s="74" t="s">
        <v>52</v>
      </c>
      <c r="G30" s="16">
        <v>3600</v>
      </c>
      <c r="H30" s="16">
        <v>3</v>
      </c>
      <c r="I30" s="17">
        <v>12</v>
      </c>
      <c r="J30" s="82" t="s">
        <v>11</v>
      </c>
      <c r="K30" s="92" t="s">
        <v>11</v>
      </c>
    </row>
    <row r="31" spans="1:11" ht="15.75" customHeight="1">
      <c r="A31" s="72" t="s">
        <v>57</v>
      </c>
      <c r="B31" s="66" t="s">
        <v>28</v>
      </c>
      <c r="C31" s="73" t="s">
        <v>29</v>
      </c>
      <c r="D31" s="73" t="s">
        <v>30</v>
      </c>
      <c r="E31" s="74" t="s">
        <v>24</v>
      </c>
      <c r="F31" s="74" t="s">
        <v>52</v>
      </c>
      <c r="G31" s="16">
        <v>14200</v>
      </c>
      <c r="H31" s="16">
        <v>11</v>
      </c>
      <c r="I31" s="17">
        <v>44</v>
      </c>
      <c r="J31" s="82" t="s">
        <v>11</v>
      </c>
      <c r="K31" s="92" t="s">
        <v>11</v>
      </c>
    </row>
    <row r="32" spans="1:11" ht="15.75" customHeight="1">
      <c r="A32" s="72" t="s">
        <v>58</v>
      </c>
      <c r="B32" s="66" t="s">
        <v>28</v>
      </c>
      <c r="C32" s="73" t="s">
        <v>29</v>
      </c>
      <c r="D32" s="73" t="s">
        <v>30</v>
      </c>
      <c r="E32" s="74" t="s">
        <v>24</v>
      </c>
      <c r="F32" s="74" t="s">
        <v>52</v>
      </c>
      <c r="G32" s="16">
        <v>12800</v>
      </c>
      <c r="H32" s="16">
        <v>10</v>
      </c>
      <c r="I32" s="17">
        <v>40</v>
      </c>
      <c r="J32" s="82" t="s">
        <v>11</v>
      </c>
      <c r="K32" s="92" t="s">
        <v>11</v>
      </c>
    </row>
    <row r="33" spans="1:11" ht="15.75" customHeight="1">
      <c r="A33" s="28" t="s">
        <v>59</v>
      </c>
      <c r="B33" s="66" t="s">
        <v>28</v>
      </c>
      <c r="C33" s="29" t="s">
        <v>29</v>
      </c>
      <c r="D33" s="29" t="s">
        <v>30</v>
      </c>
      <c r="E33" s="30" t="s">
        <v>24</v>
      </c>
      <c r="F33" s="30" t="s">
        <v>52</v>
      </c>
      <c r="G33" s="19">
        <v>9400</v>
      </c>
      <c r="H33" s="19">
        <v>7</v>
      </c>
      <c r="I33" s="20">
        <v>28</v>
      </c>
      <c r="J33" s="83" t="s">
        <v>11</v>
      </c>
      <c r="K33" s="93" t="s">
        <v>11</v>
      </c>
    </row>
    <row r="34" spans="1:11" ht="15.75" customHeight="1">
      <c r="A34" s="72" t="s">
        <v>60</v>
      </c>
      <c r="B34" s="66" t="s">
        <v>28</v>
      </c>
      <c r="C34" s="73" t="s">
        <v>29</v>
      </c>
      <c r="D34" s="73" t="s">
        <v>30</v>
      </c>
      <c r="E34" s="74" t="s">
        <v>24</v>
      </c>
      <c r="F34" s="74" t="s">
        <v>61</v>
      </c>
      <c r="G34" s="16">
        <v>9200</v>
      </c>
      <c r="H34" s="16">
        <v>7</v>
      </c>
      <c r="I34" s="17">
        <v>28</v>
      </c>
      <c r="J34" s="82" t="s">
        <v>17</v>
      </c>
      <c r="K34" s="92" t="s">
        <v>23</v>
      </c>
    </row>
    <row r="35" spans="1:11" ht="15.75" customHeight="1">
      <c r="A35" s="72" t="s">
        <v>62</v>
      </c>
      <c r="B35" s="66" t="s">
        <v>28</v>
      </c>
      <c r="C35" s="73" t="s">
        <v>29</v>
      </c>
      <c r="D35" s="73" t="s">
        <v>30</v>
      </c>
      <c r="E35" s="74" t="s">
        <v>24</v>
      </c>
      <c r="F35" s="74" t="s">
        <v>61</v>
      </c>
      <c r="G35" s="16">
        <v>12700</v>
      </c>
      <c r="H35" s="16">
        <v>10</v>
      </c>
      <c r="I35" s="17">
        <v>40</v>
      </c>
      <c r="J35" s="82" t="s">
        <v>17</v>
      </c>
      <c r="K35" s="92" t="s">
        <v>23</v>
      </c>
    </row>
    <row r="36" spans="1:11" ht="15.75" customHeight="1">
      <c r="A36" s="72" t="s">
        <v>63</v>
      </c>
      <c r="B36" s="66" t="s">
        <v>28</v>
      </c>
      <c r="C36" s="73" t="s">
        <v>29</v>
      </c>
      <c r="D36" s="73" t="s">
        <v>30</v>
      </c>
      <c r="E36" s="74" t="s">
        <v>24</v>
      </c>
      <c r="F36" s="74" t="s">
        <v>61</v>
      </c>
      <c r="G36" s="16">
        <v>13000</v>
      </c>
      <c r="H36" s="16">
        <v>10</v>
      </c>
      <c r="I36" s="17">
        <v>40</v>
      </c>
      <c r="J36" s="82" t="s">
        <v>17</v>
      </c>
      <c r="K36" s="92" t="s">
        <v>23</v>
      </c>
    </row>
    <row r="37" spans="1:11" ht="15.75" customHeight="1">
      <c r="A37" s="72" t="s">
        <v>64</v>
      </c>
      <c r="B37" s="66" t="s">
        <v>28</v>
      </c>
      <c r="C37" s="73" t="s">
        <v>29</v>
      </c>
      <c r="D37" s="73" t="s">
        <v>30</v>
      </c>
      <c r="E37" s="74" t="s">
        <v>24</v>
      </c>
      <c r="F37" s="74" t="s">
        <v>61</v>
      </c>
      <c r="G37" s="16">
        <v>4600</v>
      </c>
      <c r="H37" s="16">
        <v>3</v>
      </c>
      <c r="I37" s="17">
        <v>12</v>
      </c>
      <c r="J37" s="82" t="s">
        <v>17</v>
      </c>
      <c r="K37" s="92" t="s">
        <v>23</v>
      </c>
    </row>
    <row r="38" spans="1:11" ht="15.75" customHeight="1">
      <c r="A38" s="72" t="s">
        <v>65</v>
      </c>
      <c r="B38" s="66" t="s">
        <v>28</v>
      </c>
      <c r="C38" s="73" t="s">
        <v>29</v>
      </c>
      <c r="D38" s="73" t="s">
        <v>30</v>
      </c>
      <c r="E38" s="74" t="s">
        <v>24</v>
      </c>
      <c r="F38" s="74" t="s">
        <v>61</v>
      </c>
      <c r="G38" s="16">
        <v>7400</v>
      </c>
      <c r="H38" s="16">
        <v>6</v>
      </c>
      <c r="I38" s="17">
        <v>24</v>
      </c>
      <c r="J38" s="82" t="s">
        <v>17</v>
      </c>
      <c r="K38" s="92" t="s">
        <v>23</v>
      </c>
    </row>
    <row r="39" spans="1:11" ht="15.75" customHeight="1">
      <c r="A39" s="72" t="s">
        <v>66</v>
      </c>
      <c r="B39" s="66" t="s">
        <v>28</v>
      </c>
      <c r="C39" s="73" t="s">
        <v>29</v>
      </c>
      <c r="D39" s="73" t="s">
        <v>30</v>
      </c>
      <c r="E39" s="74" t="s">
        <v>24</v>
      </c>
      <c r="F39" s="74" t="s">
        <v>61</v>
      </c>
      <c r="G39" s="16">
        <v>11100</v>
      </c>
      <c r="H39" s="16">
        <v>8</v>
      </c>
      <c r="I39" s="17">
        <v>32</v>
      </c>
      <c r="J39" s="82" t="s">
        <v>11</v>
      </c>
      <c r="K39" s="92" t="s">
        <v>25</v>
      </c>
    </row>
    <row r="40" spans="1:11" ht="15.75" customHeight="1">
      <c r="A40" s="72" t="s">
        <v>67</v>
      </c>
      <c r="B40" s="66" t="s">
        <v>28</v>
      </c>
      <c r="C40" s="73" t="s">
        <v>29</v>
      </c>
      <c r="D40" s="73" t="s">
        <v>30</v>
      </c>
      <c r="E40" s="74" t="s">
        <v>24</v>
      </c>
      <c r="F40" s="74" t="s">
        <v>61</v>
      </c>
      <c r="G40" s="16">
        <v>4500</v>
      </c>
      <c r="H40" s="16">
        <v>3</v>
      </c>
      <c r="I40" s="17">
        <v>12</v>
      </c>
      <c r="J40" s="82" t="s">
        <v>11</v>
      </c>
      <c r="K40" s="92" t="s">
        <v>25</v>
      </c>
    </row>
    <row r="41" spans="1:11" ht="15.75" customHeight="1">
      <c r="A41" s="72" t="s">
        <v>68</v>
      </c>
      <c r="B41" s="66" t="s">
        <v>28</v>
      </c>
      <c r="C41" s="73" t="s">
        <v>29</v>
      </c>
      <c r="D41" s="73" t="s">
        <v>30</v>
      </c>
      <c r="E41" s="74" t="s">
        <v>24</v>
      </c>
      <c r="F41" s="74" t="s">
        <v>61</v>
      </c>
      <c r="G41" s="16">
        <v>16000</v>
      </c>
      <c r="H41" s="16">
        <v>12</v>
      </c>
      <c r="I41" s="17">
        <v>48</v>
      </c>
      <c r="J41" s="82" t="s">
        <v>11</v>
      </c>
      <c r="K41" s="92" t="s">
        <v>25</v>
      </c>
    </row>
    <row r="42" spans="1:11" ht="15.75" customHeight="1">
      <c r="A42" s="72" t="s">
        <v>69</v>
      </c>
      <c r="B42" s="66" t="s">
        <v>28</v>
      </c>
      <c r="C42" s="73" t="s">
        <v>29</v>
      </c>
      <c r="D42" s="73" t="s">
        <v>30</v>
      </c>
      <c r="E42" s="74" t="s">
        <v>24</v>
      </c>
      <c r="F42" s="74" t="s">
        <v>61</v>
      </c>
      <c r="G42" s="16">
        <v>13400</v>
      </c>
      <c r="H42" s="16">
        <v>10</v>
      </c>
      <c r="I42" s="17">
        <v>40</v>
      </c>
      <c r="J42" s="82" t="s">
        <v>11</v>
      </c>
      <c r="K42" s="92" t="s">
        <v>25</v>
      </c>
    </row>
    <row r="43" spans="1:11" ht="15.75" customHeight="1">
      <c r="A43" s="28" t="s">
        <v>70</v>
      </c>
      <c r="B43" s="66" t="s">
        <v>28</v>
      </c>
      <c r="C43" s="29" t="s">
        <v>29</v>
      </c>
      <c r="D43" s="29" t="s">
        <v>30</v>
      </c>
      <c r="E43" s="30" t="s">
        <v>24</v>
      </c>
      <c r="F43" s="30" t="s">
        <v>61</v>
      </c>
      <c r="G43" s="19">
        <v>15600</v>
      </c>
      <c r="H43" s="19">
        <v>12</v>
      </c>
      <c r="I43" s="20">
        <v>48</v>
      </c>
      <c r="J43" s="83" t="s">
        <v>11</v>
      </c>
      <c r="K43" s="93" t="s">
        <v>25</v>
      </c>
    </row>
    <row r="44" spans="1:11" ht="15.75" customHeight="1">
      <c r="A44" s="31" t="s">
        <v>71</v>
      </c>
      <c r="B44" s="66" t="s">
        <v>28</v>
      </c>
      <c r="C44" s="32" t="s">
        <v>29</v>
      </c>
      <c r="D44" s="32" t="s">
        <v>30</v>
      </c>
      <c r="E44" s="33" t="s">
        <v>72</v>
      </c>
      <c r="F44" s="33" t="s">
        <v>73</v>
      </c>
      <c r="G44" s="16">
        <v>6500</v>
      </c>
      <c r="H44" s="16">
        <v>6</v>
      </c>
      <c r="I44" s="17">
        <v>2</v>
      </c>
      <c r="J44" s="84" t="s">
        <v>11</v>
      </c>
      <c r="K44" s="94" t="s">
        <v>25</v>
      </c>
    </row>
    <row r="45" spans="1:11" ht="15.75" customHeight="1">
      <c r="A45" s="31" t="s">
        <v>74</v>
      </c>
      <c r="B45" s="66" t="s">
        <v>28</v>
      </c>
      <c r="C45" s="32" t="s">
        <v>29</v>
      </c>
      <c r="D45" s="32" t="s">
        <v>30</v>
      </c>
      <c r="E45" s="33" t="s">
        <v>72</v>
      </c>
      <c r="F45" s="33" t="s">
        <v>73</v>
      </c>
      <c r="G45" s="16">
        <v>2400</v>
      </c>
      <c r="H45" s="16">
        <v>2</v>
      </c>
      <c r="I45" s="17">
        <v>1</v>
      </c>
      <c r="J45" s="84" t="s">
        <v>11</v>
      </c>
      <c r="K45" s="94" t="s">
        <v>25</v>
      </c>
    </row>
    <row r="46" spans="1:11" ht="15.75" customHeight="1">
      <c r="A46" s="31" t="s">
        <v>75</v>
      </c>
      <c r="B46" s="66" t="s">
        <v>28</v>
      </c>
      <c r="C46" s="32" t="s">
        <v>29</v>
      </c>
      <c r="D46" s="32" t="s">
        <v>30</v>
      </c>
      <c r="E46" s="33" t="s">
        <v>72</v>
      </c>
      <c r="F46" s="33" t="s">
        <v>73</v>
      </c>
      <c r="G46" s="16">
        <v>7300</v>
      </c>
      <c r="H46" s="16">
        <v>7</v>
      </c>
      <c r="I46" s="17">
        <v>2</v>
      </c>
      <c r="J46" s="84" t="s">
        <v>11</v>
      </c>
      <c r="K46" s="94" t="s">
        <v>25</v>
      </c>
    </row>
    <row r="47" spans="1:11" ht="15.75" customHeight="1">
      <c r="A47" s="31" t="s">
        <v>76</v>
      </c>
      <c r="B47" s="66" t="s">
        <v>28</v>
      </c>
      <c r="C47" s="32" t="s">
        <v>29</v>
      </c>
      <c r="D47" s="32" t="s">
        <v>30</v>
      </c>
      <c r="E47" s="33" t="s">
        <v>72</v>
      </c>
      <c r="F47" s="33" t="s">
        <v>73</v>
      </c>
      <c r="G47" s="16">
        <v>4100</v>
      </c>
      <c r="H47" s="16">
        <v>4</v>
      </c>
      <c r="I47" s="17">
        <v>0</v>
      </c>
      <c r="J47" s="84" t="s">
        <v>11</v>
      </c>
      <c r="K47" s="94" t="s">
        <v>25</v>
      </c>
    </row>
    <row r="48" spans="1:11" ht="15.75" customHeight="1">
      <c r="A48" s="31" t="s">
        <v>77</v>
      </c>
      <c r="B48" s="66" t="s">
        <v>28</v>
      </c>
      <c r="C48" s="32" t="s">
        <v>29</v>
      </c>
      <c r="D48" s="32" t="s">
        <v>30</v>
      </c>
      <c r="E48" s="33" t="s">
        <v>72</v>
      </c>
      <c r="F48" s="33" t="s">
        <v>73</v>
      </c>
      <c r="G48" s="16">
        <v>4500</v>
      </c>
      <c r="H48" s="16">
        <v>4</v>
      </c>
      <c r="I48" s="17">
        <v>1</v>
      </c>
      <c r="J48" s="84" t="s">
        <v>11</v>
      </c>
      <c r="K48" s="94" t="s">
        <v>25</v>
      </c>
    </row>
    <row r="49" spans="1:12" ht="15.75" customHeight="1">
      <c r="A49" s="31" t="s">
        <v>78</v>
      </c>
      <c r="B49" s="66" t="s">
        <v>28</v>
      </c>
      <c r="C49" s="32" t="s">
        <v>29</v>
      </c>
      <c r="D49" s="32" t="s">
        <v>30</v>
      </c>
      <c r="E49" s="33" t="s">
        <v>72</v>
      </c>
      <c r="F49" s="33" t="s">
        <v>73</v>
      </c>
      <c r="G49" s="16">
        <v>5300</v>
      </c>
      <c r="H49" s="16">
        <v>5</v>
      </c>
      <c r="I49" s="17">
        <v>3</v>
      </c>
      <c r="J49" s="84" t="s">
        <v>11</v>
      </c>
      <c r="K49" s="94" t="s">
        <v>26</v>
      </c>
    </row>
    <row r="50" spans="1:12" ht="15.75" customHeight="1">
      <c r="A50" s="31" t="s">
        <v>79</v>
      </c>
      <c r="B50" s="66" t="s">
        <v>28</v>
      </c>
      <c r="C50" s="32" t="s">
        <v>29</v>
      </c>
      <c r="D50" s="32" t="s">
        <v>30</v>
      </c>
      <c r="E50" s="33" t="s">
        <v>72</v>
      </c>
      <c r="F50" s="33" t="s">
        <v>73</v>
      </c>
      <c r="G50" s="16">
        <v>6300</v>
      </c>
      <c r="H50" s="16">
        <v>6</v>
      </c>
      <c r="I50" s="17">
        <v>0</v>
      </c>
      <c r="J50" s="84" t="s">
        <v>11</v>
      </c>
      <c r="K50" s="94" t="s">
        <v>26</v>
      </c>
    </row>
    <row r="51" spans="1:12" ht="15.75" customHeight="1">
      <c r="A51" s="31" t="s">
        <v>80</v>
      </c>
      <c r="B51" s="66" t="s">
        <v>28</v>
      </c>
      <c r="C51" s="32" t="s">
        <v>29</v>
      </c>
      <c r="D51" s="32" t="s">
        <v>30</v>
      </c>
      <c r="E51" s="33" t="s">
        <v>72</v>
      </c>
      <c r="F51" s="33" t="s">
        <v>73</v>
      </c>
      <c r="G51" s="16">
        <v>2200</v>
      </c>
      <c r="H51" s="16">
        <v>2</v>
      </c>
      <c r="I51" s="17">
        <v>2</v>
      </c>
      <c r="J51" s="84" t="s">
        <v>11</v>
      </c>
      <c r="K51" s="94" t="s">
        <v>26</v>
      </c>
    </row>
    <row r="52" spans="1:12" ht="15.75" customHeight="1">
      <c r="A52" s="31" t="s">
        <v>81</v>
      </c>
      <c r="B52" s="66" t="s">
        <v>28</v>
      </c>
      <c r="C52" s="32" t="s">
        <v>29</v>
      </c>
      <c r="D52" s="32" t="s">
        <v>30</v>
      </c>
      <c r="E52" s="33" t="s">
        <v>72</v>
      </c>
      <c r="F52" s="33" t="s">
        <v>73</v>
      </c>
      <c r="G52" s="19">
        <v>7100</v>
      </c>
      <c r="H52" s="19">
        <v>7</v>
      </c>
      <c r="I52" s="20">
        <v>1</v>
      </c>
      <c r="J52" s="84" t="s">
        <v>11</v>
      </c>
      <c r="K52" s="95" t="s">
        <v>26</v>
      </c>
    </row>
    <row r="53" spans="1:12" ht="15.75" customHeight="1">
      <c r="B53" s="34"/>
      <c r="I53" s="85"/>
      <c r="J53" s="87"/>
      <c r="K53" s="85"/>
    </row>
    <row r="54" spans="1:12" ht="15.75" customHeight="1">
      <c r="B54" s="34"/>
      <c r="H54" s="85"/>
      <c r="I54" s="85"/>
      <c r="J54" s="86"/>
      <c r="K54" s="85"/>
      <c r="L54" s="85"/>
    </row>
    <row r="55" spans="1:12" ht="15.75" customHeight="1">
      <c r="B55" s="34"/>
      <c r="H55" s="85"/>
      <c r="I55" s="85"/>
      <c r="J55" s="86"/>
      <c r="K55" s="85"/>
      <c r="L55" s="85"/>
    </row>
    <row r="56" spans="1:12" ht="15.75" customHeight="1">
      <c r="B56" s="34"/>
      <c r="H56" s="85"/>
      <c r="I56" s="85"/>
      <c r="J56" s="86"/>
      <c r="K56" s="85"/>
      <c r="L56" s="85"/>
    </row>
    <row r="57" spans="1:12" ht="15.75" customHeight="1">
      <c r="B57" s="34"/>
      <c r="H57" s="85"/>
      <c r="I57" s="85"/>
      <c r="J57" s="85"/>
      <c r="K57" s="85"/>
      <c r="L57" s="85"/>
    </row>
    <row r="58" spans="1:12" ht="15.75" customHeight="1">
      <c r="B58" s="34"/>
      <c r="I58" s="85"/>
      <c r="J58" s="85"/>
      <c r="K58" s="85"/>
    </row>
    <row r="59" spans="1:12" ht="15.75" customHeight="1">
      <c r="B59" s="34"/>
    </row>
    <row r="60" spans="1:12" ht="15.75" customHeight="1">
      <c r="B60" s="34"/>
    </row>
    <row r="61" spans="1:12" ht="15.75" customHeight="1">
      <c r="B61" s="34"/>
    </row>
    <row r="62" spans="1:12" ht="15.75" customHeight="1">
      <c r="B62" s="34"/>
    </row>
    <row r="63" spans="1:12" ht="15.75" customHeight="1">
      <c r="B63" s="34"/>
    </row>
    <row r="64" spans="1:12" ht="15.75" customHeight="1">
      <c r="B64" s="34"/>
    </row>
    <row r="65" spans="2:2" ht="15.75" customHeight="1">
      <c r="B65" s="34"/>
    </row>
    <row r="66" spans="2:2" ht="15.75" customHeight="1">
      <c r="B66" s="34"/>
    </row>
    <row r="67" spans="2:2" ht="15.75" customHeight="1">
      <c r="B67" s="34"/>
    </row>
    <row r="68" spans="2:2" ht="15.75" customHeight="1">
      <c r="B68" s="34"/>
    </row>
    <row r="69" spans="2:2" ht="15.75" customHeight="1">
      <c r="B69" s="34"/>
    </row>
    <row r="70" spans="2:2" ht="15.75" customHeight="1">
      <c r="B70" s="34"/>
    </row>
    <row r="71" spans="2:2" ht="15.75" customHeight="1">
      <c r="B71" s="34"/>
    </row>
    <row r="72" spans="2:2" ht="15.75" customHeight="1">
      <c r="B72" s="34"/>
    </row>
    <row r="73" spans="2:2" ht="15.75" customHeight="1">
      <c r="B73" s="34"/>
    </row>
    <row r="74" spans="2:2" ht="15.75" customHeight="1">
      <c r="B74" s="34"/>
    </row>
    <row r="75" spans="2:2" ht="15.75" customHeight="1">
      <c r="B75" s="34"/>
    </row>
    <row r="76" spans="2:2" ht="15.75" customHeight="1">
      <c r="B76" s="34"/>
    </row>
    <row r="77" spans="2:2" ht="15.75" customHeight="1">
      <c r="B77" s="34"/>
    </row>
    <row r="78" spans="2:2" ht="15.75" customHeight="1">
      <c r="B78" s="34"/>
    </row>
    <row r="79" spans="2:2" ht="15.75" customHeight="1">
      <c r="B79" s="34"/>
    </row>
    <row r="80" spans="2:2" ht="15.75" customHeight="1">
      <c r="B80" s="34"/>
    </row>
    <row r="81" spans="2:2" ht="15.75" customHeight="1">
      <c r="B81" s="34"/>
    </row>
    <row r="82" spans="2:2" ht="15.75" customHeight="1">
      <c r="B82" s="34"/>
    </row>
    <row r="83" spans="2:2" ht="15.75" customHeight="1">
      <c r="B83" s="34"/>
    </row>
    <row r="84" spans="2:2" ht="15.75" customHeight="1">
      <c r="B84" s="34"/>
    </row>
    <row r="85" spans="2:2" ht="15.75" customHeight="1">
      <c r="B85" s="34"/>
    </row>
    <row r="86" spans="2:2" ht="15.75" customHeight="1">
      <c r="B86" s="34"/>
    </row>
    <row r="87" spans="2:2" ht="15.75" customHeight="1">
      <c r="B87" s="34"/>
    </row>
    <row r="88" spans="2:2" ht="15.75" customHeight="1">
      <c r="B88" s="34"/>
    </row>
    <row r="89" spans="2:2" ht="15.75" customHeight="1">
      <c r="B89" s="34"/>
    </row>
    <row r="90" spans="2:2" ht="15.75" customHeight="1">
      <c r="B90" s="34"/>
    </row>
    <row r="91" spans="2:2" ht="15.75" customHeight="1">
      <c r="B91" s="34"/>
    </row>
    <row r="92" spans="2:2" ht="15.75" customHeight="1">
      <c r="B92" s="34"/>
    </row>
    <row r="93" spans="2:2" ht="15.75" customHeight="1">
      <c r="B93" s="34"/>
    </row>
    <row r="94" spans="2:2" ht="15.75" customHeight="1">
      <c r="B94" s="34"/>
    </row>
    <row r="95" spans="2:2" ht="15.75" customHeight="1">
      <c r="B95" s="34"/>
    </row>
    <row r="96" spans="2:2" ht="15.75" customHeight="1">
      <c r="B96" s="34"/>
    </row>
    <row r="97" spans="2:2" ht="15.75" customHeight="1">
      <c r="B97" s="34"/>
    </row>
    <row r="98" spans="2:2" ht="15.75" customHeight="1">
      <c r="B98" s="34"/>
    </row>
    <row r="99" spans="2:2" ht="15.75" customHeight="1">
      <c r="B99" s="34"/>
    </row>
    <row r="100" spans="2:2" ht="15.75" customHeight="1">
      <c r="B100" s="34"/>
    </row>
    <row r="101" spans="2:2" ht="15.75" customHeight="1">
      <c r="B101" s="34"/>
    </row>
    <row r="102" spans="2:2" ht="15.75" customHeight="1">
      <c r="B102" s="34"/>
    </row>
    <row r="103" spans="2:2" ht="15.75" customHeight="1">
      <c r="B103" s="34"/>
    </row>
    <row r="104" spans="2:2" ht="15.75" customHeight="1">
      <c r="B104" s="34"/>
    </row>
    <row r="105" spans="2:2" ht="15.75" customHeight="1">
      <c r="B105" s="34"/>
    </row>
    <row r="106" spans="2:2" ht="15.75" customHeight="1">
      <c r="B106" s="34"/>
    </row>
    <row r="107" spans="2:2" ht="15.75" customHeight="1">
      <c r="B107" s="34"/>
    </row>
    <row r="108" spans="2:2" ht="15.75" customHeight="1">
      <c r="B108" s="34"/>
    </row>
    <row r="109" spans="2:2" ht="15.75" customHeight="1">
      <c r="B109" s="34"/>
    </row>
    <row r="110" spans="2:2" ht="15.75" customHeight="1">
      <c r="B110" s="34"/>
    </row>
    <row r="111" spans="2:2" ht="15.75" customHeight="1">
      <c r="B111" s="34"/>
    </row>
    <row r="112" spans="2:2" ht="15.75" customHeight="1">
      <c r="B112" s="34"/>
    </row>
    <row r="113" spans="2:2" ht="15.75" customHeight="1">
      <c r="B113" s="34"/>
    </row>
    <row r="114" spans="2:2" ht="15.75" customHeight="1">
      <c r="B114" s="34"/>
    </row>
    <row r="115" spans="2:2" ht="15.75" customHeight="1">
      <c r="B115" s="34"/>
    </row>
    <row r="116" spans="2:2" ht="15.75" customHeight="1">
      <c r="B116" s="34"/>
    </row>
    <row r="117" spans="2:2" ht="15.75" customHeight="1">
      <c r="B117" s="34"/>
    </row>
    <row r="118" spans="2:2" ht="15.75" customHeight="1">
      <c r="B118" s="34"/>
    </row>
    <row r="119" spans="2:2" ht="15.75" customHeight="1">
      <c r="B119" s="34"/>
    </row>
    <row r="120" spans="2:2" ht="15.75" customHeight="1">
      <c r="B120" s="34"/>
    </row>
    <row r="121" spans="2:2" ht="15.75" customHeight="1">
      <c r="B121" s="34"/>
    </row>
    <row r="122" spans="2:2" ht="15.75" customHeight="1">
      <c r="B122" s="34"/>
    </row>
    <row r="123" spans="2:2" ht="15.75" customHeight="1">
      <c r="B123" s="34"/>
    </row>
    <row r="124" spans="2:2" ht="15.75" customHeight="1">
      <c r="B124" s="34"/>
    </row>
    <row r="125" spans="2:2" ht="15.75" customHeight="1">
      <c r="B125" s="34"/>
    </row>
    <row r="126" spans="2:2" ht="15.75" customHeight="1">
      <c r="B126" s="34"/>
    </row>
    <row r="127" spans="2:2" ht="15.75" customHeight="1">
      <c r="B127" s="34"/>
    </row>
    <row r="128" spans="2:2" ht="15.75" customHeight="1">
      <c r="B128" s="34"/>
    </row>
    <row r="129" spans="2:2" ht="15.75" customHeight="1">
      <c r="B129" s="34"/>
    </row>
    <row r="130" spans="2:2" ht="15.75" customHeight="1">
      <c r="B130" s="34"/>
    </row>
    <row r="131" spans="2:2" ht="15.75" customHeight="1">
      <c r="B131" s="34"/>
    </row>
    <row r="132" spans="2:2" ht="15.75" customHeight="1">
      <c r="B132" s="34"/>
    </row>
    <row r="133" spans="2:2" ht="15.75" customHeight="1">
      <c r="B133" s="34"/>
    </row>
    <row r="134" spans="2:2" ht="15.75" customHeight="1">
      <c r="B134" s="34"/>
    </row>
    <row r="135" spans="2:2" ht="15.75" customHeight="1">
      <c r="B135" s="34"/>
    </row>
    <row r="136" spans="2:2" ht="15.75" customHeight="1">
      <c r="B136" s="34"/>
    </row>
    <row r="137" spans="2:2" ht="15.75" customHeight="1">
      <c r="B137" s="34"/>
    </row>
    <row r="138" spans="2:2" ht="15.75" customHeight="1">
      <c r="B138" s="34"/>
    </row>
    <row r="139" spans="2:2" ht="15.75" customHeight="1">
      <c r="B139" s="34"/>
    </row>
    <row r="140" spans="2:2" ht="15.75" customHeight="1">
      <c r="B140" s="34"/>
    </row>
    <row r="141" spans="2:2" ht="15.75" customHeight="1">
      <c r="B141" s="34"/>
    </row>
    <row r="142" spans="2:2" ht="15.75" customHeight="1">
      <c r="B142" s="34"/>
    </row>
    <row r="143" spans="2:2" ht="15.75" customHeight="1">
      <c r="B143" s="34"/>
    </row>
    <row r="144" spans="2:2" ht="15.75" customHeight="1">
      <c r="B144" s="34"/>
    </row>
    <row r="145" spans="2:2" ht="15.75" customHeight="1">
      <c r="B145" s="34"/>
    </row>
    <row r="146" spans="2:2" ht="15.75" customHeight="1">
      <c r="B146" s="34"/>
    </row>
    <row r="147" spans="2:2" ht="15.75" customHeight="1">
      <c r="B147" s="34"/>
    </row>
    <row r="148" spans="2:2" ht="15.75" customHeight="1">
      <c r="B148" s="34"/>
    </row>
    <row r="149" spans="2:2" ht="15.75" customHeight="1">
      <c r="B149" s="34"/>
    </row>
    <row r="150" spans="2:2" ht="15.75" customHeight="1">
      <c r="B150" s="34"/>
    </row>
    <row r="151" spans="2:2" ht="15.75" customHeight="1">
      <c r="B151" s="34"/>
    </row>
    <row r="152" spans="2:2" ht="15.75" customHeight="1">
      <c r="B152" s="34"/>
    </row>
    <row r="153" spans="2:2" ht="15.75" customHeight="1">
      <c r="B153" s="34"/>
    </row>
    <row r="154" spans="2:2" ht="15.75" customHeight="1">
      <c r="B154" s="34"/>
    </row>
    <row r="155" spans="2:2" ht="15.75" customHeight="1">
      <c r="B155" s="34"/>
    </row>
    <row r="156" spans="2:2" ht="15.75" customHeight="1">
      <c r="B156" s="34"/>
    </row>
    <row r="157" spans="2:2" ht="15.75" customHeight="1">
      <c r="B157" s="34"/>
    </row>
    <row r="158" spans="2:2" ht="15.75" customHeight="1">
      <c r="B158" s="34"/>
    </row>
    <row r="159" spans="2:2" ht="15.75" customHeight="1">
      <c r="B159" s="34"/>
    </row>
    <row r="160" spans="2:2" ht="15.75" customHeight="1">
      <c r="B160" s="34"/>
    </row>
    <row r="161" spans="2:2" ht="15.75" customHeight="1">
      <c r="B161" s="34"/>
    </row>
    <row r="162" spans="2:2" ht="15.75" customHeight="1">
      <c r="B162" s="34"/>
    </row>
    <row r="163" spans="2:2" ht="15.75" customHeight="1">
      <c r="B163" s="34"/>
    </row>
    <row r="164" spans="2:2" ht="15.75" customHeight="1">
      <c r="B164" s="34"/>
    </row>
    <row r="165" spans="2:2" ht="15.75" customHeight="1">
      <c r="B165" s="34"/>
    </row>
    <row r="166" spans="2:2" ht="15.75" customHeight="1">
      <c r="B166" s="34"/>
    </row>
    <row r="167" spans="2:2" ht="15.75" customHeight="1">
      <c r="B167" s="34"/>
    </row>
    <row r="168" spans="2:2" ht="15.75" customHeight="1">
      <c r="B168" s="34"/>
    </row>
    <row r="169" spans="2:2" ht="15.75" customHeight="1">
      <c r="B169" s="34"/>
    </row>
    <row r="170" spans="2:2" ht="15.75" customHeight="1">
      <c r="B170" s="34"/>
    </row>
    <row r="171" spans="2:2" ht="15.75" customHeight="1">
      <c r="B171" s="34"/>
    </row>
    <row r="172" spans="2:2" ht="15.75" customHeight="1">
      <c r="B172" s="34"/>
    </row>
    <row r="173" spans="2:2" ht="15.75" customHeight="1">
      <c r="B173" s="34"/>
    </row>
    <row r="174" spans="2:2" ht="15.75" customHeight="1">
      <c r="B174" s="34"/>
    </row>
    <row r="175" spans="2:2" ht="15.75" customHeight="1">
      <c r="B175" s="34"/>
    </row>
    <row r="176" spans="2:2" ht="15.75" customHeight="1">
      <c r="B176" s="34"/>
    </row>
    <row r="177" spans="2:2" ht="15.75" customHeight="1">
      <c r="B177" s="34"/>
    </row>
    <row r="178" spans="2:2" ht="15.75" customHeight="1">
      <c r="B178" s="34"/>
    </row>
    <row r="179" spans="2:2" ht="15.75" customHeight="1">
      <c r="B179" s="34"/>
    </row>
    <row r="180" spans="2:2" ht="15.75" customHeight="1">
      <c r="B180" s="34"/>
    </row>
    <row r="181" spans="2:2" ht="15.75" customHeight="1">
      <c r="B181" s="34"/>
    </row>
    <row r="182" spans="2:2" ht="15.75" customHeight="1">
      <c r="B182" s="34"/>
    </row>
    <row r="183" spans="2:2" ht="15.75" customHeight="1">
      <c r="B183" s="34"/>
    </row>
    <row r="184" spans="2:2" ht="15.75" customHeight="1">
      <c r="B184" s="34"/>
    </row>
    <row r="185" spans="2:2" ht="15.75" customHeight="1">
      <c r="B185" s="34"/>
    </row>
    <row r="186" spans="2:2" ht="15.75" customHeight="1">
      <c r="B186" s="34"/>
    </row>
    <row r="187" spans="2:2" ht="15.75" customHeight="1">
      <c r="B187" s="34"/>
    </row>
    <row r="188" spans="2:2" ht="15.75" customHeight="1">
      <c r="B188" s="34"/>
    </row>
    <row r="189" spans="2:2" ht="15.75" customHeight="1">
      <c r="B189" s="34"/>
    </row>
    <row r="190" spans="2:2" ht="15.75" customHeight="1">
      <c r="B190" s="34"/>
    </row>
    <row r="191" spans="2:2" ht="15.75" customHeight="1">
      <c r="B191" s="34"/>
    </row>
    <row r="192" spans="2:2" ht="15.75" customHeight="1">
      <c r="B192" s="34"/>
    </row>
    <row r="193" spans="2:2" ht="15.75" customHeight="1">
      <c r="B193" s="34"/>
    </row>
    <row r="194" spans="2:2" ht="15.75" customHeight="1">
      <c r="B194" s="34"/>
    </row>
    <row r="195" spans="2:2" ht="15.75" customHeight="1">
      <c r="B195" s="34"/>
    </row>
    <row r="196" spans="2:2" ht="15.75" customHeight="1">
      <c r="B196" s="34"/>
    </row>
    <row r="197" spans="2:2" ht="15.75" customHeight="1">
      <c r="B197" s="34"/>
    </row>
    <row r="198" spans="2:2" ht="15.75" customHeight="1">
      <c r="B198" s="34"/>
    </row>
    <row r="199" spans="2:2" ht="15.75" customHeight="1">
      <c r="B199" s="34"/>
    </row>
    <row r="200" spans="2:2" ht="15.75" customHeight="1">
      <c r="B200" s="34"/>
    </row>
    <row r="201" spans="2:2" ht="15.75" customHeight="1">
      <c r="B201" s="34"/>
    </row>
    <row r="202" spans="2:2" ht="15.75" customHeight="1">
      <c r="B202" s="34"/>
    </row>
    <row r="203" spans="2:2" ht="15.75" customHeight="1">
      <c r="B203" s="34"/>
    </row>
    <row r="204" spans="2:2" ht="15.75" customHeight="1">
      <c r="B204" s="34"/>
    </row>
    <row r="205" spans="2:2" ht="15.75" customHeight="1">
      <c r="B205" s="34"/>
    </row>
    <row r="206" spans="2:2" ht="15.75" customHeight="1">
      <c r="B206" s="34"/>
    </row>
    <row r="207" spans="2:2" ht="15.75" customHeight="1">
      <c r="B207" s="34"/>
    </row>
    <row r="208" spans="2:2" ht="15.75" customHeight="1">
      <c r="B208" s="34"/>
    </row>
    <row r="209" spans="2:2" ht="15.75" customHeight="1">
      <c r="B209" s="34"/>
    </row>
    <row r="210" spans="2:2" ht="15.75" customHeight="1">
      <c r="B210" s="34"/>
    </row>
    <row r="211" spans="2:2" ht="15.75" customHeight="1">
      <c r="B211" s="34"/>
    </row>
    <row r="212" spans="2:2" ht="15.75" customHeight="1">
      <c r="B212" s="34"/>
    </row>
    <row r="213" spans="2:2" ht="15.75" customHeight="1">
      <c r="B213" s="34"/>
    </row>
    <row r="214" spans="2:2" ht="15.75" customHeight="1">
      <c r="B214" s="34"/>
    </row>
    <row r="215" spans="2:2" ht="15.75" customHeight="1">
      <c r="B215" s="34"/>
    </row>
    <row r="216" spans="2:2" ht="15.75" customHeight="1">
      <c r="B216" s="34"/>
    </row>
    <row r="217" spans="2:2" ht="15.75" customHeight="1">
      <c r="B217" s="34"/>
    </row>
    <row r="218" spans="2:2" ht="15.75" customHeight="1">
      <c r="B218" s="34"/>
    </row>
    <row r="219" spans="2:2" ht="15.75" customHeight="1">
      <c r="B219" s="34"/>
    </row>
    <row r="220" spans="2:2" ht="15.75" customHeight="1">
      <c r="B220" s="34"/>
    </row>
    <row r="221" spans="2:2" ht="15.75" customHeight="1">
      <c r="B221" s="34"/>
    </row>
    <row r="222" spans="2:2" ht="15.75" customHeight="1">
      <c r="B222" s="34"/>
    </row>
    <row r="223" spans="2:2" ht="15.75" customHeight="1">
      <c r="B223" s="34"/>
    </row>
    <row r="224" spans="2:2" ht="15.75" customHeight="1">
      <c r="B224" s="34"/>
    </row>
    <row r="225" spans="2:2" ht="15.75" customHeight="1">
      <c r="B225" s="34"/>
    </row>
    <row r="226" spans="2:2" ht="15.75" customHeight="1">
      <c r="B226" s="34"/>
    </row>
    <row r="227" spans="2:2" ht="15.75" customHeight="1">
      <c r="B227" s="34"/>
    </row>
    <row r="228" spans="2:2" ht="15.75" customHeight="1">
      <c r="B228" s="34"/>
    </row>
    <row r="229" spans="2:2" ht="15.75" customHeight="1">
      <c r="B229" s="34"/>
    </row>
    <row r="230" spans="2:2" ht="15.75" customHeight="1">
      <c r="B230" s="34"/>
    </row>
    <row r="231" spans="2:2" ht="15.75" customHeight="1">
      <c r="B231" s="34"/>
    </row>
    <row r="232" spans="2:2" ht="15.75" customHeight="1">
      <c r="B232" s="34"/>
    </row>
    <row r="233" spans="2:2" ht="15.75" customHeight="1">
      <c r="B233" s="34"/>
    </row>
    <row r="234" spans="2:2" ht="15.75" customHeight="1">
      <c r="B234" s="34"/>
    </row>
    <row r="235" spans="2:2" ht="15.75" customHeight="1">
      <c r="B235" s="34"/>
    </row>
    <row r="236" spans="2:2" ht="15.75" customHeight="1">
      <c r="B236" s="34"/>
    </row>
    <row r="237" spans="2:2" ht="15.75" customHeight="1">
      <c r="B237" s="34"/>
    </row>
    <row r="238" spans="2:2" ht="15.75" customHeight="1">
      <c r="B238" s="34"/>
    </row>
    <row r="239" spans="2:2" ht="15.75" customHeight="1">
      <c r="B239" s="34"/>
    </row>
    <row r="240" spans="2:2" ht="15.75" customHeight="1">
      <c r="B240" s="34"/>
    </row>
    <row r="241" spans="2:2" ht="15.75" customHeight="1">
      <c r="B241" s="34"/>
    </row>
    <row r="242" spans="2:2" ht="15.75" customHeight="1">
      <c r="B242" s="34"/>
    </row>
    <row r="243" spans="2:2" ht="15.75" customHeight="1">
      <c r="B243" s="34"/>
    </row>
    <row r="244" spans="2:2" ht="15.75" customHeight="1">
      <c r="B244" s="34"/>
    </row>
    <row r="245" spans="2:2" ht="15.75" customHeight="1">
      <c r="B245" s="34"/>
    </row>
    <row r="246" spans="2:2" ht="15.75" customHeight="1">
      <c r="B246" s="34"/>
    </row>
    <row r="247" spans="2:2" ht="15.75" customHeight="1">
      <c r="B247" s="34"/>
    </row>
    <row r="248" spans="2:2" ht="15.75" customHeight="1">
      <c r="B248" s="34"/>
    </row>
    <row r="249" spans="2:2" ht="15.75" customHeight="1">
      <c r="B249" s="34"/>
    </row>
    <row r="250" spans="2:2" ht="15.75" customHeight="1">
      <c r="B250" s="34"/>
    </row>
    <row r="251" spans="2:2" ht="15.75" customHeight="1">
      <c r="B251" s="34"/>
    </row>
    <row r="252" spans="2:2" ht="15.75" customHeight="1">
      <c r="B252" s="34"/>
    </row>
    <row r="253" spans="2:2" ht="15.75" customHeight="1">
      <c r="B253" s="34"/>
    </row>
    <row r="254" spans="2:2" ht="15.75" customHeight="1">
      <c r="B254" s="34"/>
    </row>
    <row r="255" spans="2:2" ht="15.75" customHeight="1">
      <c r="B255" s="34"/>
    </row>
    <row r="256" spans="2:2" ht="15.75" customHeight="1">
      <c r="B256" s="34"/>
    </row>
    <row r="257" spans="2:2" ht="15.75" customHeight="1">
      <c r="B257" s="34"/>
    </row>
    <row r="258" spans="2:2" ht="15.75" customHeight="1">
      <c r="B258" s="34"/>
    </row>
    <row r="259" spans="2:2" ht="15.75" customHeight="1">
      <c r="B259" s="34"/>
    </row>
    <row r="260" spans="2:2" ht="15.75" customHeight="1">
      <c r="B260" s="34"/>
    </row>
    <row r="261" spans="2:2" ht="15.75" customHeight="1">
      <c r="B261" s="34"/>
    </row>
    <row r="262" spans="2:2" ht="15.75" customHeight="1">
      <c r="B262" s="34"/>
    </row>
    <row r="263" spans="2:2" ht="15.75" customHeight="1">
      <c r="B263" s="34"/>
    </row>
    <row r="264" spans="2:2" ht="15.75" customHeight="1">
      <c r="B264" s="34"/>
    </row>
    <row r="265" spans="2:2" ht="15.75" customHeight="1">
      <c r="B265" s="34"/>
    </row>
    <row r="266" spans="2:2" ht="15.75" customHeight="1">
      <c r="B266" s="34"/>
    </row>
    <row r="267" spans="2:2" ht="15.75" customHeight="1">
      <c r="B267" s="34"/>
    </row>
    <row r="268" spans="2:2" ht="15.75" customHeight="1">
      <c r="B268" s="34"/>
    </row>
    <row r="269" spans="2:2" ht="15.75" customHeight="1">
      <c r="B269" s="34"/>
    </row>
    <row r="270" spans="2:2" ht="15.75" customHeight="1">
      <c r="B270" s="34"/>
    </row>
    <row r="271" spans="2:2" ht="15.75" customHeight="1">
      <c r="B271" s="34"/>
    </row>
    <row r="272" spans="2:2" ht="15.75" customHeight="1">
      <c r="B272" s="34"/>
    </row>
    <row r="273" spans="2:2" ht="15.75" customHeight="1">
      <c r="B273" s="34"/>
    </row>
    <row r="274" spans="2:2" ht="15.75" customHeight="1">
      <c r="B274" s="34"/>
    </row>
    <row r="275" spans="2:2" ht="15.75" customHeight="1">
      <c r="B275" s="34"/>
    </row>
    <row r="276" spans="2:2" ht="15.75" customHeight="1">
      <c r="B276" s="34"/>
    </row>
    <row r="277" spans="2:2" ht="15.75" customHeight="1">
      <c r="B277" s="34"/>
    </row>
    <row r="278" spans="2:2" ht="15.75" customHeight="1">
      <c r="B278" s="34"/>
    </row>
    <row r="279" spans="2:2" ht="15.75" customHeight="1">
      <c r="B279" s="34"/>
    </row>
    <row r="280" spans="2:2" ht="15.75" customHeight="1">
      <c r="B280" s="34"/>
    </row>
    <row r="281" spans="2:2" ht="15.75" customHeight="1">
      <c r="B281" s="34"/>
    </row>
    <row r="282" spans="2:2" ht="15.75" customHeight="1">
      <c r="B282" s="34"/>
    </row>
    <row r="283" spans="2:2" ht="15.75" customHeight="1">
      <c r="B283" s="34"/>
    </row>
    <row r="284" spans="2:2" ht="15.75" customHeight="1">
      <c r="B284" s="34"/>
    </row>
    <row r="285" spans="2:2" ht="15.75" customHeight="1">
      <c r="B285" s="34"/>
    </row>
    <row r="286" spans="2:2" ht="15.75" customHeight="1">
      <c r="B286" s="34"/>
    </row>
    <row r="287" spans="2:2" ht="15.75" customHeight="1">
      <c r="B287" s="34"/>
    </row>
    <row r="288" spans="2:2" ht="15.75" customHeight="1">
      <c r="B288" s="34"/>
    </row>
    <row r="289" spans="2:2" ht="15.75" customHeight="1">
      <c r="B289" s="34"/>
    </row>
    <row r="290" spans="2:2" ht="15.75" customHeight="1">
      <c r="B290" s="34"/>
    </row>
    <row r="291" spans="2:2" ht="15.75" customHeight="1">
      <c r="B291" s="34"/>
    </row>
    <row r="292" spans="2:2" ht="15.75" customHeight="1">
      <c r="B292" s="34"/>
    </row>
    <row r="293" spans="2:2" ht="15.75" customHeight="1">
      <c r="B293" s="34"/>
    </row>
    <row r="294" spans="2:2" ht="15.75" customHeight="1">
      <c r="B294" s="34"/>
    </row>
    <row r="295" spans="2:2" ht="15.75" customHeight="1">
      <c r="B295" s="34"/>
    </row>
    <row r="296" spans="2:2" ht="15.75" customHeight="1">
      <c r="B296" s="34"/>
    </row>
    <row r="297" spans="2:2" ht="15.75" customHeight="1">
      <c r="B297" s="34"/>
    </row>
    <row r="298" spans="2:2" ht="15.75" customHeight="1">
      <c r="B298" s="34"/>
    </row>
    <row r="299" spans="2:2" ht="15.75" customHeight="1">
      <c r="B299" s="34"/>
    </row>
    <row r="300" spans="2:2" ht="15.75" customHeight="1">
      <c r="B300" s="34"/>
    </row>
    <row r="301" spans="2:2" ht="15.75" customHeight="1">
      <c r="B301" s="34"/>
    </row>
    <row r="302" spans="2:2" ht="15.75" customHeight="1">
      <c r="B302" s="34"/>
    </row>
    <row r="303" spans="2:2" ht="15.75" customHeight="1">
      <c r="B303" s="34"/>
    </row>
    <row r="304" spans="2:2" ht="15.75" customHeight="1">
      <c r="B304" s="34"/>
    </row>
    <row r="305" spans="2:2" ht="15.75" customHeight="1">
      <c r="B305" s="34"/>
    </row>
    <row r="306" spans="2:2" ht="15.75" customHeight="1">
      <c r="B306" s="34"/>
    </row>
    <row r="307" spans="2:2" ht="15.75" customHeight="1">
      <c r="B307" s="34"/>
    </row>
    <row r="308" spans="2:2" ht="15.75" customHeight="1">
      <c r="B308" s="34"/>
    </row>
    <row r="309" spans="2:2" ht="15.75" customHeight="1">
      <c r="B309" s="34"/>
    </row>
    <row r="310" spans="2:2" ht="15.75" customHeight="1">
      <c r="B310" s="34"/>
    </row>
    <row r="311" spans="2:2" ht="15.75" customHeight="1">
      <c r="B311" s="34"/>
    </row>
    <row r="312" spans="2:2" ht="15.75" customHeight="1">
      <c r="B312" s="34"/>
    </row>
    <row r="313" spans="2:2" ht="15.75" customHeight="1">
      <c r="B313" s="34"/>
    </row>
    <row r="314" spans="2:2" ht="15.75" customHeight="1">
      <c r="B314" s="34"/>
    </row>
    <row r="315" spans="2:2" ht="15.75" customHeight="1">
      <c r="B315" s="34"/>
    </row>
    <row r="316" spans="2:2" ht="15.75" customHeight="1">
      <c r="B316" s="34"/>
    </row>
    <row r="317" spans="2:2" ht="15.75" customHeight="1">
      <c r="B317" s="34"/>
    </row>
    <row r="318" spans="2:2" ht="15.75" customHeight="1">
      <c r="B318" s="34"/>
    </row>
    <row r="319" spans="2:2" ht="15.75" customHeight="1">
      <c r="B319" s="34"/>
    </row>
    <row r="320" spans="2:2" ht="15.75" customHeight="1">
      <c r="B320" s="34"/>
    </row>
    <row r="321" spans="2:2" ht="15.75" customHeight="1">
      <c r="B321" s="34"/>
    </row>
    <row r="322" spans="2:2" ht="15.75" customHeight="1">
      <c r="B322" s="34"/>
    </row>
    <row r="323" spans="2:2" ht="15.75" customHeight="1">
      <c r="B323" s="34"/>
    </row>
    <row r="324" spans="2:2" ht="15.75" customHeight="1">
      <c r="B324" s="34"/>
    </row>
    <row r="325" spans="2:2" ht="15.75" customHeight="1">
      <c r="B325" s="34"/>
    </row>
    <row r="326" spans="2:2" ht="15.75" customHeight="1">
      <c r="B326" s="34"/>
    </row>
    <row r="327" spans="2:2" ht="15.75" customHeight="1">
      <c r="B327" s="34"/>
    </row>
    <row r="328" spans="2:2" ht="15.75" customHeight="1">
      <c r="B328" s="34"/>
    </row>
    <row r="329" spans="2:2" ht="15.75" customHeight="1">
      <c r="B329" s="34"/>
    </row>
    <row r="330" spans="2:2" ht="15.75" customHeight="1">
      <c r="B330" s="34"/>
    </row>
    <row r="331" spans="2:2" ht="15.75" customHeight="1">
      <c r="B331" s="34"/>
    </row>
    <row r="332" spans="2:2" ht="15.75" customHeight="1">
      <c r="B332" s="34"/>
    </row>
    <row r="333" spans="2:2" ht="15.75" customHeight="1">
      <c r="B333" s="34"/>
    </row>
    <row r="334" spans="2:2" ht="15.75" customHeight="1">
      <c r="B334" s="34"/>
    </row>
    <row r="335" spans="2:2" ht="15.75" customHeight="1">
      <c r="B335" s="34"/>
    </row>
    <row r="336" spans="2:2" ht="15.75" customHeight="1">
      <c r="B336" s="34"/>
    </row>
    <row r="337" spans="2:2" ht="15.75" customHeight="1">
      <c r="B337" s="34"/>
    </row>
    <row r="338" spans="2:2" ht="15.75" customHeight="1">
      <c r="B338" s="34"/>
    </row>
    <row r="339" spans="2:2" ht="15.75" customHeight="1">
      <c r="B339" s="34"/>
    </row>
    <row r="340" spans="2:2" ht="15.75" customHeight="1">
      <c r="B340" s="34"/>
    </row>
    <row r="341" spans="2:2" ht="15.75" customHeight="1">
      <c r="B341" s="34"/>
    </row>
    <row r="342" spans="2:2" ht="15.75" customHeight="1">
      <c r="B342" s="34"/>
    </row>
    <row r="343" spans="2:2" ht="15.75" customHeight="1">
      <c r="B343" s="34"/>
    </row>
    <row r="344" spans="2:2" ht="15.75" customHeight="1">
      <c r="B344" s="34"/>
    </row>
    <row r="345" spans="2:2" ht="15.75" customHeight="1">
      <c r="B345" s="34"/>
    </row>
    <row r="346" spans="2:2" ht="15.75" customHeight="1">
      <c r="B346" s="34"/>
    </row>
    <row r="347" spans="2:2" ht="15.75" customHeight="1">
      <c r="B347" s="34"/>
    </row>
    <row r="348" spans="2:2" ht="15.75" customHeight="1">
      <c r="B348" s="34"/>
    </row>
    <row r="349" spans="2:2" ht="15.75" customHeight="1">
      <c r="B349" s="34"/>
    </row>
    <row r="350" spans="2:2" ht="15.75" customHeight="1">
      <c r="B350" s="34"/>
    </row>
    <row r="351" spans="2:2" ht="15.75" customHeight="1">
      <c r="B351" s="34"/>
    </row>
    <row r="352" spans="2:2" ht="15.75" customHeight="1">
      <c r="B352" s="34"/>
    </row>
    <row r="353" spans="2:2" ht="15.75" customHeight="1">
      <c r="B353" s="34"/>
    </row>
    <row r="354" spans="2:2" ht="15.75" customHeight="1">
      <c r="B354" s="34"/>
    </row>
    <row r="355" spans="2:2" ht="15.75" customHeight="1">
      <c r="B355" s="34"/>
    </row>
    <row r="356" spans="2:2" ht="15.75" customHeight="1">
      <c r="B356" s="34"/>
    </row>
    <row r="357" spans="2:2" ht="15.75" customHeight="1">
      <c r="B357" s="34"/>
    </row>
    <row r="358" spans="2:2" ht="15.75" customHeight="1">
      <c r="B358" s="34"/>
    </row>
    <row r="359" spans="2:2" ht="15.75" customHeight="1">
      <c r="B359" s="34"/>
    </row>
    <row r="360" spans="2:2" ht="15.75" customHeight="1">
      <c r="B360" s="34"/>
    </row>
    <row r="361" spans="2:2" ht="15.75" customHeight="1">
      <c r="B361" s="34"/>
    </row>
    <row r="362" spans="2:2" ht="15.75" customHeight="1">
      <c r="B362" s="34"/>
    </row>
    <row r="363" spans="2:2" ht="15.75" customHeight="1">
      <c r="B363" s="34"/>
    </row>
    <row r="364" spans="2:2" ht="15.75" customHeight="1">
      <c r="B364" s="34"/>
    </row>
    <row r="365" spans="2:2" ht="15.75" customHeight="1">
      <c r="B365" s="34"/>
    </row>
    <row r="366" spans="2:2" ht="15.75" customHeight="1">
      <c r="B366" s="34"/>
    </row>
    <row r="367" spans="2:2" ht="15.75" customHeight="1">
      <c r="B367" s="34"/>
    </row>
    <row r="368" spans="2:2" ht="15.75" customHeight="1">
      <c r="B368" s="34"/>
    </row>
    <row r="369" spans="2:2" ht="15.75" customHeight="1">
      <c r="B369" s="34"/>
    </row>
    <row r="370" spans="2:2" ht="15.75" customHeight="1">
      <c r="B370" s="34"/>
    </row>
    <row r="371" spans="2:2" ht="15.75" customHeight="1">
      <c r="B371" s="34"/>
    </row>
    <row r="372" spans="2:2" ht="15.75" customHeight="1">
      <c r="B372" s="34"/>
    </row>
    <row r="373" spans="2:2" ht="15.75" customHeight="1">
      <c r="B373" s="34"/>
    </row>
    <row r="374" spans="2:2" ht="15.75" customHeight="1">
      <c r="B374" s="34"/>
    </row>
    <row r="375" spans="2:2" ht="15.75" customHeight="1">
      <c r="B375" s="34"/>
    </row>
    <row r="376" spans="2:2" ht="15.75" customHeight="1">
      <c r="B376" s="34"/>
    </row>
    <row r="377" spans="2:2" ht="15.75" customHeight="1">
      <c r="B377" s="34"/>
    </row>
    <row r="378" spans="2:2" ht="15.75" customHeight="1">
      <c r="B378" s="34"/>
    </row>
    <row r="379" spans="2:2" ht="15.75" customHeight="1">
      <c r="B379" s="34"/>
    </row>
    <row r="380" spans="2:2" ht="15.75" customHeight="1">
      <c r="B380" s="34"/>
    </row>
    <row r="381" spans="2:2" ht="15.75" customHeight="1">
      <c r="B381" s="34"/>
    </row>
    <row r="382" spans="2:2" ht="15.75" customHeight="1">
      <c r="B382" s="34"/>
    </row>
    <row r="383" spans="2:2" ht="15.75" customHeight="1">
      <c r="B383" s="34"/>
    </row>
    <row r="384" spans="2:2" ht="15.75" customHeight="1">
      <c r="B384" s="34"/>
    </row>
    <row r="385" spans="2:2" ht="15.75" customHeight="1">
      <c r="B385" s="34"/>
    </row>
    <row r="386" spans="2:2" ht="15.75" customHeight="1">
      <c r="B386" s="34"/>
    </row>
    <row r="387" spans="2:2" ht="15.75" customHeight="1">
      <c r="B387" s="34"/>
    </row>
    <row r="388" spans="2:2" ht="15.75" customHeight="1">
      <c r="B388" s="34"/>
    </row>
    <row r="389" spans="2:2" ht="15.75" customHeight="1">
      <c r="B389" s="34"/>
    </row>
    <row r="390" spans="2:2" ht="15.75" customHeight="1">
      <c r="B390" s="34"/>
    </row>
    <row r="391" spans="2:2" ht="15.75" customHeight="1">
      <c r="B391" s="34"/>
    </row>
    <row r="392" spans="2:2" ht="15.75" customHeight="1">
      <c r="B392" s="34"/>
    </row>
    <row r="393" spans="2:2" ht="15.75" customHeight="1">
      <c r="B393" s="34"/>
    </row>
    <row r="394" spans="2:2" ht="15.75" customHeight="1">
      <c r="B394" s="34"/>
    </row>
    <row r="395" spans="2:2" ht="15.75" customHeight="1">
      <c r="B395" s="34"/>
    </row>
    <row r="396" spans="2:2" ht="15.75" customHeight="1">
      <c r="B396" s="34"/>
    </row>
    <row r="397" spans="2:2" ht="15.75" customHeight="1">
      <c r="B397" s="34"/>
    </row>
    <row r="398" spans="2:2" ht="15.75" customHeight="1">
      <c r="B398" s="34"/>
    </row>
    <row r="399" spans="2:2" ht="15.75" customHeight="1">
      <c r="B399" s="34"/>
    </row>
    <row r="400" spans="2:2" ht="15.75" customHeight="1">
      <c r="B400" s="34"/>
    </row>
    <row r="401" spans="2:2" ht="15.75" customHeight="1">
      <c r="B401" s="34"/>
    </row>
    <row r="402" spans="2:2" ht="15.75" customHeight="1">
      <c r="B402" s="34"/>
    </row>
    <row r="403" spans="2:2" ht="15.75" customHeight="1">
      <c r="B403" s="34"/>
    </row>
    <row r="404" spans="2:2" ht="15.75" customHeight="1">
      <c r="B404" s="34"/>
    </row>
    <row r="405" spans="2:2" ht="15.75" customHeight="1">
      <c r="B405" s="34"/>
    </row>
    <row r="406" spans="2:2" ht="15.75" customHeight="1">
      <c r="B406" s="34"/>
    </row>
    <row r="407" spans="2:2" ht="15.75" customHeight="1">
      <c r="B407" s="34"/>
    </row>
    <row r="408" spans="2:2" ht="15.75" customHeight="1">
      <c r="B408" s="34"/>
    </row>
    <row r="409" spans="2:2" ht="15.75" customHeight="1">
      <c r="B409" s="34"/>
    </row>
    <row r="410" spans="2:2" ht="15.75" customHeight="1">
      <c r="B410" s="34"/>
    </row>
    <row r="411" spans="2:2" ht="15.75" customHeight="1">
      <c r="B411" s="34"/>
    </row>
    <row r="412" spans="2:2" ht="15.75" customHeight="1">
      <c r="B412" s="34"/>
    </row>
    <row r="413" spans="2:2" ht="15.75" customHeight="1">
      <c r="B413" s="34"/>
    </row>
    <row r="414" spans="2:2" ht="15.75" customHeight="1">
      <c r="B414" s="34"/>
    </row>
    <row r="415" spans="2:2" ht="15.75" customHeight="1">
      <c r="B415" s="34"/>
    </row>
    <row r="416" spans="2:2" ht="15.75" customHeight="1">
      <c r="B416" s="34"/>
    </row>
    <row r="417" spans="2:2" ht="15.75" customHeight="1">
      <c r="B417" s="34"/>
    </row>
    <row r="418" spans="2:2" ht="15.75" customHeight="1">
      <c r="B418" s="34"/>
    </row>
    <row r="419" spans="2:2" ht="15.75" customHeight="1">
      <c r="B419" s="34"/>
    </row>
    <row r="420" spans="2:2" ht="15.75" customHeight="1">
      <c r="B420" s="34"/>
    </row>
    <row r="421" spans="2:2" ht="15.75" customHeight="1">
      <c r="B421" s="34"/>
    </row>
    <row r="422" spans="2:2" ht="15.75" customHeight="1">
      <c r="B422" s="34"/>
    </row>
    <row r="423" spans="2:2" ht="15.75" customHeight="1">
      <c r="B423" s="34"/>
    </row>
    <row r="424" spans="2:2" ht="15.75" customHeight="1">
      <c r="B424" s="34"/>
    </row>
    <row r="425" spans="2:2" ht="15.75" customHeight="1">
      <c r="B425" s="34"/>
    </row>
    <row r="426" spans="2:2" ht="15.75" customHeight="1">
      <c r="B426" s="34"/>
    </row>
    <row r="427" spans="2:2" ht="15.75" customHeight="1">
      <c r="B427" s="34"/>
    </row>
    <row r="428" spans="2:2" ht="15.75" customHeight="1">
      <c r="B428" s="34"/>
    </row>
    <row r="429" spans="2:2" ht="15.75" customHeight="1">
      <c r="B429" s="34"/>
    </row>
    <row r="430" spans="2:2" ht="15.75" customHeight="1">
      <c r="B430" s="34"/>
    </row>
    <row r="431" spans="2:2" ht="15.75" customHeight="1">
      <c r="B431" s="34"/>
    </row>
    <row r="432" spans="2:2" ht="15.75" customHeight="1">
      <c r="B432" s="34"/>
    </row>
    <row r="433" spans="2:2" ht="15.75" customHeight="1">
      <c r="B433" s="34"/>
    </row>
    <row r="434" spans="2:2" ht="15.75" customHeight="1">
      <c r="B434" s="34"/>
    </row>
    <row r="435" spans="2:2" ht="15.75" customHeight="1">
      <c r="B435" s="34"/>
    </row>
    <row r="436" spans="2:2" ht="15.75" customHeight="1">
      <c r="B436" s="34"/>
    </row>
    <row r="437" spans="2:2" ht="15.75" customHeight="1">
      <c r="B437" s="34"/>
    </row>
    <row r="438" spans="2:2" ht="15.75" customHeight="1">
      <c r="B438" s="34"/>
    </row>
    <row r="439" spans="2:2" ht="15.75" customHeight="1">
      <c r="B439" s="34"/>
    </row>
    <row r="440" spans="2:2" ht="15.75" customHeight="1">
      <c r="B440" s="34"/>
    </row>
    <row r="441" spans="2:2" ht="15.75" customHeight="1">
      <c r="B441" s="34"/>
    </row>
    <row r="442" spans="2:2" ht="15.75" customHeight="1">
      <c r="B442" s="34"/>
    </row>
    <row r="443" spans="2:2" ht="15.75" customHeight="1">
      <c r="B443" s="34"/>
    </row>
    <row r="444" spans="2:2" ht="15.75" customHeight="1">
      <c r="B444" s="34"/>
    </row>
    <row r="445" spans="2:2" ht="15.75" customHeight="1">
      <c r="B445" s="34"/>
    </row>
    <row r="446" spans="2:2" ht="15.75" customHeight="1">
      <c r="B446" s="34"/>
    </row>
    <row r="447" spans="2:2" ht="15.75" customHeight="1">
      <c r="B447" s="34"/>
    </row>
    <row r="448" spans="2:2" ht="15.75" customHeight="1">
      <c r="B448" s="34"/>
    </row>
    <row r="449" spans="2:2" ht="15.75" customHeight="1">
      <c r="B449" s="34"/>
    </row>
    <row r="450" spans="2:2" ht="15.75" customHeight="1">
      <c r="B450" s="34"/>
    </row>
    <row r="451" spans="2:2" ht="15.75" customHeight="1">
      <c r="B451" s="34"/>
    </row>
    <row r="452" spans="2:2" ht="15.75" customHeight="1">
      <c r="B452" s="34"/>
    </row>
    <row r="453" spans="2:2" ht="15.75" customHeight="1">
      <c r="B453" s="34"/>
    </row>
    <row r="454" spans="2:2" ht="15.75" customHeight="1">
      <c r="B454" s="34"/>
    </row>
    <row r="455" spans="2:2" ht="15.75" customHeight="1">
      <c r="B455" s="34"/>
    </row>
    <row r="456" spans="2:2" ht="15.75" customHeight="1">
      <c r="B456" s="34"/>
    </row>
    <row r="457" spans="2:2" ht="15.75" customHeight="1">
      <c r="B457" s="34"/>
    </row>
    <row r="458" spans="2:2" ht="15.75" customHeight="1">
      <c r="B458" s="34"/>
    </row>
    <row r="459" spans="2:2" ht="15.75" customHeight="1">
      <c r="B459" s="34"/>
    </row>
    <row r="460" spans="2:2" ht="15.75" customHeight="1">
      <c r="B460" s="34"/>
    </row>
    <row r="461" spans="2:2" ht="15.75" customHeight="1">
      <c r="B461" s="34"/>
    </row>
    <row r="462" spans="2:2" ht="15.75" customHeight="1">
      <c r="B462" s="34"/>
    </row>
    <row r="463" spans="2:2" ht="15.75" customHeight="1">
      <c r="B463" s="34"/>
    </row>
    <row r="464" spans="2:2" ht="15.75" customHeight="1">
      <c r="B464" s="34"/>
    </row>
    <row r="465" spans="2:2" ht="15.75" customHeight="1">
      <c r="B465" s="34"/>
    </row>
    <row r="466" spans="2:2" ht="15.75" customHeight="1">
      <c r="B466" s="34"/>
    </row>
    <row r="467" spans="2:2" ht="15.75" customHeight="1">
      <c r="B467" s="34"/>
    </row>
    <row r="468" spans="2:2" ht="15.75" customHeight="1">
      <c r="B468" s="34"/>
    </row>
    <row r="469" spans="2:2" ht="15.75" customHeight="1">
      <c r="B469" s="34"/>
    </row>
    <row r="470" spans="2:2" ht="15.75" customHeight="1">
      <c r="B470" s="34"/>
    </row>
    <row r="471" spans="2:2" ht="15.75" customHeight="1">
      <c r="B471" s="34"/>
    </row>
    <row r="472" spans="2:2" ht="15.75" customHeight="1">
      <c r="B472" s="34"/>
    </row>
    <row r="473" spans="2:2" ht="15.75" customHeight="1">
      <c r="B473" s="34"/>
    </row>
    <row r="474" spans="2:2" ht="15.75" customHeight="1">
      <c r="B474" s="34"/>
    </row>
    <row r="475" spans="2:2" ht="15.75" customHeight="1">
      <c r="B475" s="34"/>
    </row>
    <row r="476" spans="2:2" ht="15.75" customHeight="1">
      <c r="B476" s="34"/>
    </row>
    <row r="477" spans="2:2" ht="15.75" customHeight="1">
      <c r="B477" s="34"/>
    </row>
    <row r="478" spans="2:2" ht="15.75" customHeight="1">
      <c r="B478" s="34"/>
    </row>
    <row r="479" spans="2:2" ht="15.75" customHeight="1">
      <c r="B479" s="34"/>
    </row>
    <row r="480" spans="2:2" ht="15.75" customHeight="1">
      <c r="B480" s="34"/>
    </row>
    <row r="481" spans="2:2" ht="15.75" customHeight="1">
      <c r="B481" s="34"/>
    </row>
    <row r="482" spans="2:2" ht="15.75" customHeight="1">
      <c r="B482" s="34"/>
    </row>
    <row r="483" spans="2:2" ht="15.75" customHeight="1">
      <c r="B483" s="34"/>
    </row>
    <row r="484" spans="2:2" ht="15.75" customHeight="1">
      <c r="B484" s="34"/>
    </row>
    <row r="485" spans="2:2" ht="15.75" customHeight="1">
      <c r="B485" s="34"/>
    </row>
    <row r="486" spans="2:2" ht="15.75" customHeight="1">
      <c r="B486" s="34"/>
    </row>
    <row r="487" spans="2:2" ht="15.75" customHeight="1">
      <c r="B487" s="34"/>
    </row>
    <row r="488" spans="2:2" ht="15.75" customHeight="1">
      <c r="B488" s="34"/>
    </row>
    <row r="489" spans="2:2" ht="15.75" customHeight="1">
      <c r="B489" s="34"/>
    </row>
    <row r="490" spans="2:2" ht="15.75" customHeight="1">
      <c r="B490" s="34"/>
    </row>
    <row r="491" spans="2:2" ht="15.75" customHeight="1">
      <c r="B491" s="34"/>
    </row>
    <row r="492" spans="2:2" ht="15.75" customHeight="1">
      <c r="B492" s="34"/>
    </row>
    <row r="493" spans="2:2" ht="15.75" customHeight="1">
      <c r="B493" s="34"/>
    </row>
    <row r="494" spans="2:2" ht="15.75" customHeight="1">
      <c r="B494" s="34"/>
    </row>
    <row r="495" spans="2:2" ht="15.75" customHeight="1">
      <c r="B495" s="34"/>
    </row>
    <row r="496" spans="2:2" ht="15.75" customHeight="1">
      <c r="B496" s="34"/>
    </row>
    <row r="497" spans="2:2" ht="15.75" customHeight="1">
      <c r="B497" s="34"/>
    </row>
    <row r="498" spans="2:2" ht="15.75" customHeight="1">
      <c r="B498" s="34"/>
    </row>
    <row r="499" spans="2:2" ht="15.75" customHeight="1">
      <c r="B499" s="34"/>
    </row>
    <row r="500" spans="2:2" ht="15.75" customHeight="1">
      <c r="B500" s="34"/>
    </row>
    <row r="501" spans="2:2" ht="15.75" customHeight="1">
      <c r="B501" s="34"/>
    </row>
    <row r="502" spans="2:2" ht="15.75" customHeight="1">
      <c r="B502" s="34"/>
    </row>
    <row r="503" spans="2:2" ht="15.75" customHeight="1">
      <c r="B503" s="34"/>
    </row>
    <row r="504" spans="2:2" ht="15.75" customHeight="1">
      <c r="B504" s="34"/>
    </row>
    <row r="505" spans="2:2" ht="15.75" customHeight="1">
      <c r="B505" s="34"/>
    </row>
    <row r="506" spans="2:2" ht="15.75" customHeight="1">
      <c r="B506" s="34"/>
    </row>
    <row r="507" spans="2:2" ht="15.75" customHeight="1">
      <c r="B507" s="34"/>
    </row>
    <row r="508" spans="2:2" ht="15.75" customHeight="1">
      <c r="B508" s="34"/>
    </row>
    <row r="509" spans="2:2" ht="15.75" customHeight="1">
      <c r="B509" s="34"/>
    </row>
    <row r="510" spans="2:2" ht="15.75" customHeight="1">
      <c r="B510" s="34"/>
    </row>
    <row r="511" spans="2:2" ht="15.75" customHeight="1">
      <c r="B511" s="34"/>
    </row>
    <row r="512" spans="2:2" ht="15.75" customHeight="1">
      <c r="B512" s="34"/>
    </row>
    <row r="513" spans="2:2" ht="15.75" customHeight="1">
      <c r="B513" s="34"/>
    </row>
    <row r="514" spans="2:2" ht="15.75" customHeight="1">
      <c r="B514" s="34"/>
    </row>
    <row r="515" spans="2:2" ht="15.75" customHeight="1">
      <c r="B515" s="34"/>
    </row>
    <row r="516" spans="2:2" ht="15.75" customHeight="1">
      <c r="B516" s="34"/>
    </row>
    <row r="517" spans="2:2" ht="15.75" customHeight="1">
      <c r="B517" s="34"/>
    </row>
    <row r="518" spans="2:2" ht="15.75" customHeight="1">
      <c r="B518" s="34"/>
    </row>
    <row r="519" spans="2:2" ht="15.75" customHeight="1">
      <c r="B519" s="34"/>
    </row>
    <row r="520" spans="2:2" ht="15.75" customHeight="1">
      <c r="B520" s="34"/>
    </row>
    <row r="521" spans="2:2" ht="15.75" customHeight="1">
      <c r="B521" s="34"/>
    </row>
    <row r="522" spans="2:2" ht="15.75" customHeight="1">
      <c r="B522" s="34"/>
    </row>
    <row r="523" spans="2:2" ht="15.75" customHeight="1">
      <c r="B523" s="34"/>
    </row>
    <row r="524" spans="2:2" ht="15.75" customHeight="1">
      <c r="B524" s="34"/>
    </row>
    <row r="525" spans="2:2" ht="15.75" customHeight="1">
      <c r="B525" s="34"/>
    </row>
    <row r="526" spans="2:2" ht="15.75" customHeight="1">
      <c r="B526" s="34"/>
    </row>
    <row r="527" spans="2:2" ht="15.75" customHeight="1">
      <c r="B527" s="34"/>
    </row>
    <row r="528" spans="2:2" ht="15.75" customHeight="1">
      <c r="B528" s="34"/>
    </row>
    <row r="529" spans="2:2" ht="15.75" customHeight="1">
      <c r="B529" s="34"/>
    </row>
    <row r="530" spans="2:2" ht="15.75" customHeight="1">
      <c r="B530" s="34"/>
    </row>
    <row r="531" spans="2:2" ht="15.75" customHeight="1">
      <c r="B531" s="34"/>
    </row>
    <row r="532" spans="2:2" ht="15.75" customHeight="1">
      <c r="B532" s="34"/>
    </row>
    <row r="533" spans="2:2" ht="15.75" customHeight="1">
      <c r="B533" s="34"/>
    </row>
    <row r="534" spans="2:2" ht="15.75" customHeight="1">
      <c r="B534" s="34"/>
    </row>
    <row r="535" spans="2:2" ht="15.75" customHeight="1">
      <c r="B535" s="34"/>
    </row>
    <row r="536" spans="2:2" ht="15.75" customHeight="1">
      <c r="B536" s="34"/>
    </row>
    <row r="537" spans="2:2" ht="15.75" customHeight="1">
      <c r="B537" s="34"/>
    </row>
    <row r="538" spans="2:2" ht="15.75" customHeight="1">
      <c r="B538" s="34"/>
    </row>
    <row r="539" spans="2:2" ht="15.75" customHeight="1">
      <c r="B539" s="34"/>
    </row>
    <row r="540" spans="2:2" ht="15.75" customHeight="1">
      <c r="B540" s="34"/>
    </row>
    <row r="541" spans="2:2" ht="15.75" customHeight="1">
      <c r="B541" s="34"/>
    </row>
    <row r="542" spans="2:2" ht="15.75" customHeight="1">
      <c r="B542" s="34"/>
    </row>
    <row r="543" spans="2:2" ht="15.75" customHeight="1">
      <c r="B543" s="34"/>
    </row>
    <row r="544" spans="2:2" ht="15.75" customHeight="1">
      <c r="B544" s="34"/>
    </row>
    <row r="545" spans="2:2" ht="15.75" customHeight="1">
      <c r="B545" s="34"/>
    </row>
    <row r="546" spans="2:2" ht="15.75" customHeight="1">
      <c r="B546" s="34"/>
    </row>
    <row r="547" spans="2:2" ht="15.75" customHeight="1">
      <c r="B547" s="34"/>
    </row>
    <row r="548" spans="2:2" ht="15.75" customHeight="1">
      <c r="B548" s="34"/>
    </row>
    <row r="549" spans="2:2" ht="15.75" customHeight="1">
      <c r="B549" s="34"/>
    </row>
    <row r="550" spans="2:2" ht="15.75" customHeight="1">
      <c r="B550" s="34"/>
    </row>
    <row r="551" spans="2:2" ht="15.75" customHeight="1">
      <c r="B551" s="34"/>
    </row>
    <row r="552" spans="2:2" ht="15.75" customHeight="1">
      <c r="B552" s="34"/>
    </row>
    <row r="553" spans="2:2" ht="15.75" customHeight="1">
      <c r="B553" s="34"/>
    </row>
    <row r="554" spans="2:2" ht="15.75" customHeight="1">
      <c r="B554" s="34"/>
    </row>
    <row r="555" spans="2:2" ht="15.75" customHeight="1">
      <c r="B555" s="34"/>
    </row>
    <row r="556" spans="2:2" ht="15.75" customHeight="1">
      <c r="B556" s="34"/>
    </row>
    <row r="557" spans="2:2" ht="15.75" customHeight="1">
      <c r="B557" s="34"/>
    </row>
    <row r="558" spans="2:2" ht="15.75" customHeight="1">
      <c r="B558" s="34"/>
    </row>
    <row r="559" spans="2:2" ht="15.75" customHeight="1">
      <c r="B559" s="34"/>
    </row>
    <row r="560" spans="2:2" ht="15.75" customHeight="1">
      <c r="B560" s="34"/>
    </row>
    <row r="561" spans="2:2" ht="15.75" customHeight="1">
      <c r="B561" s="34"/>
    </row>
    <row r="562" spans="2:2" ht="15.75" customHeight="1">
      <c r="B562" s="34"/>
    </row>
    <row r="563" spans="2:2" ht="15.75" customHeight="1">
      <c r="B563" s="34"/>
    </row>
    <row r="564" spans="2:2" ht="15.75" customHeight="1">
      <c r="B564" s="34"/>
    </row>
    <row r="565" spans="2:2" ht="15.75" customHeight="1">
      <c r="B565" s="34"/>
    </row>
    <row r="566" spans="2:2" ht="15.75" customHeight="1">
      <c r="B566" s="34"/>
    </row>
    <row r="567" spans="2:2" ht="15.75" customHeight="1">
      <c r="B567" s="34"/>
    </row>
    <row r="568" spans="2:2" ht="15.75" customHeight="1">
      <c r="B568" s="34"/>
    </row>
    <row r="569" spans="2:2" ht="15.75" customHeight="1">
      <c r="B569" s="34"/>
    </row>
    <row r="570" spans="2:2" ht="15.75" customHeight="1">
      <c r="B570" s="34"/>
    </row>
    <row r="571" spans="2:2" ht="15.75" customHeight="1">
      <c r="B571" s="34"/>
    </row>
    <row r="572" spans="2:2" ht="15.75" customHeight="1">
      <c r="B572" s="34"/>
    </row>
    <row r="573" spans="2:2" ht="15.75" customHeight="1">
      <c r="B573" s="34"/>
    </row>
    <row r="574" spans="2:2" ht="15.75" customHeight="1">
      <c r="B574" s="34"/>
    </row>
    <row r="575" spans="2:2" ht="15.75" customHeight="1">
      <c r="B575" s="34"/>
    </row>
    <row r="576" spans="2:2" ht="15.75" customHeight="1">
      <c r="B576" s="34"/>
    </row>
    <row r="577" spans="2:2" ht="15.75" customHeight="1">
      <c r="B577" s="34"/>
    </row>
    <row r="578" spans="2:2" ht="15.75" customHeight="1">
      <c r="B578" s="34"/>
    </row>
    <row r="579" spans="2:2" ht="15.75" customHeight="1">
      <c r="B579" s="34"/>
    </row>
    <row r="580" spans="2:2" ht="15.75" customHeight="1">
      <c r="B580" s="34"/>
    </row>
    <row r="581" spans="2:2" ht="15.75" customHeight="1">
      <c r="B581" s="34"/>
    </row>
    <row r="582" spans="2:2" ht="15.75" customHeight="1">
      <c r="B582" s="34"/>
    </row>
    <row r="583" spans="2:2" ht="15.75" customHeight="1">
      <c r="B583" s="34"/>
    </row>
    <row r="584" spans="2:2" ht="15.75" customHeight="1">
      <c r="B584" s="34"/>
    </row>
    <row r="585" spans="2:2" ht="15.75" customHeight="1">
      <c r="B585" s="34"/>
    </row>
    <row r="586" spans="2:2" ht="15.75" customHeight="1">
      <c r="B586" s="34"/>
    </row>
    <row r="587" spans="2:2" ht="15.75" customHeight="1">
      <c r="B587" s="34"/>
    </row>
    <row r="588" spans="2:2" ht="15.75" customHeight="1">
      <c r="B588" s="34"/>
    </row>
    <row r="589" spans="2:2" ht="15.75" customHeight="1">
      <c r="B589" s="34"/>
    </row>
    <row r="590" spans="2:2" ht="15.75" customHeight="1">
      <c r="B590" s="34"/>
    </row>
    <row r="591" spans="2:2" ht="15.75" customHeight="1">
      <c r="B591" s="34"/>
    </row>
    <row r="592" spans="2:2" ht="15.75" customHeight="1">
      <c r="B592" s="34"/>
    </row>
    <row r="593" spans="2:2" ht="15.75" customHeight="1">
      <c r="B593" s="34"/>
    </row>
    <row r="594" spans="2:2" ht="15.75" customHeight="1">
      <c r="B594" s="34"/>
    </row>
    <row r="595" spans="2:2" ht="15.75" customHeight="1">
      <c r="B595" s="34"/>
    </row>
    <row r="596" spans="2:2" ht="15.75" customHeight="1">
      <c r="B596" s="34"/>
    </row>
    <row r="597" spans="2:2" ht="15.75" customHeight="1">
      <c r="B597" s="34"/>
    </row>
    <row r="598" spans="2:2" ht="15.75" customHeight="1">
      <c r="B598" s="34"/>
    </row>
    <row r="599" spans="2:2" ht="15.75" customHeight="1">
      <c r="B599" s="34"/>
    </row>
    <row r="600" spans="2:2" ht="15.75" customHeight="1">
      <c r="B600" s="34"/>
    </row>
    <row r="601" spans="2:2" ht="15.75" customHeight="1">
      <c r="B601" s="34"/>
    </row>
    <row r="602" spans="2:2" ht="15.75" customHeight="1">
      <c r="B602" s="34"/>
    </row>
    <row r="603" spans="2:2" ht="15.75" customHeight="1">
      <c r="B603" s="34"/>
    </row>
    <row r="604" spans="2:2" ht="15.75" customHeight="1">
      <c r="B604" s="34"/>
    </row>
    <row r="605" spans="2:2" ht="15.75" customHeight="1">
      <c r="B605" s="34"/>
    </row>
    <row r="606" spans="2:2" ht="15.75" customHeight="1">
      <c r="B606" s="34"/>
    </row>
    <row r="607" spans="2:2" ht="15.75" customHeight="1">
      <c r="B607" s="34"/>
    </row>
    <row r="608" spans="2:2" ht="15.75" customHeight="1">
      <c r="B608" s="34"/>
    </row>
    <row r="609" spans="2:2" ht="15.75" customHeight="1">
      <c r="B609" s="34"/>
    </row>
    <row r="610" spans="2:2" ht="15.75" customHeight="1">
      <c r="B610" s="34"/>
    </row>
    <row r="611" spans="2:2" ht="15.75" customHeight="1">
      <c r="B611" s="34"/>
    </row>
    <row r="612" spans="2:2" ht="15.75" customHeight="1">
      <c r="B612" s="34"/>
    </row>
    <row r="613" spans="2:2" ht="15.75" customHeight="1">
      <c r="B613" s="34"/>
    </row>
    <row r="614" spans="2:2" ht="15.75" customHeight="1">
      <c r="B614" s="34"/>
    </row>
    <row r="615" spans="2:2" ht="15.75" customHeight="1">
      <c r="B615" s="34"/>
    </row>
    <row r="616" spans="2:2" ht="15.75" customHeight="1">
      <c r="B616" s="34"/>
    </row>
    <row r="617" spans="2:2" ht="15.75" customHeight="1">
      <c r="B617" s="34"/>
    </row>
    <row r="618" spans="2:2" ht="15.75" customHeight="1">
      <c r="B618" s="34"/>
    </row>
    <row r="619" spans="2:2" ht="15.75" customHeight="1">
      <c r="B619" s="34"/>
    </row>
    <row r="620" spans="2:2" ht="15.75" customHeight="1">
      <c r="B620" s="34"/>
    </row>
    <row r="621" spans="2:2" ht="15.75" customHeight="1">
      <c r="B621" s="34"/>
    </row>
    <row r="622" spans="2:2" ht="15.75" customHeight="1">
      <c r="B622" s="34"/>
    </row>
    <row r="623" spans="2:2" ht="15.75" customHeight="1">
      <c r="B623" s="34"/>
    </row>
    <row r="624" spans="2:2" ht="15.75" customHeight="1">
      <c r="B624" s="34"/>
    </row>
    <row r="625" spans="2:2" ht="15.75" customHeight="1">
      <c r="B625" s="34"/>
    </row>
    <row r="626" spans="2:2" ht="15.75" customHeight="1">
      <c r="B626" s="34"/>
    </row>
    <row r="627" spans="2:2" ht="15.75" customHeight="1">
      <c r="B627" s="34"/>
    </row>
    <row r="628" spans="2:2" ht="15.75" customHeight="1">
      <c r="B628" s="34"/>
    </row>
    <row r="629" spans="2:2" ht="15.75" customHeight="1">
      <c r="B629" s="34"/>
    </row>
    <row r="630" spans="2:2" ht="15.75" customHeight="1">
      <c r="B630" s="34"/>
    </row>
    <row r="631" spans="2:2" ht="15.75" customHeight="1">
      <c r="B631" s="34"/>
    </row>
    <row r="632" spans="2:2" ht="15.75" customHeight="1">
      <c r="B632" s="34"/>
    </row>
    <row r="633" spans="2:2" ht="15.75" customHeight="1">
      <c r="B633" s="34"/>
    </row>
    <row r="634" spans="2:2" ht="15.75" customHeight="1">
      <c r="B634" s="34"/>
    </row>
    <row r="635" spans="2:2" ht="15.75" customHeight="1">
      <c r="B635" s="34"/>
    </row>
    <row r="636" spans="2:2" ht="15.75" customHeight="1">
      <c r="B636" s="34"/>
    </row>
    <row r="637" spans="2:2" ht="15.75" customHeight="1">
      <c r="B637" s="34"/>
    </row>
    <row r="638" spans="2:2" ht="15.75" customHeight="1">
      <c r="B638" s="34"/>
    </row>
    <row r="639" spans="2:2" ht="15.75" customHeight="1">
      <c r="B639" s="34"/>
    </row>
    <row r="640" spans="2:2" ht="15.75" customHeight="1">
      <c r="B640" s="34"/>
    </row>
    <row r="641" spans="2:2" ht="15.75" customHeight="1">
      <c r="B641" s="34"/>
    </row>
    <row r="642" spans="2:2" ht="15.75" customHeight="1">
      <c r="B642" s="34"/>
    </row>
    <row r="643" spans="2:2" ht="15.75" customHeight="1">
      <c r="B643" s="34"/>
    </row>
    <row r="644" spans="2:2" ht="15.75" customHeight="1">
      <c r="B644" s="34"/>
    </row>
    <row r="645" spans="2:2" ht="15.75" customHeight="1">
      <c r="B645" s="34"/>
    </row>
    <row r="646" spans="2:2" ht="15.75" customHeight="1">
      <c r="B646" s="34"/>
    </row>
    <row r="647" spans="2:2" ht="15.75" customHeight="1">
      <c r="B647" s="34"/>
    </row>
    <row r="648" spans="2:2" ht="15.75" customHeight="1">
      <c r="B648" s="34"/>
    </row>
    <row r="649" spans="2:2" ht="15.75" customHeight="1">
      <c r="B649" s="34"/>
    </row>
    <row r="650" spans="2:2" ht="15.75" customHeight="1">
      <c r="B650" s="34"/>
    </row>
    <row r="651" spans="2:2" ht="15.75" customHeight="1">
      <c r="B651" s="34"/>
    </row>
    <row r="652" spans="2:2" ht="15.75" customHeight="1">
      <c r="B652" s="34"/>
    </row>
    <row r="653" spans="2:2" ht="15.75" customHeight="1">
      <c r="B653" s="34"/>
    </row>
    <row r="654" spans="2:2" ht="15.75" customHeight="1">
      <c r="B654" s="34"/>
    </row>
    <row r="655" spans="2:2" ht="15.75" customHeight="1">
      <c r="B655" s="34"/>
    </row>
    <row r="656" spans="2:2" ht="15.75" customHeight="1">
      <c r="B656" s="34"/>
    </row>
    <row r="657" spans="2:2" ht="15.75" customHeight="1">
      <c r="B657" s="34"/>
    </row>
    <row r="658" spans="2:2" ht="15.75" customHeight="1">
      <c r="B658" s="34"/>
    </row>
    <row r="659" spans="2:2" ht="15.75" customHeight="1">
      <c r="B659" s="34"/>
    </row>
    <row r="660" spans="2:2" ht="15.75" customHeight="1">
      <c r="B660" s="34"/>
    </row>
    <row r="661" spans="2:2" ht="15.75" customHeight="1">
      <c r="B661" s="34"/>
    </row>
    <row r="662" spans="2:2" ht="15.75" customHeight="1">
      <c r="B662" s="34"/>
    </row>
    <row r="663" spans="2:2" ht="15.75" customHeight="1">
      <c r="B663" s="34"/>
    </row>
    <row r="664" spans="2:2" ht="15.75" customHeight="1">
      <c r="B664" s="34"/>
    </row>
    <row r="665" spans="2:2" ht="15.75" customHeight="1">
      <c r="B665" s="34"/>
    </row>
    <row r="666" spans="2:2" ht="15.75" customHeight="1">
      <c r="B666" s="34"/>
    </row>
    <row r="667" spans="2:2" ht="15.75" customHeight="1">
      <c r="B667" s="34"/>
    </row>
    <row r="668" spans="2:2" ht="15.75" customHeight="1">
      <c r="B668" s="34"/>
    </row>
    <row r="669" spans="2:2" ht="15.75" customHeight="1">
      <c r="B669" s="34"/>
    </row>
    <row r="670" spans="2:2" ht="15.75" customHeight="1">
      <c r="B670" s="34"/>
    </row>
    <row r="671" spans="2:2" ht="15.75" customHeight="1">
      <c r="B671" s="34"/>
    </row>
    <row r="672" spans="2:2" ht="15.75" customHeight="1">
      <c r="B672" s="34"/>
    </row>
    <row r="673" spans="2:2" ht="15.75" customHeight="1">
      <c r="B673" s="34"/>
    </row>
    <row r="674" spans="2:2" ht="15.75" customHeight="1">
      <c r="B674" s="34"/>
    </row>
    <row r="675" spans="2:2" ht="15.75" customHeight="1">
      <c r="B675" s="34"/>
    </row>
    <row r="676" spans="2:2" ht="15.75" customHeight="1">
      <c r="B676" s="34"/>
    </row>
    <row r="677" spans="2:2" ht="15.75" customHeight="1">
      <c r="B677" s="34"/>
    </row>
    <row r="678" spans="2:2" ht="15.75" customHeight="1">
      <c r="B678" s="34"/>
    </row>
    <row r="679" spans="2:2" ht="15.75" customHeight="1">
      <c r="B679" s="34"/>
    </row>
    <row r="680" spans="2:2" ht="15.75" customHeight="1">
      <c r="B680" s="34"/>
    </row>
    <row r="681" spans="2:2" ht="15.75" customHeight="1">
      <c r="B681" s="34"/>
    </row>
    <row r="682" spans="2:2" ht="15.75" customHeight="1">
      <c r="B682" s="34"/>
    </row>
    <row r="683" spans="2:2" ht="15.75" customHeight="1">
      <c r="B683" s="34"/>
    </row>
    <row r="684" spans="2:2" ht="15.75" customHeight="1">
      <c r="B684" s="34"/>
    </row>
    <row r="685" spans="2:2" ht="15.75" customHeight="1">
      <c r="B685" s="34"/>
    </row>
    <row r="686" spans="2:2" ht="15.75" customHeight="1">
      <c r="B686" s="34"/>
    </row>
    <row r="687" spans="2:2" ht="15.75" customHeight="1">
      <c r="B687" s="34"/>
    </row>
    <row r="688" spans="2:2" ht="15.75" customHeight="1">
      <c r="B688" s="34"/>
    </row>
    <row r="689" spans="2:2" ht="15.75" customHeight="1">
      <c r="B689" s="34"/>
    </row>
    <row r="690" spans="2:2" ht="15.75" customHeight="1">
      <c r="B690" s="34"/>
    </row>
    <row r="691" spans="2:2" ht="15.75" customHeight="1">
      <c r="B691" s="34"/>
    </row>
    <row r="692" spans="2:2" ht="15.75" customHeight="1">
      <c r="B692" s="34"/>
    </row>
    <row r="693" spans="2:2" ht="15.75" customHeight="1">
      <c r="B693" s="34"/>
    </row>
    <row r="694" spans="2:2" ht="15.75" customHeight="1">
      <c r="B694" s="34"/>
    </row>
    <row r="695" spans="2:2" ht="15.75" customHeight="1">
      <c r="B695" s="34"/>
    </row>
    <row r="696" spans="2:2" ht="15.75" customHeight="1">
      <c r="B696" s="34"/>
    </row>
    <row r="697" spans="2:2" ht="15.75" customHeight="1">
      <c r="B697" s="34"/>
    </row>
    <row r="698" spans="2:2" ht="15.75" customHeight="1">
      <c r="B698" s="34"/>
    </row>
    <row r="699" spans="2:2" ht="15.75" customHeight="1">
      <c r="B699" s="34"/>
    </row>
    <row r="700" spans="2:2" ht="15.75" customHeight="1">
      <c r="B700" s="34"/>
    </row>
    <row r="701" spans="2:2" ht="15.75" customHeight="1">
      <c r="B701" s="34"/>
    </row>
    <row r="702" spans="2:2" ht="15.75" customHeight="1">
      <c r="B702" s="34"/>
    </row>
    <row r="703" spans="2:2" ht="15.75" customHeight="1">
      <c r="B703" s="34"/>
    </row>
    <row r="704" spans="2:2" ht="15.75" customHeight="1">
      <c r="B704" s="34"/>
    </row>
    <row r="705" spans="2:2" ht="15.75" customHeight="1">
      <c r="B705" s="34"/>
    </row>
    <row r="706" spans="2:2" ht="15.75" customHeight="1">
      <c r="B706" s="34"/>
    </row>
    <row r="707" spans="2:2" ht="15.75" customHeight="1">
      <c r="B707" s="34"/>
    </row>
    <row r="708" spans="2:2" ht="15.75" customHeight="1">
      <c r="B708" s="34"/>
    </row>
    <row r="709" spans="2:2" ht="15.75" customHeight="1">
      <c r="B709" s="34"/>
    </row>
    <row r="710" spans="2:2" ht="15.75" customHeight="1">
      <c r="B710" s="34"/>
    </row>
    <row r="711" spans="2:2" ht="15.75" customHeight="1">
      <c r="B711" s="34"/>
    </row>
    <row r="712" spans="2:2" ht="15.75" customHeight="1">
      <c r="B712" s="34"/>
    </row>
    <row r="713" spans="2:2" ht="15.75" customHeight="1">
      <c r="B713" s="34"/>
    </row>
    <row r="714" spans="2:2" ht="15.75" customHeight="1">
      <c r="B714" s="34"/>
    </row>
    <row r="715" spans="2:2" ht="15.75" customHeight="1">
      <c r="B715" s="34"/>
    </row>
    <row r="716" spans="2:2" ht="15.75" customHeight="1">
      <c r="B716" s="34"/>
    </row>
    <row r="717" spans="2:2" ht="15.75" customHeight="1">
      <c r="B717" s="34"/>
    </row>
    <row r="718" spans="2:2" ht="15.75" customHeight="1">
      <c r="B718" s="34"/>
    </row>
    <row r="719" spans="2:2" ht="15.75" customHeight="1">
      <c r="B719" s="34"/>
    </row>
    <row r="720" spans="2:2" ht="15.75" customHeight="1">
      <c r="B720" s="34"/>
    </row>
    <row r="721" spans="2:2" ht="15.75" customHeight="1">
      <c r="B721" s="34"/>
    </row>
    <row r="722" spans="2:2" ht="15.75" customHeight="1">
      <c r="B722" s="34"/>
    </row>
    <row r="723" spans="2:2" ht="15.75" customHeight="1">
      <c r="B723" s="34"/>
    </row>
    <row r="724" spans="2:2" ht="15.75" customHeight="1">
      <c r="B724" s="34"/>
    </row>
    <row r="725" spans="2:2" ht="15.75" customHeight="1">
      <c r="B725" s="34"/>
    </row>
    <row r="726" spans="2:2" ht="15.75" customHeight="1">
      <c r="B726" s="34"/>
    </row>
    <row r="727" spans="2:2" ht="15.75" customHeight="1">
      <c r="B727" s="34"/>
    </row>
    <row r="728" spans="2:2" ht="15.75" customHeight="1">
      <c r="B728" s="34"/>
    </row>
    <row r="729" spans="2:2" ht="15.75" customHeight="1">
      <c r="B729" s="34"/>
    </row>
    <row r="730" spans="2:2" ht="15.75" customHeight="1">
      <c r="B730" s="34"/>
    </row>
    <row r="731" spans="2:2" ht="15.75" customHeight="1">
      <c r="B731" s="34"/>
    </row>
    <row r="732" spans="2:2" ht="15.75" customHeight="1">
      <c r="B732" s="34"/>
    </row>
    <row r="733" spans="2:2" ht="15.75" customHeight="1">
      <c r="B733" s="34"/>
    </row>
    <row r="734" spans="2:2" ht="15.75" customHeight="1">
      <c r="B734" s="34"/>
    </row>
    <row r="735" spans="2:2" ht="15.75" customHeight="1">
      <c r="B735" s="34"/>
    </row>
    <row r="736" spans="2:2" ht="15.75" customHeight="1">
      <c r="B736" s="34"/>
    </row>
    <row r="737" spans="2:2" ht="15.75" customHeight="1">
      <c r="B737" s="34"/>
    </row>
    <row r="738" spans="2:2" ht="15.75" customHeight="1">
      <c r="B738" s="34"/>
    </row>
    <row r="739" spans="2:2" ht="15.75" customHeight="1">
      <c r="B739" s="34"/>
    </row>
    <row r="740" spans="2:2" ht="15.75" customHeight="1">
      <c r="B740" s="34"/>
    </row>
    <row r="741" spans="2:2" ht="15.75" customHeight="1">
      <c r="B741" s="34"/>
    </row>
    <row r="742" spans="2:2" ht="15.75" customHeight="1">
      <c r="B742" s="34"/>
    </row>
    <row r="743" spans="2:2" ht="15.75" customHeight="1">
      <c r="B743" s="34"/>
    </row>
    <row r="744" spans="2:2" ht="15.75" customHeight="1">
      <c r="B744" s="34"/>
    </row>
    <row r="745" spans="2:2" ht="15.75" customHeight="1">
      <c r="B745" s="34"/>
    </row>
    <row r="746" spans="2:2" ht="15.75" customHeight="1">
      <c r="B746" s="34"/>
    </row>
    <row r="747" spans="2:2" ht="15.75" customHeight="1">
      <c r="B747" s="34"/>
    </row>
    <row r="748" spans="2:2" ht="15.75" customHeight="1">
      <c r="B748" s="34"/>
    </row>
    <row r="749" spans="2:2" ht="15.75" customHeight="1">
      <c r="B749" s="34"/>
    </row>
    <row r="750" spans="2:2" ht="15.75" customHeight="1">
      <c r="B750" s="34"/>
    </row>
    <row r="751" spans="2:2" ht="15.75" customHeight="1">
      <c r="B751" s="34"/>
    </row>
    <row r="752" spans="2:2" ht="15.75" customHeight="1">
      <c r="B752" s="34"/>
    </row>
    <row r="753" spans="2:2" ht="15.75" customHeight="1">
      <c r="B753" s="34"/>
    </row>
    <row r="754" spans="2:2" ht="15.75" customHeight="1">
      <c r="B754" s="34"/>
    </row>
    <row r="755" spans="2:2" ht="15.75" customHeight="1">
      <c r="B755" s="34"/>
    </row>
    <row r="756" spans="2:2" ht="15.75" customHeight="1">
      <c r="B756" s="34"/>
    </row>
    <row r="757" spans="2:2" ht="15.75" customHeight="1">
      <c r="B757" s="34"/>
    </row>
    <row r="758" spans="2:2" ht="15.75" customHeight="1">
      <c r="B758" s="34"/>
    </row>
    <row r="759" spans="2:2" ht="15.75" customHeight="1">
      <c r="B759" s="34"/>
    </row>
    <row r="760" spans="2:2" ht="15.75" customHeight="1">
      <c r="B760" s="34"/>
    </row>
    <row r="761" spans="2:2" ht="15.75" customHeight="1">
      <c r="B761" s="34"/>
    </row>
    <row r="762" spans="2:2" ht="15.75" customHeight="1">
      <c r="B762" s="34"/>
    </row>
    <row r="763" spans="2:2" ht="15.75" customHeight="1">
      <c r="B763" s="34"/>
    </row>
    <row r="764" spans="2:2" ht="15.75" customHeight="1">
      <c r="B764" s="34"/>
    </row>
    <row r="765" spans="2:2" ht="15.75" customHeight="1">
      <c r="B765" s="34"/>
    </row>
    <row r="766" spans="2:2" ht="15.75" customHeight="1">
      <c r="B766" s="34"/>
    </row>
    <row r="767" spans="2:2" ht="15.75" customHeight="1">
      <c r="B767" s="34"/>
    </row>
    <row r="768" spans="2:2" ht="15.75" customHeight="1">
      <c r="B768" s="34"/>
    </row>
    <row r="769" spans="2:2" ht="15.75" customHeight="1">
      <c r="B769" s="34"/>
    </row>
    <row r="770" spans="2:2" ht="15.75" customHeight="1">
      <c r="B770" s="34"/>
    </row>
    <row r="771" spans="2:2" ht="15.75" customHeight="1">
      <c r="B771" s="34"/>
    </row>
    <row r="772" spans="2:2" ht="15.75" customHeight="1">
      <c r="B772" s="34"/>
    </row>
    <row r="773" spans="2:2" ht="15.75" customHeight="1">
      <c r="B773" s="34"/>
    </row>
    <row r="774" spans="2:2" ht="15.75" customHeight="1">
      <c r="B774" s="34"/>
    </row>
    <row r="775" spans="2:2" ht="15.75" customHeight="1">
      <c r="B775" s="34"/>
    </row>
    <row r="776" spans="2:2" ht="15.75" customHeight="1">
      <c r="B776" s="34"/>
    </row>
    <row r="777" spans="2:2" ht="15.75" customHeight="1">
      <c r="B777" s="34"/>
    </row>
    <row r="778" spans="2:2" ht="15.75" customHeight="1">
      <c r="B778" s="34"/>
    </row>
    <row r="779" spans="2:2" ht="15.75" customHeight="1">
      <c r="B779" s="34"/>
    </row>
    <row r="780" spans="2:2" ht="15.75" customHeight="1">
      <c r="B780" s="34"/>
    </row>
    <row r="781" spans="2:2" ht="15.75" customHeight="1">
      <c r="B781" s="34"/>
    </row>
    <row r="782" spans="2:2" ht="15.75" customHeight="1">
      <c r="B782" s="34"/>
    </row>
    <row r="783" spans="2:2" ht="15.75" customHeight="1">
      <c r="B783" s="34"/>
    </row>
    <row r="784" spans="2:2" ht="15.75" customHeight="1">
      <c r="B784" s="34"/>
    </row>
    <row r="785" spans="2:2" ht="15.75" customHeight="1">
      <c r="B785" s="34"/>
    </row>
    <row r="786" spans="2:2" ht="15.75" customHeight="1">
      <c r="B786" s="34"/>
    </row>
    <row r="787" spans="2:2" ht="15.75" customHeight="1">
      <c r="B787" s="34"/>
    </row>
    <row r="788" spans="2:2" ht="15.75" customHeight="1">
      <c r="B788" s="34"/>
    </row>
    <row r="789" spans="2:2" ht="15.75" customHeight="1">
      <c r="B789" s="34"/>
    </row>
    <row r="790" spans="2:2" ht="15.75" customHeight="1">
      <c r="B790" s="34"/>
    </row>
    <row r="791" spans="2:2" ht="15.75" customHeight="1">
      <c r="B791" s="34"/>
    </row>
    <row r="792" spans="2:2" ht="15.75" customHeight="1">
      <c r="B792" s="34"/>
    </row>
    <row r="793" spans="2:2" ht="15.75" customHeight="1">
      <c r="B793" s="34"/>
    </row>
    <row r="794" spans="2:2" ht="15.75" customHeight="1">
      <c r="B794" s="34"/>
    </row>
    <row r="795" spans="2:2" ht="15.75" customHeight="1">
      <c r="B795" s="34"/>
    </row>
    <row r="796" spans="2:2" ht="15.75" customHeight="1">
      <c r="B796" s="34"/>
    </row>
    <row r="797" spans="2:2" ht="15.75" customHeight="1">
      <c r="B797" s="34"/>
    </row>
    <row r="798" spans="2:2" ht="15.75" customHeight="1">
      <c r="B798" s="34"/>
    </row>
    <row r="799" spans="2:2" ht="15.75" customHeight="1">
      <c r="B799" s="34"/>
    </row>
    <row r="800" spans="2:2" ht="15.75" customHeight="1">
      <c r="B800" s="34"/>
    </row>
    <row r="801" spans="2:2" ht="15.75" customHeight="1">
      <c r="B801" s="34"/>
    </row>
    <row r="802" spans="2:2" ht="15.75" customHeight="1">
      <c r="B802" s="34"/>
    </row>
    <row r="803" spans="2:2" ht="15.75" customHeight="1">
      <c r="B803" s="34"/>
    </row>
    <row r="804" spans="2:2" ht="15.75" customHeight="1">
      <c r="B804" s="34"/>
    </row>
    <row r="805" spans="2:2" ht="15.75" customHeight="1">
      <c r="B805" s="34"/>
    </row>
    <row r="806" spans="2:2" ht="15.75" customHeight="1">
      <c r="B806" s="34"/>
    </row>
    <row r="807" spans="2:2" ht="15.75" customHeight="1">
      <c r="B807" s="34"/>
    </row>
    <row r="808" spans="2:2" ht="15.75" customHeight="1">
      <c r="B808" s="34"/>
    </row>
    <row r="809" spans="2:2" ht="15.75" customHeight="1">
      <c r="B809" s="34"/>
    </row>
    <row r="810" spans="2:2" ht="15.75" customHeight="1">
      <c r="B810" s="34"/>
    </row>
    <row r="811" spans="2:2" ht="15.75" customHeight="1">
      <c r="B811" s="34"/>
    </row>
    <row r="812" spans="2:2" ht="15.75" customHeight="1">
      <c r="B812" s="34"/>
    </row>
    <row r="813" spans="2:2" ht="15.75" customHeight="1">
      <c r="B813" s="34"/>
    </row>
    <row r="814" spans="2:2" ht="15.75" customHeight="1">
      <c r="B814" s="34"/>
    </row>
    <row r="815" spans="2:2" ht="15.75" customHeight="1">
      <c r="B815" s="34"/>
    </row>
    <row r="816" spans="2:2" ht="15.75" customHeight="1">
      <c r="B816" s="34"/>
    </row>
    <row r="817" spans="2:2" ht="15.75" customHeight="1">
      <c r="B817" s="34"/>
    </row>
    <row r="818" spans="2:2" ht="15.75" customHeight="1">
      <c r="B818" s="34"/>
    </row>
    <row r="819" spans="2:2" ht="15.75" customHeight="1">
      <c r="B819" s="34"/>
    </row>
    <row r="820" spans="2:2" ht="15.75" customHeight="1">
      <c r="B820" s="34"/>
    </row>
    <row r="821" spans="2:2" ht="15.75" customHeight="1">
      <c r="B821" s="34"/>
    </row>
    <row r="822" spans="2:2" ht="15.75" customHeight="1">
      <c r="B822" s="34"/>
    </row>
    <row r="823" spans="2:2" ht="15.75" customHeight="1">
      <c r="B823" s="34"/>
    </row>
    <row r="824" spans="2:2" ht="15.75" customHeight="1">
      <c r="B824" s="34"/>
    </row>
    <row r="825" spans="2:2" ht="15.75" customHeight="1">
      <c r="B825" s="34"/>
    </row>
    <row r="826" spans="2:2" ht="15.75" customHeight="1">
      <c r="B826" s="34"/>
    </row>
    <row r="827" spans="2:2" ht="15.75" customHeight="1">
      <c r="B827" s="34"/>
    </row>
    <row r="828" spans="2:2" ht="15.75" customHeight="1">
      <c r="B828" s="34"/>
    </row>
    <row r="829" spans="2:2" ht="15.75" customHeight="1">
      <c r="B829" s="34"/>
    </row>
    <row r="830" spans="2:2" ht="15.75" customHeight="1">
      <c r="B830" s="34"/>
    </row>
    <row r="831" spans="2:2" ht="15.75" customHeight="1">
      <c r="B831" s="34"/>
    </row>
    <row r="832" spans="2:2" ht="15.75" customHeight="1">
      <c r="B832" s="34"/>
    </row>
    <row r="833" spans="2:2" ht="15.75" customHeight="1">
      <c r="B833" s="34"/>
    </row>
    <row r="834" spans="2:2" ht="15.75" customHeight="1">
      <c r="B834" s="34"/>
    </row>
    <row r="835" spans="2:2" ht="15.75" customHeight="1">
      <c r="B835" s="34"/>
    </row>
    <row r="836" spans="2:2" ht="15.75" customHeight="1">
      <c r="B836" s="34"/>
    </row>
    <row r="837" spans="2:2" ht="15.75" customHeight="1">
      <c r="B837" s="34"/>
    </row>
    <row r="838" spans="2:2" ht="15.75" customHeight="1">
      <c r="B838" s="34"/>
    </row>
    <row r="839" spans="2:2" ht="15.75" customHeight="1">
      <c r="B839" s="34"/>
    </row>
    <row r="840" spans="2:2" ht="15.75" customHeight="1">
      <c r="B840" s="34"/>
    </row>
    <row r="841" spans="2:2" ht="15.75" customHeight="1">
      <c r="B841" s="34"/>
    </row>
    <row r="842" spans="2:2" ht="15.75" customHeight="1">
      <c r="B842" s="34"/>
    </row>
    <row r="843" spans="2:2" ht="15.75" customHeight="1">
      <c r="B843" s="34"/>
    </row>
    <row r="844" spans="2:2" ht="15.75" customHeight="1">
      <c r="B844" s="34"/>
    </row>
    <row r="845" spans="2:2" ht="15.75" customHeight="1">
      <c r="B845" s="34"/>
    </row>
    <row r="846" spans="2:2" ht="15.75" customHeight="1">
      <c r="B846" s="34"/>
    </row>
    <row r="847" spans="2:2" ht="15.75" customHeight="1">
      <c r="B847" s="34"/>
    </row>
    <row r="848" spans="2:2" ht="15.75" customHeight="1">
      <c r="B848" s="34"/>
    </row>
    <row r="849" spans="2:2" ht="15.75" customHeight="1">
      <c r="B849" s="34"/>
    </row>
    <row r="850" spans="2:2" ht="15.75" customHeight="1">
      <c r="B850" s="34"/>
    </row>
    <row r="851" spans="2:2" ht="15.75" customHeight="1">
      <c r="B851" s="34"/>
    </row>
    <row r="852" spans="2:2" ht="15.75" customHeight="1">
      <c r="B852" s="34"/>
    </row>
    <row r="853" spans="2:2" ht="15.75" customHeight="1">
      <c r="B853" s="34"/>
    </row>
    <row r="854" spans="2:2" ht="15.75" customHeight="1">
      <c r="B854" s="34"/>
    </row>
    <row r="855" spans="2:2" ht="15.75" customHeight="1">
      <c r="B855" s="34"/>
    </row>
    <row r="856" spans="2:2" ht="15.75" customHeight="1">
      <c r="B856" s="34"/>
    </row>
    <row r="857" spans="2:2" ht="15.75" customHeight="1">
      <c r="B857" s="34"/>
    </row>
    <row r="858" spans="2:2" ht="15.75" customHeight="1">
      <c r="B858" s="34"/>
    </row>
    <row r="859" spans="2:2" ht="15.75" customHeight="1">
      <c r="B859" s="34"/>
    </row>
    <row r="860" spans="2:2" ht="15.75" customHeight="1">
      <c r="B860" s="34"/>
    </row>
    <row r="861" spans="2:2" ht="15.75" customHeight="1">
      <c r="B861" s="34"/>
    </row>
    <row r="862" spans="2:2" ht="15.75" customHeight="1">
      <c r="B862" s="34"/>
    </row>
    <row r="863" spans="2:2" ht="15.75" customHeight="1">
      <c r="B863" s="34"/>
    </row>
    <row r="864" spans="2:2" ht="15.75" customHeight="1">
      <c r="B864" s="34"/>
    </row>
    <row r="865" spans="2:2" ht="15.75" customHeight="1">
      <c r="B865" s="34"/>
    </row>
    <row r="866" spans="2:2" ht="15.75" customHeight="1">
      <c r="B866" s="34"/>
    </row>
    <row r="867" spans="2:2" ht="15.75" customHeight="1">
      <c r="B867" s="34"/>
    </row>
    <row r="868" spans="2:2" ht="15.75" customHeight="1">
      <c r="B868" s="34"/>
    </row>
    <row r="869" spans="2:2" ht="15.75" customHeight="1">
      <c r="B869" s="34"/>
    </row>
    <row r="870" spans="2:2" ht="15.75" customHeight="1">
      <c r="B870" s="34"/>
    </row>
    <row r="871" spans="2:2" ht="15.75" customHeight="1">
      <c r="B871" s="34"/>
    </row>
    <row r="872" spans="2:2" ht="15.75" customHeight="1">
      <c r="B872" s="34"/>
    </row>
    <row r="873" spans="2:2" ht="15.75" customHeight="1">
      <c r="B873" s="34"/>
    </row>
    <row r="874" spans="2:2" ht="15.75" customHeight="1">
      <c r="B874" s="34"/>
    </row>
    <row r="875" spans="2:2" ht="15.75" customHeight="1">
      <c r="B875" s="34"/>
    </row>
    <row r="876" spans="2:2" ht="15.75" customHeight="1">
      <c r="B876" s="34"/>
    </row>
    <row r="877" spans="2:2" ht="15.75" customHeight="1">
      <c r="B877" s="34"/>
    </row>
    <row r="878" spans="2:2" ht="15.75" customHeight="1">
      <c r="B878" s="34"/>
    </row>
    <row r="879" spans="2:2" ht="15.75" customHeight="1">
      <c r="B879" s="34"/>
    </row>
    <row r="880" spans="2:2" ht="15.75" customHeight="1">
      <c r="B880" s="34"/>
    </row>
    <row r="881" spans="2:2" ht="15.75" customHeight="1">
      <c r="B881" s="34"/>
    </row>
    <row r="882" spans="2:2" ht="15.75" customHeight="1">
      <c r="B882" s="34"/>
    </row>
    <row r="883" spans="2:2" ht="15.75" customHeight="1">
      <c r="B883" s="34"/>
    </row>
    <row r="884" spans="2:2" ht="15.75" customHeight="1">
      <c r="B884" s="34"/>
    </row>
    <row r="885" spans="2:2" ht="15.75" customHeight="1">
      <c r="B885" s="34"/>
    </row>
    <row r="886" spans="2:2" ht="15.75" customHeight="1">
      <c r="B886" s="34"/>
    </row>
    <row r="887" spans="2:2" ht="15.75" customHeight="1">
      <c r="B887" s="34"/>
    </row>
    <row r="888" spans="2:2" ht="15.75" customHeight="1">
      <c r="B888" s="34"/>
    </row>
    <row r="889" spans="2:2" ht="15.75" customHeight="1">
      <c r="B889" s="34"/>
    </row>
    <row r="890" spans="2:2" ht="15.75" customHeight="1">
      <c r="B890" s="34"/>
    </row>
    <row r="891" spans="2:2" ht="15.75" customHeight="1">
      <c r="B891" s="34"/>
    </row>
    <row r="892" spans="2:2" ht="15.75" customHeight="1">
      <c r="B892" s="34"/>
    </row>
    <row r="893" spans="2:2" ht="15.75" customHeight="1">
      <c r="B893" s="34"/>
    </row>
    <row r="894" spans="2:2" ht="15.75" customHeight="1">
      <c r="B894" s="34"/>
    </row>
    <row r="895" spans="2:2" ht="15.75" customHeight="1">
      <c r="B895" s="34"/>
    </row>
    <row r="896" spans="2:2" ht="15.75" customHeight="1">
      <c r="B896" s="34"/>
    </row>
    <row r="897" spans="2:2" ht="15.75" customHeight="1">
      <c r="B897" s="34"/>
    </row>
    <row r="898" spans="2:2" ht="15.75" customHeight="1">
      <c r="B898" s="34"/>
    </row>
    <row r="899" spans="2:2" ht="15.75" customHeight="1">
      <c r="B899" s="34"/>
    </row>
    <row r="900" spans="2:2" ht="15.75" customHeight="1">
      <c r="B900" s="34"/>
    </row>
    <row r="901" spans="2:2" ht="15.75" customHeight="1">
      <c r="B901" s="34"/>
    </row>
    <row r="902" spans="2:2" ht="15.75" customHeight="1">
      <c r="B902" s="34"/>
    </row>
    <row r="903" spans="2:2" ht="15.75" customHeight="1">
      <c r="B903" s="34"/>
    </row>
    <row r="904" spans="2:2" ht="15.75" customHeight="1">
      <c r="B904" s="34"/>
    </row>
    <row r="905" spans="2:2" ht="15.75" customHeight="1">
      <c r="B905" s="34"/>
    </row>
    <row r="906" spans="2:2" ht="15.75" customHeight="1">
      <c r="B906" s="34"/>
    </row>
    <row r="907" spans="2:2" ht="15.75" customHeight="1">
      <c r="B907" s="34"/>
    </row>
    <row r="908" spans="2:2" ht="15.75" customHeight="1">
      <c r="B908" s="34"/>
    </row>
    <row r="909" spans="2:2" ht="15.75" customHeight="1">
      <c r="B909" s="34"/>
    </row>
    <row r="910" spans="2:2" ht="15.75" customHeight="1">
      <c r="B910" s="34"/>
    </row>
    <row r="911" spans="2:2" ht="15.75" customHeight="1">
      <c r="B911" s="34"/>
    </row>
    <row r="912" spans="2:2" ht="15.75" customHeight="1">
      <c r="B912" s="34"/>
    </row>
    <row r="913" spans="2:2" ht="15.75" customHeight="1">
      <c r="B913" s="34"/>
    </row>
    <row r="914" spans="2:2" ht="15.75" customHeight="1">
      <c r="B914" s="34"/>
    </row>
    <row r="915" spans="2:2" ht="15.75" customHeight="1">
      <c r="B915" s="34"/>
    </row>
    <row r="916" spans="2:2" ht="15.75" customHeight="1">
      <c r="B916" s="34"/>
    </row>
    <row r="917" spans="2:2" ht="15.75" customHeight="1">
      <c r="B917" s="34"/>
    </row>
    <row r="918" spans="2:2" ht="15.75" customHeight="1">
      <c r="B918" s="34"/>
    </row>
    <row r="919" spans="2:2" ht="15.75" customHeight="1">
      <c r="B919" s="34"/>
    </row>
    <row r="920" spans="2:2" ht="15.75" customHeight="1">
      <c r="B920" s="34"/>
    </row>
    <row r="921" spans="2:2" ht="15.75" customHeight="1">
      <c r="B921" s="34"/>
    </row>
    <row r="922" spans="2:2" ht="15.75" customHeight="1">
      <c r="B922" s="34"/>
    </row>
    <row r="923" spans="2:2" ht="15.75" customHeight="1">
      <c r="B923" s="34"/>
    </row>
    <row r="924" spans="2:2" ht="15.75" customHeight="1">
      <c r="B924" s="34"/>
    </row>
    <row r="925" spans="2:2" ht="15.75" customHeight="1">
      <c r="B925" s="34"/>
    </row>
    <row r="926" spans="2:2" ht="15.75" customHeight="1">
      <c r="B926" s="34"/>
    </row>
    <row r="927" spans="2:2" ht="15.75" customHeight="1">
      <c r="B927" s="34"/>
    </row>
    <row r="928" spans="2:2" ht="15.75" customHeight="1">
      <c r="B928" s="34"/>
    </row>
    <row r="929" spans="2:2" ht="15.75" customHeight="1">
      <c r="B929" s="34"/>
    </row>
    <row r="930" spans="2:2" ht="15.75" customHeight="1">
      <c r="B930" s="34"/>
    </row>
    <row r="931" spans="2:2" ht="15.75" customHeight="1">
      <c r="B931" s="34"/>
    </row>
    <row r="932" spans="2:2" ht="15.75" customHeight="1">
      <c r="B932" s="34"/>
    </row>
    <row r="933" spans="2:2" ht="15.75" customHeight="1">
      <c r="B933" s="34"/>
    </row>
    <row r="934" spans="2:2" ht="15.75" customHeight="1">
      <c r="B934" s="34"/>
    </row>
    <row r="935" spans="2:2" ht="15.75" customHeight="1">
      <c r="B935" s="34"/>
    </row>
    <row r="936" spans="2:2" ht="15.75" customHeight="1">
      <c r="B936" s="34"/>
    </row>
    <row r="937" spans="2:2" ht="15.75" customHeight="1">
      <c r="B937" s="34"/>
    </row>
    <row r="938" spans="2:2" ht="15.75" customHeight="1">
      <c r="B938" s="34"/>
    </row>
    <row r="939" spans="2:2" ht="15.75" customHeight="1">
      <c r="B939" s="34"/>
    </row>
    <row r="940" spans="2:2" ht="15.75" customHeight="1">
      <c r="B940" s="34"/>
    </row>
    <row r="941" spans="2:2" ht="15.75" customHeight="1">
      <c r="B941" s="34"/>
    </row>
    <row r="942" spans="2:2" ht="15.75" customHeight="1">
      <c r="B942" s="34"/>
    </row>
    <row r="943" spans="2:2" ht="15.75" customHeight="1">
      <c r="B943" s="34"/>
    </row>
    <row r="944" spans="2:2" ht="15.75" customHeight="1">
      <c r="B944" s="34"/>
    </row>
    <row r="945" spans="2:2" ht="15.75" customHeight="1">
      <c r="B945" s="34"/>
    </row>
    <row r="946" spans="2:2" ht="15.75" customHeight="1">
      <c r="B946" s="34"/>
    </row>
    <row r="947" spans="2:2" ht="15.75" customHeight="1">
      <c r="B947" s="34"/>
    </row>
    <row r="948" spans="2:2" ht="15.75" customHeight="1">
      <c r="B948" s="34"/>
    </row>
    <row r="949" spans="2:2" ht="15.75" customHeight="1">
      <c r="B949" s="34"/>
    </row>
    <row r="950" spans="2:2" ht="15.75" customHeight="1">
      <c r="B950" s="34"/>
    </row>
    <row r="951" spans="2:2" ht="15.75" customHeight="1">
      <c r="B951" s="34"/>
    </row>
    <row r="952" spans="2:2" ht="15.75" customHeight="1">
      <c r="B952" s="34"/>
    </row>
    <row r="953" spans="2:2" ht="15.75" customHeight="1">
      <c r="B953" s="34"/>
    </row>
    <row r="954" spans="2:2" ht="15.75" customHeight="1">
      <c r="B954" s="34"/>
    </row>
    <row r="955" spans="2:2" ht="15.75" customHeight="1">
      <c r="B955" s="34"/>
    </row>
    <row r="956" spans="2:2" ht="15.75" customHeight="1">
      <c r="B956" s="34"/>
    </row>
    <row r="957" spans="2:2" ht="15.75" customHeight="1">
      <c r="B957" s="34"/>
    </row>
    <row r="958" spans="2:2" ht="15.75" customHeight="1">
      <c r="B958" s="34"/>
    </row>
    <row r="959" spans="2:2" ht="15.75" customHeight="1">
      <c r="B959" s="34"/>
    </row>
    <row r="960" spans="2:2" ht="15.75" customHeight="1">
      <c r="B960" s="34"/>
    </row>
    <row r="961" spans="2:2" ht="15.75" customHeight="1">
      <c r="B961" s="34"/>
    </row>
    <row r="962" spans="2:2" ht="15.75" customHeight="1">
      <c r="B962" s="34"/>
    </row>
    <row r="963" spans="2:2" ht="15.75" customHeight="1">
      <c r="B963" s="34"/>
    </row>
    <row r="964" spans="2:2" ht="15.75" customHeight="1">
      <c r="B964" s="34"/>
    </row>
    <row r="965" spans="2:2" ht="15.75" customHeight="1">
      <c r="B965" s="34"/>
    </row>
    <row r="966" spans="2:2" ht="15.75" customHeight="1">
      <c r="B966" s="34"/>
    </row>
    <row r="967" spans="2:2" ht="15.75" customHeight="1">
      <c r="B967" s="34"/>
    </row>
    <row r="968" spans="2:2" ht="15.75" customHeight="1">
      <c r="B968" s="34"/>
    </row>
    <row r="969" spans="2:2" ht="15.75" customHeight="1">
      <c r="B969" s="34"/>
    </row>
    <row r="970" spans="2:2" ht="15.75" customHeight="1">
      <c r="B970" s="34"/>
    </row>
    <row r="971" spans="2:2" ht="15.75" customHeight="1">
      <c r="B971" s="34"/>
    </row>
    <row r="972" spans="2:2" ht="15.75" customHeight="1">
      <c r="B972" s="34"/>
    </row>
    <row r="973" spans="2:2" ht="15.75" customHeight="1">
      <c r="B973" s="34"/>
    </row>
    <row r="974" spans="2:2" ht="15.75" customHeight="1">
      <c r="B974" s="34"/>
    </row>
    <row r="975" spans="2:2" ht="15.75" customHeight="1">
      <c r="B975" s="34"/>
    </row>
    <row r="976" spans="2:2" ht="15.75" customHeight="1">
      <c r="B976" s="34"/>
    </row>
    <row r="977" spans="2:2" ht="15.75" customHeight="1">
      <c r="B977" s="34"/>
    </row>
    <row r="978" spans="2:2" ht="15.75" customHeight="1">
      <c r="B978" s="34"/>
    </row>
    <row r="979" spans="2:2" ht="15.75" customHeight="1">
      <c r="B979" s="34"/>
    </row>
    <row r="980" spans="2:2" ht="15.75" customHeight="1">
      <c r="B980" s="34"/>
    </row>
    <row r="981" spans="2:2" ht="15.75" customHeight="1">
      <c r="B981" s="34"/>
    </row>
    <row r="982" spans="2:2" ht="15.75" customHeight="1">
      <c r="B982" s="34"/>
    </row>
    <row r="983" spans="2:2" ht="15.75" customHeight="1">
      <c r="B983" s="34"/>
    </row>
    <row r="984" spans="2:2" ht="15.75" customHeight="1">
      <c r="B984" s="34"/>
    </row>
    <row r="985" spans="2:2" ht="15.75" customHeight="1">
      <c r="B985" s="34"/>
    </row>
    <row r="986" spans="2:2" ht="15.75" customHeight="1">
      <c r="B986" s="34"/>
    </row>
    <row r="987" spans="2:2" ht="15.75" customHeight="1">
      <c r="B987" s="34"/>
    </row>
    <row r="988" spans="2:2" ht="15.75" customHeight="1">
      <c r="B988" s="34"/>
    </row>
    <row r="989" spans="2:2" ht="15.75" customHeight="1">
      <c r="B989" s="34"/>
    </row>
    <row r="990" spans="2:2" ht="15.75" customHeight="1">
      <c r="B990" s="34"/>
    </row>
    <row r="991" spans="2:2" ht="15.75" customHeight="1">
      <c r="B991" s="34"/>
    </row>
    <row r="992" spans="2:2" ht="15.75" customHeight="1">
      <c r="B992" s="34"/>
    </row>
    <row r="993" spans="2:2" ht="15.75" customHeight="1">
      <c r="B993" s="34"/>
    </row>
    <row r="994" spans="2:2" ht="15.75" customHeight="1">
      <c r="B994" s="34"/>
    </row>
    <row r="995" spans="2:2" ht="15.75" customHeight="1">
      <c r="B995" s="3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33"/>
  <sheetViews>
    <sheetView topLeftCell="A108" workbookViewId="0">
      <selection activeCell="E11" sqref="E11"/>
    </sheetView>
  </sheetViews>
  <sheetFormatPr defaultColWidth="11.25" defaultRowHeight="15" customHeight="1"/>
  <sheetData>
    <row r="1" spans="1:9">
      <c r="A1" s="35" t="s">
        <v>82</v>
      </c>
      <c r="B1" s="35" t="s">
        <v>83</v>
      </c>
      <c r="C1" s="35" t="s">
        <v>84</v>
      </c>
      <c r="D1" s="59" t="s">
        <v>85</v>
      </c>
      <c r="E1" s="36"/>
      <c r="F1" s="37"/>
      <c r="G1" s="37"/>
      <c r="H1" s="37"/>
      <c r="I1" s="37"/>
    </row>
    <row r="2" spans="1:9">
      <c r="A2" s="35" t="s">
        <v>19</v>
      </c>
      <c r="B2" s="35" t="s">
        <v>17</v>
      </c>
      <c r="C2" s="38">
        <v>10.6</v>
      </c>
      <c r="D2" s="59">
        <v>220</v>
      </c>
    </row>
    <row r="3" spans="1:9">
      <c r="A3" s="35" t="s">
        <v>17</v>
      </c>
      <c r="B3" s="35" t="s">
        <v>23</v>
      </c>
      <c r="C3" s="38">
        <v>10.6</v>
      </c>
      <c r="D3" s="59">
        <v>330</v>
      </c>
    </row>
    <row r="4" spans="1:9">
      <c r="A4" s="35" t="s">
        <v>23</v>
      </c>
      <c r="B4" s="35" t="s">
        <v>25</v>
      </c>
      <c r="C4" s="38">
        <v>10.6</v>
      </c>
      <c r="D4" s="59">
        <v>80</v>
      </c>
    </row>
    <row r="5" spans="1:9">
      <c r="A5" s="35" t="s">
        <v>25</v>
      </c>
      <c r="B5" s="35" t="s">
        <v>26</v>
      </c>
      <c r="C5" s="38">
        <v>10.6</v>
      </c>
      <c r="D5" s="59">
        <v>120</v>
      </c>
    </row>
    <row r="6" spans="1:9">
      <c r="A6" s="35" t="s">
        <v>26</v>
      </c>
      <c r="B6" s="35" t="s">
        <v>11</v>
      </c>
      <c r="C6" s="38">
        <v>10.6</v>
      </c>
      <c r="D6" s="59">
        <v>180</v>
      </c>
    </row>
    <row r="7" spans="1:9">
      <c r="A7" s="35" t="s">
        <v>11</v>
      </c>
      <c r="B7" s="35" t="s">
        <v>19</v>
      </c>
      <c r="C7" s="38">
        <v>10.6</v>
      </c>
      <c r="D7" s="59">
        <v>230</v>
      </c>
    </row>
    <row r="8" spans="1:9">
      <c r="A8" s="35" t="s">
        <v>19</v>
      </c>
      <c r="B8" s="35" t="s">
        <v>23</v>
      </c>
      <c r="C8" s="38">
        <v>10.6</v>
      </c>
      <c r="D8" s="59">
        <v>190</v>
      </c>
    </row>
    <row r="9" spans="1:9">
      <c r="A9" s="35" t="s">
        <v>11</v>
      </c>
      <c r="B9" s="35" t="s">
        <v>17</v>
      </c>
      <c r="C9" s="38">
        <v>10.6</v>
      </c>
      <c r="D9" s="59">
        <v>100</v>
      </c>
    </row>
    <row r="10" spans="1:9">
      <c r="A10" s="35" t="s">
        <v>11</v>
      </c>
      <c r="B10" s="35" t="s">
        <v>25</v>
      </c>
      <c r="C10" s="38">
        <v>10.6</v>
      </c>
      <c r="D10" s="59">
        <v>300</v>
      </c>
    </row>
    <row r="11" spans="1:9">
      <c r="A11" s="35" t="s">
        <v>11</v>
      </c>
      <c r="B11" s="35" t="s">
        <v>27</v>
      </c>
      <c r="C11" s="38">
        <v>2.5</v>
      </c>
      <c r="D11" s="59">
        <v>80</v>
      </c>
    </row>
    <row r="12" spans="1:9">
      <c r="A12" s="35" t="s">
        <v>27</v>
      </c>
      <c r="B12" s="35" t="s">
        <v>32</v>
      </c>
      <c r="C12" s="38">
        <v>2.5</v>
      </c>
      <c r="D12" s="59">
        <v>50</v>
      </c>
    </row>
    <row r="13" spans="1:9">
      <c r="A13" s="35" t="s">
        <v>32</v>
      </c>
      <c r="B13" s="35" t="s">
        <v>33</v>
      </c>
      <c r="C13" s="38">
        <v>2.5</v>
      </c>
      <c r="D13" s="59">
        <v>30</v>
      </c>
    </row>
    <row r="14" spans="1:9">
      <c r="A14" s="35" t="s">
        <v>33</v>
      </c>
      <c r="B14" s="35" t="s">
        <v>34</v>
      </c>
      <c r="C14" s="38">
        <v>2.5</v>
      </c>
      <c r="D14" s="59">
        <v>10</v>
      </c>
    </row>
    <row r="15" spans="1:9">
      <c r="A15" s="35" t="s">
        <v>34</v>
      </c>
      <c r="B15" s="35" t="s">
        <v>35</v>
      </c>
      <c r="C15" s="38">
        <v>2.5</v>
      </c>
      <c r="D15" s="59">
        <v>170</v>
      </c>
    </row>
    <row r="16" spans="1:9">
      <c r="A16" s="35" t="s">
        <v>35</v>
      </c>
      <c r="B16" s="35" t="s">
        <v>19</v>
      </c>
      <c r="C16" s="38">
        <v>2.5</v>
      </c>
      <c r="D16" s="59">
        <v>310</v>
      </c>
    </row>
    <row r="17" spans="1:4">
      <c r="A17" s="35" t="s">
        <v>19</v>
      </c>
      <c r="B17" s="35" t="s">
        <v>36</v>
      </c>
      <c r="C17" s="38">
        <v>4.2</v>
      </c>
      <c r="D17" s="59">
        <v>150</v>
      </c>
    </row>
    <row r="18" spans="1:4">
      <c r="A18" s="35" t="s">
        <v>36</v>
      </c>
      <c r="B18" s="35" t="s">
        <v>38</v>
      </c>
      <c r="C18" s="38">
        <v>4.2</v>
      </c>
      <c r="D18" s="59">
        <v>100</v>
      </c>
    </row>
    <row r="19" spans="1:4">
      <c r="A19" s="35" t="s">
        <v>38</v>
      </c>
      <c r="B19" s="35" t="s">
        <v>39</v>
      </c>
      <c r="C19" s="38">
        <v>4.2</v>
      </c>
      <c r="D19" s="59">
        <v>70</v>
      </c>
    </row>
    <row r="20" spans="1:4">
      <c r="A20" s="35" t="s">
        <v>39</v>
      </c>
      <c r="B20" s="35" t="s">
        <v>40</v>
      </c>
      <c r="C20" s="38">
        <v>4.2</v>
      </c>
      <c r="D20" s="59">
        <v>30</v>
      </c>
    </row>
    <row r="21" spans="1:4">
      <c r="A21" s="35" t="s">
        <v>40</v>
      </c>
      <c r="B21" s="35" t="s">
        <v>41</v>
      </c>
      <c r="C21" s="38">
        <v>4.2</v>
      </c>
      <c r="D21" s="59">
        <v>80</v>
      </c>
    </row>
    <row r="22" spans="1:4">
      <c r="A22" s="35" t="s">
        <v>41</v>
      </c>
      <c r="B22" s="35" t="s">
        <v>42</v>
      </c>
      <c r="C22" s="38">
        <v>4.2</v>
      </c>
      <c r="D22" s="59">
        <v>210</v>
      </c>
    </row>
    <row r="23" spans="1:4">
      <c r="A23" s="35" t="s">
        <v>42</v>
      </c>
      <c r="B23" s="35" t="s">
        <v>43</v>
      </c>
      <c r="C23" s="38">
        <v>4.2</v>
      </c>
      <c r="D23" s="59">
        <v>350</v>
      </c>
    </row>
    <row r="24" spans="1:4">
      <c r="A24" s="35" t="s">
        <v>43</v>
      </c>
      <c r="B24" s="35" t="s">
        <v>17</v>
      </c>
      <c r="C24" s="38">
        <v>4.2</v>
      </c>
      <c r="D24" s="59">
        <v>440</v>
      </c>
    </row>
    <row r="25" spans="1:4">
      <c r="A25" s="35" t="s">
        <v>17</v>
      </c>
      <c r="B25" s="35" t="s">
        <v>44</v>
      </c>
      <c r="C25" s="38">
        <v>8</v>
      </c>
      <c r="D25" s="59">
        <v>100</v>
      </c>
    </row>
    <row r="26" spans="1:4">
      <c r="A26" s="35" t="s">
        <v>44</v>
      </c>
      <c r="B26" s="35" t="s">
        <v>46</v>
      </c>
      <c r="C26" s="38">
        <v>8</v>
      </c>
      <c r="D26" s="59">
        <v>70</v>
      </c>
    </row>
    <row r="27" spans="1:4">
      <c r="A27" s="35" t="s">
        <v>46</v>
      </c>
      <c r="B27" s="35" t="s">
        <v>47</v>
      </c>
      <c r="C27" s="38">
        <v>8</v>
      </c>
      <c r="D27" s="59">
        <v>50</v>
      </c>
    </row>
    <row r="28" spans="1:4">
      <c r="A28" s="35" t="s">
        <v>47</v>
      </c>
      <c r="B28" s="35" t="s">
        <v>48</v>
      </c>
      <c r="C28" s="38">
        <v>8</v>
      </c>
      <c r="D28" s="59">
        <v>10</v>
      </c>
    </row>
    <row r="29" spans="1:4">
      <c r="A29" s="35" t="s">
        <v>48</v>
      </c>
      <c r="B29" s="35" t="s">
        <v>49</v>
      </c>
      <c r="C29" s="38">
        <v>8</v>
      </c>
      <c r="D29" s="59">
        <v>20</v>
      </c>
    </row>
    <row r="30" spans="1:4">
      <c r="A30" s="35" t="s">
        <v>49</v>
      </c>
      <c r="B30" s="35" t="s">
        <v>50</v>
      </c>
      <c r="C30" s="38">
        <v>8</v>
      </c>
      <c r="D30" s="59">
        <v>180</v>
      </c>
    </row>
    <row r="31" spans="1:4">
      <c r="A31" s="35" t="s">
        <v>50</v>
      </c>
      <c r="B31" s="35" t="s">
        <v>23</v>
      </c>
      <c r="C31" s="38">
        <v>8</v>
      </c>
      <c r="D31" s="59">
        <v>270</v>
      </c>
    </row>
    <row r="32" spans="1:4">
      <c r="A32" s="35" t="s">
        <v>26</v>
      </c>
      <c r="B32" s="35" t="s">
        <v>51</v>
      </c>
      <c r="C32" s="38">
        <v>9.5</v>
      </c>
      <c r="D32" s="59">
        <v>50</v>
      </c>
    </row>
    <row r="33" spans="1:4">
      <c r="A33" s="35" t="s">
        <v>51</v>
      </c>
      <c r="B33" s="35" t="s">
        <v>53</v>
      </c>
      <c r="C33" s="38">
        <v>9.5</v>
      </c>
      <c r="D33" s="59">
        <v>60</v>
      </c>
    </row>
    <row r="34" spans="1:4">
      <c r="A34" s="35" t="s">
        <v>53</v>
      </c>
      <c r="B34" s="35" t="s">
        <v>54</v>
      </c>
      <c r="C34" s="38">
        <v>9.5</v>
      </c>
      <c r="D34" s="59">
        <v>50</v>
      </c>
    </row>
    <row r="35" spans="1:4">
      <c r="A35" s="35" t="s">
        <v>54</v>
      </c>
      <c r="B35" s="35" t="s">
        <v>55</v>
      </c>
      <c r="C35" s="38">
        <v>9.5</v>
      </c>
      <c r="D35" s="59">
        <v>40</v>
      </c>
    </row>
    <row r="36" spans="1:4">
      <c r="A36" s="35" t="s">
        <v>55</v>
      </c>
      <c r="B36" s="35" t="s">
        <v>56</v>
      </c>
      <c r="C36" s="38">
        <v>9.5</v>
      </c>
      <c r="D36" s="59">
        <v>10</v>
      </c>
    </row>
    <row r="37" spans="1:4">
      <c r="A37" s="35" t="s">
        <v>56</v>
      </c>
      <c r="B37" s="35" t="s">
        <v>57</v>
      </c>
      <c r="C37" s="38">
        <v>9.5</v>
      </c>
      <c r="D37" s="59">
        <v>40</v>
      </c>
    </row>
    <row r="38" spans="1:4">
      <c r="A38" s="35" t="s">
        <v>57</v>
      </c>
      <c r="B38" s="35" t="s">
        <v>58</v>
      </c>
      <c r="C38" s="38">
        <v>9.5</v>
      </c>
      <c r="D38" s="59">
        <v>190</v>
      </c>
    </row>
    <row r="39" spans="1:4">
      <c r="A39" s="35" t="s">
        <v>58</v>
      </c>
      <c r="B39" s="35" t="s">
        <v>59</v>
      </c>
      <c r="C39" s="38">
        <v>9.5</v>
      </c>
      <c r="D39" s="59">
        <v>320</v>
      </c>
    </row>
    <row r="40" spans="1:4">
      <c r="A40" s="35" t="s">
        <v>59</v>
      </c>
      <c r="B40" s="35" t="s">
        <v>11</v>
      </c>
      <c r="C40" s="38">
        <v>9.5</v>
      </c>
      <c r="D40" s="59">
        <v>420</v>
      </c>
    </row>
    <row r="41" spans="1:4">
      <c r="A41" s="35" t="s">
        <v>23</v>
      </c>
      <c r="B41" s="35" t="s">
        <v>60</v>
      </c>
      <c r="C41" s="38">
        <v>9.6</v>
      </c>
      <c r="D41" s="59">
        <v>220</v>
      </c>
    </row>
    <row r="42" spans="1:4">
      <c r="A42" s="35" t="s">
        <v>60</v>
      </c>
      <c r="B42" s="35" t="s">
        <v>62</v>
      </c>
      <c r="C42" s="38">
        <v>9.6</v>
      </c>
      <c r="D42" s="59">
        <v>190</v>
      </c>
    </row>
    <row r="43" spans="1:4">
      <c r="A43" s="35" t="s">
        <v>62</v>
      </c>
      <c r="B43" s="35" t="s">
        <v>63</v>
      </c>
      <c r="C43" s="38">
        <v>9.6</v>
      </c>
      <c r="D43" s="59">
        <v>160</v>
      </c>
    </row>
    <row r="44" spans="1:4">
      <c r="A44" s="35" t="s">
        <v>63</v>
      </c>
      <c r="B44" s="35" t="s">
        <v>64</v>
      </c>
      <c r="C44" s="38">
        <v>9.6</v>
      </c>
      <c r="D44" s="59">
        <v>120</v>
      </c>
    </row>
    <row r="45" spans="1:4">
      <c r="A45" s="35" t="s">
        <v>64</v>
      </c>
      <c r="B45" s="35" t="s">
        <v>65</v>
      </c>
      <c r="C45" s="38">
        <v>9.6</v>
      </c>
      <c r="D45" s="59">
        <v>90</v>
      </c>
    </row>
    <row r="46" spans="1:4">
      <c r="A46" s="35" t="s">
        <v>65</v>
      </c>
      <c r="B46" s="35" t="s">
        <v>66</v>
      </c>
      <c r="C46" s="38">
        <v>9.6</v>
      </c>
      <c r="D46" s="59">
        <v>10</v>
      </c>
    </row>
    <row r="47" spans="1:4">
      <c r="A47" s="35" t="s">
        <v>66</v>
      </c>
      <c r="B47" s="35" t="s">
        <v>67</v>
      </c>
      <c r="C47" s="38">
        <v>9.6</v>
      </c>
      <c r="D47" s="59">
        <v>100</v>
      </c>
    </row>
    <row r="48" spans="1:4">
      <c r="A48" s="35" t="s">
        <v>67</v>
      </c>
      <c r="B48" s="35" t="s">
        <v>68</v>
      </c>
      <c r="C48" s="38">
        <v>9.6</v>
      </c>
      <c r="D48" s="59">
        <v>140</v>
      </c>
    </row>
    <row r="49" spans="1:4">
      <c r="A49" s="35" t="s">
        <v>68</v>
      </c>
      <c r="B49" s="35" t="s">
        <v>69</v>
      </c>
      <c r="C49" s="38">
        <v>9.6</v>
      </c>
      <c r="D49" s="59">
        <v>310</v>
      </c>
    </row>
    <row r="50" spans="1:4">
      <c r="A50" s="35" t="s">
        <v>69</v>
      </c>
      <c r="B50" s="35" t="s">
        <v>70</v>
      </c>
      <c r="C50" s="38">
        <v>9.6000000000000103</v>
      </c>
      <c r="D50" s="59">
        <v>450</v>
      </c>
    </row>
    <row r="51" spans="1:4">
      <c r="A51" s="35" t="s">
        <v>70</v>
      </c>
      <c r="B51" s="35" t="s">
        <v>25</v>
      </c>
      <c r="C51" s="38">
        <v>9.6000000000000103</v>
      </c>
      <c r="D51" s="59">
        <v>610</v>
      </c>
    </row>
    <row r="52" spans="1:4">
      <c r="A52" s="35" t="s">
        <v>25</v>
      </c>
      <c r="B52" s="35" t="s">
        <v>71</v>
      </c>
      <c r="C52" s="38">
        <v>16.399999999999999</v>
      </c>
      <c r="D52" s="59">
        <v>150</v>
      </c>
    </row>
    <row r="53" spans="1:4">
      <c r="A53" s="35" t="s">
        <v>71</v>
      </c>
      <c r="B53" s="35" t="s">
        <v>74</v>
      </c>
      <c r="C53" s="38">
        <v>16.399999999999999</v>
      </c>
      <c r="D53" s="59">
        <v>120</v>
      </c>
    </row>
    <row r="54" spans="1:4">
      <c r="A54" s="35" t="s">
        <v>74</v>
      </c>
      <c r="B54" s="35" t="s">
        <v>75</v>
      </c>
      <c r="C54" s="38">
        <v>16.399999999999999</v>
      </c>
      <c r="D54" s="59">
        <v>90</v>
      </c>
    </row>
    <row r="55" spans="1:4">
      <c r="A55" s="35" t="s">
        <v>75</v>
      </c>
      <c r="B55" s="35" t="s">
        <v>76</v>
      </c>
      <c r="C55" s="38">
        <v>16.399999999999999</v>
      </c>
      <c r="D55" s="59">
        <v>60</v>
      </c>
    </row>
    <row r="56" spans="1:4">
      <c r="A56" s="35" t="s">
        <v>76</v>
      </c>
      <c r="B56" s="35" t="s">
        <v>77</v>
      </c>
      <c r="C56" s="38">
        <v>16.399999999999999</v>
      </c>
      <c r="D56" s="59">
        <v>30</v>
      </c>
    </row>
    <row r="57" spans="1:4">
      <c r="A57" s="35" t="s">
        <v>77</v>
      </c>
      <c r="B57" s="35" t="s">
        <v>78</v>
      </c>
      <c r="C57" s="38">
        <v>16.399999999999999</v>
      </c>
      <c r="D57" s="59">
        <v>10</v>
      </c>
    </row>
    <row r="58" spans="1:4">
      <c r="A58" s="35" t="s">
        <v>78</v>
      </c>
      <c r="B58" s="35" t="s">
        <v>79</v>
      </c>
      <c r="C58" s="38">
        <v>16.399999999999999</v>
      </c>
      <c r="D58" s="59">
        <v>60</v>
      </c>
    </row>
    <row r="59" spans="1:4">
      <c r="A59" s="35" t="s">
        <v>79</v>
      </c>
      <c r="B59" s="35" t="s">
        <v>80</v>
      </c>
      <c r="C59" s="38">
        <v>16.399999999999999</v>
      </c>
      <c r="D59" s="59">
        <v>130</v>
      </c>
    </row>
    <row r="60" spans="1:4">
      <c r="A60" s="35" t="s">
        <v>80</v>
      </c>
      <c r="B60" s="35" t="s">
        <v>81</v>
      </c>
      <c r="C60" s="38">
        <v>16.399999999999999</v>
      </c>
      <c r="D60" s="59">
        <v>160</v>
      </c>
    </row>
    <row r="61" spans="1:4">
      <c r="A61" s="35" t="s">
        <v>81</v>
      </c>
      <c r="B61" s="35" t="s">
        <v>26</v>
      </c>
      <c r="C61" s="38">
        <v>16.399999999999999</v>
      </c>
      <c r="D61" s="59">
        <v>230</v>
      </c>
    </row>
    <row r="62" spans="1:4">
      <c r="A62" s="35" t="s">
        <v>17</v>
      </c>
      <c r="B62" s="35" t="s">
        <v>19</v>
      </c>
      <c r="C62" s="38">
        <v>10.6</v>
      </c>
      <c r="D62" s="59">
        <v>30</v>
      </c>
    </row>
    <row r="63" spans="1:4">
      <c r="A63" s="35" t="s">
        <v>23</v>
      </c>
      <c r="B63" s="35" t="s">
        <v>17</v>
      </c>
      <c r="C63" s="38">
        <v>10.6</v>
      </c>
      <c r="D63" s="59">
        <v>330</v>
      </c>
    </row>
    <row r="64" spans="1:4">
      <c r="A64" s="35" t="s">
        <v>25</v>
      </c>
      <c r="B64" s="35" t="s">
        <v>23</v>
      </c>
      <c r="C64" s="38">
        <v>10.6</v>
      </c>
      <c r="D64" s="59">
        <v>50</v>
      </c>
    </row>
    <row r="65" spans="1:4">
      <c r="A65" s="35" t="s">
        <v>26</v>
      </c>
      <c r="B65" s="35" t="s">
        <v>25</v>
      </c>
      <c r="C65" s="38">
        <v>10.6</v>
      </c>
      <c r="D65" s="59">
        <v>170</v>
      </c>
    </row>
    <row r="66" spans="1:4">
      <c r="A66" s="35" t="s">
        <v>11</v>
      </c>
      <c r="B66" s="35" t="s">
        <v>26</v>
      </c>
      <c r="C66" s="38">
        <v>10.6</v>
      </c>
      <c r="D66" s="59">
        <v>140</v>
      </c>
    </row>
    <row r="67" spans="1:4">
      <c r="A67" s="35" t="s">
        <v>19</v>
      </c>
      <c r="B67" s="35" t="s">
        <v>11</v>
      </c>
      <c r="C67" s="38">
        <v>10.6</v>
      </c>
      <c r="D67" s="59">
        <v>250</v>
      </c>
    </row>
    <row r="68" spans="1:4">
      <c r="A68" s="35" t="s">
        <v>23</v>
      </c>
      <c r="B68" s="35" t="s">
        <v>19</v>
      </c>
      <c r="C68" s="38">
        <v>10.6</v>
      </c>
      <c r="D68" s="59">
        <v>40</v>
      </c>
    </row>
    <row r="69" spans="1:4">
      <c r="A69" s="35" t="s">
        <v>17</v>
      </c>
      <c r="B69" s="35" t="s">
        <v>11</v>
      </c>
      <c r="C69" s="38">
        <v>10.6</v>
      </c>
      <c r="D69" s="59">
        <v>160</v>
      </c>
    </row>
    <row r="70" spans="1:4">
      <c r="A70" s="35" t="s">
        <v>25</v>
      </c>
      <c r="B70" s="35" t="s">
        <v>11</v>
      </c>
      <c r="C70" s="38">
        <v>10.6</v>
      </c>
      <c r="D70" s="59">
        <v>350</v>
      </c>
    </row>
    <row r="71" spans="1:4">
      <c r="A71" s="35" t="s">
        <v>27</v>
      </c>
      <c r="B71" s="35" t="s">
        <v>11</v>
      </c>
      <c r="C71" s="38">
        <v>2.5</v>
      </c>
      <c r="D71" s="59">
        <v>390</v>
      </c>
    </row>
    <row r="72" spans="1:4">
      <c r="A72" s="35" t="s">
        <v>32</v>
      </c>
      <c r="B72" s="35" t="s">
        <v>27</v>
      </c>
      <c r="C72" s="38">
        <v>2.5</v>
      </c>
      <c r="D72" s="59">
        <v>280</v>
      </c>
    </row>
    <row r="73" spans="1:4">
      <c r="A73" s="35" t="s">
        <v>33</v>
      </c>
      <c r="B73" s="35" t="s">
        <v>32</v>
      </c>
      <c r="C73" s="38">
        <v>2.5</v>
      </c>
      <c r="D73" s="59">
        <v>140</v>
      </c>
    </row>
    <row r="74" spans="1:4">
      <c r="A74" s="35" t="s">
        <v>34</v>
      </c>
      <c r="B74" s="35" t="s">
        <v>33</v>
      </c>
      <c r="C74" s="38">
        <v>2.5</v>
      </c>
      <c r="D74" s="59">
        <v>10</v>
      </c>
    </row>
    <row r="75" spans="1:4">
      <c r="A75" s="35" t="s">
        <v>35</v>
      </c>
      <c r="B75" s="35" t="s">
        <v>34</v>
      </c>
      <c r="C75" s="38">
        <v>2.5</v>
      </c>
      <c r="D75" s="59">
        <v>50</v>
      </c>
    </row>
    <row r="76" spans="1:4">
      <c r="A76" s="35" t="s">
        <v>19</v>
      </c>
      <c r="B76" s="35" t="s">
        <v>35</v>
      </c>
      <c r="C76" s="38">
        <v>2.5</v>
      </c>
      <c r="D76" s="59">
        <v>90</v>
      </c>
    </row>
    <row r="77" spans="1:4">
      <c r="A77" s="35" t="s">
        <v>36</v>
      </c>
      <c r="B77" s="35" t="s">
        <v>19</v>
      </c>
      <c r="C77" s="38">
        <v>4.2</v>
      </c>
      <c r="D77" s="59">
        <v>950</v>
      </c>
    </row>
    <row r="78" spans="1:4">
      <c r="A78" s="35" t="s">
        <v>38</v>
      </c>
      <c r="B78" s="35" t="s">
        <v>36</v>
      </c>
      <c r="C78" s="38">
        <v>4.2</v>
      </c>
      <c r="D78" s="59">
        <v>670</v>
      </c>
    </row>
    <row r="79" spans="1:4">
      <c r="A79" s="35" t="s">
        <v>39</v>
      </c>
      <c r="B79" s="35" t="s">
        <v>38</v>
      </c>
      <c r="C79" s="38">
        <v>4.2</v>
      </c>
      <c r="D79" s="59">
        <v>560</v>
      </c>
    </row>
    <row r="80" spans="1:4">
      <c r="A80" s="35" t="s">
        <v>40</v>
      </c>
      <c r="B80" s="35" t="s">
        <v>39</v>
      </c>
      <c r="C80" s="38">
        <v>4.2</v>
      </c>
      <c r="D80" s="59">
        <v>320</v>
      </c>
    </row>
    <row r="81" spans="1:4">
      <c r="A81" s="35" t="s">
        <v>41</v>
      </c>
      <c r="B81" s="35" t="s">
        <v>40</v>
      </c>
      <c r="C81" s="38">
        <v>4.2</v>
      </c>
      <c r="D81" s="59">
        <v>40</v>
      </c>
    </row>
    <row r="82" spans="1:4">
      <c r="A82" s="35" t="s">
        <v>42</v>
      </c>
      <c r="B82" s="35" t="s">
        <v>41</v>
      </c>
      <c r="C82" s="38">
        <v>4.2</v>
      </c>
      <c r="D82" s="59">
        <v>60</v>
      </c>
    </row>
    <row r="83" spans="1:4">
      <c r="A83" s="35" t="s">
        <v>43</v>
      </c>
      <c r="B83" s="35" t="s">
        <v>42</v>
      </c>
      <c r="C83" s="38">
        <v>4.2</v>
      </c>
      <c r="D83" s="59">
        <v>100</v>
      </c>
    </row>
    <row r="84" spans="1:4">
      <c r="A84" s="35" t="s">
        <v>17</v>
      </c>
      <c r="B84" s="35" t="s">
        <v>43</v>
      </c>
      <c r="C84" s="38">
        <v>4.2</v>
      </c>
      <c r="D84" s="59">
        <v>130</v>
      </c>
    </row>
    <row r="85" spans="1:4">
      <c r="A85" s="35" t="s">
        <v>44</v>
      </c>
      <c r="B85" s="35" t="s">
        <v>17</v>
      </c>
      <c r="C85" s="38">
        <v>8</v>
      </c>
      <c r="D85" s="59">
        <v>330</v>
      </c>
    </row>
    <row r="86" spans="1:4">
      <c r="A86" s="35" t="s">
        <v>46</v>
      </c>
      <c r="B86" s="35" t="s">
        <v>44</v>
      </c>
      <c r="C86" s="38">
        <v>8</v>
      </c>
      <c r="D86" s="59">
        <v>260</v>
      </c>
    </row>
    <row r="87" spans="1:4">
      <c r="A87" s="35" t="s">
        <v>47</v>
      </c>
      <c r="B87" s="35" t="s">
        <v>46</v>
      </c>
      <c r="C87" s="38">
        <v>8</v>
      </c>
      <c r="D87" s="59">
        <v>160</v>
      </c>
    </row>
    <row r="88" spans="1:4">
      <c r="A88" s="35" t="s">
        <v>48</v>
      </c>
      <c r="B88" s="35" t="s">
        <v>47</v>
      </c>
      <c r="C88" s="38">
        <v>8</v>
      </c>
      <c r="D88" s="59">
        <v>20</v>
      </c>
    </row>
    <row r="89" spans="1:4">
      <c r="A89" s="35" t="s">
        <v>49</v>
      </c>
      <c r="B89" s="35" t="s">
        <v>48</v>
      </c>
      <c r="C89" s="38">
        <v>8</v>
      </c>
      <c r="D89" s="59">
        <v>40</v>
      </c>
    </row>
    <row r="90" spans="1:4">
      <c r="A90" s="35" t="s">
        <v>50</v>
      </c>
      <c r="B90" s="35" t="s">
        <v>49</v>
      </c>
      <c r="C90" s="38">
        <v>8</v>
      </c>
      <c r="D90" s="59">
        <v>60</v>
      </c>
    </row>
    <row r="91" spans="1:4">
      <c r="A91" s="35" t="s">
        <v>23</v>
      </c>
      <c r="B91" s="35" t="s">
        <v>50</v>
      </c>
      <c r="C91" s="38">
        <v>8</v>
      </c>
      <c r="D91" s="59">
        <v>100</v>
      </c>
    </row>
    <row r="92" spans="1:4">
      <c r="A92" s="35" t="s">
        <v>51</v>
      </c>
      <c r="B92" s="35" t="s">
        <v>26</v>
      </c>
      <c r="C92" s="38">
        <v>9.5</v>
      </c>
      <c r="D92" s="59">
        <v>300</v>
      </c>
    </row>
    <row r="93" spans="1:4">
      <c r="A93" s="35" t="s">
        <v>53</v>
      </c>
      <c r="B93" s="35" t="s">
        <v>51</v>
      </c>
      <c r="C93" s="38">
        <v>9.5</v>
      </c>
      <c r="D93" s="59">
        <v>280</v>
      </c>
    </row>
    <row r="94" spans="1:4">
      <c r="A94" s="35" t="s">
        <v>54</v>
      </c>
      <c r="B94" s="35" t="s">
        <v>53</v>
      </c>
      <c r="C94" s="38">
        <v>9.5</v>
      </c>
      <c r="D94" s="59">
        <v>210</v>
      </c>
    </row>
    <row r="95" spans="1:4">
      <c r="A95" s="35" t="s">
        <v>55</v>
      </c>
      <c r="B95" s="35" t="s">
        <v>54</v>
      </c>
      <c r="C95" s="38">
        <v>9.5</v>
      </c>
      <c r="D95" s="59">
        <v>170</v>
      </c>
    </row>
    <row r="96" spans="1:4">
      <c r="A96" s="35" t="s">
        <v>56</v>
      </c>
      <c r="B96" s="35" t="s">
        <v>55</v>
      </c>
      <c r="C96" s="38">
        <v>9.5</v>
      </c>
      <c r="D96" s="59">
        <v>10</v>
      </c>
    </row>
    <row r="97" spans="1:4">
      <c r="A97" s="35" t="s">
        <v>57</v>
      </c>
      <c r="B97" s="35" t="s">
        <v>56</v>
      </c>
      <c r="C97" s="38">
        <v>9.5</v>
      </c>
      <c r="D97" s="59">
        <v>40</v>
      </c>
    </row>
    <row r="98" spans="1:4">
      <c r="A98" s="35" t="s">
        <v>58</v>
      </c>
      <c r="B98" s="35" t="s">
        <v>57</v>
      </c>
      <c r="C98" s="38">
        <v>9.5</v>
      </c>
      <c r="D98" s="59">
        <v>60</v>
      </c>
    </row>
    <row r="99" spans="1:4">
      <c r="A99" s="35" t="s">
        <v>59</v>
      </c>
      <c r="B99" s="35" t="s">
        <v>58</v>
      </c>
      <c r="C99" s="38">
        <v>9.5</v>
      </c>
      <c r="D99" s="59">
        <v>100</v>
      </c>
    </row>
    <row r="100" spans="1:4">
      <c r="A100" s="35" t="s">
        <v>11</v>
      </c>
      <c r="B100" s="35" t="s">
        <v>59</v>
      </c>
      <c r="C100" s="38">
        <v>9.5</v>
      </c>
      <c r="D100" s="59">
        <v>130</v>
      </c>
    </row>
    <row r="101" spans="1:4">
      <c r="A101" s="35" t="s">
        <v>60</v>
      </c>
      <c r="B101" s="35" t="s">
        <v>23</v>
      </c>
      <c r="C101" s="38">
        <v>9.6</v>
      </c>
      <c r="D101" s="59">
        <v>520</v>
      </c>
    </row>
    <row r="102" spans="1:4">
      <c r="A102" s="35" t="s">
        <v>62</v>
      </c>
      <c r="B102" s="35" t="s">
        <v>60</v>
      </c>
      <c r="C102" s="38">
        <v>9.6</v>
      </c>
      <c r="D102" s="59">
        <v>430</v>
      </c>
    </row>
    <row r="103" spans="1:4">
      <c r="A103" s="35" t="s">
        <v>63</v>
      </c>
      <c r="B103" s="35" t="s">
        <v>62</v>
      </c>
      <c r="C103" s="38">
        <v>9.6</v>
      </c>
      <c r="D103" s="59">
        <v>300</v>
      </c>
    </row>
    <row r="104" spans="1:4">
      <c r="A104" s="35" t="s">
        <v>64</v>
      </c>
      <c r="B104" s="35" t="s">
        <v>63</v>
      </c>
      <c r="C104" s="38">
        <v>9.6</v>
      </c>
      <c r="D104" s="59">
        <v>160</v>
      </c>
    </row>
    <row r="105" spans="1:4">
      <c r="A105" s="35" t="s">
        <v>65</v>
      </c>
      <c r="B105" s="35" t="s">
        <v>64</v>
      </c>
      <c r="C105" s="38">
        <v>9.6</v>
      </c>
      <c r="D105" s="59">
        <v>120</v>
      </c>
    </row>
    <row r="106" spans="1:4">
      <c r="A106" s="35" t="s">
        <v>66</v>
      </c>
      <c r="B106" s="35" t="s">
        <v>65</v>
      </c>
      <c r="C106" s="38">
        <v>9.6</v>
      </c>
      <c r="D106" s="59">
        <v>30</v>
      </c>
    </row>
    <row r="107" spans="1:4">
      <c r="A107" s="35" t="s">
        <v>67</v>
      </c>
      <c r="B107" s="35" t="s">
        <v>66</v>
      </c>
      <c r="C107" s="38">
        <v>9.6</v>
      </c>
      <c r="D107" s="59">
        <v>60</v>
      </c>
    </row>
    <row r="108" spans="1:4">
      <c r="A108" s="35" t="s">
        <v>68</v>
      </c>
      <c r="B108" s="35" t="s">
        <v>67</v>
      </c>
      <c r="C108" s="38">
        <v>9.6</v>
      </c>
      <c r="D108" s="59">
        <v>90</v>
      </c>
    </row>
    <row r="109" spans="1:4">
      <c r="A109" s="35" t="s">
        <v>69</v>
      </c>
      <c r="B109" s="35" t="s">
        <v>68</v>
      </c>
      <c r="C109" s="38">
        <v>9.6</v>
      </c>
      <c r="D109" s="59">
        <v>160</v>
      </c>
    </row>
    <row r="110" spans="1:4">
      <c r="A110" s="35" t="s">
        <v>70</v>
      </c>
      <c r="B110" s="35" t="s">
        <v>69</v>
      </c>
      <c r="C110" s="38">
        <v>9.6</v>
      </c>
      <c r="D110" s="59">
        <v>200</v>
      </c>
    </row>
    <row r="111" spans="1:4">
      <c r="A111" s="35" t="s">
        <v>25</v>
      </c>
      <c r="B111" s="35" t="s">
        <v>70</v>
      </c>
      <c r="C111" s="38">
        <v>9.6</v>
      </c>
      <c r="D111" s="59">
        <v>250</v>
      </c>
    </row>
    <row r="112" spans="1:4">
      <c r="A112" s="35" t="s">
        <v>71</v>
      </c>
      <c r="B112" s="35" t="s">
        <v>25</v>
      </c>
      <c r="C112" s="38">
        <v>16.399999999999999</v>
      </c>
      <c r="D112" s="59">
        <v>270</v>
      </c>
    </row>
    <row r="113" spans="1:4">
      <c r="A113" s="35" t="s">
        <v>74</v>
      </c>
      <c r="B113" s="35" t="s">
        <v>71</v>
      </c>
      <c r="C113" s="38">
        <v>16.399999999999999</v>
      </c>
      <c r="D113" s="59">
        <v>200</v>
      </c>
    </row>
    <row r="114" spans="1:4">
      <c r="A114" s="35" t="s">
        <v>75</v>
      </c>
      <c r="B114" s="35" t="s">
        <v>74</v>
      </c>
      <c r="C114" s="38">
        <v>16.399999999999999</v>
      </c>
      <c r="D114" s="59">
        <v>170</v>
      </c>
    </row>
    <row r="115" spans="1:4">
      <c r="A115" s="35" t="s">
        <v>76</v>
      </c>
      <c r="B115" s="35" t="s">
        <v>75</v>
      </c>
      <c r="C115" s="38">
        <v>16.399999999999999</v>
      </c>
      <c r="D115" s="59">
        <v>100</v>
      </c>
    </row>
    <row r="116" spans="1:4">
      <c r="A116" s="35" t="s">
        <v>77</v>
      </c>
      <c r="B116" s="35" t="s">
        <v>76</v>
      </c>
      <c r="C116" s="38">
        <v>16.399999999999999</v>
      </c>
      <c r="D116" s="59">
        <v>50</v>
      </c>
    </row>
    <row r="117" spans="1:4">
      <c r="A117" s="35" t="s">
        <v>78</v>
      </c>
      <c r="B117" s="35" t="s">
        <v>77</v>
      </c>
      <c r="C117" s="38">
        <v>16.399999999999999</v>
      </c>
      <c r="D117" s="59">
        <v>10</v>
      </c>
    </row>
    <row r="118" spans="1:4">
      <c r="A118" s="35" t="s">
        <v>79</v>
      </c>
      <c r="B118" s="35" t="s">
        <v>78</v>
      </c>
      <c r="C118" s="38">
        <v>16.399999999999999</v>
      </c>
      <c r="D118" s="59">
        <v>20</v>
      </c>
    </row>
    <row r="119" spans="1:4">
      <c r="A119" s="35" t="s">
        <v>80</v>
      </c>
      <c r="B119" s="35" t="s">
        <v>79</v>
      </c>
      <c r="C119" s="38">
        <v>16.399999999999999</v>
      </c>
      <c r="D119" s="59">
        <v>60</v>
      </c>
    </row>
    <row r="120" spans="1:4">
      <c r="A120" s="35" t="s">
        <v>81</v>
      </c>
      <c r="B120" s="35" t="s">
        <v>80</v>
      </c>
      <c r="C120" s="38">
        <v>16.399999999999999</v>
      </c>
      <c r="D120" s="59">
        <v>120</v>
      </c>
    </row>
    <row r="121" spans="1:4">
      <c r="A121" s="35" t="s">
        <v>26</v>
      </c>
      <c r="B121" s="35" t="s">
        <v>81</v>
      </c>
      <c r="C121" s="38">
        <v>16.399999999999999</v>
      </c>
      <c r="D121" s="59">
        <v>160</v>
      </c>
    </row>
    <row r="122" spans="1:4">
      <c r="A122" s="35"/>
      <c r="B122" s="35"/>
      <c r="C122" s="38"/>
      <c r="D122" s="38"/>
    </row>
    <row r="123" spans="1:4">
      <c r="A123" s="35"/>
      <c r="B123" s="35"/>
      <c r="C123" s="38"/>
      <c r="D123" s="38"/>
    </row>
    <row r="124" spans="1:4">
      <c r="A124" s="35"/>
      <c r="B124" s="35"/>
      <c r="C124" s="38"/>
      <c r="D124" s="38"/>
    </row>
    <row r="125" spans="1:4">
      <c r="A125" s="35"/>
      <c r="B125" s="35"/>
      <c r="C125" s="38"/>
      <c r="D125" s="38"/>
    </row>
    <row r="126" spans="1:4">
      <c r="A126" s="35"/>
      <c r="B126" s="35"/>
      <c r="C126" s="38"/>
      <c r="D126" s="38"/>
    </row>
    <row r="127" spans="1:4">
      <c r="A127" s="35"/>
      <c r="B127" s="35"/>
      <c r="C127" s="38"/>
      <c r="D127" s="38"/>
    </row>
    <row r="128" spans="1:4">
      <c r="A128" s="35"/>
      <c r="B128" s="35"/>
      <c r="C128" s="38"/>
      <c r="D128" s="38"/>
    </row>
    <row r="129" spans="1:4">
      <c r="A129" s="35"/>
      <c r="B129" s="35"/>
      <c r="C129" s="38"/>
      <c r="D129" s="38"/>
    </row>
    <row r="130" spans="1:4">
      <c r="A130" s="35"/>
      <c r="B130" s="35"/>
      <c r="C130" s="38"/>
      <c r="D130" s="38"/>
    </row>
    <row r="131" spans="1:4">
      <c r="A131" s="35"/>
      <c r="B131" s="35"/>
      <c r="C131" s="38"/>
      <c r="D131" s="38"/>
    </row>
    <row r="132" spans="1:4">
      <c r="A132" s="35"/>
      <c r="B132" s="35"/>
      <c r="C132" s="38"/>
      <c r="D132" s="38"/>
    </row>
    <row r="133" spans="1:4">
      <c r="A133" s="35"/>
      <c r="B133" s="35"/>
      <c r="C133" s="38"/>
      <c r="D133" s="38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992"/>
  <sheetViews>
    <sheetView tabSelected="1" workbookViewId="0"/>
  </sheetViews>
  <sheetFormatPr defaultColWidth="11.25" defaultRowHeight="15" customHeight="1"/>
  <cols>
    <col min="1" max="1" width="20.58203125" customWidth="1"/>
    <col min="2" max="2" width="32.5" customWidth="1"/>
  </cols>
  <sheetData>
    <row r="1" spans="1:8">
      <c r="A1" s="39"/>
      <c r="B1" s="40" t="s">
        <v>86</v>
      </c>
      <c r="C1" s="41"/>
      <c r="D1" s="42" t="s">
        <v>87</v>
      </c>
      <c r="E1" s="41"/>
      <c r="H1" s="43"/>
    </row>
    <row r="2" spans="1:8">
      <c r="A2" s="39" t="s">
        <v>88</v>
      </c>
      <c r="B2" s="40">
        <f>14*3.9 / 320</f>
        <v>0.170625</v>
      </c>
      <c r="C2" s="41" t="s">
        <v>89</v>
      </c>
      <c r="D2" s="42">
        <f>6*2.6 / 320</f>
        <v>4.8750000000000002E-2</v>
      </c>
      <c r="E2" s="41" t="s">
        <v>89</v>
      </c>
      <c r="H2" s="43"/>
    </row>
    <row r="3" spans="1:8">
      <c r="A3" s="39" t="s">
        <v>90</v>
      </c>
      <c r="B3" s="44">
        <f>3*3.1  / 320</f>
        <v>2.9062500000000002E-2</v>
      </c>
      <c r="C3" s="41" t="s">
        <v>89</v>
      </c>
      <c r="D3" s="42">
        <f>1*3.1  / 320</f>
        <v>9.6874999999999999E-3</v>
      </c>
      <c r="E3" s="41" t="s">
        <v>89</v>
      </c>
      <c r="H3" s="43"/>
    </row>
    <row r="4" spans="1:8">
      <c r="A4" s="39" t="s">
        <v>91</v>
      </c>
      <c r="B4" s="40">
        <f>(2*0.016 + 168 * 1 + 17*5 + 16*168)/ 320</f>
        <v>9.1907250000000005</v>
      </c>
      <c r="C4" s="41" t="s">
        <v>89</v>
      </c>
      <c r="D4" s="42">
        <f>(2*0.016 + 36 * 1 + 4*5 + 4*36)/ 320</f>
        <v>0.62509999999999999</v>
      </c>
      <c r="E4" s="41" t="s">
        <v>89</v>
      </c>
      <c r="H4" s="43"/>
    </row>
    <row r="5" spans="1:8">
      <c r="A5" s="39" t="s">
        <v>92</v>
      </c>
      <c r="B5" s="40">
        <v>1</v>
      </c>
      <c r="C5" s="41" t="s">
        <v>89</v>
      </c>
      <c r="D5" s="42">
        <f>2*0.016 / 320</f>
        <v>1E-4</v>
      </c>
      <c r="E5" s="41" t="s">
        <v>89</v>
      </c>
      <c r="H5" s="43"/>
    </row>
    <row r="6" spans="1:8">
      <c r="A6" s="39" t="s">
        <v>93</v>
      </c>
      <c r="B6" s="40">
        <f>2*0.016 / 320</f>
        <v>1E-4</v>
      </c>
      <c r="C6" s="41" t="s">
        <v>89</v>
      </c>
      <c r="D6" s="42">
        <f>36*1  / 320</f>
        <v>0.1125</v>
      </c>
      <c r="E6" s="41" t="s">
        <v>89</v>
      </c>
      <c r="H6" s="43"/>
    </row>
    <row r="7" spans="1:8">
      <c r="A7" s="39" t="s">
        <v>94</v>
      </c>
      <c r="B7" s="40">
        <v>625</v>
      </c>
      <c r="C7" s="41" t="s">
        <v>89</v>
      </c>
      <c r="D7" s="42">
        <f>4*5 / 320</f>
        <v>6.25E-2</v>
      </c>
      <c r="E7" s="41" t="s">
        <v>89</v>
      </c>
      <c r="H7" s="43"/>
    </row>
    <row r="8" spans="1:8">
      <c r="A8" s="39" t="s">
        <v>95</v>
      </c>
      <c r="B8" s="40">
        <f>168*1  / 320</f>
        <v>0.52500000000000002</v>
      </c>
      <c r="C8" s="41" t="s">
        <v>89</v>
      </c>
      <c r="D8" s="42">
        <f>4*36 / 320</f>
        <v>0.45</v>
      </c>
      <c r="E8" s="41" t="s">
        <v>89</v>
      </c>
      <c r="H8" s="43"/>
    </row>
    <row r="9" spans="1:8">
      <c r="A9" s="39" t="s">
        <v>96</v>
      </c>
      <c r="B9" s="40">
        <f>17*5 / 320</f>
        <v>0.265625</v>
      </c>
      <c r="C9" s="41" t="s">
        <v>89</v>
      </c>
      <c r="D9" s="42">
        <f>8*3.9 / 1280</f>
        <v>2.4375000000000001E-2</v>
      </c>
      <c r="E9" s="41" t="s">
        <v>89</v>
      </c>
      <c r="H9" s="43"/>
    </row>
    <row r="10" spans="1:8">
      <c r="A10" s="39" t="s">
        <v>97</v>
      </c>
      <c r="B10" s="40">
        <f>5*3.1 / 1280</f>
        <v>1.2109375E-2</v>
      </c>
      <c r="C10" s="41" t="s">
        <v>89</v>
      </c>
      <c r="D10" s="42">
        <f>2*3.1 / 1280</f>
        <v>4.84375E-3</v>
      </c>
      <c r="E10" s="41" t="s">
        <v>89</v>
      </c>
      <c r="H10" s="43"/>
    </row>
    <row r="11" spans="1:8">
      <c r="A11" s="39" t="s">
        <v>98</v>
      </c>
      <c r="B11" s="40">
        <f>(2*0.016 + 636*1 + 64*5 + 32*636) / 1280</f>
        <v>16.646899999999999</v>
      </c>
      <c r="C11" s="41" t="s">
        <v>89</v>
      </c>
      <c r="D11" s="42">
        <f>(2*0.016 + 96*1 + 10*5 + 4*96) / 1280</f>
        <v>0.41408749999999994</v>
      </c>
      <c r="E11" s="41" t="s">
        <v>89</v>
      </c>
      <c r="H11" s="43"/>
    </row>
    <row r="12" spans="1:8">
      <c r="A12" s="39" t="s">
        <v>99</v>
      </c>
      <c r="B12" s="40">
        <f>2*0.016 / 1280</f>
        <v>2.5000000000000001E-5</v>
      </c>
      <c r="C12" s="41" t="s">
        <v>89</v>
      </c>
      <c r="D12" s="42">
        <f>2*0.016 / 1280</f>
        <v>2.5000000000000001E-5</v>
      </c>
      <c r="E12" s="41" t="s">
        <v>89</v>
      </c>
      <c r="H12" s="43"/>
    </row>
    <row r="13" spans="1:8">
      <c r="A13" s="39" t="s">
        <v>100</v>
      </c>
      <c r="B13" s="40">
        <f>636*1  / 1280</f>
        <v>0.49687500000000001</v>
      </c>
      <c r="C13" s="41" t="s">
        <v>89</v>
      </c>
      <c r="D13" s="42">
        <f>96*1  / 1280</f>
        <v>7.4999999999999997E-2</v>
      </c>
      <c r="E13" s="41" t="s">
        <v>89</v>
      </c>
      <c r="H13" s="43"/>
    </row>
    <row r="14" spans="1:8">
      <c r="A14" s="39" t="s">
        <v>101</v>
      </c>
      <c r="B14" s="40">
        <f>64*5 / 1280</f>
        <v>0.25</v>
      </c>
      <c r="C14" s="41" t="s">
        <v>89</v>
      </c>
      <c r="D14" s="42">
        <f>10*5 / 1280</f>
        <v>3.90625E-2</v>
      </c>
      <c r="E14" s="41" t="s">
        <v>89</v>
      </c>
      <c r="H14" s="43"/>
    </row>
    <row r="15" spans="1:8">
      <c r="A15" s="39" t="s">
        <v>102</v>
      </c>
      <c r="B15" s="40">
        <f>32*636 / 1280</f>
        <v>15.9</v>
      </c>
      <c r="C15" s="41" t="s">
        <v>89</v>
      </c>
      <c r="D15" s="42">
        <f>4*96 / 1280</f>
        <v>0.3</v>
      </c>
      <c r="E15" s="41" t="s">
        <v>89</v>
      </c>
      <c r="H15" s="43"/>
    </row>
    <row r="16" spans="1:8">
      <c r="A16" s="39" t="s">
        <v>103</v>
      </c>
      <c r="B16" s="40">
        <f>14*1100 / 320</f>
        <v>48.125</v>
      </c>
      <c r="C16" s="41" t="s">
        <v>89</v>
      </c>
      <c r="D16" s="42">
        <f>6*750 / 320</f>
        <v>14.0625</v>
      </c>
      <c r="E16" s="41" t="s">
        <v>89</v>
      </c>
      <c r="H16" s="43"/>
    </row>
    <row r="17" spans="1:11">
      <c r="A17" s="39" t="s">
        <v>104</v>
      </c>
      <c r="B17" s="45">
        <f>1*140 / 320</f>
        <v>0.4375</v>
      </c>
      <c r="C17" s="41" t="s">
        <v>89</v>
      </c>
      <c r="D17" s="42">
        <f>1*140 / 320</f>
        <v>0.4375</v>
      </c>
      <c r="E17" s="41" t="s">
        <v>89</v>
      </c>
      <c r="H17" s="43"/>
    </row>
    <row r="18" spans="1:11">
      <c r="A18" s="39" t="s">
        <v>105</v>
      </c>
      <c r="B18" s="45">
        <f>(2*1.5 + 168*58 + 17*95 + 300*168) / 320</f>
        <v>193.00624999999999</v>
      </c>
      <c r="C18" s="41" t="s">
        <v>89</v>
      </c>
      <c r="D18" s="42">
        <f>(2*1.5 + 36*58 + 4*95 + 300*36) / 320</f>
        <v>41.471874999999997</v>
      </c>
      <c r="E18" s="41" t="s">
        <v>89</v>
      </c>
      <c r="H18" s="43"/>
    </row>
    <row r="19" spans="1:11">
      <c r="A19" s="39" t="s">
        <v>106</v>
      </c>
      <c r="B19" s="45">
        <f>2*1.5 / 320</f>
        <v>9.3749999999999997E-3</v>
      </c>
      <c r="C19" s="41" t="s">
        <v>89</v>
      </c>
      <c r="D19" s="42">
        <f>2*1.5 / 320</f>
        <v>9.3749999999999997E-3</v>
      </c>
      <c r="E19" s="41" t="s">
        <v>89</v>
      </c>
      <c r="H19" s="43"/>
    </row>
    <row r="20" spans="1:11">
      <c r="A20" s="39" t="s">
        <v>107</v>
      </c>
      <c r="B20" s="45">
        <f>168*58  / 320</f>
        <v>30.45</v>
      </c>
      <c r="C20" s="41" t="s">
        <v>89</v>
      </c>
      <c r="D20" s="42">
        <f>36*58  / 320</f>
        <v>6.5250000000000004</v>
      </c>
      <c r="E20" s="41" t="s">
        <v>89</v>
      </c>
      <c r="H20" s="43"/>
    </row>
    <row r="21" spans="1:11">
      <c r="A21" s="39" t="s">
        <v>108</v>
      </c>
      <c r="B21" s="45">
        <f>17*95 / 320</f>
        <v>5.046875</v>
      </c>
      <c r="C21" s="41" t="s">
        <v>89</v>
      </c>
      <c r="D21" s="42">
        <f>4*95 / 320</f>
        <v>1.1875</v>
      </c>
      <c r="E21" s="41" t="s">
        <v>89</v>
      </c>
      <c r="H21" s="43"/>
    </row>
    <row r="22" spans="1:11">
      <c r="A22" s="39" t="s">
        <v>109</v>
      </c>
      <c r="B22" s="45">
        <f>300*168 / 320</f>
        <v>157.5</v>
      </c>
      <c r="C22" s="41" t="s">
        <v>89</v>
      </c>
      <c r="D22" s="42">
        <f>300*36 / 320</f>
        <v>33.75</v>
      </c>
      <c r="E22" s="41" t="s">
        <v>89</v>
      </c>
      <c r="H22" s="43"/>
    </row>
    <row r="23" spans="1:11">
      <c r="A23" s="39" t="s">
        <v>110</v>
      </c>
      <c r="B23" s="45">
        <f>53*1100 / 1280</f>
        <v>45.546875</v>
      </c>
      <c r="C23" s="41" t="s">
        <v>89</v>
      </c>
      <c r="D23" s="42">
        <f>8*1100 / 1280</f>
        <v>6.875</v>
      </c>
      <c r="E23" s="41" t="s">
        <v>89</v>
      </c>
      <c r="H23" s="43"/>
    </row>
    <row r="24" spans="1:11">
      <c r="A24" s="39" t="s">
        <v>111</v>
      </c>
      <c r="B24" s="45">
        <f>5*200 / 1280</f>
        <v>0.78125</v>
      </c>
      <c r="C24" s="41" t="s">
        <v>89</v>
      </c>
      <c r="D24" s="42">
        <f>2*140 / 1280</f>
        <v>0.21875</v>
      </c>
      <c r="E24" s="41" t="s">
        <v>89</v>
      </c>
      <c r="H24" s="43"/>
    </row>
    <row r="25" spans="1:11">
      <c r="A25" s="39" t="s">
        <v>112</v>
      </c>
      <c r="B25" s="45">
        <f>(2*1.5 + 636*58 + 64*95 + 1100*636) / 1280</f>
        <v>580.13359375000005</v>
      </c>
      <c r="C25" s="41" t="s">
        <v>89</v>
      </c>
      <c r="D25" s="42">
        <f>(2*1.5 + 96*58 + 10*95 + 300*96) / 1280</f>
        <v>27.594531249999999</v>
      </c>
      <c r="E25" s="41" t="s">
        <v>89</v>
      </c>
      <c r="H25" s="43"/>
    </row>
    <row r="26" spans="1:11">
      <c r="A26" s="39" t="s">
        <v>113</v>
      </c>
      <c r="B26" s="45">
        <f>2*1.5 / 1280</f>
        <v>2.3437499999999999E-3</v>
      </c>
      <c r="C26" s="41" t="s">
        <v>89</v>
      </c>
      <c r="D26" s="42">
        <f>2*1.5 / 1280</f>
        <v>2.3437499999999999E-3</v>
      </c>
      <c r="E26" s="41" t="s">
        <v>89</v>
      </c>
      <c r="H26" s="43"/>
    </row>
    <row r="27" spans="1:11">
      <c r="A27" s="39" t="s">
        <v>114</v>
      </c>
      <c r="B27" s="45">
        <f>636*58  / 1280</f>
        <v>28.818750000000001</v>
      </c>
      <c r="C27" s="41" t="s">
        <v>89</v>
      </c>
      <c r="D27" s="46">
        <f>96*58  / 1280</f>
        <v>4.3499999999999996</v>
      </c>
      <c r="E27" s="41" t="s">
        <v>89</v>
      </c>
      <c r="F27" s="37"/>
      <c r="G27" s="37"/>
      <c r="H27" s="47"/>
      <c r="I27" s="48"/>
      <c r="J27" s="37"/>
      <c r="K27" s="37"/>
    </row>
    <row r="28" spans="1:11">
      <c r="A28" s="39" t="s">
        <v>115</v>
      </c>
      <c r="B28" s="45">
        <f>64*95 / 1280</f>
        <v>4.75</v>
      </c>
      <c r="C28" s="41" t="s">
        <v>89</v>
      </c>
      <c r="D28" s="46">
        <f>10*95 / 1280</f>
        <v>0.7421875</v>
      </c>
      <c r="E28" s="41" t="s">
        <v>89</v>
      </c>
      <c r="F28" s="37"/>
      <c r="G28" s="37"/>
      <c r="H28" s="47"/>
      <c r="I28" s="48"/>
      <c r="J28" s="37"/>
      <c r="K28" s="37"/>
    </row>
    <row r="29" spans="1:11">
      <c r="A29" s="39" t="s">
        <v>116</v>
      </c>
      <c r="B29" s="45">
        <f>1100*96 / 1280</f>
        <v>82.5</v>
      </c>
      <c r="C29" s="41" t="s">
        <v>89</v>
      </c>
      <c r="D29" s="46">
        <f>300*96 / 1280</f>
        <v>22.5</v>
      </c>
      <c r="E29" s="41" t="s">
        <v>89</v>
      </c>
      <c r="F29" s="37"/>
      <c r="G29" s="37"/>
      <c r="H29" s="47"/>
      <c r="I29" s="49"/>
      <c r="J29" s="37"/>
      <c r="K29" s="37"/>
    </row>
    <row r="30" spans="1:11">
      <c r="A30" s="39" t="s">
        <v>117</v>
      </c>
      <c r="B30" s="45">
        <f>1344*14/320</f>
        <v>58.8</v>
      </c>
      <c r="C30" s="41" t="s">
        <v>118</v>
      </c>
      <c r="D30" s="46">
        <f>288*6/320</f>
        <v>5.4</v>
      </c>
      <c r="E30" s="41" t="s">
        <v>118</v>
      </c>
      <c r="F30" s="37"/>
      <c r="G30" s="37"/>
      <c r="H30" s="47"/>
      <c r="I30" s="48"/>
      <c r="J30" s="37"/>
      <c r="K30" s="37"/>
    </row>
    <row r="31" spans="1:11">
      <c r="A31" s="39" t="s">
        <v>119</v>
      </c>
      <c r="B31" s="45">
        <f>5088*53/1280</f>
        <v>210.67500000000001</v>
      </c>
      <c r="C31" s="41" t="s">
        <v>118</v>
      </c>
      <c r="D31" s="46">
        <f>768*8/1280</f>
        <v>4.8</v>
      </c>
      <c r="E31" s="41" t="s">
        <v>118</v>
      </c>
      <c r="F31" s="37"/>
      <c r="G31" s="37"/>
      <c r="H31" s="47"/>
      <c r="I31" s="48"/>
      <c r="J31" s="37"/>
      <c r="K31" s="37"/>
    </row>
    <row r="32" spans="1:11">
      <c r="A32" s="39" t="s">
        <v>120</v>
      </c>
      <c r="B32" s="45">
        <f>120*3/320</f>
        <v>1.125</v>
      </c>
      <c r="C32" s="41" t="s">
        <v>121</v>
      </c>
      <c r="D32" s="46">
        <f>40*1/320</f>
        <v>0.125</v>
      </c>
      <c r="E32" s="41" t="s">
        <v>121</v>
      </c>
      <c r="F32" s="37"/>
      <c r="G32" s="37"/>
      <c r="H32" s="47"/>
      <c r="I32" s="49"/>
      <c r="J32" s="37"/>
      <c r="K32" s="37"/>
    </row>
    <row r="33" spans="1:11">
      <c r="A33" s="39" t="s">
        <v>122</v>
      </c>
      <c r="B33" s="45">
        <f>600*5/1280</f>
        <v>2.34375</v>
      </c>
      <c r="C33" s="41" t="s">
        <v>121</v>
      </c>
      <c r="D33" s="46">
        <f>120*2/1280</f>
        <v>0.1875</v>
      </c>
      <c r="E33" s="41" t="s">
        <v>121</v>
      </c>
      <c r="F33" s="37"/>
      <c r="G33" s="37"/>
      <c r="H33" s="47"/>
      <c r="I33" s="48"/>
      <c r="J33" s="37"/>
      <c r="K33" s="37"/>
    </row>
    <row r="34" spans="1:11">
      <c r="A34" s="37"/>
      <c r="B34" s="50"/>
      <c r="C34" s="37"/>
      <c r="D34" s="46"/>
      <c r="E34" s="37"/>
      <c r="F34" s="37"/>
      <c r="G34" s="37"/>
      <c r="H34" s="41"/>
      <c r="I34" s="51"/>
      <c r="J34" s="41"/>
      <c r="K34" s="37"/>
    </row>
    <row r="35" spans="1:11">
      <c r="A35" s="37"/>
      <c r="B35" s="50"/>
      <c r="C35" s="37"/>
      <c r="D35" s="46"/>
      <c r="E35" s="37"/>
      <c r="F35" s="37"/>
      <c r="G35" s="37"/>
      <c r="H35" s="41"/>
      <c r="I35" s="51"/>
      <c r="J35" s="41"/>
      <c r="K35" s="37"/>
    </row>
    <row r="36" spans="1:11">
      <c r="A36" s="37"/>
      <c r="B36" s="50"/>
      <c r="C36" s="37"/>
      <c r="D36" s="46"/>
      <c r="E36" s="37"/>
      <c r="F36" s="37"/>
      <c r="G36" s="37"/>
      <c r="H36" s="41"/>
      <c r="I36" s="51"/>
      <c r="J36" s="41"/>
      <c r="K36" s="37"/>
    </row>
    <row r="37" spans="1:11">
      <c r="A37" s="37"/>
      <c r="B37" s="50"/>
      <c r="C37" s="37"/>
      <c r="D37" s="46"/>
      <c r="E37" s="37"/>
      <c r="F37" s="37"/>
      <c r="G37" s="37"/>
      <c r="H37" s="41"/>
      <c r="I37" s="51"/>
      <c r="J37" s="41"/>
      <c r="K37" s="37"/>
    </row>
    <row r="38" spans="1:11">
      <c r="A38" s="37"/>
      <c r="B38" s="50"/>
      <c r="C38" s="37"/>
      <c r="D38" s="46"/>
      <c r="E38" s="37"/>
      <c r="F38" s="37"/>
      <c r="G38" s="37"/>
      <c r="H38" s="41"/>
      <c r="I38" s="51"/>
      <c r="J38" s="41"/>
      <c r="K38" s="37"/>
    </row>
    <row r="39" spans="1:11">
      <c r="A39" s="37"/>
      <c r="B39" s="50"/>
      <c r="C39" s="37"/>
      <c r="D39" s="46"/>
      <c r="E39" s="37"/>
      <c r="F39" s="37"/>
      <c r="G39" s="37"/>
      <c r="H39" s="41"/>
      <c r="I39" s="52"/>
      <c r="J39" s="41"/>
      <c r="K39" s="37"/>
    </row>
    <row r="40" spans="1:11">
      <c r="A40" s="37"/>
      <c r="B40" s="50"/>
      <c r="C40" s="37"/>
      <c r="D40" s="46"/>
      <c r="E40" s="37"/>
      <c r="F40" s="37"/>
      <c r="G40" s="37"/>
      <c r="H40" s="41"/>
      <c r="I40" s="51"/>
      <c r="J40" s="41"/>
      <c r="K40" s="37"/>
    </row>
    <row r="41" spans="1:11">
      <c r="A41" s="37"/>
      <c r="B41" s="50"/>
      <c r="C41" s="37"/>
      <c r="D41" s="46"/>
      <c r="E41" s="37"/>
      <c r="F41" s="37"/>
      <c r="G41" s="37"/>
      <c r="H41" s="41"/>
      <c r="I41" s="41"/>
      <c r="J41" s="41"/>
      <c r="K41" s="37"/>
    </row>
    <row r="42" spans="1:11">
      <c r="A42" s="37"/>
      <c r="B42" s="50"/>
      <c r="C42" s="37"/>
      <c r="D42" s="46"/>
      <c r="E42" s="37"/>
      <c r="F42" s="37"/>
      <c r="G42" s="37"/>
      <c r="H42" s="41"/>
      <c r="I42" s="41"/>
      <c r="J42" s="41"/>
      <c r="K42" s="37"/>
    </row>
    <row r="43" spans="1:11">
      <c r="A43" s="37"/>
      <c r="B43" s="50"/>
      <c r="C43" s="37"/>
      <c r="D43" s="46"/>
      <c r="E43" s="37"/>
      <c r="F43" s="37"/>
      <c r="G43" s="37"/>
      <c r="H43" s="41"/>
      <c r="I43" s="41"/>
      <c r="J43" s="41"/>
      <c r="K43" s="37"/>
    </row>
    <row r="44" spans="1:11">
      <c r="A44" s="37"/>
      <c r="B44" s="50"/>
      <c r="C44" s="37"/>
      <c r="D44" s="46"/>
      <c r="E44" s="37"/>
      <c r="F44" s="37"/>
      <c r="G44" s="37"/>
      <c r="H44" s="41"/>
      <c r="I44" s="41"/>
      <c r="J44" s="41"/>
      <c r="K44" s="37"/>
    </row>
    <row r="45" spans="1:11">
      <c r="A45" s="37"/>
      <c r="B45" s="50"/>
      <c r="C45" s="37"/>
      <c r="D45" s="46"/>
      <c r="E45" s="37"/>
      <c r="F45" s="37"/>
      <c r="G45" s="37"/>
      <c r="H45" s="41"/>
      <c r="I45" s="41"/>
      <c r="J45" s="41"/>
      <c r="K45" s="37"/>
    </row>
    <row r="46" spans="1:11">
      <c r="A46" s="37"/>
      <c r="B46" s="50"/>
      <c r="C46" s="37"/>
      <c r="D46" s="46"/>
      <c r="E46" s="37"/>
      <c r="F46" s="37"/>
      <c r="G46" s="37"/>
      <c r="H46" s="41"/>
      <c r="I46" s="41"/>
      <c r="J46" s="41"/>
      <c r="K46" s="37"/>
    </row>
    <row r="47" spans="1:11">
      <c r="A47" s="37"/>
      <c r="B47" s="50"/>
      <c r="C47" s="37"/>
      <c r="D47" s="46"/>
      <c r="E47" s="37"/>
      <c r="F47" s="37"/>
      <c r="G47" s="37"/>
      <c r="H47" s="41"/>
      <c r="I47" s="41"/>
      <c r="J47" s="41"/>
      <c r="K47" s="37"/>
    </row>
    <row r="48" spans="1:11">
      <c r="A48" s="37"/>
      <c r="B48" s="50"/>
      <c r="C48" s="37"/>
      <c r="D48" s="46"/>
      <c r="E48" s="37"/>
      <c r="F48" s="37"/>
      <c r="G48" s="37"/>
      <c r="H48" s="41"/>
      <c r="I48" s="41"/>
      <c r="J48" s="41"/>
      <c r="K48" s="37"/>
    </row>
    <row r="49" spans="1:11">
      <c r="A49" s="37"/>
      <c r="B49" s="50"/>
      <c r="C49" s="37"/>
      <c r="D49" s="46"/>
      <c r="E49" s="37"/>
      <c r="F49" s="37"/>
      <c r="G49" s="37"/>
      <c r="H49" s="41"/>
      <c r="I49" s="41"/>
      <c r="J49" s="41"/>
      <c r="K49" s="37"/>
    </row>
    <row r="50" spans="1:11">
      <c r="A50" s="37"/>
      <c r="B50" s="50"/>
      <c r="C50" s="37"/>
      <c r="D50" s="46"/>
      <c r="E50" s="37"/>
      <c r="F50" s="37"/>
      <c r="G50" s="37"/>
      <c r="H50" s="41"/>
      <c r="I50" s="41"/>
      <c r="J50" s="41"/>
      <c r="K50" s="37"/>
    </row>
    <row r="51" spans="1:11">
      <c r="A51" s="37"/>
      <c r="B51" s="50"/>
      <c r="C51" s="37"/>
      <c r="D51" s="46"/>
      <c r="E51" s="37"/>
      <c r="F51" s="37"/>
      <c r="G51" s="37"/>
      <c r="H51" s="41"/>
      <c r="I51" s="41"/>
      <c r="J51" s="41"/>
      <c r="K51" s="37"/>
    </row>
    <row r="52" spans="1:11">
      <c r="A52" s="37"/>
      <c r="B52" s="50"/>
      <c r="C52" s="37"/>
      <c r="D52" s="46"/>
      <c r="E52" s="37"/>
      <c r="F52" s="37"/>
      <c r="G52" s="37"/>
      <c r="H52" s="41"/>
      <c r="I52" s="41"/>
      <c r="J52" s="41"/>
      <c r="K52" s="37"/>
    </row>
    <row r="53" spans="1:11">
      <c r="A53" s="37"/>
      <c r="B53" s="50"/>
      <c r="C53" s="37"/>
      <c r="D53" s="46"/>
      <c r="E53" s="37"/>
      <c r="F53" s="37"/>
      <c r="G53" s="37"/>
      <c r="H53" s="41"/>
      <c r="I53" s="41"/>
      <c r="J53" s="41"/>
      <c r="K53" s="37"/>
    </row>
    <row r="54" spans="1:11">
      <c r="A54" s="37"/>
      <c r="B54" s="50"/>
      <c r="C54" s="37"/>
      <c r="D54" s="46"/>
      <c r="E54" s="37"/>
      <c r="F54" s="37"/>
      <c r="G54" s="37"/>
      <c r="H54" s="41"/>
      <c r="I54" s="41"/>
      <c r="J54" s="41"/>
      <c r="K54" s="37"/>
    </row>
    <row r="55" spans="1:11">
      <c r="A55" s="37"/>
      <c r="B55" s="50"/>
      <c r="C55" s="37"/>
      <c r="D55" s="46"/>
      <c r="E55" s="37"/>
      <c r="F55" s="37"/>
      <c r="G55" s="37"/>
      <c r="H55" s="53"/>
      <c r="I55" s="41"/>
      <c r="J55" s="41"/>
      <c r="K55" s="37"/>
    </row>
    <row r="56" spans="1:11">
      <c r="A56" s="37"/>
      <c r="B56" s="50"/>
      <c r="C56" s="37"/>
      <c r="D56" s="46"/>
      <c r="E56" s="37"/>
      <c r="F56" s="37"/>
      <c r="G56" s="37"/>
      <c r="H56" s="53"/>
      <c r="I56" s="41"/>
      <c r="J56" s="41"/>
      <c r="K56" s="37"/>
    </row>
    <row r="57" spans="1:11">
      <c r="A57" s="37"/>
      <c r="B57" s="50"/>
      <c r="C57" s="37"/>
      <c r="D57" s="46"/>
      <c r="E57" s="37"/>
      <c r="F57" s="37"/>
      <c r="G57" s="37"/>
      <c r="H57" s="53"/>
      <c r="I57" s="41"/>
      <c r="J57" s="41"/>
      <c r="K57" s="37"/>
    </row>
    <row r="58" spans="1:11">
      <c r="A58" s="37"/>
      <c r="B58" s="50"/>
      <c r="C58" s="37"/>
      <c r="D58" s="46"/>
      <c r="E58" s="37"/>
      <c r="F58" s="37"/>
      <c r="G58" s="37"/>
      <c r="H58" s="53"/>
      <c r="I58" s="41"/>
      <c r="J58" s="41"/>
      <c r="K58" s="37"/>
    </row>
    <row r="59" spans="1:11">
      <c r="A59" s="37"/>
      <c r="B59" s="50"/>
      <c r="C59" s="37"/>
      <c r="D59" s="46"/>
      <c r="E59" s="37"/>
      <c r="F59" s="37"/>
      <c r="G59" s="37"/>
      <c r="H59" s="53"/>
      <c r="I59" s="41"/>
      <c r="J59" s="41"/>
      <c r="K59" s="37"/>
    </row>
    <row r="60" spans="1:11">
      <c r="A60" s="37"/>
      <c r="B60" s="50"/>
      <c r="C60" s="37"/>
      <c r="D60" s="46"/>
      <c r="E60" s="37"/>
      <c r="F60" s="37"/>
      <c r="G60" s="37"/>
      <c r="H60" s="53"/>
      <c r="I60" s="41"/>
      <c r="J60" s="41"/>
      <c r="K60" s="37"/>
    </row>
    <row r="61" spans="1:11">
      <c r="A61" s="37"/>
      <c r="B61" s="50"/>
      <c r="C61" s="37"/>
      <c r="D61" s="46"/>
      <c r="E61" s="37"/>
      <c r="F61" s="37"/>
      <c r="G61" s="37"/>
      <c r="H61" s="53"/>
      <c r="I61" s="41"/>
      <c r="J61" s="41"/>
      <c r="K61" s="37"/>
    </row>
    <row r="62" spans="1:11">
      <c r="A62" s="37"/>
      <c r="B62" s="50"/>
      <c r="C62" s="37"/>
      <c r="D62" s="46"/>
      <c r="E62" s="37"/>
      <c r="F62" s="37"/>
      <c r="G62" s="37"/>
      <c r="H62" s="53"/>
      <c r="I62" s="41"/>
      <c r="J62" s="41"/>
      <c r="K62" s="37"/>
    </row>
    <row r="63" spans="1:11">
      <c r="A63" s="37"/>
      <c r="B63" s="50"/>
      <c r="C63" s="37"/>
      <c r="D63" s="46"/>
      <c r="E63" s="37"/>
      <c r="F63" s="37"/>
      <c r="G63" s="37"/>
      <c r="H63" s="53"/>
      <c r="I63" s="41"/>
      <c r="J63" s="41"/>
      <c r="K63" s="37"/>
    </row>
    <row r="64" spans="1:11">
      <c r="A64" s="37"/>
      <c r="B64" s="50"/>
      <c r="C64" s="37"/>
      <c r="D64" s="46"/>
      <c r="E64" s="37"/>
      <c r="F64" s="37"/>
      <c r="G64" s="37"/>
      <c r="H64" s="53"/>
      <c r="I64" s="41"/>
      <c r="J64" s="41"/>
      <c r="K64" s="37"/>
    </row>
    <row r="65" spans="1:11">
      <c r="A65" s="37"/>
      <c r="B65" s="50"/>
      <c r="C65" s="37"/>
      <c r="D65" s="46"/>
      <c r="E65" s="37"/>
      <c r="F65" s="37"/>
      <c r="G65" s="37"/>
      <c r="H65" s="53"/>
      <c r="I65" s="41"/>
      <c r="J65" s="41"/>
      <c r="K65" s="37"/>
    </row>
    <row r="66" spans="1:11">
      <c r="A66" s="37"/>
      <c r="B66" s="50"/>
      <c r="C66" s="37"/>
      <c r="D66" s="46"/>
      <c r="E66" s="37"/>
      <c r="F66" s="37"/>
      <c r="G66" s="37"/>
      <c r="H66" s="54"/>
      <c r="I66" s="37"/>
      <c r="J66" s="37"/>
      <c r="K66" s="37"/>
    </row>
    <row r="67" spans="1:11">
      <c r="A67" s="37"/>
      <c r="B67" s="50"/>
      <c r="C67" s="37"/>
      <c r="D67" s="46"/>
      <c r="E67" s="37"/>
      <c r="F67" s="37"/>
      <c r="G67" s="37"/>
      <c r="H67" s="54"/>
      <c r="I67" s="37"/>
      <c r="J67" s="37"/>
      <c r="K67" s="37"/>
    </row>
    <row r="68" spans="1:11">
      <c r="A68" s="37"/>
      <c r="B68" s="50"/>
      <c r="C68" s="37"/>
      <c r="D68" s="46"/>
      <c r="E68" s="37"/>
      <c r="F68" s="37"/>
      <c r="G68" s="37"/>
      <c r="H68" s="54"/>
      <c r="I68" s="37"/>
      <c r="J68" s="37"/>
      <c r="K68" s="37"/>
    </row>
    <row r="69" spans="1:11">
      <c r="A69" s="37"/>
      <c r="B69" s="50"/>
      <c r="C69" s="37"/>
      <c r="D69" s="46"/>
      <c r="E69" s="37"/>
      <c r="F69" s="37"/>
      <c r="G69" s="37"/>
      <c r="H69" s="37"/>
      <c r="I69" s="37"/>
      <c r="J69" s="37"/>
      <c r="K69" s="37"/>
    </row>
    <row r="70" spans="1:11">
      <c r="B70" s="44"/>
      <c r="D70" s="42"/>
    </row>
    <row r="71" spans="1:11">
      <c r="B71" s="44"/>
      <c r="D71" s="42"/>
    </row>
    <row r="72" spans="1:11">
      <c r="B72" s="44"/>
      <c r="D72" s="42"/>
    </row>
    <row r="73" spans="1:11">
      <c r="B73" s="44"/>
      <c r="D73" s="42"/>
    </row>
    <row r="74" spans="1:11">
      <c r="B74" s="44"/>
      <c r="D74" s="42"/>
    </row>
    <row r="75" spans="1:11">
      <c r="B75" s="44"/>
      <c r="D75" s="42"/>
    </row>
    <row r="76" spans="1:11">
      <c r="B76" s="44"/>
      <c r="D76" s="42"/>
    </row>
    <row r="77" spans="1:11">
      <c r="B77" s="44"/>
      <c r="D77" s="42"/>
    </row>
    <row r="78" spans="1:11">
      <c r="B78" s="44"/>
      <c r="D78" s="42"/>
    </row>
    <row r="79" spans="1:11">
      <c r="B79" s="44"/>
      <c r="D79" s="42"/>
    </row>
    <row r="80" spans="1:11">
      <c r="B80" s="44"/>
      <c r="D80" s="42"/>
    </row>
    <row r="81" spans="2:4">
      <c r="B81" s="44"/>
      <c r="D81" s="42"/>
    </row>
    <row r="82" spans="2:4">
      <c r="B82" s="44"/>
      <c r="D82" s="42"/>
    </row>
    <row r="83" spans="2:4">
      <c r="B83" s="44"/>
      <c r="D83" s="42"/>
    </row>
    <row r="84" spans="2:4">
      <c r="B84" s="44"/>
      <c r="D84" s="42"/>
    </row>
    <row r="85" spans="2:4">
      <c r="B85" s="44"/>
      <c r="D85" s="42"/>
    </row>
    <row r="86" spans="2:4">
      <c r="B86" s="44"/>
      <c r="D86" s="42"/>
    </row>
    <row r="87" spans="2:4">
      <c r="B87" s="44"/>
      <c r="D87" s="42"/>
    </row>
    <row r="88" spans="2:4">
      <c r="B88" s="44"/>
      <c r="D88" s="42"/>
    </row>
    <row r="89" spans="2:4">
      <c r="B89" s="44"/>
      <c r="D89" s="42"/>
    </row>
    <row r="90" spans="2:4">
      <c r="B90" s="44"/>
      <c r="D90" s="42"/>
    </row>
    <row r="91" spans="2:4">
      <c r="B91" s="44"/>
      <c r="D91" s="42"/>
    </row>
    <row r="92" spans="2:4">
      <c r="B92" s="44"/>
      <c r="D92" s="42"/>
    </row>
    <row r="93" spans="2:4">
      <c r="B93" s="44"/>
      <c r="D93" s="42"/>
    </row>
    <row r="94" spans="2:4">
      <c r="B94" s="44"/>
      <c r="D94" s="42"/>
    </row>
    <row r="95" spans="2:4">
      <c r="B95" s="44"/>
      <c r="D95" s="42"/>
    </row>
    <row r="96" spans="2:4">
      <c r="B96" s="44"/>
      <c r="D96" s="42"/>
    </row>
    <row r="97" spans="2:4">
      <c r="B97" s="44"/>
      <c r="D97" s="42"/>
    </row>
    <row r="98" spans="2:4">
      <c r="B98" s="44"/>
      <c r="D98" s="42"/>
    </row>
    <row r="99" spans="2:4">
      <c r="B99" s="44"/>
      <c r="D99" s="42"/>
    </row>
    <row r="100" spans="2:4">
      <c r="B100" s="44"/>
      <c r="D100" s="42"/>
    </row>
    <row r="101" spans="2:4">
      <c r="B101" s="44"/>
      <c r="D101" s="42"/>
    </row>
    <row r="102" spans="2:4">
      <c r="B102" s="44"/>
      <c r="D102" s="42"/>
    </row>
    <row r="103" spans="2:4">
      <c r="B103" s="44"/>
      <c r="D103" s="42"/>
    </row>
    <row r="104" spans="2:4">
      <c r="B104" s="44"/>
      <c r="D104" s="42"/>
    </row>
    <row r="105" spans="2:4">
      <c r="B105" s="44"/>
      <c r="D105" s="42"/>
    </row>
    <row r="106" spans="2:4">
      <c r="B106" s="44"/>
      <c r="D106" s="42"/>
    </row>
    <row r="107" spans="2:4">
      <c r="B107" s="44"/>
      <c r="D107" s="42"/>
    </row>
    <row r="108" spans="2:4">
      <c r="B108" s="44"/>
      <c r="D108" s="42"/>
    </row>
    <row r="109" spans="2:4">
      <c r="B109" s="44"/>
      <c r="D109" s="42"/>
    </row>
    <row r="110" spans="2:4">
      <c r="B110" s="44"/>
      <c r="D110" s="42"/>
    </row>
    <row r="111" spans="2:4">
      <c r="B111" s="44"/>
      <c r="D111" s="42"/>
    </row>
    <row r="112" spans="2:4">
      <c r="B112" s="44"/>
      <c r="D112" s="42"/>
    </row>
    <row r="113" spans="2:4">
      <c r="B113" s="44"/>
      <c r="D113" s="42"/>
    </row>
    <row r="114" spans="2:4">
      <c r="B114" s="44"/>
      <c r="D114" s="42"/>
    </row>
    <row r="115" spans="2:4">
      <c r="B115" s="44"/>
      <c r="D115" s="42"/>
    </row>
    <row r="116" spans="2:4">
      <c r="B116" s="44"/>
      <c r="D116" s="42"/>
    </row>
    <row r="117" spans="2:4">
      <c r="B117" s="44"/>
      <c r="D117" s="42"/>
    </row>
    <row r="118" spans="2:4">
      <c r="B118" s="44"/>
      <c r="D118" s="42"/>
    </row>
    <row r="119" spans="2:4">
      <c r="B119" s="44"/>
      <c r="D119" s="42"/>
    </row>
    <row r="120" spans="2:4">
      <c r="B120" s="44"/>
      <c r="D120" s="42"/>
    </row>
    <row r="121" spans="2:4">
      <c r="B121" s="44"/>
      <c r="D121" s="42"/>
    </row>
    <row r="122" spans="2:4">
      <c r="B122" s="44"/>
      <c r="D122" s="42"/>
    </row>
    <row r="123" spans="2:4">
      <c r="B123" s="44"/>
      <c r="D123" s="42"/>
    </row>
    <row r="124" spans="2:4">
      <c r="B124" s="44"/>
      <c r="D124" s="42"/>
    </row>
    <row r="125" spans="2:4">
      <c r="B125" s="44"/>
      <c r="D125" s="42"/>
    </row>
    <row r="126" spans="2:4">
      <c r="B126" s="44"/>
      <c r="D126" s="42"/>
    </row>
    <row r="127" spans="2:4">
      <c r="B127" s="44"/>
      <c r="D127" s="42"/>
    </row>
    <row r="128" spans="2:4">
      <c r="B128" s="44"/>
      <c r="D128" s="42"/>
    </row>
    <row r="129" spans="2:4">
      <c r="B129" s="44"/>
      <c r="D129" s="42"/>
    </row>
    <row r="130" spans="2:4">
      <c r="B130" s="44"/>
      <c r="D130" s="42"/>
    </row>
    <row r="131" spans="2:4">
      <c r="B131" s="44"/>
      <c r="D131" s="42"/>
    </row>
    <row r="132" spans="2:4">
      <c r="B132" s="44"/>
      <c r="D132" s="42"/>
    </row>
    <row r="133" spans="2:4">
      <c r="B133" s="44"/>
      <c r="D133" s="42"/>
    </row>
    <row r="134" spans="2:4">
      <c r="B134" s="44"/>
      <c r="D134" s="42"/>
    </row>
    <row r="135" spans="2:4">
      <c r="B135" s="44"/>
      <c r="D135" s="42"/>
    </row>
    <row r="136" spans="2:4">
      <c r="B136" s="44"/>
      <c r="D136" s="42"/>
    </row>
    <row r="137" spans="2:4">
      <c r="B137" s="44"/>
      <c r="D137" s="42"/>
    </row>
    <row r="138" spans="2:4">
      <c r="B138" s="44"/>
      <c r="D138" s="42"/>
    </row>
    <row r="139" spans="2:4">
      <c r="B139" s="44"/>
      <c r="D139" s="42"/>
    </row>
    <row r="140" spans="2:4">
      <c r="B140" s="44"/>
      <c r="D140" s="42"/>
    </row>
    <row r="141" spans="2:4">
      <c r="B141" s="44"/>
      <c r="D141" s="42"/>
    </row>
    <row r="142" spans="2:4">
      <c r="B142" s="44"/>
      <c r="D142" s="42"/>
    </row>
    <row r="143" spans="2:4">
      <c r="B143" s="44"/>
      <c r="D143" s="42"/>
    </row>
    <row r="144" spans="2:4">
      <c r="B144" s="44"/>
      <c r="D144" s="42"/>
    </row>
    <row r="145" spans="2:4">
      <c r="B145" s="44"/>
      <c r="D145" s="42"/>
    </row>
    <row r="146" spans="2:4">
      <c r="B146" s="44"/>
      <c r="D146" s="42"/>
    </row>
    <row r="147" spans="2:4">
      <c r="B147" s="44"/>
      <c r="D147" s="42"/>
    </row>
    <row r="148" spans="2:4">
      <c r="B148" s="44"/>
      <c r="D148" s="42"/>
    </row>
    <row r="149" spans="2:4">
      <c r="B149" s="44"/>
      <c r="D149" s="42"/>
    </row>
    <row r="150" spans="2:4">
      <c r="B150" s="44"/>
      <c r="D150" s="42"/>
    </row>
    <row r="151" spans="2:4">
      <c r="B151" s="44"/>
      <c r="D151" s="42"/>
    </row>
    <row r="152" spans="2:4">
      <c r="B152" s="44"/>
      <c r="D152" s="42"/>
    </row>
    <row r="153" spans="2:4">
      <c r="B153" s="44"/>
      <c r="D153" s="42"/>
    </row>
    <row r="154" spans="2:4">
      <c r="B154" s="44"/>
      <c r="D154" s="42"/>
    </row>
    <row r="155" spans="2:4">
      <c r="B155" s="44"/>
      <c r="D155" s="42"/>
    </row>
    <row r="156" spans="2:4">
      <c r="B156" s="44"/>
      <c r="D156" s="42"/>
    </row>
    <row r="157" spans="2:4">
      <c r="B157" s="44"/>
      <c r="D157" s="42"/>
    </row>
    <row r="158" spans="2:4">
      <c r="B158" s="44"/>
      <c r="D158" s="42"/>
    </row>
    <row r="159" spans="2:4">
      <c r="B159" s="44"/>
      <c r="D159" s="42"/>
    </row>
    <row r="160" spans="2:4">
      <c r="B160" s="44"/>
      <c r="D160" s="42"/>
    </row>
    <row r="161" spans="2:4">
      <c r="B161" s="44"/>
      <c r="D161" s="42"/>
    </row>
    <row r="162" spans="2:4">
      <c r="B162" s="44"/>
      <c r="D162" s="42"/>
    </row>
    <row r="163" spans="2:4">
      <c r="B163" s="44"/>
      <c r="D163" s="42"/>
    </row>
    <row r="164" spans="2:4">
      <c r="B164" s="44"/>
      <c r="D164" s="42"/>
    </row>
    <row r="165" spans="2:4">
      <c r="B165" s="44"/>
      <c r="D165" s="42"/>
    </row>
    <row r="166" spans="2:4">
      <c r="B166" s="44"/>
      <c r="D166" s="42"/>
    </row>
    <row r="167" spans="2:4">
      <c r="B167" s="44"/>
      <c r="D167" s="42"/>
    </row>
    <row r="168" spans="2:4">
      <c r="B168" s="44"/>
      <c r="D168" s="42"/>
    </row>
    <row r="169" spans="2:4">
      <c r="B169" s="44"/>
      <c r="D169" s="42"/>
    </row>
    <row r="170" spans="2:4">
      <c r="B170" s="44"/>
      <c r="D170" s="42"/>
    </row>
    <row r="171" spans="2:4">
      <c r="B171" s="44"/>
      <c r="D171" s="42"/>
    </row>
    <row r="172" spans="2:4">
      <c r="B172" s="44"/>
      <c r="D172" s="42"/>
    </row>
    <row r="173" spans="2:4">
      <c r="B173" s="44"/>
      <c r="D173" s="42"/>
    </row>
    <row r="174" spans="2:4">
      <c r="B174" s="44"/>
      <c r="D174" s="42"/>
    </row>
    <row r="175" spans="2:4">
      <c r="B175" s="44"/>
      <c r="D175" s="42"/>
    </row>
    <row r="176" spans="2:4">
      <c r="B176" s="44"/>
      <c r="D176" s="42"/>
    </row>
    <row r="177" spans="2:4">
      <c r="B177" s="44"/>
      <c r="D177" s="42"/>
    </row>
    <row r="178" spans="2:4">
      <c r="B178" s="44"/>
      <c r="D178" s="42"/>
    </row>
    <row r="179" spans="2:4">
      <c r="B179" s="44"/>
      <c r="D179" s="42"/>
    </row>
    <row r="180" spans="2:4">
      <c r="B180" s="44"/>
      <c r="D180" s="42"/>
    </row>
    <row r="181" spans="2:4">
      <c r="B181" s="44"/>
      <c r="D181" s="42"/>
    </row>
    <row r="182" spans="2:4">
      <c r="B182" s="44"/>
      <c r="D182" s="42"/>
    </row>
    <row r="183" spans="2:4">
      <c r="B183" s="44"/>
      <c r="D183" s="42"/>
    </row>
    <row r="184" spans="2:4">
      <c r="B184" s="44"/>
      <c r="D184" s="42"/>
    </row>
    <row r="185" spans="2:4">
      <c r="B185" s="44"/>
      <c r="D185" s="42"/>
    </row>
    <row r="186" spans="2:4">
      <c r="B186" s="44"/>
      <c r="D186" s="42"/>
    </row>
    <row r="187" spans="2:4">
      <c r="B187" s="44"/>
      <c r="D187" s="42"/>
    </row>
    <row r="188" spans="2:4">
      <c r="B188" s="44"/>
      <c r="D188" s="42"/>
    </row>
    <row r="189" spans="2:4">
      <c r="B189" s="44"/>
      <c r="D189" s="42"/>
    </row>
    <row r="190" spans="2:4">
      <c r="B190" s="44"/>
      <c r="D190" s="42"/>
    </row>
    <row r="191" spans="2:4">
      <c r="B191" s="44"/>
      <c r="D191" s="42"/>
    </row>
    <row r="192" spans="2:4">
      <c r="B192" s="44"/>
      <c r="D192" s="42"/>
    </row>
    <row r="193" spans="2:4">
      <c r="B193" s="44"/>
      <c r="D193" s="42"/>
    </row>
    <row r="194" spans="2:4">
      <c r="B194" s="44"/>
      <c r="D194" s="42"/>
    </row>
    <row r="195" spans="2:4">
      <c r="B195" s="44"/>
      <c r="D195" s="42"/>
    </row>
    <row r="196" spans="2:4">
      <c r="B196" s="44"/>
      <c r="D196" s="42"/>
    </row>
    <row r="197" spans="2:4">
      <c r="B197" s="44"/>
      <c r="D197" s="42"/>
    </row>
    <row r="198" spans="2:4">
      <c r="B198" s="44"/>
      <c r="D198" s="42"/>
    </row>
    <row r="199" spans="2:4">
      <c r="B199" s="44"/>
      <c r="D199" s="42"/>
    </row>
    <row r="200" spans="2:4">
      <c r="B200" s="44"/>
      <c r="D200" s="42"/>
    </row>
    <row r="201" spans="2:4">
      <c r="B201" s="44"/>
      <c r="D201" s="42"/>
    </row>
    <row r="202" spans="2:4">
      <c r="B202" s="44"/>
      <c r="D202" s="42"/>
    </row>
    <row r="203" spans="2:4">
      <c r="B203" s="44"/>
      <c r="D203" s="42"/>
    </row>
    <row r="204" spans="2:4">
      <c r="B204" s="44"/>
      <c r="D204" s="42"/>
    </row>
    <row r="205" spans="2:4">
      <c r="B205" s="44"/>
      <c r="D205" s="42"/>
    </row>
    <row r="206" spans="2:4">
      <c r="B206" s="44"/>
      <c r="D206" s="42"/>
    </row>
    <row r="207" spans="2:4">
      <c r="B207" s="44"/>
      <c r="D207" s="42"/>
    </row>
    <row r="208" spans="2:4">
      <c r="B208" s="44"/>
      <c r="D208" s="42"/>
    </row>
    <row r="209" spans="2:4">
      <c r="B209" s="44"/>
      <c r="D209" s="42"/>
    </row>
    <row r="210" spans="2:4">
      <c r="B210" s="44"/>
      <c r="D210" s="42"/>
    </row>
    <row r="211" spans="2:4">
      <c r="B211" s="44"/>
      <c r="D211" s="42"/>
    </row>
    <row r="212" spans="2:4">
      <c r="B212" s="44"/>
      <c r="D212" s="42"/>
    </row>
    <row r="213" spans="2:4">
      <c r="B213" s="44"/>
      <c r="D213" s="42"/>
    </row>
    <row r="214" spans="2:4">
      <c r="B214" s="44"/>
      <c r="D214" s="42"/>
    </row>
    <row r="215" spans="2:4">
      <c r="B215" s="44"/>
      <c r="D215" s="42"/>
    </row>
    <row r="216" spans="2:4">
      <c r="B216" s="44"/>
      <c r="D216" s="42"/>
    </row>
    <row r="217" spans="2:4">
      <c r="B217" s="44"/>
      <c r="D217" s="42"/>
    </row>
    <row r="218" spans="2:4">
      <c r="B218" s="44"/>
      <c r="D218" s="42"/>
    </row>
    <row r="219" spans="2:4">
      <c r="B219" s="44"/>
      <c r="D219" s="42"/>
    </row>
    <row r="220" spans="2:4">
      <c r="B220" s="44"/>
      <c r="D220" s="42"/>
    </row>
    <row r="221" spans="2:4">
      <c r="B221" s="44"/>
      <c r="D221" s="42"/>
    </row>
    <row r="222" spans="2:4">
      <c r="B222" s="44"/>
      <c r="D222" s="42"/>
    </row>
    <row r="223" spans="2:4">
      <c r="B223" s="44"/>
      <c r="D223" s="42"/>
    </row>
    <row r="224" spans="2:4">
      <c r="B224" s="44"/>
      <c r="D224" s="42"/>
    </row>
    <row r="225" spans="2:4">
      <c r="B225" s="44"/>
      <c r="D225" s="42"/>
    </row>
    <row r="226" spans="2:4">
      <c r="B226" s="44"/>
      <c r="D226" s="42"/>
    </row>
    <row r="227" spans="2:4">
      <c r="B227" s="44"/>
      <c r="D227" s="42"/>
    </row>
    <row r="228" spans="2:4">
      <c r="B228" s="44"/>
      <c r="D228" s="42"/>
    </row>
    <row r="229" spans="2:4">
      <c r="B229" s="44"/>
      <c r="D229" s="42"/>
    </row>
    <row r="230" spans="2:4">
      <c r="B230" s="44"/>
      <c r="D230" s="42"/>
    </row>
    <row r="231" spans="2:4">
      <c r="B231" s="44"/>
      <c r="D231" s="42"/>
    </row>
    <row r="232" spans="2:4">
      <c r="B232" s="44"/>
      <c r="D232" s="42"/>
    </row>
    <row r="233" spans="2:4">
      <c r="B233" s="44"/>
      <c r="D233" s="42"/>
    </row>
    <row r="234" spans="2:4">
      <c r="B234" s="44"/>
      <c r="D234" s="42"/>
    </row>
    <row r="235" spans="2:4">
      <c r="B235" s="44"/>
      <c r="D235" s="42"/>
    </row>
    <row r="236" spans="2:4">
      <c r="B236" s="44"/>
      <c r="D236" s="42"/>
    </row>
    <row r="237" spans="2:4">
      <c r="B237" s="44"/>
      <c r="D237" s="42"/>
    </row>
    <row r="238" spans="2:4">
      <c r="B238" s="44"/>
      <c r="D238" s="42"/>
    </row>
    <row r="239" spans="2:4">
      <c r="B239" s="44"/>
      <c r="D239" s="42"/>
    </row>
    <row r="240" spans="2:4">
      <c r="B240" s="44"/>
      <c r="D240" s="42"/>
    </row>
    <row r="241" spans="2:4">
      <c r="B241" s="44"/>
      <c r="D241" s="42"/>
    </row>
    <row r="242" spans="2:4">
      <c r="B242" s="44"/>
      <c r="D242" s="42"/>
    </row>
    <row r="243" spans="2:4">
      <c r="B243" s="44"/>
      <c r="D243" s="42"/>
    </row>
    <row r="244" spans="2:4">
      <c r="B244" s="44"/>
      <c r="D244" s="42"/>
    </row>
    <row r="245" spans="2:4">
      <c r="B245" s="44"/>
      <c r="D245" s="42"/>
    </row>
    <row r="246" spans="2:4">
      <c r="B246" s="44"/>
      <c r="D246" s="42"/>
    </row>
    <row r="247" spans="2:4">
      <c r="B247" s="44"/>
      <c r="D247" s="42"/>
    </row>
    <row r="248" spans="2:4">
      <c r="B248" s="44"/>
      <c r="D248" s="42"/>
    </row>
    <row r="249" spans="2:4">
      <c r="B249" s="44"/>
      <c r="D249" s="42"/>
    </row>
    <row r="250" spans="2:4">
      <c r="B250" s="44"/>
      <c r="D250" s="42"/>
    </row>
    <row r="251" spans="2:4">
      <c r="B251" s="44"/>
      <c r="D251" s="42"/>
    </row>
    <row r="252" spans="2:4">
      <c r="B252" s="44"/>
      <c r="D252" s="42"/>
    </row>
    <row r="253" spans="2:4">
      <c r="B253" s="44"/>
      <c r="D253" s="42"/>
    </row>
    <row r="254" spans="2:4">
      <c r="B254" s="44"/>
      <c r="D254" s="42"/>
    </row>
    <row r="255" spans="2:4">
      <c r="B255" s="44"/>
      <c r="D255" s="42"/>
    </row>
    <row r="256" spans="2:4">
      <c r="B256" s="44"/>
      <c r="D256" s="42"/>
    </row>
    <row r="257" spans="2:4">
      <c r="B257" s="44"/>
      <c r="D257" s="42"/>
    </row>
    <row r="258" spans="2:4">
      <c r="B258" s="44"/>
      <c r="D258" s="42"/>
    </row>
    <row r="259" spans="2:4">
      <c r="B259" s="44"/>
      <c r="D259" s="42"/>
    </row>
    <row r="260" spans="2:4">
      <c r="B260" s="44"/>
      <c r="D260" s="42"/>
    </row>
    <row r="261" spans="2:4">
      <c r="B261" s="44"/>
      <c r="D261" s="42"/>
    </row>
    <row r="262" spans="2:4">
      <c r="B262" s="44"/>
      <c r="D262" s="42"/>
    </row>
    <row r="263" spans="2:4">
      <c r="B263" s="44"/>
      <c r="D263" s="42"/>
    </row>
    <row r="264" spans="2:4">
      <c r="B264" s="44"/>
      <c r="D264" s="42"/>
    </row>
    <row r="265" spans="2:4">
      <c r="B265" s="44"/>
      <c r="D265" s="42"/>
    </row>
    <row r="266" spans="2:4">
      <c r="B266" s="44"/>
      <c r="D266" s="42"/>
    </row>
    <row r="267" spans="2:4">
      <c r="B267" s="44"/>
      <c r="D267" s="42"/>
    </row>
    <row r="268" spans="2:4">
      <c r="B268" s="44"/>
      <c r="D268" s="42"/>
    </row>
    <row r="269" spans="2:4">
      <c r="B269" s="44"/>
      <c r="D269" s="42"/>
    </row>
    <row r="270" spans="2:4">
      <c r="B270" s="44"/>
      <c r="D270" s="42"/>
    </row>
    <row r="271" spans="2:4">
      <c r="B271" s="44"/>
      <c r="D271" s="42"/>
    </row>
    <row r="272" spans="2:4">
      <c r="B272" s="44"/>
      <c r="D272" s="42"/>
    </row>
    <row r="273" spans="2:4">
      <c r="B273" s="44"/>
      <c r="D273" s="42"/>
    </row>
    <row r="274" spans="2:4">
      <c r="B274" s="44"/>
      <c r="D274" s="42"/>
    </row>
    <row r="275" spans="2:4">
      <c r="B275" s="44"/>
      <c r="D275" s="42"/>
    </row>
    <row r="276" spans="2:4">
      <c r="B276" s="44"/>
      <c r="D276" s="42"/>
    </row>
    <row r="277" spans="2:4">
      <c r="B277" s="44"/>
      <c r="D277" s="42"/>
    </row>
    <row r="278" spans="2:4">
      <c r="B278" s="44"/>
      <c r="D278" s="42"/>
    </row>
    <row r="279" spans="2:4">
      <c r="B279" s="44"/>
      <c r="D279" s="42"/>
    </row>
    <row r="280" spans="2:4">
      <c r="B280" s="44"/>
      <c r="D280" s="42"/>
    </row>
    <row r="281" spans="2:4">
      <c r="B281" s="44"/>
      <c r="D281" s="42"/>
    </row>
    <row r="282" spans="2:4">
      <c r="B282" s="44"/>
      <c r="D282" s="42"/>
    </row>
    <row r="283" spans="2:4">
      <c r="B283" s="44"/>
      <c r="D283" s="42"/>
    </row>
    <row r="284" spans="2:4">
      <c r="B284" s="44"/>
      <c r="D284" s="42"/>
    </row>
    <row r="285" spans="2:4">
      <c r="B285" s="44"/>
      <c r="D285" s="42"/>
    </row>
    <row r="286" spans="2:4">
      <c r="B286" s="44"/>
      <c r="D286" s="42"/>
    </row>
    <row r="287" spans="2:4">
      <c r="B287" s="44"/>
      <c r="D287" s="42"/>
    </row>
    <row r="288" spans="2:4">
      <c r="B288" s="44"/>
      <c r="D288" s="42"/>
    </row>
    <row r="289" spans="2:4">
      <c r="B289" s="44"/>
      <c r="D289" s="42"/>
    </row>
    <row r="290" spans="2:4">
      <c r="B290" s="44"/>
      <c r="D290" s="42"/>
    </row>
    <row r="291" spans="2:4">
      <c r="B291" s="44"/>
      <c r="D291" s="42"/>
    </row>
    <row r="292" spans="2:4">
      <c r="B292" s="44"/>
      <c r="D292" s="42"/>
    </row>
    <row r="293" spans="2:4">
      <c r="B293" s="44"/>
      <c r="D293" s="42"/>
    </row>
    <row r="294" spans="2:4">
      <c r="B294" s="44"/>
      <c r="D294" s="42"/>
    </row>
    <row r="295" spans="2:4">
      <c r="B295" s="44"/>
      <c r="D295" s="42"/>
    </row>
    <row r="296" spans="2:4">
      <c r="B296" s="44"/>
      <c r="D296" s="42"/>
    </row>
    <row r="297" spans="2:4">
      <c r="B297" s="44"/>
      <c r="D297" s="42"/>
    </row>
    <row r="298" spans="2:4">
      <c r="B298" s="44"/>
      <c r="D298" s="42"/>
    </row>
    <row r="299" spans="2:4">
      <c r="B299" s="44"/>
      <c r="D299" s="42"/>
    </row>
    <row r="300" spans="2:4">
      <c r="B300" s="44"/>
      <c r="D300" s="42"/>
    </row>
    <row r="301" spans="2:4">
      <c r="B301" s="44"/>
      <c r="D301" s="42"/>
    </row>
    <row r="302" spans="2:4">
      <c r="B302" s="44"/>
      <c r="D302" s="42"/>
    </row>
    <row r="303" spans="2:4">
      <c r="B303" s="44"/>
      <c r="D303" s="42"/>
    </row>
    <row r="304" spans="2:4">
      <c r="B304" s="44"/>
      <c r="D304" s="42"/>
    </row>
    <row r="305" spans="2:4">
      <c r="B305" s="44"/>
      <c r="D305" s="42"/>
    </row>
    <row r="306" spans="2:4">
      <c r="B306" s="44"/>
      <c r="D306" s="42"/>
    </row>
    <row r="307" spans="2:4">
      <c r="B307" s="44"/>
      <c r="D307" s="42"/>
    </row>
    <row r="308" spans="2:4">
      <c r="B308" s="44"/>
      <c r="D308" s="42"/>
    </row>
    <row r="309" spans="2:4">
      <c r="B309" s="44"/>
      <c r="D309" s="42"/>
    </row>
    <row r="310" spans="2:4">
      <c r="B310" s="44"/>
      <c r="D310" s="42"/>
    </row>
    <row r="311" spans="2:4">
      <c r="B311" s="44"/>
      <c r="D311" s="42"/>
    </row>
    <row r="312" spans="2:4">
      <c r="B312" s="44"/>
      <c r="D312" s="42"/>
    </row>
    <row r="313" spans="2:4">
      <c r="B313" s="44"/>
      <c r="D313" s="42"/>
    </row>
    <row r="314" spans="2:4">
      <c r="B314" s="44"/>
      <c r="D314" s="42"/>
    </row>
    <row r="315" spans="2:4">
      <c r="B315" s="44"/>
      <c r="D315" s="42"/>
    </row>
    <row r="316" spans="2:4">
      <c r="B316" s="44"/>
      <c r="D316" s="42"/>
    </row>
    <row r="317" spans="2:4">
      <c r="B317" s="44"/>
      <c r="D317" s="42"/>
    </row>
    <row r="318" spans="2:4">
      <c r="B318" s="44"/>
      <c r="D318" s="42"/>
    </row>
    <row r="319" spans="2:4">
      <c r="B319" s="44"/>
      <c r="D319" s="42"/>
    </row>
    <row r="320" spans="2:4">
      <c r="B320" s="44"/>
      <c r="D320" s="42"/>
    </row>
    <row r="321" spans="2:4">
      <c r="B321" s="44"/>
      <c r="D321" s="42"/>
    </row>
    <row r="322" spans="2:4">
      <c r="B322" s="44"/>
      <c r="D322" s="42"/>
    </row>
    <row r="323" spans="2:4">
      <c r="B323" s="44"/>
      <c r="D323" s="42"/>
    </row>
    <row r="324" spans="2:4">
      <c r="B324" s="44"/>
      <c r="D324" s="42"/>
    </row>
    <row r="325" spans="2:4">
      <c r="B325" s="44"/>
      <c r="D325" s="42"/>
    </row>
    <row r="326" spans="2:4">
      <c r="B326" s="44"/>
      <c r="D326" s="42"/>
    </row>
    <row r="327" spans="2:4">
      <c r="B327" s="44"/>
      <c r="D327" s="42"/>
    </row>
    <row r="328" spans="2:4">
      <c r="B328" s="44"/>
      <c r="D328" s="42"/>
    </row>
    <row r="329" spans="2:4">
      <c r="B329" s="44"/>
      <c r="D329" s="42"/>
    </row>
    <row r="330" spans="2:4">
      <c r="B330" s="44"/>
      <c r="D330" s="42"/>
    </row>
    <row r="331" spans="2:4">
      <c r="B331" s="44"/>
      <c r="D331" s="42"/>
    </row>
    <row r="332" spans="2:4">
      <c r="B332" s="44"/>
      <c r="D332" s="42"/>
    </row>
    <row r="333" spans="2:4">
      <c r="B333" s="44"/>
      <c r="D333" s="42"/>
    </row>
    <row r="334" spans="2:4">
      <c r="B334" s="44"/>
      <c r="D334" s="42"/>
    </row>
    <row r="335" spans="2:4">
      <c r="B335" s="44"/>
      <c r="D335" s="42"/>
    </row>
    <row r="336" spans="2:4">
      <c r="B336" s="44"/>
      <c r="D336" s="42"/>
    </row>
    <row r="337" spans="2:4">
      <c r="B337" s="44"/>
      <c r="D337" s="42"/>
    </row>
    <row r="338" spans="2:4">
      <c r="B338" s="44"/>
      <c r="D338" s="42"/>
    </row>
    <row r="339" spans="2:4">
      <c r="B339" s="44"/>
      <c r="D339" s="42"/>
    </row>
    <row r="340" spans="2:4">
      <c r="B340" s="44"/>
      <c r="D340" s="42"/>
    </row>
    <row r="341" spans="2:4">
      <c r="B341" s="44"/>
      <c r="D341" s="42"/>
    </row>
    <row r="342" spans="2:4">
      <c r="B342" s="44"/>
      <c r="D342" s="42"/>
    </row>
    <row r="343" spans="2:4">
      <c r="B343" s="44"/>
      <c r="D343" s="42"/>
    </row>
    <row r="344" spans="2:4">
      <c r="B344" s="44"/>
      <c r="D344" s="42"/>
    </row>
    <row r="345" spans="2:4">
      <c r="B345" s="44"/>
      <c r="D345" s="42"/>
    </row>
    <row r="346" spans="2:4">
      <c r="B346" s="44"/>
      <c r="D346" s="42"/>
    </row>
    <row r="347" spans="2:4">
      <c r="B347" s="44"/>
      <c r="D347" s="42"/>
    </row>
    <row r="348" spans="2:4">
      <c r="B348" s="44"/>
      <c r="D348" s="42"/>
    </row>
    <row r="349" spans="2:4">
      <c r="B349" s="44"/>
      <c r="D349" s="42"/>
    </row>
    <row r="350" spans="2:4">
      <c r="B350" s="44"/>
      <c r="D350" s="42"/>
    </row>
    <row r="351" spans="2:4">
      <c r="B351" s="44"/>
      <c r="D351" s="42"/>
    </row>
    <row r="352" spans="2:4">
      <c r="B352" s="44"/>
      <c r="D352" s="42"/>
    </row>
    <row r="353" spans="2:4">
      <c r="B353" s="44"/>
      <c r="D353" s="42"/>
    </row>
    <row r="354" spans="2:4">
      <c r="B354" s="44"/>
      <c r="D354" s="42"/>
    </row>
    <row r="355" spans="2:4">
      <c r="B355" s="44"/>
      <c r="D355" s="42"/>
    </row>
    <row r="356" spans="2:4">
      <c r="B356" s="44"/>
      <c r="D356" s="42"/>
    </row>
    <row r="357" spans="2:4">
      <c r="B357" s="44"/>
      <c r="D357" s="42"/>
    </row>
    <row r="358" spans="2:4">
      <c r="B358" s="44"/>
      <c r="D358" s="42"/>
    </row>
    <row r="359" spans="2:4">
      <c r="B359" s="44"/>
      <c r="D359" s="42"/>
    </row>
    <row r="360" spans="2:4">
      <c r="B360" s="44"/>
      <c r="D360" s="42"/>
    </row>
    <row r="361" spans="2:4">
      <c r="B361" s="44"/>
      <c r="D361" s="42"/>
    </row>
    <row r="362" spans="2:4">
      <c r="B362" s="44"/>
      <c r="D362" s="42"/>
    </row>
    <row r="363" spans="2:4">
      <c r="B363" s="44"/>
      <c r="D363" s="42"/>
    </row>
    <row r="364" spans="2:4">
      <c r="B364" s="44"/>
      <c r="D364" s="42"/>
    </row>
    <row r="365" spans="2:4">
      <c r="B365" s="44"/>
      <c r="D365" s="42"/>
    </row>
    <row r="366" spans="2:4">
      <c r="B366" s="44"/>
      <c r="D366" s="42"/>
    </row>
    <row r="367" spans="2:4">
      <c r="B367" s="44"/>
      <c r="D367" s="42"/>
    </row>
    <row r="368" spans="2:4">
      <c r="B368" s="44"/>
      <c r="D368" s="42"/>
    </row>
    <row r="369" spans="2:4">
      <c r="B369" s="44"/>
      <c r="D369" s="42"/>
    </row>
    <row r="370" spans="2:4">
      <c r="B370" s="44"/>
      <c r="D370" s="42"/>
    </row>
    <row r="371" spans="2:4">
      <c r="B371" s="44"/>
      <c r="D371" s="42"/>
    </row>
    <row r="372" spans="2:4">
      <c r="B372" s="44"/>
      <c r="D372" s="42"/>
    </row>
    <row r="373" spans="2:4">
      <c r="B373" s="44"/>
      <c r="D373" s="42"/>
    </row>
    <row r="374" spans="2:4">
      <c r="B374" s="44"/>
      <c r="D374" s="42"/>
    </row>
    <row r="375" spans="2:4">
      <c r="B375" s="44"/>
      <c r="D375" s="42"/>
    </row>
    <row r="376" spans="2:4">
      <c r="B376" s="44"/>
      <c r="D376" s="42"/>
    </row>
    <row r="377" spans="2:4">
      <c r="B377" s="44"/>
      <c r="D377" s="42"/>
    </row>
    <row r="378" spans="2:4">
      <c r="B378" s="44"/>
      <c r="D378" s="42"/>
    </row>
    <row r="379" spans="2:4">
      <c r="B379" s="44"/>
      <c r="D379" s="42"/>
    </row>
    <row r="380" spans="2:4">
      <c r="B380" s="44"/>
      <c r="D380" s="42"/>
    </row>
    <row r="381" spans="2:4">
      <c r="B381" s="44"/>
      <c r="D381" s="42"/>
    </row>
    <row r="382" spans="2:4">
      <c r="B382" s="44"/>
      <c r="D382" s="42"/>
    </row>
    <row r="383" spans="2:4">
      <c r="B383" s="44"/>
      <c r="D383" s="42"/>
    </row>
    <row r="384" spans="2:4">
      <c r="B384" s="44"/>
      <c r="D384" s="42"/>
    </row>
    <row r="385" spans="2:4">
      <c r="B385" s="44"/>
      <c r="D385" s="42"/>
    </row>
    <row r="386" spans="2:4">
      <c r="B386" s="44"/>
      <c r="D386" s="42"/>
    </row>
    <row r="387" spans="2:4">
      <c r="B387" s="44"/>
      <c r="D387" s="42"/>
    </row>
    <row r="388" spans="2:4">
      <c r="B388" s="44"/>
      <c r="D388" s="42"/>
    </row>
    <row r="389" spans="2:4">
      <c r="B389" s="44"/>
      <c r="D389" s="42"/>
    </row>
    <row r="390" spans="2:4">
      <c r="B390" s="44"/>
      <c r="D390" s="42"/>
    </row>
    <row r="391" spans="2:4">
      <c r="B391" s="44"/>
      <c r="D391" s="42"/>
    </row>
    <row r="392" spans="2:4">
      <c r="B392" s="44"/>
      <c r="D392" s="42"/>
    </row>
    <row r="393" spans="2:4">
      <c r="B393" s="44"/>
      <c r="D393" s="42"/>
    </row>
    <row r="394" spans="2:4">
      <c r="B394" s="44"/>
      <c r="D394" s="42"/>
    </row>
    <row r="395" spans="2:4">
      <c r="B395" s="44"/>
      <c r="D395" s="42"/>
    </row>
    <row r="396" spans="2:4">
      <c r="B396" s="44"/>
      <c r="D396" s="42"/>
    </row>
    <row r="397" spans="2:4">
      <c r="B397" s="44"/>
      <c r="D397" s="42"/>
    </row>
    <row r="398" spans="2:4">
      <c r="B398" s="44"/>
      <c r="D398" s="42"/>
    </row>
    <row r="399" spans="2:4">
      <c r="B399" s="44"/>
      <c r="D399" s="42"/>
    </row>
    <row r="400" spans="2:4">
      <c r="B400" s="44"/>
      <c r="D400" s="42"/>
    </row>
    <row r="401" spans="2:4">
      <c r="B401" s="44"/>
      <c r="D401" s="42"/>
    </row>
    <row r="402" spans="2:4">
      <c r="B402" s="44"/>
      <c r="D402" s="42"/>
    </row>
    <row r="403" spans="2:4">
      <c r="B403" s="44"/>
      <c r="D403" s="42"/>
    </row>
    <row r="404" spans="2:4">
      <c r="B404" s="44"/>
      <c r="D404" s="42"/>
    </row>
    <row r="405" spans="2:4">
      <c r="B405" s="44"/>
      <c r="D405" s="42"/>
    </row>
    <row r="406" spans="2:4">
      <c r="B406" s="44"/>
      <c r="D406" s="42"/>
    </row>
    <row r="407" spans="2:4">
      <c r="B407" s="44"/>
      <c r="D407" s="42"/>
    </row>
    <row r="408" spans="2:4">
      <c r="B408" s="44"/>
      <c r="D408" s="42"/>
    </row>
    <row r="409" spans="2:4">
      <c r="B409" s="44"/>
      <c r="D409" s="42"/>
    </row>
    <row r="410" spans="2:4">
      <c r="B410" s="44"/>
      <c r="D410" s="42"/>
    </row>
    <row r="411" spans="2:4">
      <c r="B411" s="44"/>
      <c r="D411" s="42"/>
    </row>
    <row r="412" spans="2:4">
      <c r="B412" s="44"/>
      <c r="D412" s="42"/>
    </row>
    <row r="413" spans="2:4">
      <c r="B413" s="44"/>
      <c r="D413" s="42"/>
    </row>
    <row r="414" spans="2:4">
      <c r="B414" s="44"/>
      <c r="D414" s="42"/>
    </row>
    <row r="415" spans="2:4">
      <c r="B415" s="44"/>
      <c r="D415" s="42"/>
    </row>
    <row r="416" spans="2:4">
      <c r="B416" s="44"/>
      <c r="D416" s="42"/>
    </row>
    <row r="417" spans="2:4">
      <c r="B417" s="44"/>
      <c r="D417" s="42"/>
    </row>
    <row r="418" spans="2:4">
      <c r="B418" s="44"/>
      <c r="D418" s="42"/>
    </row>
    <row r="419" spans="2:4">
      <c r="B419" s="44"/>
      <c r="D419" s="42"/>
    </row>
    <row r="420" spans="2:4">
      <c r="B420" s="44"/>
      <c r="D420" s="42"/>
    </row>
    <row r="421" spans="2:4">
      <c r="B421" s="44"/>
      <c r="D421" s="42"/>
    </row>
    <row r="422" spans="2:4">
      <c r="B422" s="44"/>
      <c r="D422" s="42"/>
    </row>
    <row r="423" spans="2:4">
      <c r="B423" s="44"/>
      <c r="D423" s="42"/>
    </row>
    <row r="424" spans="2:4">
      <c r="B424" s="44"/>
      <c r="D424" s="42"/>
    </row>
    <row r="425" spans="2:4">
      <c r="B425" s="44"/>
      <c r="D425" s="42"/>
    </row>
    <row r="426" spans="2:4">
      <c r="B426" s="44"/>
      <c r="D426" s="42"/>
    </row>
    <row r="427" spans="2:4">
      <c r="B427" s="44"/>
      <c r="D427" s="42"/>
    </row>
    <row r="428" spans="2:4">
      <c r="B428" s="44"/>
      <c r="D428" s="42"/>
    </row>
    <row r="429" spans="2:4">
      <c r="B429" s="44"/>
      <c r="D429" s="42"/>
    </row>
    <row r="430" spans="2:4">
      <c r="B430" s="44"/>
      <c r="D430" s="42"/>
    </row>
    <row r="431" spans="2:4">
      <c r="B431" s="44"/>
      <c r="D431" s="42"/>
    </row>
    <row r="432" spans="2:4">
      <c r="B432" s="44"/>
      <c r="D432" s="42"/>
    </row>
    <row r="433" spans="2:4">
      <c r="B433" s="44"/>
      <c r="D433" s="42"/>
    </row>
    <row r="434" spans="2:4">
      <c r="B434" s="44"/>
      <c r="D434" s="42"/>
    </row>
    <row r="435" spans="2:4">
      <c r="B435" s="44"/>
      <c r="D435" s="42"/>
    </row>
    <row r="436" spans="2:4">
      <c r="B436" s="44"/>
      <c r="D436" s="42"/>
    </row>
    <row r="437" spans="2:4">
      <c r="B437" s="44"/>
      <c r="D437" s="42"/>
    </row>
    <row r="438" spans="2:4">
      <c r="B438" s="44"/>
      <c r="D438" s="42"/>
    </row>
    <row r="439" spans="2:4">
      <c r="B439" s="44"/>
      <c r="D439" s="42"/>
    </row>
    <row r="440" spans="2:4">
      <c r="B440" s="44"/>
      <c r="D440" s="42"/>
    </row>
    <row r="441" spans="2:4">
      <c r="B441" s="44"/>
      <c r="D441" s="42"/>
    </row>
    <row r="442" spans="2:4">
      <c r="B442" s="44"/>
      <c r="D442" s="42"/>
    </row>
    <row r="443" spans="2:4">
      <c r="B443" s="44"/>
      <c r="D443" s="42"/>
    </row>
    <row r="444" spans="2:4">
      <c r="B444" s="44"/>
      <c r="D444" s="42"/>
    </row>
    <row r="445" spans="2:4">
      <c r="B445" s="44"/>
      <c r="D445" s="42"/>
    </row>
    <row r="446" spans="2:4">
      <c r="B446" s="44"/>
      <c r="D446" s="42"/>
    </row>
    <row r="447" spans="2:4">
      <c r="B447" s="44"/>
      <c r="D447" s="42"/>
    </row>
    <row r="448" spans="2:4">
      <c r="B448" s="44"/>
      <c r="D448" s="42"/>
    </row>
    <row r="449" spans="2:4">
      <c r="B449" s="44"/>
      <c r="D449" s="42"/>
    </row>
    <row r="450" spans="2:4">
      <c r="B450" s="44"/>
      <c r="D450" s="42"/>
    </row>
    <row r="451" spans="2:4">
      <c r="B451" s="44"/>
      <c r="D451" s="42"/>
    </row>
    <row r="452" spans="2:4">
      <c r="B452" s="44"/>
      <c r="D452" s="42"/>
    </row>
    <row r="453" spans="2:4">
      <c r="B453" s="44"/>
      <c r="D453" s="42"/>
    </row>
    <row r="454" spans="2:4">
      <c r="B454" s="44"/>
      <c r="D454" s="42"/>
    </row>
    <row r="455" spans="2:4">
      <c r="B455" s="44"/>
      <c r="D455" s="42"/>
    </row>
    <row r="456" spans="2:4">
      <c r="B456" s="44"/>
      <c r="D456" s="42"/>
    </row>
    <row r="457" spans="2:4">
      <c r="B457" s="44"/>
      <c r="D457" s="42"/>
    </row>
    <row r="458" spans="2:4">
      <c r="B458" s="44"/>
      <c r="D458" s="42"/>
    </row>
    <row r="459" spans="2:4">
      <c r="B459" s="44"/>
      <c r="D459" s="42"/>
    </row>
    <row r="460" spans="2:4">
      <c r="B460" s="44"/>
      <c r="D460" s="42"/>
    </row>
    <row r="461" spans="2:4">
      <c r="B461" s="44"/>
      <c r="D461" s="42"/>
    </row>
    <row r="462" spans="2:4">
      <c r="B462" s="44"/>
      <c r="D462" s="42"/>
    </row>
    <row r="463" spans="2:4">
      <c r="B463" s="44"/>
      <c r="D463" s="42"/>
    </row>
    <row r="464" spans="2:4">
      <c r="B464" s="44"/>
      <c r="D464" s="42"/>
    </row>
    <row r="465" spans="2:4">
      <c r="B465" s="44"/>
      <c r="D465" s="42"/>
    </row>
    <row r="466" spans="2:4">
      <c r="B466" s="44"/>
      <c r="D466" s="42"/>
    </row>
    <row r="467" spans="2:4">
      <c r="B467" s="44"/>
      <c r="D467" s="42"/>
    </row>
    <row r="468" spans="2:4">
      <c r="B468" s="44"/>
      <c r="D468" s="42"/>
    </row>
    <row r="469" spans="2:4">
      <c r="B469" s="44"/>
      <c r="D469" s="42"/>
    </row>
    <row r="470" spans="2:4">
      <c r="B470" s="44"/>
      <c r="D470" s="42"/>
    </row>
    <row r="471" spans="2:4">
      <c r="B471" s="44"/>
      <c r="D471" s="42"/>
    </row>
    <row r="472" spans="2:4">
      <c r="B472" s="44"/>
      <c r="D472" s="42"/>
    </row>
    <row r="473" spans="2:4">
      <c r="B473" s="44"/>
      <c r="D473" s="42"/>
    </row>
    <row r="474" spans="2:4">
      <c r="B474" s="44"/>
      <c r="D474" s="42"/>
    </row>
    <row r="475" spans="2:4">
      <c r="B475" s="44"/>
      <c r="D475" s="42"/>
    </row>
    <row r="476" spans="2:4">
      <c r="B476" s="44"/>
      <c r="D476" s="42"/>
    </row>
    <row r="477" spans="2:4">
      <c r="B477" s="44"/>
      <c r="D477" s="42"/>
    </row>
    <row r="478" spans="2:4">
      <c r="B478" s="44"/>
      <c r="D478" s="42"/>
    </row>
    <row r="479" spans="2:4">
      <c r="B479" s="44"/>
      <c r="D479" s="42"/>
    </row>
    <row r="480" spans="2:4">
      <c r="B480" s="44"/>
      <c r="D480" s="42"/>
    </row>
    <row r="481" spans="2:4">
      <c r="B481" s="44"/>
      <c r="D481" s="42"/>
    </row>
    <row r="482" spans="2:4">
      <c r="B482" s="44"/>
      <c r="D482" s="42"/>
    </row>
    <row r="483" spans="2:4">
      <c r="B483" s="44"/>
      <c r="D483" s="42"/>
    </row>
    <row r="484" spans="2:4">
      <c r="B484" s="44"/>
      <c r="D484" s="42"/>
    </row>
    <row r="485" spans="2:4">
      <c r="B485" s="44"/>
      <c r="D485" s="42"/>
    </row>
    <row r="486" spans="2:4">
      <c r="B486" s="44"/>
      <c r="D486" s="42"/>
    </row>
    <row r="487" spans="2:4">
      <c r="B487" s="44"/>
      <c r="D487" s="42"/>
    </row>
    <row r="488" spans="2:4">
      <c r="B488" s="44"/>
      <c r="D488" s="42"/>
    </row>
    <row r="489" spans="2:4">
      <c r="B489" s="44"/>
      <c r="D489" s="42"/>
    </row>
    <row r="490" spans="2:4">
      <c r="B490" s="44"/>
      <c r="D490" s="42"/>
    </row>
    <row r="491" spans="2:4">
      <c r="B491" s="44"/>
      <c r="D491" s="42"/>
    </row>
    <row r="492" spans="2:4">
      <c r="B492" s="44"/>
      <c r="D492" s="42"/>
    </row>
    <row r="493" spans="2:4">
      <c r="B493" s="44"/>
      <c r="D493" s="42"/>
    </row>
    <row r="494" spans="2:4">
      <c r="B494" s="44"/>
      <c r="D494" s="42"/>
    </row>
    <row r="495" spans="2:4">
      <c r="B495" s="44"/>
      <c r="D495" s="42"/>
    </row>
    <row r="496" spans="2:4">
      <c r="B496" s="44"/>
      <c r="D496" s="42"/>
    </row>
    <row r="497" spans="2:4">
      <c r="B497" s="44"/>
      <c r="D497" s="42"/>
    </row>
    <row r="498" spans="2:4">
      <c r="B498" s="44"/>
      <c r="D498" s="42"/>
    </row>
    <row r="499" spans="2:4">
      <c r="B499" s="44"/>
      <c r="D499" s="42"/>
    </row>
    <row r="500" spans="2:4">
      <c r="B500" s="44"/>
      <c r="D500" s="42"/>
    </row>
    <row r="501" spans="2:4">
      <c r="B501" s="44"/>
      <c r="D501" s="42"/>
    </row>
    <row r="502" spans="2:4">
      <c r="B502" s="44"/>
      <c r="D502" s="42"/>
    </row>
    <row r="503" spans="2:4">
      <c r="B503" s="44"/>
      <c r="D503" s="42"/>
    </row>
    <row r="504" spans="2:4">
      <c r="B504" s="44"/>
      <c r="D504" s="42"/>
    </row>
    <row r="505" spans="2:4">
      <c r="B505" s="44"/>
      <c r="D505" s="42"/>
    </row>
    <row r="506" spans="2:4">
      <c r="B506" s="44"/>
      <c r="D506" s="42"/>
    </row>
    <row r="507" spans="2:4">
      <c r="B507" s="44"/>
      <c r="D507" s="42"/>
    </row>
    <row r="508" spans="2:4">
      <c r="B508" s="44"/>
      <c r="D508" s="42"/>
    </row>
    <row r="509" spans="2:4">
      <c r="B509" s="44"/>
      <c r="D509" s="42"/>
    </row>
    <row r="510" spans="2:4">
      <c r="B510" s="44"/>
      <c r="D510" s="42"/>
    </row>
    <row r="511" spans="2:4">
      <c r="B511" s="44"/>
      <c r="D511" s="42"/>
    </row>
    <row r="512" spans="2:4">
      <c r="B512" s="44"/>
      <c r="D512" s="42"/>
    </row>
    <row r="513" spans="2:4">
      <c r="B513" s="44"/>
      <c r="D513" s="42"/>
    </row>
    <row r="514" spans="2:4">
      <c r="B514" s="44"/>
      <c r="D514" s="42"/>
    </row>
    <row r="515" spans="2:4">
      <c r="B515" s="44"/>
      <c r="D515" s="42"/>
    </row>
    <row r="516" spans="2:4">
      <c r="B516" s="44"/>
      <c r="D516" s="42"/>
    </row>
    <row r="517" spans="2:4">
      <c r="B517" s="44"/>
      <c r="D517" s="42"/>
    </row>
    <row r="518" spans="2:4">
      <c r="B518" s="44"/>
      <c r="D518" s="42"/>
    </row>
    <row r="519" spans="2:4">
      <c r="B519" s="44"/>
      <c r="D519" s="42"/>
    </row>
    <row r="520" spans="2:4">
      <c r="B520" s="44"/>
      <c r="D520" s="42"/>
    </row>
    <row r="521" spans="2:4">
      <c r="B521" s="44"/>
      <c r="D521" s="42"/>
    </row>
    <row r="522" spans="2:4">
      <c r="B522" s="44"/>
      <c r="D522" s="42"/>
    </row>
    <row r="523" spans="2:4">
      <c r="B523" s="44"/>
      <c r="D523" s="42"/>
    </row>
    <row r="524" spans="2:4">
      <c r="B524" s="44"/>
      <c r="D524" s="42"/>
    </row>
    <row r="525" spans="2:4">
      <c r="B525" s="44"/>
      <c r="D525" s="42"/>
    </row>
    <row r="526" spans="2:4">
      <c r="B526" s="44"/>
      <c r="D526" s="42"/>
    </row>
    <row r="527" spans="2:4">
      <c r="B527" s="44"/>
      <c r="D527" s="42"/>
    </row>
    <row r="528" spans="2:4">
      <c r="B528" s="44"/>
      <c r="D528" s="42"/>
    </row>
    <row r="529" spans="2:4">
      <c r="B529" s="44"/>
      <c r="D529" s="42"/>
    </row>
    <row r="530" spans="2:4">
      <c r="B530" s="44"/>
      <c r="D530" s="42"/>
    </row>
    <row r="531" spans="2:4">
      <c r="B531" s="44"/>
      <c r="D531" s="42"/>
    </row>
    <row r="532" spans="2:4">
      <c r="B532" s="44"/>
      <c r="D532" s="42"/>
    </row>
    <row r="533" spans="2:4">
      <c r="B533" s="44"/>
      <c r="D533" s="42"/>
    </row>
    <row r="534" spans="2:4">
      <c r="B534" s="44"/>
      <c r="D534" s="42"/>
    </row>
    <row r="535" spans="2:4">
      <c r="B535" s="44"/>
      <c r="D535" s="42"/>
    </row>
    <row r="536" spans="2:4">
      <c r="B536" s="44"/>
      <c r="D536" s="42"/>
    </row>
    <row r="537" spans="2:4">
      <c r="B537" s="44"/>
      <c r="D537" s="42"/>
    </row>
    <row r="538" spans="2:4">
      <c r="B538" s="44"/>
      <c r="D538" s="42"/>
    </row>
    <row r="539" spans="2:4">
      <c r="B539" s="44"/>
      <c r="D539" s="42"/>
    </row>
    <row r="540" spans="2:4">
      <c r="B540" s="44"/>
      <c r="D540" s="42"/>
    </row>
    <row r="541" spans="2:4">
      <c r="B541" s="44"/>
      <c r="D541" s="42"/>
    </row>
    <row r="542" spans="2:4">
      <c r="B542" s="44"/>
      <c r="D542" s="42"/>
    </row>
    <row r="543" spans="2:4">
      <c r="B543" s="44"/>
      <c r="D543" s="42"/>
    </row>
    <row r="544" spans="2:4">
      <c r="B544" s="44"/>
      <c r="D544" s="42"/>
    </row>
    <row r="545" spans="2:4">
      <c r="B545" s="44"/>
      <c r="D545" s="42"/>
    </row>
    <row r="546" spans="2:4">
      <c r="B546" s="44"/>
      <c r="D546" s="42"/>
    </row>
    <row r="547" spans="2:4">
      <c r="B547" s="44"/>
      <c r="D547" s="42"/>
    </row>
    <row r="548" spans="2:4">
      <c r="B548" s="44"/>
      <c r="D548" s="42"/>
    </row>
    <row r="549" spans="2:4">
      <c r="B549" s="44"/>
      <c r="D549" s="42"/>
    </row>
    <row r="550" spans="2:4">
      <c r="B550" s="44"/>
      <c r="D550" s="42"/>
    </row>
    <row r="551" spans="2:4">
      <c r="B551" s="44"/>
      <c r="D551" s="42"/>
    </row>
    <row r="552" spans="2:4">
      <c r="B552" s="44"/>
      <c r="D552" s="42"/>
    </row>
    <row r="553" spans="2:4">
      <c r="B553" s="44"/>
      <c r="D553" s="42"/>
    </row>
    <row r="554" spans="2:4">
      <c r="B554" s="44"/>
      <c r="D554" s="42"/>
    </row>
    <row r="555" spans="2:4">
      <c r="B555" s="44"/>
      <c r="D555" s="42"/>
    </row>
    <row r="556" spans="2:4">
      <c r="B556" s="44"/>
      <c r="D556" s="42"/>
    </row>
    <row r="557" spans="2:4">
      <c r="B557" s="44"/>
      <c r="D557" s="42"/>
    </row>
    <row r="558" spans="2:4">
      <c r="B558" s="44"/>
      <c r="D558" s="42"/>
    </row>
    <row r="559" spans="2:4">
      <c r="B559" s="44"/>
      <c r="D559" s="42"/>
    </row>
    <row r="560" spans="2:4">
      <c r="B560" s="44"/>
      <c r="D560" s="42"/>
    </row>
    <row r="561" spans="2:4">
      <c r="B561" s="44"/>
      <c r="D561" s="42"/>
    </row>
    <row r="562" spans="2:4">
      <c r="B562" s="44"/>
      <c r="D562" s="42"/>
    </row>
    <row r="563" spans="2:4">
      <c r="B563" s="44"/>
      <c r="D563" s="42"/>
    </row>
    <row r="564" spans="2:4">
      <c r="B564" s="44"/>
      <c r="D564" s="42"/>
    </row>
    <row r="565" spans="2:4">
      <c r="B565" s="44"/>
      <c r="D565" s="42"/>
    </row>
    <row r="566" spans="2:4">
      <c r="B566" s="44"/>
      <c r="D566" s="42"/>
    </row>
    <row r="567" spans="2:4">
      <c r="B567" s="44"/>
      <c r="D567" s="42"/>
    </row>
    <row r="568" spans="2:4">
      <c r="B568" s="44"/>
      <c r="D568" s="42"/>
    </row>
    <row r="569" spans="2:4">
      <c r="B569" s="44"/>
      <c r="D569" s="42"/>
    </row>
    <row r="570" spans="2:4">
      <c r="B570" s="44"/>
      <c r="D570" s="42"/>
    </row>
    <row r="571" spans="2:4">
      <c r="B571" s="44"/>
      <c r="D571" s="42"/>
    </row>
    <row r="572" spans="2:4">
      <c r="B572" s="44"/>
      <c r="D572" s="42"/>
    </row>
    <row r="573" spans="2:4">
      <c r="B573" s="44"/>
      <c r="D573" s="42"/>
    </row>
    <row r="574" spans="2:4">
      <c r="B574" s="44"/>
      <c r="D574" s="42"/>
    </row>
    <row r="575" spans="2:4">
      <c r="B575" s="44"/>
      <c r="D575" s="42"/>
    </row>
    <row r="576" spans="2:4">
      <c r="B576" s="44"/>
      <c r="D576" s="42"/>
    </row>
    <row r="577" spans="2:4">
      <c r="B577" s="44"/>
      <c r="D577" s="42"/>
    </row>
    <row r="578" spans="2:4">
      <c r="B578" s="44"/>
      <c r="D578" s="42"/>
    </row>
    <row r="579" spans="2:4">
      <c r="B579" s="44"/>
      <c r="D579" s="42"/>
    </row>
    <row r="580" spans="2:4">
      <c r="B580" s="44"/>
      <c r="D580" s="42"/>
    </row>
    <row r="581" spans="2:4">
      <c r="B581" s="44"/>
      <c r="D581" s="42"/>
    </row>
    <row r="582" spans="2:4">
      <c r="B582" s="44"/>
      <c r="D582" s="42"/>
    </row>
    <row r="583" spans="2:4">
      <c r="B583" s="44"/>
      <c r="D583" s="42"/>
    </row>
    <row r="584" spans="2:4">
      <c r="B584" s="44"/>
      <c r="D584" s="42"/>
    </row>
    <row r="585" spans="2:4">
      <c r="B585" s="44"/>
      <c r="D585" s="42"/>
    </row>
    <row r="586" spans="2:4">
      <c r="B586" s="44"/>
      <c r="D586" s="42"/>
    </row>
    <row r="587" spans="2:4">
      <c r="B587" s="44"/>
      <c r="D587" s="42"/>
    </row>
    <row r="588" spans="2:4">
      <c r="B588" s="44"/>
      <c r="D588" s="42"/>
    </row>
    <row r="589" spans="2:4">
      <c r="B589" s="44"/>
      <c r="D589" s="42"/>
    </row>
    <row r="590" spans="2:4">
      <c r="B590" s="44"/>
      <c r="D590" s="42"/>
    </row>
    <row r="591" spans="2:4">
      <c r="B591" s="44"/>
      <c r="D591" s="42"/>
    </row>
    <row r="592" spans="2:4">
      <c r="B592" s="44"/>
      <c r="D592" s="42"/>
    </row>
    <row r="593" spans="2:4">
      <c r="B593" s="44"/>
      <c r="D593" s="42"/>
    </row>
    <row r="594" spans="2:4">
      <c r="B594" s="44"/>
      <c r="D594" s="42"/>
    </row>
    <row r="595" spans="2:4">
      <c r="B595" s="44"/>
      <c r="D595" s="42"/>
    </row>
    <row r="596" spans="2:4">
      <c r="B596" s="44"/>
      <c r="D596" s="42"/>
    </row>
    <row r="597" spans="2:4">
      <c r="B597" s="44"/>
      <c r="D597" s="42"/>
    </row>
    <row r="598" spans="2:4">
      <c r="B598" s="44"/>
      <c r="D598" s="42"/>
    </row>
    <row r="599" spans="2:4">
      <c r="B599" s="44"/>
      <c r="D599" s="42"/>
    </row>
    <row r="600" spans="2:4">
      <c r="B600" s="44"/>
      <c r="D600" s="42"/>
    </row>
    <row r="601" spans="2:4">
      <c r="B601" s="44"/>
      <c r="D601" s="42"/>
    </row>
    <row r="602" spans="2:4">
      <c r="B602" s="44"/>
      <c r="D602" s="42"/>
    </row>
    <row r="603" spans="2:4">
      <c r="B603" s="44"/>
      <c r="D603" s="42"/>
    </row>
    <row r="604" spans="2:4">
      <c r="B604" s="44"/>
      <c r="D604" s="42"/>
    </row>
    <row r="605" spans="2:4">
      <c r="B605" s="44"/>
      <c r="D605" s="42"/>
    </row>
    <row r="606" spans="2:4">
      <c r="B606" s="44"/>
      <c r="D606" s="42"/>
    </row>
    <row r="607" spans="2:4">
      <c r="B607" s="44"/>
      <c r="D607" s="42"/>
    </row>
    <row r="608" spans="2:4">
      <c r="B608" s="44"/>
      <c r="D608" s="42"/>
    </row>
    <row r="609" spans="2:4">
      <c r="B609" s="44"/>
      <c r="D609" s="42"/>
    </row>
    <row r="610" spans="2:4">
      <c r="B610" s="44"/>
      <c r="D610" s="42"/>
    </row>
    <row r="611" spans="2:4">
      <c r="B611" s="44"/>
      <c r="D611" s="42"/>
    </row>
    <row r="612" spans="2:4">
      <c r="B612" s="44"/>
      <c r="D612" s="42"/>
    </row>
    <row r="613" spans="2:4">
      <c r="B613" s="44"/>
      <c r="D613" s="42"/>
    </row>
    <row r="614" spans="2:4">
      <c r="B614" s="44"/>
      <c r="D614" s="42"/>
    </row>
    <row r="615" spans="2:4">
      <c r="B615" s="44"/>
      <c r="D615" s="42"/>
    </row>
    <row r="616" spans="2:4">
      <c r="B616" s="44"/>
      <c r="D616" s="42"/>
    </row>
    <row r="617" spans="2:4">
      <c r="B617" s="44"/>
      <c r="D617" s="42"/>
    </row>
    <row r="618" spans="2:4">
      <c r="B618" s="44"/>
      <c r="D618" s="42"/>
    </row>
    <row r="619" spans="2:4">
      <c r="B619" s="44"/>
      <c r="D619" s="42"/>
    </row>
    <row r="620" spans="2:4">
      <c r="B620" s="44"/>
      <c r="D620" s="42"/>
    </row>
    <row r="621" spans="2:4">
      <c r="B621" s="44"/>
      <c r="D621" s="42"/>
    </row>
    <row r="622" spans="2:4">
      <c r="B622" s="44"/>
      <c r="D622" s="42"/>
    </row>
    <row r="623" spans="2:4">
      <c r="B623" s="44"/>
      <c r="D623" s="42"/>
    </row>
    <row r="624" spans="2:4">
      <c r="B624" s="44"/>
      <c r="D624" s="42"/>
    </row>
    <row r="625" spans="2:4">
      <c r="B625" s="44"/>
      <c r="D625" s="42"/>
    </row>
    <row r="626" spans="2:4">
      <c r="B626" s="44"/>
      <c r="D626" s="42"/>
    </row>
    <row r="627" spans="2:4">
      <c r="B627" s="44"/>
      <c r="D627" s="42"/>
    </row>
    <row r="628" spans="2:4">
      <c r="B628" s="44"/>
      <c r="D628" s="42"/>
    </row>
    <row r="629" spans="2:4">
      <c r="B629" s="44"/>
      <c r="D629" s="42"/>
    </row>
    <row r="630" spans="2:4">
      <c r="B630" s="44"/>
      <c r="D630" s="42"/>
    </row>
    <row r="631" spans="2:4">
      <c r="B631" s="44"/>
      <c r="D631" s="42"/>
    </row>
    <row r="632" spans="2:4">
      <c r="B632" s="44"/>
      <c r="D632" s="42"/>
    </row>
    <row r="633" spans="2:4">
      <c r="B633" s="44"/>
      <c r="D633" s="42"/>
    </row>
    <row r="634" spans="2:4">
      <c r="B634" s="44"/>
      <c r="D634" s="42"/>
    </row>
    <row r="635" spans="2:4">
      <c r="B635" s="44"/>
      <c r="D635" s="42"/>
    </row>
    <row r="636" spans="2:4">
      <c r="B636" s="44"/>
      <c r="D636" s="42"/>
    </row>
    <row r="637" spans="2:4">
      <c r="B637" s="44"/>
      <c r="D637" s="42"/>
    </row>
    <row r="638" spans="2:4">
      <c r="B638" s="44"/>
      <c r="D638" s="42"/>
    </row>
    <row r="639" spans="2:4">
      <c r="B639" s="44"/>
      <c r="D639" s="42"/>
    </row>
    <row r="640" spans="2:4">
      <c r="B640" s="44"/>
      <c r="D640" s="42"/>
    </row>
    <row r="641" spans="2:4">
      <c r="B641" s="44"/>
      <c r="D641" s="42"/>
    </row>
    <row r="642" spans="2:4">
      <c r="B642" s="44"/>
      <c r="D642" s="42"/>
    </row>
    <row r="643" spans="2:4">
      <c r="B643" s="44"/>
      <c r="D643" s="42"/>
    </row>
    <row r="644" spans="2:4">
      <c r="B644" s="44"/>
      <c r="D644" s="42"/>
    </row>
    <row r="645" spans="2:4">
      <c r="B645" s="44"/>
      <c r="D645" s="42"/>
    </row>
    <row r="646" spans="2:4">
      <c r="B646" s="44"/>
      <c r="D646" s="42"/>
    </row>
    <row r="647" spans="2:4">
      <c r="B647" s="44"/>
      <c r="D647" s="42"/>
    </row>
    <row r="648" spans="2:4">
      <c r="B648" s="44"/>
      <c r="D648" s="42"/>
    </row>
    <row r="649" spans="2:4">
      <c r="B649" s="44"/>
      <c r="D649" s="42"/>
    </row>
    <row r="650" spans="2:4">
      <c r="B650" s="44"/>
      <c r="D650" s="42"/>
    </row>
    <row r="651" spans="2:4">
      <c r="B651" s="44"/>
      <c r="D651" s="42"/>
    </row>
    <row r="652" spans="2:4">
      <c r="B652" s="44"/>
      <c r="D652" s="42"/>
    </row>
    <row r="653" spans="2:4">
      <c r="B653" s="44"/>
      <c r="D653" s="42"/>
    </row>
    <row r="654" spans="2:4">
      <c r="B654" s="44"/>
      <c r="D654" s="42"/>
    </row>
    <row r="655" spans="2:4">
      <c r="B655" s="44"/>
      <c r="D655" s="42"/>
    </row>
    <row r="656" spans="2:4">
      <c r="B656" s="44"/>
      <c r="D656" s="42"/>
    </row>
    <row r="657" spans="2:4">
      <c r="B657" s="44"/>
      <c r="D657" s="42"/>
    </row>
    <row r="658" spans="2:4">
      <c r="B658" s="44"/>
      <c r="D658" s="42"/>
    </row>
    <row r="659" spans="2:4">
      <c r="B659" s="44"/>
      <c r="D659" s="42"/>
    </row>
    <row r="660" spans="2:4">
      <c r="B660" s="44"/>
      <c r="D660" s="42"/>
    </row>
    <row r="661" spans="2:4">
      <c r="B661" s="44"/>
      <c r="D661" s="42"/>
    </row>
    <row r="662" spans="2:4">
      <c r="B662" s="44"/>
      <c r="D662" s="42"/>
    </row>
    <row r="663" spans="2:4">
      <c r="B663" s="44"/>
      <c r="D663" s="42"/>
    </row>
    <row r="664" spans="2:4">
      <c r="B664" s="44"/>
      <c r="D664" s="42"/>
    </row>
    <row r="665" spans="2:4">
      <c r="B665" s="44"/>
      <c r="D665" s="42"/>
    </row>
    <row r="666" spans="2:4">
      <c r="B666" s="44"/>
      <c r="D666" s="42"/>
    </row>
    <row r="667" spans="2:4">
      <c r="B667" s="44"/>
      <c r="D667" s="42"/>
    </row>
    <row r="668" spans="2:4">
      <c r="B668" s="44"/>
      <c r="D668" s="42"/>
    </row>
    <row r="669" spans="2:4">
      <c r="B669" s="44"/>
      <c r="D669" s="42"/>
    </row>
    <row r="670" spans="2:4">
      <c r="B670" s="44"/>
      <c r="D670" s="42"/>
    </row>
    <row r="671" spans="2:4">
      <c r="B671" s="44"/>
      <c r="D671" s="42"/>
    </row>
    <row r="672" spans="2:4">
      <c r="B672" s="44"/>
      <c r="D672" s="42"/>
    </row>
    <row r="673" spans="2:4">
      <c r="B673" s="44"/>
      <c r="D673" s="42"/>
    </row>
    <row r="674" spans="2:4">
      <c r="B674" s="44"/>
      <c r="D674" s="42"/>
    </row>
    <row r="675" spans="2:4">
      <c r="B675" s="44"/>
      <c r="D675" s="42"/>
    </row>
    <row r="676" spans="2:4">
      <c r="B676" s="44"/>
      <c r="D676" s="42"/>
    </row>
    <row r="677" spans="2:4">
      <c r="B677" s="44"/>
      <c r="D677" s="42"/>
    </row>
    <row r="678" spans="2:4">
      <c r="B678" s="44"/>
      <c r="D678" s="42"/>
    </row>
    <row r="679" spans="2:4">
      <c r="B679" s="44"/>
      <c r="D679" s="42"/>
    </row>
    <row r="680" spans="2:4">
      <c r="B680" s="44"/>
      <c r="D680" s="42"/>
    </row>
    <row r="681" spans="2:4">
      <c r="B681" s="44"/>
      <c r="D681" s="42"/>
    </row>
    <row r="682" spans="2:4">
      <c r="B682" s="44"/>
      <c r="D682" s="42"/>
    </row>
    <row r="683" spans="2:4">
      <c r="B683" s="44"/>
      <c r="D683" s="42"/>
    </row>
    <row r="684" spans="2:4">
      <c r="B684" s="44"/>
      <c r="D684" s="42"/>
    </row>
    <row r="685" spans="2:4">
      <c r="B685" s="44"/>
      <c r="D685" s="42"/>
    </row>
    <row r="686" spans="2:4">
      <c r="B686" s="44"/>
      <c r="D686" s="42"/>
    </row>
    <row r="687" spans="2:4">
      <c r="B687" s="44"/>
      <c r="D687" s="42"/>
    </row>
    <row r="688" spans="2:4">
      <c r="B688" s="44"/>
      <c r="D688" s="42"/>
    </row>
    <row r="689" spans="2:4">
      <c r="B689" s="44"/>
      <c r="D689" s="42"/>
    </row>
    <row r="690" spans="2:4">
      <c r="B690" s="44"/>
      <c r="D690" s="42"/>
    </row>
    <row r="691" spans="2:4">
      <c r="B691" s="44"/>
      <c r="D691" s="42"/>
    </row>
    <row r="692" spans="2:4">
      <c r="B692" s="44"/>
      <c r="D692" s="42"/>
    </row>
    <row r="693" spans="2:4">
      <c r="B693" s="44"/>
      <c r="D693" s="42"/>
    </row>
    <row r="694" spans="2:4">
      <c r="B694" s="44"/>
      <c r="D694" s="42"/>
    </row>
    <row r="695" spans="2:4">
      <c r="B695" s="44"/>
      <c r="D695" s="42"/>
    </row>
    <row r="696" spans="2:4">
      <c r="B696" s="44"/>
      <c r="D696" s="42"/>
    </row>
    <row r="697" spans="2:4">
      <c r="B697" s="44"/>
      <c r="D697" s="42"/>
    </row>
    <row r="698" spans="2:4">
      <c r="B698" s="44"/>
      <c r="D698" s="42"/>
    </row>
    <row r="699" spans="2:4">
      <c r="B699" s="44"/>
      <c r="D699" s="42"/>
    </row>
    <row r="700" spans="2:4">
      <c r="B700" s="44"/>
      <c r="D700" s="42"/>
    </row>
    <row r="701" spans="2:4">
      <c r="B701" s="44"/>
      <c r="D701" s="42"/>
    </row>
    <row r="702" spans="2:4">
      <c r="B702" s="44"/>
      <c r="D702" s="42"/>
    </row>
    <row r="703" spans="2:4">
      <c r="B703" s="44"/>
      <c r="D703" s="42"/>
    </row>
    <row r="704" spans="2:4">
      <c r="B704" s="44"/>
      <c r="D704" s="42"/>
    </row>
    <row r="705" spans="2:4">
      <c r="B705" s="44"/>
      <c r="D705" s="42"/>
    </row>
    <row r="706" spans="2:4">
      <c r="B706" s="44"/>
      <c r="D706" s="42"/>
    </row>
    <row r="707" spans="2:4">
      <c r="B707" s="44"/>
      <c r="D707" s="42"/>
    </row>
    <row r="708" spans="2:4">
      <c r="B708" s="44"/>
      <c r="D708" s="42"/>
    </row>
    <row r="709" spans="2:4">
      <c r="B709" s="44"/>
      <c r="D709" s="42"/>
    </row>
    <row r="710" spans="2:4">
      <c r="B710" s="44"/>
      <c r="D710" s="42"/>
    </row>
    <row r="711" spans="2:4">
      <c r="B711" s="44"/>
      <c r="D711" s="42"/>
    </row>
    <row r="712" spans="2:4">
      <c r="B712" s="44"/>
      <c r="D712" s="42"/>
    </row>
    <row r="713" spans="2:4">
      <c r="B713" s="44"/>
      <c r="D713" s="42"/>
    </row>
    <row r="714" spans="2:4">
      <c r="B714" s="44"/>
      <c r="D714" s="42"/>
    </row>
    <row r="715" spans="2:4">
      <c r="B715" s="44"/>
      <c r="D715" s="42"/>
    </row>
    <row r="716" spans="2:4">
      <c r="B716" s="44"/>
      <c r="D716" s="42"/>
    </row>
    <row r="717" spans="2:4">
      <c r="B717" s="44"/>
      <c r="D717" s="42"/>
    </row>
    <row r="718" spans="2:4">
      <c r="B718" s="44"/>
      <c r="D718" s="42"/>
    </row>
    <row r="719" spans="2:4">
      <c r="B719" s="44"/>
      <c r="D719" s="42"/>
    </row>
    <row r="720" spans="2:4">
      <c r="B720" s="44"/>
      <c r="D720" s="42"/>
    </row>
    <row r="721" spans="2:4">
      <c r="B721" s="44"/>
      <c r="D721" s="42"/>
    </row>
    <row r="722" spans="2:4">
      <c r="B722" s="44"/>
      <c r="D722" s="42"/>
    </row>
    <row r="723" spans="2:4">
      <c r="B723" s="44"/>
      <c r="D723" s="42"/>
    </row>
    <row r="724" spans="2:4">
      <c r="B724" s="44"/>
      <c r="D724" s="42"/>
    </row>
    <row r="725" spans="2:4">
      <c r="B725" s="44"/>
      <c r="D725" s="42"/>
    </row>
    <row r="726" spans="2:4">
      <c r="B726" s="44"/>
      <c r="D726" s="42"/>
    </row>
    <row r="727" spans="2:4">
      <c r="B727" s="44"/>
      <c r="D727" s="42"/>
    </row>
    <row r="728" spans="2:4">
      <c r="B728" s="44"/>
      <c r="D728" s="42"/>
    </row>
    <row r="729" spans="2:4">
      <c r="B729" s="44"/>
      <c r="D729" s="42"/>
    </row>
    <row r="730" spans="2:4">
      <c r="B730" s="44"/>
      <c r="D730" s="42"/>
    </row>
    <row r="731" spans="2:4">
      <c r="B731" s="44"/>
      <c r="D731" s="42"/>
    </row>
    <row r="732" spans="2:4">
      <c r="B732" s="44"/>
      <c r="D732" s="42"/>
    </row>
    <row r="733" spans="2:4">
      <c r="B733" s="44"/>
      <c r="D733" s="42"/>
    </row>
    <row r="734" spans="2:4">
      <c r="B734" s="44"/>
      <c r="D734" s="42"/>
    </row>
    <row r="735" spans="2:4">
      <c r="B735" s="44"/>
      <c r="D735" s="42"/>
    </row>
    <row r="736" spans="2:4">
      <c r="B736" s="44"/>
      <c r="D736" s="42"/>
    </row>
    <row r="737" spans="2:4">
      <c r="B737" s="44"/>
      <c r="D737" s="42"/>
    </row>
    <row r="738" spans="2:4">
      <c r="B738" s="44"/>
      <c r="D738" s="42"/>
    </row>
    <row r="739" spans="2:4">
      <c r="B739" s="44"/>
      <c r="D739" s="42"/>
    </row>
    <row r="740" spans="2:4">
      <c r="B740" s="44"/>
      <c r="D740" s="42"/>
    </row>
    <row r="741" spans="2:4">
      <c r="B741" s="44"/>
      <c r="D741" s="42"/>
    </row>
    <row r="742" spans="2:4">
      <c r="B742" s="44"/>
      <c r="D742" s="42"/>
    </row>
    <row r="743" spans="2:4">
      <c r="B743" s="44"/>
      <c r="D743" s="42"/>
    </row>
    <row r="744" spans="2:4">
      <c r="B744" s="44"/>
      <c r="D744" s="42"/>
    </row>
    <row r="745" spans="2:4">
      <c r="B745" s="44"/>
      <c r="D745" s="42"/>
    </row>
    <row r="746" spans="2:4">
      <c r="B746" s="44"/>
      <c r="D746" s="42"/>
    </row>
    <row r="747" spans="2:4">
      <c r="B747" s="44"/>
      <c r="D747" s="42"/>
    </row>
    <row r="748" spans="2:4">
      <c r="B748" s="44"/>
      <c r="D748" s="42"/>
    </row>
    <row r="749" spans="2:4">
      <c r="B749" s="44"/>
      <c r="D749" s="42"/>
    </row>
    <row r="750" spans="2:4">
      <c r="B750" s="44"/>
      <c r="D750" s="42"/>
    </row>
    <row r="751" spans="2:4">
      <c r="B751" s="44"/>
      <c r="D751" s="42"/>
    </row>
    <row r="752" spans="2:4">
      <c r="B752" s="44"/>
      <c r="D752" s="42"/>
    </row>
    <row r="753" spans="2:4">
      <c r="B753" s="44"/>
      <c r="D753" s="42"/>
    </row>
    <row r="754" spans="2:4">
      <c r="B754" s="44"/>
      <c r="D754" s="42"/>
    </row>
    <row r="755" spans="2:4">
      <c r="B755" s="44"/>
      <c r="D755" s="42"/>
    </row>
    <row r="756" spans="2:4">
      <c r="B756" s="44"/>
      <c r="D756" s="42"/>
    </row>
    <row r="757" spans="2:4">
      <c r="B757" s="44"/>
      <c r="D757" s="42"/>
    </row>
    <row r="758" spans="2:4">
      <c r="B758" s="44"/>
      <c r="D758" s="42"/>
    </row>
    <row r="759" spans="2:4">
      <c r="B759" s="44"/>
      <c r="D759" s="42"/>
    </row>
    <row r="760" spans="2:4">
      <c r="B760" s="44"/>
      <c r="D760" s="42"/>
    </row>
    <row r="761" spans="2:4">
      <c r="B761" s="44"/>
      <c r="D761" s="42"/>
    </row>
    <row r="762" spans="2:4">
      <c r="B762" s="44"/>
      <c r="D762" s="42"/>
    </row>
    <row r="763" spans="2:4">
      <c r="B763" s="44"/>
      <c r="D763" s="42"/>
    </row>
    <row r="764" spans="2:4">
      <c r="B764" s="44"/>
      <c r="D764" s="42"/>
    </row>
    <row r="765" spans="2:4">
      <c r="B765" s="44"/>
      <c r="D765" s="42"/>
    </row>
    <row r="766" spans="2:4">
      <c r="B766" s="44"/>
      <c r="D766" s="42"/>
    </row>
    <row r="767" spans="2:4">
      <c r="B767" s="44"/>
      <c r="D767" s="42"/>
    </row>
    <row r="768" spans="2:4">
      <c r="B768" s="44"/>
      <c r="D768" s="42"/>
    </row>
    <row r="769" spans="2:4">
      <c r="B769" s="44"/>
      <c r="D769" s="42"/>
    </row>
    <row r="770" spans="2:4">
      <c r="B770" s="44"/>
      <c r="D770" s="42"/>
    </row>
    <row r="771" spans="2:4">
      <c r="B771" s="44"/>
      <c r="D771" s="42"/>
    </row>
    <row r="772" spans="2:4">
      <c r="B772" s="44"/>
      <c r="D772" s="42"/>
    </row>
    <row r="773" spans="2:4">
      <c r="B773" s="44"/>
      <c r="D773" s="42"/>
    </row>
    <row r="774" spans="2:4">
      <c r="B774" s="44"/>
      <c r="D774" s="42"/>
    </row>
    <row r="775" spans="2:4">
      <c r="B775" s="44"/>
      <c r="D775" s="42"/>
    </row>
    <row r="776" spans="2:4">
      <c r="B776" s="44"/>
      <c r="D776" s="42"/>
    </row>
    <row r="777" spans="2:4">
      <c r="B777" s="44"/>
      <c r="D777" s="42"/>
    </row>
    <row r="778" spans="2:4">
      <c r="B778" s="44"/>
      <c r="D778" s="42"/>
    </row>
    <row r="779" spans="2:4">
      <c r="B779" s="44"/>
      <c r="D779" s="42"/>
    </row>
    <row r="780" spans="2:4">
      <c r="B780" s="44"/>
      <c r="D780" s="42"/>
    </row>
    <row r="781" spans="2:4">
      <c r="B781" s="44"/>
      <c r="D781" s="42"/>
    </row>
    <row r="782" spans="2:4">
      <c r="B782" s="44"/>
      <c r="D782" s="42"/>
    </row>
    <row r="783" spans="2:4">
      <c r="B783" s="44"/>
      <c r="D783" s="42"/>
    </row>
    <row r="784" spans="2:4">
      <c r="B784" s="44"/>
      <c r="D784" s="42"/>
    </row>
    <row r="785" spans="2:4">
      <c r="B785" s="44"/>
      <c r="D785" s="42"/>
    </row>
    <row r="786" spans="2:4">
      <c r="B786" s="44"/>
      <c r="D786" s="42"/>
    </row>
    <row r="787" spans="2:4">
      <c r="B787" s="44"/>
      <c r="D787" s="42"/>
    </row>
    <row r="788" spans="2:4">
      <c r="B788" s="44"/>
      <c r="D788" s="42"/>
    </row>
    <row r="789" spans="2:4">
      <c r="B789" s="44"/>
      <c r="D789" s="42"/>
    </row>
    <row r="790" spans="2:4">
      <c r="B790" s="44"/>
      <c r="D790" s="42"/>
    </row>
    <row r="791" spans="2:4">
      <c r="B791" s="44"/>
      <c r="D791" s="42"/>
    </row>
    <row r="792" spans="2:4">
      <c r="B792" s="44"/>
      <c r="D792" s="42"/>
    </row>
    <row r="793" spans="2:4">
      <c r="B793" s="44"/>
      <c r="D793" s="42"/>
    </row>
    <row r="794" spans="2:4">
      <c r="B794" s="44"/>
      <c r="D794" s="42"/>
    </row>
    <row r="795" spans="2:4">
      <c r="B795" s="44"/>
      <c r="D795" s="42"/>
    </row>
    <row r="796" spans="2:4">
      <c r="B796" s="44"/>
      <c r="D796" s="42"/>
    </row>
    <row r="797" spans="2:4">
      <c r="B797" s="44"/>
      <c r="D797" s="42"/>
    </row>
    <row r="798" spans="2:4">
      <c r="B798" s="44"/>
      <c r="D798" s="42"/>
    </row>
    <row r="799" spans="2:4">
      <c r="B799" s="44"/>
      <c r="D799" s="42"/>
    </row>
    <row r="800" spans="2:4">
      <c r="B800" s="44"/>
      <c r="D800" s="42"/>
    </row>
    <row r="801" spans="2:4">
      <c r="B801" s="44"/>
      <c r="D801" s="42"/>
    </row>
    <row r="802" spans="2:4">
      <c r="B802" s="44"/>
      <c r="D802" s="42"/>
    </row>
    <row r="803" spans="2:4">
      <c r="B803" s="44"/>
      <c r="D803" s="42"/>
    </row>
    <row r="804" spans="2:4">
      <c r="B804" s="44"/>
      <c r="D804" s="42"/>
    </row>
    <row r="805" spans="2:4">
      <c r="B805" s="44"/>
      <c r="D805" s="42"/>
    </row>
    <row r="806" spans="2:4">
      <c r="B806" s="44"/>
      <c r="D806" s="42"/>
    </row>
    <row r="807" spans="2:4">
      <c r="B807" s="44"/>
      <c r="D807" s="42"/>
    </row>
    <row r="808" spans="2:4">
      <c r="B808" s="44"/>
      <c r="D808" s="42"/>
    </row>
    <row r="809" spans="2:4">
      <c r="B809" s="44"/>
      <c r="D809" s="42"/>
    </row>
    <row r="810" spans="2:4">
      <c r="B810" s="44"/>
      <c r="D810" s="42"/>
    </row>
    <row r="811" spans="2:4">
      <c r="B811" s="44"/>
      <c r="D811" s="42"/>
    </row>
    <row r="812" spans="2:4">
      <c r="B812" s="44"/>
      <c r="D812" s="42"/>
    </row>
    <row r="813" spans="2:4">
      <c r="B813" s="44"/>
      <c r="D813" s="42"/>
    </row>
    <row r="814" spans="2:4">
      <c r="B814" s="44"/>
      <c r="D814" s="42"/>
    </row>
    <row r="815" spans="2:4">
      <c r="B815" s="44"/>
      <c r="D815" s="42"/>
    </row>
    <row r="816" spans="2:4">
      <c r="B816" s="44"/>
      <c r="D816" s="42"/>
    </row>
    <row r="817" spans="2:4">
      <c r="B817" s="44"/>
      <c r="D817" s="42"/>
    </row>
    <row r="818" spans="2:4">
      <c r="B818" s="44"/>
      <c r="D818" s="42"/>
    </row>
    <row r="819" spans="2:4">
      <c r="B819" s="44"/>
      <c r="D819" s="42"/>
    </row>
    <row r="820" spans="2:4">
      <c r="B820" s="44"/>
      <c r="D820" s="42"/>
    </row>
    <row r="821" spans="2:4">
      <c r="B821" s="44"/>
      <c r="D821" s="42"/>
    </row>
    <row r="822" spans="2:4">
      <c r="B822" s="44"/>
      <c r="D822" s="42"/>
    </row>
    <row r="823" spans="2:4">
      <c r="B823" s="44"/>
      <c r="D823" s="42"/>
    </row>
    <row r="824" spans="2:4">
      <c r="B824" s="44"/>
      <c r="D824" s="42"/>
    </row>
    <row r="825" spans="2:4">
      <c r="B825" s="44"/>
      <c r="D825" s="42"/>
    </row>
    <row r="826" spans="2:4">
      <c r="B826" s="44"/>
      <c r="D826" s="42"/>
    </row>
    <row r="827" spans="2:4">
      <c r="B827" s="44"/>
      <c r="D827" s="42"/>
    </row>
    <row r="828" spans="2:4">
      <c r="B828" s="44"/>
      <c r="D828" s="42"/>
    </row>
    <row r="829" spans="2:4">
      <c r="B829" s="44"/>
      <c r="D829" s="42"/>
    </row>
    <row r="830" spans="2:4">
      <c r="B830" s="44"/>
      <c r="D830" s="42"/>
    </row>
    <row r="831" spans="2:4">
      <c r="B831" s="44"/>
      <c r="D831" s="42"/>
    </row>
    <row r="832" spans="2:4">
      <c r="B832" s="44"/>
      <c r="D832" s="42"/>
    </row>
    <row r="833" spans="2:4">
      <c r="B833" s="44"/>
      <c r="D833" s="42"/>
    </row>
    <row r="834" spans="2:4">
      <c r="B834" s="44"/>
      <c r="D834" s="42"/>
    </row>
    <row r="835" spans="2:4">
      <c r="B835" s="44"/>
      <c r="D835" s="42"/>
    </row>
    <row r="836" spans="2:4">
      <c r="B836" s="44"/>
      <c r="D836" s="42"/>
    </row>
    <row r="837" spans="2:4">
      <c r="B837" s="44"/>
      <c r="D837" s="42"/>
    </row>
    <row r="838" spans="2:4">
      <c r="B838" s="44"/>
      <c r="D838" s="42"/>
    </row>
    <row r="839" spans="2:4">
      <c r="B839" s="44"/>
      <c r="D839" s="42"/>
    </row>
    <row r="840" spans="2:4">
      <c r="B840" s="44"/>
      <c r="D840" s="42"/>
    </row>
    <row r="841" spans="2:4">
      <c r="B841" s="44"/>
      <c r="D841" s="42"/>
    </row>
    <row r="842" spans="2:4">
      <c r="B842" s="44"/>
      <c r="D842" s="42"/>
    </row>
    <row r="843" spans="2:4">
      <c r="B843" s="44"/>
      <c r="D843" s="42"/>
    </row>
    <row r="844" spans="2:4">
      <c r="B844" s="44"/>
      <c r="D844" s="42"/>
    </row>
    <row r="845" spans="2:4">
      <c r="B845" s="44"/>
      <c r="D845" s="42"/>
    </row>
    <row r="846" spans="2:4">
      <c r="B846" s="44"/>
      <c r="D846" s="42"/>
    </row>
    <row r="847" spans="2:4">
      <c r="B847" s="44"/>
      <c r="D847" s="42"/>
    </row>
    <row r="848" spans="2:4">
      <c r="B848" s="44"/>
      <c r="D848" s="42"/>
    </row>
    <row r="849" spans="2:4">
      <c r="B849" s="44"/>
      <c r="D849" s="42"/>
    </row>
    <row r="850" spans="2:4">
      <c r="B850" s="44"/>
      <c r="D850" s="42"/>
    </row>
    <row r="851" spans="2:4">
      <c r="B851" s="44"/>
      <c r="D851" s="42"/>
    </row>
    <row r="852" spans="2:4">
      <c r="B852" s="44"/>
      <c r="D852" s="42"/>
    </row>
    <row r="853" spans="2:4">
      <c r="B853" s="44"/>
      <c r="D853" s="42"/>
    </row>
    <row r="854" spans="2:4">
      <c r="B854" s="44"/>
      <c r="D854" s="42"/>
    </row>
    <row r="855" spans="2:4">
      <c r="B855" s="44"/>
      <c r="D855" s="42"/>
    </row>
    <row r="856" spans="2:4">
      <c r="B856" s="44"/>
      <c r="D856" s="42"/>
    </row>
    <row r="857" spans="2:4">
      <c r="B857" s="44"/>
      <c r="D857" s="42"/>
    </row>
    <row r="858" spans="2:4">
      <c r="B858" s="44"/>
      <c r="D858" s="42"/>
    </row>
    <row r="859" spans="2:4">
      <c r="B859" s="44"/>
      <c r="D859" s="42"/>
    </row>
    <row r="860" spans="2:4">
      <c r="B860" s="44"/>
      <c r="D860" s="42"/>
    </row>
    <row r="861" spans="2:4">
      <c r="B861" s="44"/>
      <c r="D861" s="42"/>
    </row>
    <row r="862" spans="2:4">
      <c r="B862" s="44"/>
      <c r="D862" s="42"/>
    </row>
    <row r="863" spans="2:4">
      <c r="B863" s="44"/>
      <c r="D863" s="42"/>
    </row>
    <row r="864" spans="2:4">
      <c r="B864" s="44"/>
      <c r="D864" s="42"/>
    </row>
    <row r="865" spans="2:4">
      <c r="B865" s="44"/>
      <c r="D865" s="42"/>
    </row>
    <row r="866" spans="2:4">
      <c r="B866" s="44"/>
      <c r="D866" s="42"/>
    </row>
    <row r="867" spans="2:4">
      <c r="B867" s="44"/>
      <c r="D867" s="42"/>
    </row>
    <row r="868" spans="2:4">
      <c r="B868" s="44"/>
      <c r="D868" s="42"/>
    </row>
    <row r="869" spans="2:4">
      <c r="B869" s="44"/>
      <c r="D869" s="42"/>
    </row>
    <row r="870" spans="2:4">
      <c r="B870" s="44"/>
      <c r="D870" s="42"/>
    </row>
    <row r="871" spans="2:4">
      <c r="B871" s="44"/>
      <c r="D871" s="42"/>
    </row>
    <row r="872" spans="2:4">
      <c r="B872" s="44"/>
      <c r="D872" s="42"/>
    </row>
    <row r="873" spans="2:4">
      <c r="B873" s="44"/>
      <c r="D873" s="42"/>
    </row>
    <row r="874" spans="2:4">
      <c r="B874" s="44"/>
      <c r="D874" s="42"/>
    </row>
    <row r="875" spans="2:4">
      <c r="B875" s="44"/>
      <c r="D875" s="42"/>
    </row>
    <row r="876" spans="2:4">
      <c r="B876" s="44"/>
      <c r="D876" s="42"/>
    </row>
    <row r="877" spans="2:4">
      <c r="B877" s="44"/>
      <c r="D877" s="42"/>
    </row>
    <row r="878" spans="2:4">
      <c r="B878" s="44"/>
      <c r="D878" s="42"/>
    </row>
    <row r="879" spans="2:4">
      <c r="B879" s="44"/>
      <c r="D879" s="42"/>
    </row>
    <row r="880" spans="2:4">
      <c r="B880" s="44"/>
      <c r="D880" s="42"/>
    </row>
    <row r="881" spans="2:4">
      <c r="B881" s="44"/>
      <c r="D881" s="42"/>
    </row>
    <row r="882" spans="2:4">
      <c r="B882" s="44"/>
      <c r="D882" s="42"/>
    </row>
    <row r="883" spans="2:4">
      <c r="B883" s="44"/>
      <c r="D883" s="42"/>
    </row>
    <row r="884" spans="2:4">
      <c r="B884" s="44"/>
      <c r="D884" s="42"/>
    </row>
    <row r="885" spans="2:4">
      <c r="B885" s="44"/>
      <c r="D885" s="42"/>
    </row>
    <row r="886" spans="2:4">
      <c r="B886" s="44"/>
      <c r="D886" s="42"/>
    </row>
    <row r="887" spans="2:4">
      <c r="B887" s="44"/>
      <c r="D887" s="42"/>
    </row>
    <row r="888" spans="2:4">
      <c r="B888" s="44"/>
      <c r="D888" s="42"/>
    </row>
    <row r="889" spans="2:4">
      <c r="B889" s="44"/>
      <c r="D889" s="42"/>
    </row>
    <row r="890" spans="2:4">
      <c r="B890" s="44"/>
      <c r="D890" s="42"/>
    </row>
    <row r="891" spans="2:4">
      <c r="B891" s="44"/>
      <c r="D891" s="42"/>
    </row>
    <row r="892" spans="2:4">
      <c r="B892" s="44"/>
      <c r="D892" s="42"/>
    </row>
    <row r="893" spans="2:4">
      <c r="B893" s="44"/>
      <c r="D893" s="42"/>
    </row>
    <row r="894" spans="2:4">
      <c r="B894" s="44"/>
      <c r="D894" s="42"/>
    </row>
    <row r="895" spans="2:4">
      <c r="B895" s="44"/>
      <c r="D895" s="42"/>
    </row>
    <row r="896" spans="2:4">
      <c r="B896" s="44"/>
      <c r="D896" s="42"/>
    </row>
    <row r="897" spans="2:4">
      <c r="B897" s="44"/>
      <c r="D897" s="42"/>
    </row>
    <row r="898" spans="2:4">
      <c r="B898" s="44"/>
      <c r="D898" s="42"/>
    </row>
    <row r="899" spans="2:4">
      <c r="B899" s="44"/>
      <c r="D899" s="42"/>
    </row>
    <row r="900" spans="2:4">
      <c r="B900" s="44"/>
      <c r="D900" s="42"/>
    </row>
    <row r="901" spans="2:4">
      <c r="B901" s="44"/>
      <c r="D901" s="42"/>
    </row>
    <row r="902" spans="2:4">
      <c r="B902" s="44"/>
      <c r="D902" s="42"/>
    </row>
    <row r="903" spans="2:4">
      <c r="B903" s="44"/>
      <c r="D903" s="42"/>
    </row>
    <row r="904" spans="2:4">
      <c r="B904" s="44"/>
      <c r="D904" s="42"/>
    </row>
    <row r="905" spans="2:4">
      <c r="B905" s="44"/>
      <c r="D905" s="42"/>
    </row>
    <row r="906" spans="2:4">
      <c r="B906" s="44"/>
      <c r="D906" s="42"/>
    </row>
    <row r="907" spans="2:4">
      <c r="B907" s="44"/>
      <c r="D907" s="42"/>
    </row>
    <row r="908" spans="2:4">
      <c r="B908" s="44"/>
      <c r="D908" s="42"/>
    </row>
    <row r="909" spans="2:4">
      <c r="B909" s="44"/>
      <c r="D909" s="42"/>
    </row>
    <row r="910" spans="2:4">
      <c r="B910" s="44"/>
      <c r="D910" s="42"/>
    </row>
    <row r="911" spans="2:4">
      <c r="B911" s="44"/>
      <c r="D911" s="42"/>
    </row>
    <row r="912" spans="2:4">
      <c r="B912" s="44"/>
      <c r="D912" s="42"/>
    </row>
    <row r="913" spans="2:4">
      <c r="B913" s="44"/>
      <c r="D913" s="42"/>
    </row>
    <row r="914" spans="2:4">
      <c r="B914" s="44"/>
      <c r="D914" s="42"/>
    </row>
    <row r="915" spans="2:4">
      <c r="B915" s="44"/>
      <c r="D915" s="42"/>
    </row>
    <row r="916" spans="2:4">
      <c r="B916" s="44"/>
      <c r="D916" s="42"/>
    </row>
    <row r="917" spans="2:4">
      <c r="B917" s="44"/>
      <c r="D917" s="42"/>
    </row>
    <row r="918" spans="2:4">
      <c r="B918" s="44"/>
      <c r="D918" s="42"/>
    </row>
    <row r="919" spans="2:4">
      <c r="B919" s="44"/>
      <c r="D919" s="42"/>
    </row>
    <row r="920" spans="2:4">
      <c r="B920" s="44"/>
      <c r="D920" s="42"/>
    </row>
    <row r="921" spans="2:4">
      <c r="B921" s="44"/>
      <c r="D921" s="42"/>
    </row>
    <row r="922" spans="2:4">
      <c r="B922" s="44"/>
      <c r="D922" s="42"/>
    </row>
    <row r="923" spans="2:4">
      <c r="B923" s="44"/>
      <c r="D923" s="42"/>
    </row>
    <row r="924" spans="2:4">
      <c r="B924" s="44"/>
      <c r="D924" s="42"/>
    </row>
    <row r="925" spans="2:4">
      <c r="B925" s="44"/>
      <c r="D925" s="42"/>
    </row>
    <row r="926" spans="2:4">
      <c r="B926" s="44"/>
      <c r="D926" s="42"/>
    </row>
    <row r="927" spans="2:4">
      <c r="B927" s="44"/>
      <c r="D927" s="42"/>
    </row>
    <row r="928" spans="2:4">
      <c r="B928" s="44"/>
      <c r="D928" s="42"/>
    </row>
    <row r="929" spans="2:4">
      <c r="B929" s="44"/>
      <c r="D929" s="42"/>
    </row>
    <row r="930" spans="2:4">
      <c r="B930" s="44"/>
      <c r="D930" s="42"/>
    </row>
    <row r="931" spans="2:4">
      <c r="B931" s="44"/>
      <c r="D931" s="42"/>
    </row>
    <row r="932" spans="2:4">
      <c r="B932" s="44"/>
      <c r="D932" s="42"/>
    </row>
    <row r="933" spans="2:4">
      <c r="B933" s="44"/>
      <c r="D933" s="42"/>
    </row>
    <row r="934" spans="2:4">
      <c r="B934" s="44"/>
      <c r="D934" s="42"/>
    </row>
    <row r="935" spans="2:4">
      <c r="B935" s="44"/>
      <c r="D935" s="42"/>
    </row>
    <row r="936" spans="2:4">
      <c r="B936" s="44"/>
      <c r="D936" s="42"/>
    </row>
    <row r="937" spans="2:4">
      <c r="B937" s="44"/>
      <c r="D937" s="42"/>
    </row>
    <row r="938" spans="2:4">
      <c r="B938" s="44"/>
      <c r="D938" s="42"/>
    </row>
    <row r="939" spans="2:4">
      <c r="B939" s="44"/>
      <c r="D939" s="42"/>
    </row>
    <row r="940" spans="2:4">
      <c r="B940" s="44"/>
      <c r="D940" s="42"/>
    </row>
    <row r="941" spans="2:4">
      <c r="B941" s="44"/>
      <c r="D941" s="42"/>
    </row>
    <row r="942" spans="2:4">
      <c r="B942" s="44"/>
      <c r="D942" s="42"/>
    </row>
    <row r="943" spans="2:4">
      <c r="B943" s="44"/>
      <c r="D943" s="42"/>
    </row>
    <row r="944" spans="2:4">
      <c r="B944" s="44"/>
      <c r="D944" s="42"/>
    </row>
    <row r="945" spans="2:4">
      <c r="B945" s="44"/>
      <c r="D945" s="42"/>
    </row>
    <row r="946" spans="2:4">
      <c r="B946" s="44"/>
      <c r="D946" s="42"/>
    </row>
    <row r="947" spans="2:4">
      <c r="B947" s="44"/>
      <c r="D947" s="42"/>
    </row>
    <row r="948" spans="2:4">
      <c r="B948" s="44"/>
      <c r="D948" s="42"/>
    </row>
    <row r="949" spans="2:4">
      <c r="B949" s="44"/>
      <c r="D949" s="42"/>
    </row>
    <row r="950" spans="2:4">
      <c r="B950" s="44"/>
      <c r="D950" s="42"/>
    </row>
    <row r="951" spans="2:4">
      <c r="B951" s="44"/>
      <c r="D951" s="42"/>
    </row>
    <row r="952" spans="2:4">
      <c r="B952" s="44"/>
      <c r="D952" s="42"/>
    </row>
    <row r="953" spans="2:4">
      <c r="B953" s="44"/>
      <c r="D953" s="42"/>
    </row>
    <row r="954" spans="2:4">
      <c r="B954" s="44"/>
      <c r="D954" s="42"/>
    </row>
    <row r="955" spans="2:4">
      <c r="B955" s="44"/>
      <c r="D955" s="42"/>
    </row>
    <row r="956" spans="2:4">
      <c r="B956" s="44"/>
      <c r="D956" s="42"/>
    </row>
    <row r="957" spans="2:4">
      <c r="B957" s="44"/>
      <c r="D957" s="42"/>
    </row>
    <row r="958" spans="2:4">
      <c r="B958" s="44"/>
      <c r="D958" s="42"/>
    </row>
    <row r="959" spans="2:4">
      <c r="B959" s="44"/>
      <c r="D959" s="42"/>
    </row>
    <row r="960" spans="2:4">
      <c r="B960" s="44"/>
      <c r="D960" s="42"/>
    </row>
    <row r="961" spans="2:4">
      <c r="B961" s="44"/>
      <c r="D961" s="42"/>
    </row>
    <row r="962" spans="2:4">
      <c r="B962" s="44"/>
      <c r="D962" s="42"/>
    </row>
    <row r="963" spans="2:4">
      <c r="B963" s="44"/>
      <c r="D963" s="42"/>
    </row>
    <row r="964" spans="2:4">
      <c r="B964" s="44"/>
      <c r="D964" s="42"/>
    </row>
    <row r="965" spans="2:4">
      <c r="B965" s="44"/>
      <c r="D965" s="42"/>
    </row>
    <row r="966" spans="2:4">
      <c r="B966" s="44"/>
      <c r="D966" s="42"/>
    </row>
    <row r="967" spans="2:4">
      <c r="B967" s="44"/>
      <c r="D967" s="42"/>
    </row>
    <row r="968" spans="2:4">
      <c r="B968" s="44"/>
      <c r="D968" s="42"/>
    </row>
    <row r="969" spans="2:4">
      <c r="B969" s="44"/>
      <c r="D969" s="42"/>
    </row>
    <row r="970" spans="2:4">
      <c r="B970" s="44"/>
      <c r="D970" s="42"/>
    </row>
    <row r="971" spans="2:4">
      <c r="B971" s="44"/>
      <c r="D971" s="42"/>
    </row>
    <row r="972" spans="2:4">
      <c r="B972" s="44"/>
      <c r="D972" s="42"/>
    </row>
    <row r="973" spans="2:4">
      <c r="B973" s="44"/>
      <c r="D973" s="42"/>
    </row>
    <row r="974" spans="2:4">
      <c r="B974" s="44"/>
      <c r="D974" s="42"/>
    </row>
    <row r="975" spans="2:4">
      <c r="B975" s="44"/>
      <c r="D975" s="42"/>
    </row>
    <row r="976" spans="2:4">
      <c r="B976" s="44"/>
      <c r="D976" s="42"/>
    </row>
    <row r="977" spans="2:4">
      <c r="B977" s="44"/>
      <c r="D977" s="42"/>
    </row>
    <row r="978" spans="2:4">
      <c r="B978" s="44"/>
      <c r="D978" s="42"/>
    </row>
    <row r="979" spans="2:4">
      <c r="B979" s="44"/>
      <c r="D979" s="42"/>
    </row>
    <row r="980" spans="2:4">
      <c r="B980" s="44"/>
      <c r="D980" s="42"/>
    </row>
    <row r="981" spans="2:4">
      <c r="B981" s="44"/>
      <c r="D981" s="42"/>
    </row>
    <row r="982" spans="2:4">
      <c r="B982" s="44"/>
      <c r="D982" s="42"/>
    </row>
    <row r="983" spans="2:4">
      <c r="B983" s="44"/>
      <c r="D983" s="42"/>
    </row>
    <row r="984" spans="2:4">
      <c r="B984" s="44"/>
      <c r="D984" s="42"/>
    </row>
    <row r="985" spans="2:4">
      <c r="B985" s="44"/>
      <c r="D985" s="42"/>
    </row>
    <row r="986" spans="2:4">
      <c r="B986" s="44"/>
      <c r="D986" s="42"/>
    </row>
    <row r="987" spans="2:4">
      <c r="B987" s="44"/>
      <c r="D987" s="42"/>
    </row>
    <row r="988" spans="2:4">
      <c r="B988" s="44"/>
      <c r="D988" s="42"/>
    </row>
    <row r="989" spans="2:4">
      <c r="B989" s="44"/>
      <c r="D989" s="42"/>
    </row>
    <row r="990" spans="2:4">
      <c r="B990" s="44"/>
      <c r="D990" s="42"/>
    </row>
    <row r="991" spans="2:4">
      <c r="B991" s="44"/>
      <c r="D991" s="42"/>
    </row>
    <row r="992" spans="2:4">
      <c r="B992" s="44"/>
      <c r="D992" s="42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C867-DF71-4102-9F7E-CA5BA4D1D533}">
  <dimension ref="A1:C18"/>
  <sheetViews>
    <sheetView workbookViewId="0">
      <selection activeCell="E19" sqref="E19"/>
    </sheetView>
  </sheetViews>
  <sheetFormatPr defaultRowHeight="15.5"/>
  <cols>
    <col min="2" max="2" width="20.08203125" customWidth="1"/>
  </cols>
  <sheetData>
    <row r="1" spans="1:3">
      <c r="A1" s="55" t="s">
        <v>123</v>
      </c>
      <c r="B1" s="55" t="s">
        <v>124</v>
      </c>
      <c r="C1" s="55" t="s">
        <v>125</v>
      </c>
    </row>
    <row r="2" spans="1:3">
      <c r="A2" s="56" t="s">
        <v>126</v>
      </c>
      <c r="B2" s="57">
        <v>1</v>
      </c>
      <c r="C2" s="56" t="s">
        <v>89</v>
      </c>
    </row>
    <row r="3" spans="1:3">
      <c r="A3" s="56" t="s">
        <v>127</v>
      </c>
      <c r="B3" s="56">
        <v>7</v>
      </c>
      <c r="C3" s="56" t="s">
        <v>89</v>
      </c>
    </row>
    <row r="4" spans="1:3">
      <c r="A4" s="56" t="s">
        <v>128</v>
      </c>
      <c r="B4" s="56">
        <v>25</v>
      </c>
      <c r="C4" s="56" t="s">
        <v>89</v>
      </c>
    </row>
    <row r="5" spans="1:3">
      <c r="A5" s="56" t="s">
        <v>129</v>
      </c>
      <c r="B5" s="56" t="s">
        <v>130</v>
      </c>
      <c r="C5" s="56" t="s">
        <v>89</v>
      </c>
    </row>
    <row r="6" spans="1:3">
      <c r="A6" s="56" t="s">
        <v>131</v>
      </c>
      <c r="B6" s="56">
        <v>4</v>
      </c>
      <c r="C6" s="56" t="s">
        <v>89</v>
      </c>
    </row>
    <row r="7" spans="1:3">
      <c r="A7" s="56" t="s">
        <v>132</v>
      </c>
      <c r="B7" s="56">
        <v>5</v>
      </c>
      <c r="C7" s="56" t="s">
        <v>89</v>
      </c>
    </row>
    <row r="8" spans="1:3">
      <c r="A8" s="56" t="s">
        <v>133</v>
      </c>
      <c r="B8" s="56">
        <v>14</v>
      </c>
      <c r="C8" s="56" t="s">
        <v>89</v>
      </c>
    </row>
    <row r="9" spans="1:3">
      <c r="A9" s="56" t="s">
        <v>134</v>
      </c>
      <c r="B9" s="56">
        <v>7</v>
      </c>
      <c r="C9" s="56" t="s">
        <v>89</v>
      </c>
    </row>
    <row r="10" spans="1:3">
      <c r="A10" s="56" t="s">
        <v>135</v>
      </c>
      <c r="B10" s="56" t="s">
        <v>136</v>
      </c>
      <c r="C10" s="56" t="s">
        <v>89</v>
      </c>
    </row>
    <row r="11" spans="1:3">
      <c r="A11" s="56" t="s">
        <v>137</v>
      </c>
      <c r="B11" s="56" t="s">
        <v>138</v>
      </c>
      <c r="C11" s="56" t="s">
        <v>89</v>
      </c>
    </row>
    <row r="12" spans="1:3">
      <c r="A12" s="56"/>
      <c r="B12" s="56" t="s">
        <v>139</v>
      </c>
      <c r="C12" s="56"/>
    </row>
    <row r="13" spans="1:3">
      <c r="A13" s="56" t="s">
        <v>140</v>
      </c>
      <c r="B13" s="56">
        <v>60</v>
      </c>
      <c r="C13" s="56" t="s">
        <v>141</v>
      </c>
    </row>
    <row r="14" spans="1:3">
      <c r="A14" s="56" t="s">
        <v>89</v>
      </c>
      <c r="B14" s="56">
        <v>10000</v>
      </c>
      <c r="C14" s="58" t="s">
        <v>142</v>
      </c>
    </row>
    <row r="15" spans="1:3">
      <c r="A15" s="59"/>
      <c r="B15" s="59"/>
      <c r="C15" s="59"/>
    </row>
    <row r="16" spans="1:3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c77cf2d-4e1f-442c-87d7-b18ca0d396db" xsi:nil="true"/>
    <lcf76f155ced4ddcb4097134ff3c332f xmlns="d43a541f-bc7f-4580-95ed-d0913257e89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4CA510F0E4F84C9321C03D424EDA53" ma:contentTypeVersion="8" ma:contentTypeDescription="Crear nuevo documento." ma:contentTypeScope="" ma:versionID="2e090dccbaaa5e54d5a0e90400fa0e00">
  <xsd:schema xmlns:xsd="http://www.w3.org/2001/XMLSchema" xmlns:xs="http://www.w3.org/2001/XMLSchema" xmlns:p="http://schemas.microsoft.com/office/2006/metadata/properties" xmlns:ns2="d43a541f-bc7f-4580-95ed-d0913257e895" xmlns:ns3="ec77cf2d-4e1f-442c-87d7-b18ca0d396db" targetNamespace="http://schemas.microsoft.com/office/2006/metadata/properties" ma:root="true" ma:fieldsID="0d07fa53a3ff309bc142585d1f4deac1" ns2:_="" ns3:_="">
    <xsd:import namespace="d43a541f-bc7f-4580-95ed-d0913257e895"/>
    <xsd:import namespace="ec77cf2d-4e1f-442c-87d7-b18ca0d396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a541f-bc7f-4580-95ed-d0913257e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066dfbe3-7d39-45b9-b7e0-ebfdaeb2ee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77cf2d-4e1f-442c-87d7-b18ca0d396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4365305-85c2-4f6b-a30c-ae4e698b1275}" ma:internalName="TaxCatchAll" ma:showField="CatchAllData" ma:web="ec77cf2d-4e1f-442c-87d7-b18ca0d396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4B7945-C914-431F-96F8-6C170BAB31B9}">
  <ds:schemaRefs>
    <ds:schemaRef ds:uri="http://schemas.microsoft.com/office/2006/metadata/properties"/>
    <ds:schemaRef ds:uri="http://schemas.microsoft.com/office/infopath/2007/PartnerControls"/>
    <ds:schemaRef ds:uri="ec77cf2d-4e1f-442c-87d7-b18ca0d396db"/>
    <ds:schemaRef ds:uri="d43a541f-bc7f-4580-95ed-d0913257e895"/>
  </ds:schemaRefs>
</ds:datastoreItem>
</file>

<file path=customXml/itemProps2.xml><?xml version="1.0" encoding="utf-8"?>
<ds:datastoreItem xmlns:ds="http://schemas.openxmlformats.org/officeDocument/2006/customXml" ds:itemID="{32D82EE3-9DAE-4610-BDD4-82D392E0CC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AA0314-0ABC-460C-9CC2-92E0A44CF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3a541f-bc7f-4580-95ed-d0913257e895"/>
    <ds:schemaRef ds:uri="ec77cf2d-4e1f-442c-87d7-b18ca0d396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Links</vt:lpstr>
      <vt:lpstr>EquipmentCost</vt:lpstr>
      <vt:lpstr>EquipmentCost_v2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Nataliia Koneva</cp:lastModifiedBy>
  <cp:revision/>
  <dcterms:created xsi:type="dcterms:W3CDTF">2023-10-19T15:55:20Z</dcterms:created>
  <dcterms:modified xsi:type="dcterms:W3CDTF">2023-11-09T09:45:44Z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0x010100794CA510F0E4F84C9321C03D424EDA53</vt:lpwstr>
  </property>
  <property fmtid="{D5CDD505-2E9C-101B-9397-08002B2CF9AE}" pid="3" name="MediaServiceImageTags">
    <vt:lpwstr/>
  </property>
</Properties>
</file>