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20" windowWidth="28800" xWindow="0" yWindow="0"/>
  </bookViews>
  <sheets>
    <sheet name="2360-190602" sheetId="1" state="visible" r:id="rId1"/>
    <sheet name="Map (2)" sheetId="2" state="visible" r:id="rId2"/>
    <sheet name="Map (3)" sheetId="3" state="visible" r:id="rId3"/>
    <sheet name="Map (4)" sheetId="4" state="visible" r:id="rId4"/>
    <sheet name="Map (5)" sheetId="5" state="visible" r:id="rId5"/>
    <sheet name="Map (6)" sheetId="6" state="visible" r:id="rId6"/>
    <sheet name="Map (7)" sheetId="7" state="visible" r:id="rId7"/>
  </sheets>
  <definedNames>
    <definedName localSheetId="0" name="_2360">#REF!</definedName>
    <definedName localSheetId="1" name="_2360">#REF!</definedName>
    <definedName localSheetId="2" name="_2360">#REF!</definedName>
    <definedName localSheetId="3" name="_2360">#REF!</definedName>
    <definedName localSheetId="4" name="_2360">#REF!</definedName>
    <definedName localSheetId="5" name="_2360">#REF!</definedName>
    <definedName localSheetId="6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 (2)'!$A$1:$BY$45</definedName>
    <definedName localSheetId="2" name="_xlnm.Print_Area">'Map (3)'!$A$1:$BY$45</definedName>
    <definedName localSheetId="3" name="_xlnm.Print_Area">'Map (4)'!$A$1:$BY$45</definedName>
    <definedName localSheetId="4" name="_xlnm.Print_Area">'Map (5)'!$A$1:$BY$45</definedName>
    <definedName localSheetId="5" name="_xlnm.Print_Area">'Map (6)'!$A$1:$BY$45</definedName>
    <definedName localSheetId="6" name="_xlnm.Print_Area">'Map (7)'!$A$1:$BY$45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5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18" numFmtId="0"/>
    <xf borderId="0" fillId="0" fontId="18" numFmtId="0"/>
  </cellStyleXfs>
  <cellXfs count="224">
    <xf borderId="0" fillId="0" fontId="0" numFmtId="0" pivotButton="0" quotePrefix="0" xfId="0"/>
    <xf applyAlignment="1" borderId="22" fillId="0" fontId="2" numFmtId="0" pivotButton="0" quotePrefix="0" xfId="0">
      <alignment horizontal="left" vertical="center"/>
    </xf>
    <xf applyAlignment="1" borderId="47" fillId="0" fontId="2" numFmtId="0" pivotButton="0" quotePrefix="0" xfId="0">
      <alignment horizontal="left" vertical="center"/>
    </xf>
    <xf applyAlignment="1" borderId="44" fillId="0" fontId="10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44" fillId="0" fontId="12" numFmtId="0" pivotButton="0" quotePrefix="0" xfId="0">
      <alignment horizontal="left" vertical="center"/>
    </xf>
    <xf applyAlignment="1" borderId="52" fillId="4" fontId="7" numFmtId="0" pivotButton="0" quotePrefix="0" xfId="0">
      <alignment horizontal="center"/>
    </xf>
    <xf applyAlignment="1" borderId="57" fillId="4" fontId="7" numFmtId="0" pivotButton="0" quotePrefix="0" xfId="0">
      <alignment horizontal="center" wrapText="1"/>
    </xf>
    <xf applyAlignment="1" borderId="54" fillId="4" fontId="7" numFmtId="0" pivotButton="0" quotePrefix="0" xfId="0">
      <alignment horizontal="center"/>
    </xf>
    <xf applyAlignment="1" borderId="58" fillId="4" fontId="7" numFmtId="0" pivotButton="0" quotePrefix="0" xfId="0">
      <alignment horizontal="center"/>
    </xf>
    <xf applyAlignment="1" borderId="59" fillId="4" fontId="7" numFmtId="0" pivotButton="0" quotePrefix="0" xfId="0">
      <alignment horizontal="center"/>
    </xf>
    <xf applyAlignment="1" borderId="55" fillId="4" fontId="7" numFmtId="0" pivotButton="0" quotePrefix="0" xfId="0">
      <alignment horizontal="center"/>
    </xf>
    <xf applyAlignment="1" borderId="56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left" vertical="center"/>
    </xf>
    <xf applyAlignment="1" borderId="8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horizontal="left" vertical="center"/>
    </xf>
    <xf applyAlignment="1" borderId="17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vertical="center"/>
    </xf>
    <xf applyAlignment="1" borderId="22" fillId="3" fontId="6" numFmtId="0" pivotButton="0" quotePrefix="0" xfId="0">
      <alignment horizontal="centerContinuous" vertical="center"/>
    </xf>
    <xf applyAlignment="1" borderId="23" fillId="3" fontId="4" numFmtId="0" pivotButton="0" quotePrefix="0" xfId="0">
      <alignment horizontal="centerContinuous" vertical="center"/>
    </xf>
    <xf applyAlignment="1" borderId="23" fillId="3" fontId="3" numFmtId="0" pivotButton="0" quotePrefix="0" xfId="0">
      <alignment horizontal="centerContinuous" vertical="center"/>
    </xf>
    <xf applyAlignment="1" borderId="24" fillId="3" fontId="3" numFmtId="0" pivotButton="0" quotePrefix="0" xfId="0">
      <alignment horizontal="centerContinuous" vertical="center"/>
    </xf>
    <xf applyAlignment="1" borderId="27" fillId="3" fontId="6" numFmtId="0" pivotButton="0" quotePrefix="0" xfId="0">
      <alignment horizontal="centerContinuous" vertical="center"/>
    </xf>
    <xf applyAlignment="1" borderId="23" fillId="3" fontId="7" numFmtId="0" pivotButton="0" quotePrefix="0" xfId="0">
      <alignment horizontal="centerContinuous" vertical="center"/>
    </xf>
    <xf applyAlignment="1" borderId="24" fillId="3" fontId="7" numFmtId="0" pivotButton="0" quotePrefix="0" xfId="0">
      <alignment horizontal="centerContinuous" vertical="center"/>
    </xf>
    <xf applyAlignment="1" borderId="26" fillId="3" fontId="6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8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29" fillId="3" fontId="8" numFmtId="0" pivotButton="0" quotePrefix="0" xfId="0">
      <alignment vertical="center"/>
    </xf>
    <xf applyAlignment="1" borderId="30" fillId="3" fontId="8" numFmtId="0" pivotButton="0" quotePrefix="0" xfId="0">
      <alignment vertical="center"/>
    </xf>
    <xf applyAlignment="1" borderId="30" fillId="3" fontId="9" numFmtId="0" pivotButton="0" quotePrefix="0" xfId="0">
      <alignment horizontal="centerContinuous" vertical="center"/>
    </xf>
    <xf applyAlignment="1" borderId="31" fillId="3" fontId="9" numFmtId="0" pivotButton="0" quotePrefix="0" xfId="0">
      <alignment horizontal="centerContinuous" vertical="center"/>
    </xf>
    <xf applyAlignment="1" borderId="33" fillId="3" fontId="3" numFmtId="0" pivotButton="0" quotePrefix="0" xfId="0">
      <alignment horizontal="center" vertical="center" wrapText="1"/>
    </xf>
    <xf applyAlignment="1" borderId="31" fillId="3" fontId="3" numFmtId="0" pivotButton="0" quotePrefix="0" xfId="0">
      <alignment horizontal="center" vertical="center"/>
    </xf>
    <xf applyAlignment="1" borderId="34" fillId="3" fontId="3" numFmtId="0" pivotButton="0" quotePrefix="0" xfId="0">
      <alignment horizontal="centerContinuous" vertical="center"/>
    </xf>
    <xf applyAlignment="1" borderId="32" fillId="3" fontId="3" numFmtId="0" pivotButton="0" quotePrefix="0" xfId="0">
      <alignment horizontal="centerContinuous" vertical="center" wrapText="1"/>
    </xf>
    <xf applyAlignment="1" borderId="35" fillId="3" fontId="3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Continuous" vertical="center"/>
    </xf>
    <xf applyAlignment="1" borderId="30" fillId="3" fontId="4" numFmtId="0" pivotButton="0" quotePrefix="0" xfId="0">
      <alignment horizontal="centerContinuous" vertical="center"/>
    </xf>
    <xf applyAlignment="1" borderId="37" fillId="3" fontId="4" numFmtId="0" pivotButton="0" quotePrefix="0" xfId="0">
      <alignment horizontal="centerContinuous" vertical="center"/>
    </xf>
    <xf applyAlignment="1" borderId="7" fillId="0" fontId="2" numFmtId="0" pivotButton="0" quotePrefix="0" xfId="0">
      <alignment vertical="center"/>
    </xf>
    <xf applyAlignment="1" borderId="7" fillId="3" fontId="3" numFmtId="0" pivotButton="0" quotePrefix="0" xfId="0">
      <alignment horizontal="left" vertical="center"/>
    </xf>
    <xf applyAlignment="1" borderId="38" fillId="3" fontId="3" numFmtId="0" pivotButton="0" quotePrefix="0" xfId="0">
      <alignment horizontal="left" vertical="center"/>
    </xf>
    <xf applyAlignment="1" borderId="14" fillId="3" fontId="11" numFmtId="0" pivotButton="0" quotePrefix="0" xfId="0">
      <alignment vertical="center"/>
    </xf>
    <xf applyAlignment="1" borderId="39" fillId="3" fontId="7" numFmtId="0" pivotButton="0" quotePrefix="0" xfId="0">
      <alignment horizontal="right" vertical="center"/>
    </xf>
    <xf applyAlignment="1" borderId="44" fillId="0" fontId="3" numFmtId="0" pivotButton="0" quotePrefix="0" xfId="0">
      <alignment vertical="center"/>
    </xf>
    <xf applyAlignment="1" borderId="7" fillId="3" fontId="3" numFmtId="0" pivotButton="0" quotePrefix="0" xfId="0">
      <alignment vertical="center"/>
    </xf>
    <xf applyAlignment="1" borderId="38" fillId="3" fontId="3" numFmtId="0" pivotButton="0" quotePrefix="0" xfId="0">
      <alignment vertical="center"/>
    </xf>
    <xf applyAlignment="1" borderId="23" fillId="0" fontId="4" numFmtId="0" pivotButton="0" quotePrefix="0" xfId="0">
      <alignment vertical="center"/>
    </xf>
    <xf applyAlignment="1" borderId="23" fillId="0" fontId="3" numFmtId="0" pivotButton="0" quotePrefix="0" xfId="0">
      <alignment vertical="center"/>
    </xf>
    <xf applyAlignment="1" borderId="14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1" fillId="3" fontId="11" numFmtId="0" pivotButton="0" quotePrefix="0" xfId="0">
      <alignment horizontal="right" vertical="center"/>
    </xf>
    <xf applyAlignment="1" borderId="12" fillId="3" fontId="7" numFmtId="0" pivotButton="0" quotePrefix="0" xfId="0">
      <alignment horizontal="right"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48" fillId="5" fontId="2" numFmtId="0" pivotButton="0" quotePrefix="0" xfId="0">
      <alignment horizontal="centerContinuous" vertical="center"/>
    </xf>
    <xf applyAlignment="1" borderId="49" fillId="5" fontId="3" numFmtId="0" pivotButton="0" quotePrefix="0" xfId="0">
      <alignment horizontal="center" vertical="center"/>
    </xf>
    <xf applyAlignment="1" borderId="48" fillId="5" fontId="3" numFmtId="0" pivotButton="0" quotePrefix="0" xfId="0">
      <alignment horizontal="center" vertical="center"/>
    </xf>
    <xf applyAlignment="1" borderId="16" fillId="3" fontId="11" numFmtId="0" pivotButton="0" quotePrefix="1" xfId="0">
      <alignment horizontal="right" vertical="center"/>
    </xf>
    <xf applyAlignment="1" borderId="14" fillId="3" fontId="7" numFmtId="0" pivotButton="0" quotePrefix="1" xfId="0">
      <alignment horizontal="right" vertical="center"/>
    </xf>
    <xf applyAlignment="1" borderId="14" fillId="3" fontId="11" numFmtId="0" pivotButton="0" quotePrefix="1" xfId="0">
      <alignment horizontal="right" vertical="center"/>
    </xf>
    <xf applyAlignment="1" borderId="0" fillId="0" fontId="13" numFmtId="0" pivotButton="0" quotePrefix="0" xfId="0">
      <alignment vertical="center"/>
    </xf>
    <xf applyAlignment="1" borderId="49" fillId="5" fontId="2" numFmtId="0" pivotButton="0" quotePrefix="0" xfId="0">
      <alignment horizontal="centerContinuous" vertical="center"/>
    </xf>
    <xf applyAlignment="1" borderId="14" fillId="3" fontId="14" numFmtId="0" pivotButton="0" quotePrefix="0" xfId="0">
      <alignment horizontal="left" vertical="center"/>
    </xf>
    <xf applyAlignment="1" borderId="38" fillId="5" fontId="2" numFmtId="0" pivotButton="0" quotePrefix="0" xfId="0">
      <alignment horizontal="centerContinuous" vertical="center"/>
    </xf>
    <xf applyAlignment="1" borderId="9" fillId="5" fontId="2" numFmtId="0" pivotButton="0" quotePrefix="0" xfId="0">
      <alignment horizontal="centerContinuous" vertical="center"/>
    </xf>
    <xf applyAlignment="1" borderId="42" fillId="5" fontId="2" numFmtId="0" pivotButton="0" quotePrefix="0" xfId="0">
      <alignment horizontal="centerContinuous" vertical="center"/>
    </xf>
    <xf applyAlignment="1" borderId="14" fillId="5" fontId="2" numFmtId="0" pivotButton="0" quotePrefix="0" xfId="0">
      <alignment horizontal="centerContinuous" vertical="center"/>
    </xf>
    <xf applyAlignment="1" borderId="47" fillId="0" fontId="10" numFmtId="0" pivotButton="0" quotePrefix="0" xfId="0">
      <alignment vertical="center"/>
    </xf>
    <xf applyAlignment="1" borderId="62" fillId="0" fontId="3" numFmtId="1" pivotButton="0" quotePrefix="0" xfId="0">
      <alignment horizontal="right" vertical="center"/>
    </xf>
    <xf applyAlignment="1" borderId="63" fillId="0" fontId="3" numFmtId="1" pivotButton="0" quotePrefix="0" xfId="0">
      <alignment horizontal="right" vertical="center"/>
    </xf>
    <xf applyAlignment="1" borderId="64" fillId="0" fontId="3" numFmtId="1" pivotButton="0" quotePrefix="0" xfId="0">
      <alignment horizontal="right" vertical="center"/>
    </xf>
    <xf applyAlignment="1" applyProtection="1" borderId="61" fillId="2" fontId="3" numFmtId="0" pivotButton="0" quotePrefix="0" xfId="0">
      <alignment horizontal="right" vertical="center"/>
      <protection hidden="0" locked="0"/>
    </xf>
    <xf applyAlignment="1" borderId="65" fillId="0" fontId="3" numFmtId="1" pivotButton="0" quotePrefix="0" xfId="0">
      <alignment horizontal="right" vertical="center"/>
    </xf>
    <xf applyAlignment="1" borderId="0" fillId="0" fontId="16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72" fillId="0" fontId="3" numFmtId="1" pivotButton="0" quotePrefix="0" xfId="0">
      <alignment horizontal="right" vertical="center"/>
    </xf>
    <xf applyAlignment="1" borderId="73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3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applyProtection="1" borderId="9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0">
      <alignment horizontal="centerContinuous" vertical="center" wrapText="1"/>
      <protection hidden="0" locked="0"/>
    </xf>
    <xf applyAlignment="1" applyProtection="1" borderId="42" fillId="2" fontId="3" numFmtId="0" pivotButton="0" quotePrefix="0" xfId="0">
      <alignment horizontal="centerContinuous" vertical="center"/>
      <protection hidden="0" locked="0"/>
    </xf>
    <xf applyAlignment="1" applyProtection="1" borderId="9" fillId="2" fontId="3" numFmtId="14" pivotButton="0" quotePrefix="0" xfId="0">
      <alignment horizontal="center" vertical="center"/>
      <protection hidden="0" locked="0"/>
    </xf>
    <xf applyAlignment="1" applyProtection="1" borderId="42" fillId="2" fontId="3" numFmtId="14" pivotButton="0" quotePrefix="0" xfId="0">
      <alignment horizontal="centerContinuous" vertical="center"/>
      <protection hidden="0" locked="0"/>
    </xf>
    <xf applyAlignment="1" applyProtection="1" borderId="42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horizontal="centerContinuous" vertical="center"/>
      <protection hidden="0" locked="0"/>
    </xf>
    <xf applyAlignment="1" applyProtection="1" borderId="60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49" fillId="2" fontId="3" numFmtId="0" pivotButton="0" quotePrefix="0" xfId="0">
      <alignment vertical="center"/>
      <protection hidden="0" locked="0"/>
    </xf>
    <xf applyAlignment="1" applyProtection="1" borderId="61" fillId="2" fontId="15" numFmtId="0" pivotButton="0" quotePrefix="0" xfId="0">
      <alignment horizontal="right" vertical="center"/>
      <protection hidden="0" locked="0"/>
    </xf>
    <xf applyAlignment="1" applyProtection="1" borderId="66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0" pivotButton="0" quotePrefix="0" xfId="0">
      <alignment vertical="center"/>
      <protection hidden="0" locked="0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applyProtection="1" borderId="39" fillId="2" fontId="3" numFmtId="1" pivotButton="0" quotePrefix="0" xfId="0">
      <alignment vertical="center"/>
      <protection hidden="0" locked="0"/>
    </xf>
    <xf applyAlignment="1" applyProtection="1" borderId="69" fillId="2" fontId="3" numFmtId="0" pivotButton="0" quotePrefix="0" xfId="0">
      <alignment horizontal="center" vertical="center"/>
      <protection hidden="0" locked="0"/>
    </xf>
    <xf applyAlignment="1" applyProtection="1" borderId="45" fillId="2" fontId="3" numFmtId="0" pivotButton="0" quotePrefix="0" xfId="0">
      <alignment vertical="center"/>
      <protection hidden="0" locked="0"/>
    </xf>
    <xf applyAlignment="1" applyProtection="1" borderId="70" fillId="2" fontId="3" numFmtId="0" pivotButton="0" quotePrefix="0" xfId="0">
      <alignment vertical="center"/>
      <protection hidden="0" locked="0"/>
    </xf>
    <xf applyAlignment="1" applyProtection="1" borderId="51" fillId="2" fontId="3" numFmtId="1" pivotButton="0" quotePrefix="0" xfId="0">
      <alignment vertical="center"/>
      <protection hidden="0" locked="0"/>
    </xf>
    <xf applyAlignment="1" applyProtection="1" borderId="71" fillId="2" fontId="3" numFmtId="0" pivotButton="0" quotePrefix="0" xfId="0">
      <alignment horizontal="right" vertical="center"/>
      <protection hidden="0" locked="0"/>
    </xf>
    <xf applyAlignment="1" applyProtection="1" borderId="40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49" pivotButton="0" quotePrefix="0" xfId="0">
      <alignment horizontal="center" vertical="center"/>
      <protection hidden="0" locked="0"/>
    </xf>
    <xf borderId="0" fillId="0" fontId="18" numFmtId="0" pivotButton="0" quotePrefix="0" xfId="1"/>
    <xf applyAlignment="1" borderId="22" fillId="0" fontId="24" numFmtId="0" pivotButton="0" quotePrefix="0" xfId="1">
      <alignment vertical="center"/>
    </xf>
    <xf applyAlignment="1" borderId="23" fillId="0" fontId="19" numFmtId="0" pivotButton="0" quotePrefix="0" xfId="1">
      <alignment vertical="center"/>
    </xf>
    <xf applyAlignment="1" borderId="28" fillId="0" fontId="19" numFmtId="0" pivotButton="0" quotePrefix="0" xfId="1">
      <alignment vertical="center"/>
    </xf>
    <xf applyAlignment="1" borderId="44" fillId="0" fontId="19" numFmtId="0" pivotButton="0" quotePrefix="0" xfId="1">
      <alignment vertical="center"/>
    </xf>
    <xf applyAlignment="1" applyProtection="1" borderId="0" fillId="0" fontId="19" numFmtId="0" pivotButton="0" quotePrefix="0" xfId="1">
      <alignment vertical="center"/>
      <protection hidden="0" locked="0"/>
    </xf>
    <xf applyAlignment="1" borderId="0" fillId="0" fontId="19" numFmtId="0" pivotButton="0" quotePrefix="0" xfId="1">
      <alignment vertical="center"/>
    </xf>
    <xf applyAlignment="1" borderId="74" fillId="0" fontId="19" numFmtId="0" pivotButton="0" quotePrefix="0" xfId="1">
      <alignment vertical="center"/>
    </xf>
    <xf borderId="44" fillId="0" fontId="18" numFmtId="0" pivotButton="0" quotePrefix="0" xfId="1"/>
    <xf borderId="0" fillId="0" fontId="17" numFmtId="49" pivotButton="0" quotePrefix="0" xfId="1"/>
    <xf borderId="74" fillId="0" fontId="18" numFmtId="0" pivotButton="0" quotePrefix="0" xfId="1"/>
    <xf applyAlignment="1" borderId="0" fillId="0" fontId="17" numFmtId="0" pivotButton="0" quotePrefix="0" xfId="1">
      <alignment vertical="top"/>
    </xf>
    <xf borderId="0" fillId="0" fontId="17" numFmtId="0" pivotButton="0" quotePrefix="0" xfId="1"/>
    <xf applyAlignment="1" borderId="0" fillId="0" fontId="17" numFmtId="0" pivotButton="0" quotePrefix="0" xfId="1">
      <alignment horizontal="right"/>
    </xf>
    <xf borderId="0" fillId="0" fontId="20" numFmtId="0" pivotButton="0" quotePrefix="0" xfId="1"/>
    <xf borderId="0" fillId="0" fontId="20" numFmtId="14" pivotButton="0" quotePrefix="0" xfId="1"/>
    <xf borderId="0" fillId="0" fontId="1" numFmtId="49" pivotButton="0" quotePrefix="0" xfId="1"/>
    <xf borderId="0" fillId="0" fontId="20" numFmtId="49" pivotButton="0" quotePrefix="0" xfId="1"/>
    <xf borderId="18" fillId="0" fontId="18" numFmtId="0" pivotButton="0" quotePrefix="0" xfId="1"/>
    <xf borderId="1" fillId="0" fontId="18" numFmtId="0" pivotButton="0" quotePrefix="0" xfId="1"/>
    <xf borderId="21" fillId="0" fontId="18" numFmtId="0" pivotButton="0" quotePrefix="0" xfId="1"/>
    <xf borderId="23" fillId="0" fontId="4" numFmtId="0" pivotButton="0" quotePrefix="0" xfId="1"/>
    <xf applyAlignment="1" borderId="23" fillId="0" fontId="17" numFmtId="0" pivotButton="0" quotePrefix="0" xfId="1">
      <alignment vertical="center"/>
    </xf>
    <xf borderId="23" fillId="0" fontId="18" numFmtId="0" pivotButton="0" quotePrefix="0" xfId="1"/>
    <xf borderId="28" fillId="0" fontId="4" numFmtId="0" pivotButton="0" quotePrefix="0" xfId="1"/>
    <xf borderId="0" fillId="0" fontId="4" numFmtId="0" pivotButton="0" quotePrefix="0" xfId="1"/>
    <xf borderId="74" fillId="0" fontId="4" numFmtId="0" pivotButton="0" quotePrefix="0" xfId="1"/>
    <xf applyAlignment="1" borderId="0" fillId="0" fontId="21" numFmtId="0" pivotButton="0" quotePrefix="0" xfId="1">
      <alignment vertical="center"/>
    </xf>
    <xf applyAlignment="1" borderId="0" fillId="0" fontId="4" numFmtId="0" pivotButton="0" quotePrefix="0" xfId="1">
      <alignment horizontal="center"/>
    </xf>
    <xf applyAlignment="1" borderId="0" fillId="0" fontId="21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1" fillId="0" fontId="21" numFmtId="0" pivotButton="0" quotePrefix="0" xfId="1"/>
    <xf borderId="21" fillId="0" fontId="4" numFmtId="0" pivotButton="0" quotePrefix="0" xfId="1"/>
    <xf borderId="44" fillId="0" fontId="17" numFmtId="0" pivotButton="0" quotePrefix="0" xfId="1"/>
    <xf applyAlignment="1" borderId="1" fillId="0" fontId="1" numFmtId="0" pivotButton="0" quotePrefix="0" xfId="0">
      <alignment vertical="center"/>
    </xf>
    <xf borderId="1" fillId="0" fontId="0" numFmtId="0" pivotButton="0" quotePrefix="0" xfId="0"/>
    <xf applyAlignment="1" applyProtection="1" borderId="78" fillId="2" fontId="3" numFmtId="14" pivotButton="0" quotePrefix="0" xfId="0">
      <alignment horizontal="left" vertical="center"/>
      <protection hidden="0" locked="0"/>
    </xf>
    <xf borderId="4" fillId="0" fontId="0" numFmtId="0" pivotButton="0" quotePrefix="0" xfId="0"/>
    <xf applyAlignment="1" borderId="79" fillId="0" fontId="2" numFmtId="0" pivotButton="0" quotePrefix="0" xfId="0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7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14" pivotButton="0" quotePrefix="0" xfId="0">
      <alignment horizontal="left" vertical="center"/>
      <protection hidden="0" locked="0"/>
    </xf>
    <xf borderId="10" fillId="0" fontId="0" numFmtId="0" pivotButton="0" quotePrefix="0" xfId="0"/>
    <xf applyAlignment="1" borderId="81" fillId="0" fontId="2" numFmtId="0" pivotButton="0" quotePrefix="0" xfId="0">
      <alignment horizontal="right" vertical="top" wrapText="1"/>
    </xf>
    <xf borderId="12" fillId="0" fontId="0" numFmtId="0" pivotButton="0" quotePrefix="0" xfId="0"/>
    <xf borderId="13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applyAlignment="1" applyProtection="1" borderId="82" fillId="2" fontId="3" numFmtId="0" pivotButton="0" quotePrefix="0" xfId="0">
      <alignment horizontal="left" vertical="top" wrapText="1"/>
      <protection hidden="0" locked="0"/>
    </xf>
    <xf borderId="15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83" fillId="3" fontId="6" numFmtId="0" pivotButton="0" quotePrefix="0" xfId="0">
      <alignment horizontal="center" vertical="center"/>
    </xf>
    <xf borderId="26" fillId="0" fontId="0" numFmtId="0" pivotButton="0" quotePrefix="0" xfId="0"/>
    <xf borderId="25" fillId="0" fontId="0" numFmtId="0" pivotButton="0" quotePrefix="0" xfId="0"/>
    <xf applyAlignment="1" borderId="41" fillId="0" fontId="3" numFmtId="0" pivotButton="0" quotePrefix="0" xfId="0">
      <alignment horizontal="center" vertical="center"/>
    </xf>
    <xf borderId="43" fillId="0" fontId="0" numFmtId="0" pivotButton="0" quotePrefix="0" xfId="0"/>
    <xf applyAlignment="1" borderId="41" fillId="3" fontId="3" numFmtId="0" pivotButton="0" quotePrefix="0" xfId="0">
      <alignment horizontal="center" vertical="center"/>
    </xf>
    <xf applyAlignment="1" borderId="84" fillId="3" fontId="3" numFmtId="0" pivotButton="0" quotePrefix="0" xfId="0">
      <alignment horizontal="center" vertical="center"/>
    </xf>
    <xf borderId="77" fillId="0" fontId="0" numFmtId="0" pivotButton="0" quotePrefix="0" xfId="0"/>
    <xf applyAlignment="1" applyProtection="1" borderId="82" fillId="2" fontId="3" numFmtId="0" pivotButton="0" quotePrefix="0" xfId="0">
      <alignment horizontal="left" vertical="center"/>
      <protection hidden="0" locked="0"/>
    </xf>
    <xf borderId="46" fillId="0" fontId="0" numFmtId="0" pivotButton="0" quotePrefix="0" xfId="0"/>
    <xf applyAlignment="1" borderId="42" fillId="0" fontId="3" numFmtId="0" pivotButton="0" quotePrefix="0" xfId="0">
      <alignment horizontal="center" vertical="center"/>
    </xf>
    <xf borderId="39" fillId="0" fontId="0" numFmtId="0" pivotButton="0" quotePrefix="0" xfId="0"/>
    <xf applyAlignment="1" borderId="42" fillId="3" fontId="3" numFmtId="0" pivotButton="0" quotePrefix="0" xfId="0">
      <alignment horizontal="center" vertical="center"/>
    </xf>
    <xf applyAlignment="1" borderId="80" fillId="3" fontId="3" numFmtId="0" pivotButton="0" quotePrefix="0" xfId="0">
      <alignment horizontal="center" vertical="center"/>
    </xf>
    <xf applyAlignment="1" borderId="85" fillId="0" fontId="3" numFmtId="0" pivotButton="0" quotePrefix="0" xfId="0">
      <alignment horizontal="center" vertical="center"/>
    </xf>
    <xf borderId="75" fillId="0" fontId="0" numFmtId="0" pivotButton="0" quotePrefix="0" xfId="0"/>
    <xf applyAlignment="1" borderId="42" fillId="0" fontId="3" numFmtId="14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80" fillId="3" fontId="3" numFmtId="14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49" fillId="0" fontId="3" numFmtId="10" pivotButton="0" quotePrefix="0" xfId="0">
      <alignment horizontal="center" vertical="center"/>
    </xf>
    <xf borderId="76" fillId="0" fontId="0" numFmtId="0" pivotButton="0" quotePrefix="0" xfId="0"/>
    <xf applyAlignment="1" borderId="42" fillId="3" fontId="3" numFmtId="10" pivotButton="0" quotePrefix="0" xfId="0">
      <alignment horizontal="center" vertical="center"/>
    </xf>
    <xf applyAlignment="1" borderId="80" fillId="3" fontId="3" numFmtId="10" pivotButton="0" quotePrefix="0" xfId="0">
      <alignment horizontal="center" vertical="center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80" fillId="2" fontId="3" numFmtId="1" pivotButton="0" quotePrefix="0" xfId="0">
      <alignment horizontal="center" vertical="center"/>
      <protection hidden="0" locked="0"/>
    </xf>
    <xf applyAlignment="1" applyProtection="1" borderId="62" fillId="2" fontId="3" numFmtId="0" pivotButton="0" quotePrefix="0" xfId="0">
      <alignment horizontal="left" vertical="center"/>
      <protection hidden="0" locked="0"/>
    </xf>
    <xf borderId="14" fillId="0" fontId="0" numFmtId="0" pivotButton="0" quotePrefix="0" xfId="0"/>
    <xf applyAlignment="1" borderId="80" fillId="0" fontId="3" numFmtId="0" pivotButton="0" quotePrefix="0" xfId="0">
      <alignment horizontal="center" vertical="center"/>
    </xf>
    <xf applyAlignment="1" borderId="80" fillId="0" fontId="3" numFmtId="1" pivotButton="0" quotePrefix="0" xfId="0">
      <alignment horizontal="center" vertical="center"/>
    </xf>
    <xf applyAlignment="1" borderId="81" fillId="3" fontId="7" numFmtId="0" pivotButton="0" quotePrefix="0" xfId="0">
      <alignment horizontal="right" vertical="center"/>
    </xf>
    <xf borderId="50" fillId="0" fontId="0" numFmtId="0" pivotButton="0" quotePrefix="0" xfId="0"/>
    <xf borderId="51" fillId="0" fontId="0" numFmtId="0" pivotButton="0" quotePrefix="0" xfId="0"/>
    <xf applyAlignment="1" borderId="42" fillId="0" fontId="3" numFmtId="1" pivotButton="0" quotePrefix="0" xfId="0">
      <alignment horizontal="center" vertical="center"/>
    </xf>
    <xf applyAlignment="1" borderId="70" fillId="0" fontId="3" numFmtId="1" pivotButton="0" quotePrefix="0" xfId="0">
      <alignment horizontal="center" vertical="center"/>
    </xf>
    <xf applyAlignment="1" borderId="82" fillId="0" fontId="3" numFmtId="1" pivotButton="0" quotePrefix="0" xfId="0">
      <alignment horizontal="center" vertical="center"/>
    </xf>
    <xf applyAlignment="1" borderId="86" fillId="3" fontId="7" numFmtId="0" pivotButton="0" quotePrefix="0" xfId="0">
      <alignment horizontal="right" vertical="center"/>
    </xf>
    <xf applyAlignment="1" borderId="87" fillId="4" fontId="7" numFmtId="0" pivotButton="0" quotePrefix="0" xfId="0">
      <alignment horizontal="center"/>
    </xf>
    <xf borderId="53" fillId="0" fontId="0" numFmtId="0" pivotButton="0" quotePrefix="0" xfId="0"/>
    <xf borderId="54" fillId="0" fontId="0" numFmtId="0" pivotButton="0" quotePrefix="0" xfId="0"/>
    <xf applyAlignment="1" applyProtection="1" borderId="63" fillId="2" fontId="3" numFmtId="0" pivotButton="0" quotePrefix="0" xfId="0">
      <alignment horizontal="left" vertical="center"/>
      <protection hidden="0" locked="0"/>
    </xf>
    <xf borderId="23" fillId="0" fontId="0" numFmtId="0" pivotButton="0" quotePrefix="0" xfId="0"/>
    <xf borderId="24" fillId="0" fontId="0" numFmtId="0" pivotButton="0" quotePrefix="0" xfId="0"/>
    <xf applyAlignment="1" borderId="0" fillId="4" fontId="17" numFmtId="1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applyProtection="1" borderId="72" fillId="2" fontId="3" numFmtId="0" pivotButton="0" quotePrefix="0" xfId="0">
      <alignment horizontal="left" vertical="center"/>
      <protection hidden="0" locked="0"/>
    </xf>
    <xf applyAlignment="1" borderId="0" fillId="4" fontId="23" numFmtId="0" pivotButton="0" quotePrefix="0" xfId="0">
      <alignment horizontal="left" vertical="center"/>
    </xf>
    <xf applyAlignment="1" borderId="86" fillId="0" fontId="22" numFmtId="0" pivotButton="0" quotePrefix="0" xfId="1">
      <alignment horizontal="right" vertical="center"/>
    </xf>
    <xf applyAlignment="1" applyProtection="1" borderId="80" fillId="2" fontId="4" numFmtId="49" pivotButton="0" quotePrefix="0" xfId="1">
      <alignment horizontal="left" vertical="center"/>
      <protection hidden="0" locked="0"/>
    </xf>
    <xf applyAlignment="1" borderId="81" fillId="0" fontId="22" numFmtId="0" pivotButton="0" quotePrefix="0" xfId="1">
      <alignment horizontal="right" vertical="center"/>
    </xf>
    <xf applyAlignment="1" applyProtection="1" borderId="82" fillId="2" fontId="4" numFmtId="49" pivotButton="0" quotePrefix="0" xfId="1">
      <alignment horizontal="left" vertical="center"/>
      <protection hidden="0" locked="0"/>
    </xf>
    <xf applyAlignment="1" applyProtection="1" borderId="80" fillId="2" fontId="4" numFmtId="14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79" fillId="0" fontId="22" numFmtId="0" pivotButton="0" quotePrefix="0" xfId="1">
      <alignment horizontal="right" vertical="center"/>
    </xf>
    <xf applyAlignment="1" applyProtection="1" borderId="78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V22" sqref="V22"/>
    </sheetView>
  </sheetViews>
  <sheetFormatPr baseColWidth="8" defaultColWidth="9.109375" defaultRowHeight="13.2"/>
  <cols>
    <col customWidth="1" max="1" min="1" style="213" width="3.44140625"/>
    <col customWidth="1" max="3" min="2" style="213" width="10.44140625"/>
    <col customWidth="1" max="4" min="4" style="213" width="18.33203125"/>
    <col customWidth="1" max="5" min="5" style="213" width="5.33203125"/>
    <col customWidth="1" max="7" min="6" style="213" width="2.5546875"/>
    <col customWidth="1" max="8" min="8" style="213" width="5.33203125"/>
    <col customWidth="1" max="19" min="9" style="213" width="7.44140625"/>
    <col customWidth="1" max="20" min="20" style="213" width="9.109375"/>
    <col customWidth="1" max="16384" min="21" style="213" width="9.109375"/>
  </cols>
  <sheetData>
    <row customHeight="1" ht="39" r="1" thickBot="1">
      <c r="A1" s="148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</row>
    <row customHeight="1" ht="13.5" r="2" thickTop="1">
      <c r="A2" s="14" t="n"/>
      <c r="B2" s="15" t="inlineStr">
        <is>
          <t>Survey No</t>
        </is>
      </c>
      <c r="C2" s="150" t="inlineStr">
        <is>
          <t>INIS-102419-501</t>
        </is>
      </c>
      <c r="D2" s="151" t="n"/>
      <c r="E2" s="152" t="inlineStr">
        <is>
          <t>Item Surveyed</t>
        </is>
      </c>
      <c r="F2" s="153" t="n"/>
      <c r="G2" s="153" t="n"/>
      <c r="H2" s="154" t="n"/>
      <c r="I2" s="155" t="inlineStr">
        <is>
          <t>Curtain Wall Window Room 718</t>
        </is>
      </c>
      <c r="J2" s="153" t="n"/>
      <c r="K2" s="153" t="n"/>
      <c r="L2" s="153" t="n"/>
      <c r="M2" s="153" t="n"/>
      <c r="N2" s="153" t="n"/>
      <c r="O2" s="153" t="n"/>
      <c r="P2" s="153" t="n"/>
      <c r="Q2" s="153" t="n"/>
      <c r="R2" s="153" t="n"/>
      <c r="S2" s="151" t="n"/>
    </row>
    <row customHeight="1" ht="13.5" r="3">
      <c r="A3" s="16" t="n"/>
      <c r="B3" s="17" t="inlineStr">
        <is>
          <t>Date</t>
        </is>
      </c>
      <c r="C3" s="156" t="n">
        <v>43762</v>
      </c>
      <c r="D3" s="157" t="n"/>
      <c r="E3" s="158" t="inlineStr">
        <is>
          <t>Comments</t>
        </is>
      </c>
      <c r="F3" s="159" t="n"/>
      <c r="G3" s="159" t="n"/>
      <c r="H3" s="160" t="n"/>
      <c r="I3" s="163" t="inlineStr">
        <is>
          <t>1-5 North Window, 1-6 Middle Window, 11-15 South Window</t>
        </is>
      </c>
      <c r="J3" s="159" t="n"/>
      <c r="K3" s="159" t="n"/>
      <c r="L3" s="159" t="n"/>
      <c r="M3" s="159" t="n"/>
      <c r="N3" s="159" t="n"/>
      <c r="O3" s="159" t="n"/>
      <c r="P3" s="159" t="n"/>
      <c r="Q3" s="159" t="n"/>
      <c r="R3" s="159" t="n"/>
      <c r="S3" s="164" t="n"/>
    </row>
    <row customHeight="1" ht="13.5" r="4" thickBot="1">
      <c r="A4" s="18" t="n"/>
      <c r="B4" s="19" t="inlineStr">
        <is>
          <t>Survey Tech</t>
        </is>
      </c>
      <c r="C4" s="167" t="inlineStr">
        <is>
          <t>D. Love</t>
        </is>
      </c>
      <c r="D4" s="157" t="n"/>
      <c r="E4" s="161" t="n"/>
      <c r="F4" s="149" t="n"/>
      <c r="G4" s="149" t="n"/>
      <c r="H4" s="162" t="n"/>
      <c r="I4" s="165" t="n"/>
      <c r="J4" s="149" t="n"/>
      <c r="K4" s="149" t="n"/>
      <c r="L4" s="149" t="n"/>
      <c r="M4" s="149" t="n"/>
      <c r="N4" s="149" t="n"/>
      <c r="O4" s="149" t="n"/>
      <c r="P4" s="149" t="n"/>
      <c r="Q4" s="149" t="n"/>
      <c r="R4" s="149" t="n"/>
      <c r="S4" s="166" t="n"/>
    </row>
    <row customHeight="1" ht="13.5" r="5" thickTop="1">
      <c r="A5" s="20" t="n"/>
      <c r="B5" s="19" t="inlineStr">
        <is>
          <t>Count Room Tech</t>
        </is>
      </c>
      <c r="C5" s="167" t="inlineStr">
        <is>
          <t>P. Ray</t>
        </is>
      </c>
      <c r="D5" s="157" t="n"/>
      <c r="E5" s="21" t="inlineStr">
        <is>
          <t>Parameters</t>
        </is>
      </c>
      <c r="F5" s="22" t="n"/>
      <c r="G5" s="23" t="n"/>
      <c r="H5" s="24" t="n"/>
      <c r="I5" s="168" t="inlineStr">
        <is>
          <t>Gamma</t>
        </is>
      </c>
      <c r="J5" s="169" t="n"/>
      <c r="K5" s="170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>
      <c r="A6" s="32" t="n"/>
      <c r="B6" s="33" t="inlineStr">
        <is>
          <t>Date Counted</t>
        </is>
      </c>
      <c r="C6" s="156" t="n">
        <v>43762</v>
      </c>
      <c r="D6" s="157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>
      <c r="A7" s="46" t="n"/>
      <c r="B7" s="19" t="inlineStr">
        <is>
          <t>Survey Type</t>
        </is>
      </c>
      <c r="C7" s="167" t="inlineStr">
        <is>
          <t>Characterization</t>
        </is>
      </c>
      <c r="D7" s="157" t="n"/>
      <c r="E7" s="47" t="n"/>
      <c r="F7" s="48" t="n"/>
      <c r="G7" s="49" t="n"/>
      <c r="H7" s="50" t="inlineStr">
        <is>
          <t>Instrument Model</t>
        </is>
      </c>
      <c r="I7" s="92" t="n"/>
      <c r="J7" s="112" t="inlineStr">
        <is>
          <t>2350-1</t>
        </is>
      </c>
      <c r="K7" s="93" t="n"/>
      <c r="L7" s="171" t="inlineStr">
        <is>
          <t>2360/43-93</t>
        </is>
      </c>
      <c r="M7" s="172" t="n"/>
      <c r="N7" s="182">
        <f>IF(L7="","",L7)</f>
        <v/>
      </c>
      <c r="O7" s="183" t="n"/>
      <c r="P7" s="173" t="inlineStr">
        <is>
          <t>2929/43-10-1</t>
        </is>
      </c>
      <c r="Q7" s="172" t="n"/>
      <c r="R7" s="174">
        <f>IF(P7="","",P7)</f>
        <v/>
      </c>
      <c r="S7" s="175" t="n"/>
      <c r="V7" s="31">
        <f>IF(ISBLANK(L14)," ",V5*V6)</f>
        <v/>
      </c>
    </row>
    <row customHeight="1" ht="13.5" r="8" thickBot="1">
      <c r="A8" s="51" t="n"/>
      <c r="B8" s="19" t="inlineStr">
        <is>
          <t>Level of Posting</t>
        </is>
      </c>
      <c r="C8" s="176" t="inlineStr">
        <is>
          <t>RMA/CA</t>
        </is>
      </c>
      <c r="D8" s="177" t="n"/>
      <c r="E8" s="52" t="n"/>
      <c r="F8" s="53" t="n"/>
      <c r="G8" s="49" t="n"/>
      <c r="H8" s="50" t="inlineStr">
        <is>
          <t>Instrument SN</t>
        </is>
      </c>
      <c r="I8" s="92" t="n"/>
      <c r="J8" s="92" t="n">
        <v>260157</v>
      </c>
      <c r="K8" s="94" t="n"/>
      <c r="L8" s="178" t="inlineStr">
        <is>
          <t>227413/PR295918</t>
        </is>
      </c>
      <c r="M8" s="179" t="n"/>
      <c r="N8" s="178">
        <f>IF(L8="","",L8)</f>
        <v/>
      </c>
      <c r="O8" s="179" t="n"/>
      <c r="P8" s="180" t="inlineStr">
        <is>
          <t>190602/PR199159</t>
        </is>
      </c>
      <c r="Q8" s="179" t="n"/>
      <c r="R8" s="181">
        <f>IF(P8="","",P8)</f>
        <v/>
      </c>
      <c r="S8" s="157" t="n"/>
      <c r="V8" s="31">
        <f>IF(ISBLANK(N14)," ",SQRT(1+N14/N13))</f>
        <v/>
      </c>
    </row>
    <row customHeight="1" ht="13.5" r="9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95" t="n"/>
      <c r="J9" s="113" t="inlineStr">
        <is>
          <t>9/19/20</t>
        </is>
      </c>
      <c r="K9" s="96" t="n"/>
      <c r="L9" s="184" t="n">
        <v>44058</v>
      </c>
      <c r="M9" s="179" t="n"/>
      <c r="N9" s="185">
        <f>IF(L9="","",L9)</f>
        <v/>
      </c>
      <c r="O9" s="179" t="n"/>
      <c r="P9" s="186" t="n">
        <v>43987</v>
      </c>
      <c r="Q9" s="179" t="n"/>
      <c r="R9" s="187">
        <f>IF(P9="","",P9)</f>
        <v/>
      </c>
      <c r="S9" s="157" t="n"/>
      <c r="V9" s="31">
        <f>IF(ISBLANK(N14)," ",SQRT(N11*N14))</f>
        <v/>
      </c>
    </row>
    <row customHeight="1" ht="13.5" r="10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188" t="n">
        <v>0.2112</v>
      </c>
      <c r="M10" s="179" t="n"/>
      <c r="N10" s="189" t="n">
        <v>0.3</v>
      </c>
      <c r="O10" s="190" t="n"/>
      <c r="P10" s="191" t="n">
        <v>0.346</v>
      </c>
      <c r="Q10" s="179" t="n"/>
      <c r="R10" s="192" t="n">
        <v>0.391</v>
      </c>
      <c r="S10" s="157" t="n"/>
      <c r="V10" s="31">
        <f>IF(ISBLANK(N14)," ",V8*V9)</f>
        <v/>
      </c>
    </row>
    <row customHeight="1" ht="13.5" r="11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7" t="n"/>
      <c r="J11" s="97" t="n"/>
      <c r="K11" s="98" t="n"/>
      <c r="L11" s="193" t="n">
        <v>0</v>
      </c>
      <c r="M11" s="179" t="n"/>
      <c r="N11" s="193" t="n">
        <v>130</v>
      </c>
      <c r="O11" s="179" t="n"/>
      <c r="P11" s="193" t="n">
        <v>36</v>
      </c>
      <c r="Q11" s="179" t="n"/>
      <c r="R11" s="194" t="n">
        <v>2337</v>
      </c>
      <c r="S11" s="157" t="n"/>
      <c r="V11" s="31">
        <f>IF(ISBLANK(P13)," ",SQRT(1+P14/P13))</f>
        <v/>
      </c>
    </row>
    <row customHeight="1" ht="13.5" r="1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180" t="n">
        <v>1</v>
      </c>
      <c r="M12" s="179" t="n"/>
      <c r="N12" s="180" t="n">
        <v>1</v>
      </c>
      <c r="O12" s="179" t="n"/>
      <c r="P12" s="180" t="n">
        <v>1</v>
      </c>
      <c r="Q12" s="179" t="n"/>
      <c r="R12" s="181" t="n">
        <v>1</v>
      </c>
      <c r="S12" s="157" t="n"/>
      <c r="V12" s="31" t="inlineStr">
        <is>
          <t xml:space="preserve"> </t>
        </is>
      </c>
    </row>
    <row customHeight="1" ht="13.5" r="13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178" t="n">
        <v>1</v>
      </c>
      <c r="M13" s="179" t="n"/>
      <c r="N13" s="178" t="n">
        <v>1</v>
      </c>
      <c r="O13" s="179" t="n"/>
      <c r="P13" s="178" t="n">
        <v>60</v>
      </c>
      <c r="Q13" s="179" t="n"/>
      <c r="R13" s="197" t="n">
        <v>60</v>
      </c>
      <c r="S13" s="157" t="n"/>
      <c r="V13" s="31">
        <f>IF(ISBLANK(P14)," ",V11*V12)</f>
        <v/>
      </c>
    </row>
    <row customHeight="1" ht="13.5" r="14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178" t="n">
        <v>1</v>
      </c>
      <c r="M14" s="179" t="n"/>
      <c r="N14" s="178" t="n">
        <v>1</v>
      </c>
      <c r="O14" s="179" t="n"/>
      <c r="P14" s="178" t="n">
        <v>1</v>
      </c>
      <c r="Q14" s="179" t="n"/>
      <c r="R14" s="197" t="n">
        <v>1</v>
      </c>
      <c r="S14" s="157" t="n"/>
      <c r="V14" s="31">
        <f>IF(ISBLANK(R13)," ",SQRT(1+R14/R13))</f>
        <v/>
      </c>
    </row>
    <row customHeight="1" ht="13.5" r="15">
      <c r="A15" s="3" t="inlineStr">
        <is>
          <t xml:space="preserve">   MDCR = Minimum Detectable Count Rate (net cpm)</t>
        </is>
      </c>
      <c r="B15" s="57" t="n"/>
      <c r="C15" s="57" t="n"/>
      <c r="E15" s="205" t="inlineStr">
        <is>
          <t>MDCR</t>
        </is>
      </c>
      <c r="F15" s="196" t="n"/>
      <c r="G15" s="196" t="n"/>
      <c r="H15" s="179" t="n"/>
      <c r="I15" s="72" t="n"/>
      <c r="J15" s="73" t="n"/>
      <c r="K15" s="74" t="n"/>
      <c r="L15" s="202">
        <f>IF(ISBLANK(L11)," ",3+3.29*((L11/L13)*L14*(1+(L14/L13)))^0.5)</f>
        <v/>
      </c>
      <c r="M15" s="179" t="n"/>
      <c r="N15" s="202">
        <f>IF(ISBLANK(N11)," ",3+3.29*((N11/N13)*N14*(1+(N14/N13)))^0.5)</f>
        <v/>
      </c>
      <c r="O15" s="179" t="n"/>
      <c r="P15" s="202">
        <f>IF(ISBLANK(P11)," ",3+3.29*((P11/P13)*P14*(1+(P14/P13)))^0.5)</f>
        <v/>
      </c>
      <c r="Q15" s="179" t="n"/>
      <c r="R15" s="198">
        <f>IF(ISBLANK(R11)," ",3+3.29*((R11/R13)*R14*(1+(R14/R13)))^0.5)</f>
        <v/>
      </c>
      <c r="S15" s="157" t="n"/>
      <c r="V15" s="31">
        <f>IF(ISBLANK(R14)," ",V14*#REF!)</f>
        <v/>
      </c>
    </row>
    <row customHeight="1" ht="13.5" r="16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199" t="inlineStr">
        <is>
          <t>MDC</t>
        </is>
      </c>
      <c r="F16" s="200" t="n"/>
      <c r="G16" s="200" t="n"/>
      <c r="H16" s="201" t="n"/>
      <c r="I16" s="72" t="n"/>
      <c r="J16" s="73" t="n"/>
      <c r="K16" s="74" t="n"/>
      <c r="L16" s="202">
        <f>IF(ISBLANK(L11)," ",(3+3.29*((L11/L13)*L14*(1+(L14/L13)))^0.5)/L14/L10/L12)</f>
        <v/>
      </c>
      <c r="M16" s="179" t="n"/>
      <c r="N16" s="202">
        <f>IF(ISBLANK(N11)," ",(3+3.29*((N11/N13)*N14*(1+(N14/N13)))^0.5)/N14/N10/N12)</f>
        <v/>
      </c>
      <c r="O16" s="179" t="n"/>
      <c r="P16" s="203">
        <f>IF(ISBLANK(P11)," ",(3+3.29*((P11/P13)*P14*(1+(P14/P13)))^0.5)/P14/P10/P12)</f>
        <v/>
      </c>
      <c r="Q16" s="201" t="n"/>
      <c r="R16" s="204">
        <f>IF(ISBLANK(R11)," ",(3+3.29*((R11/R13)*R14*(1+(R14/R13)))^0.5)/R14/R10/R12)</f>
        <v/>
      </c>
      <c r="S16" s="177" t="n"/>
      <c r="V16" s="31" t="n"/>
    </row>
    <row customHeight="1" ht="24" r="17" thickBot="1" thickTop="1">
      <c r="A17" s="6" t="inlineStr">
        <is>
          <t>No.</t>
        </is>
      </c>
      <c r="B17" s="206" t="inlineStr">
        <is>
          <t>Descriptions</t>
        </is>
      </c>
      <c r="C17" s="207" t="n"/>
      <c r="D17" s="207" t="n"/>
      <c r="E17" s="207" t="n"/>
      <c r="F17" s="207" t="n"/>
      <c r="G17" s="207" t="n"/>
      <c r="H17" s="208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99" t="n">
        <v>1</v>
      </c>
      <c r="B18" s="209" t="inlineStr">
        <is>
          <t>Lower left side -  Sides LAW:0/505,   Base LAW:0/1179,   Background:0/164</t>
        </is>
      </c>
      <c r="C18" s="210" t="n"/>
      <c r="D18" s="210" t="n"/>
      <c r="E18" s="210" t="n"/>
      <c r="F18" s="210" t="n"/>
      <c r="G18" s="210" t="n"/>
      <c r="H18" s="211" t="n"/>
      <c r="I18" s="100" t="n"/>
      <c r="J18" s="101" t="n">
        <v>10.9</v>
      </c>
      <c r="K18" s="101" t="n"/>
      <c r="L18" s="102" t="n">
        <v>0</v>
      </c>
      <c r="M18" s="76">
        <f>IF(ISBLANK(L18)," ",((L18/$L$14)-($L$11/$L$13))/$L$10/$L$12)</f>
        <v/>
      </c>
      <c r="N18" s="102" t="n">
        <v>373</v>
      </c>
      <c r="O18" s="77">
        <f>IF(ISBLANK(N18)," ",((N18/$N$14)-($N$11/$N$13))/$N$10/$N$12)</f>
        <v/>
      </c>
      <c r="P18" s="102" t="n">
        <v>0</v>
      </c>
      <c r="Q18" s="78">
        <f>IF(ISBLANK(P18)," ",((P18/$P$14)-($P$11/$P$13))/$P$10/$P$12)</f>
        <v/>
      </c>
      <c r="R18" s="79" t="n">
        <v>65</v>
      </c>
      <c r="S18" s="80">
        <f>IF(ISBLANK(R18)," ",((R18/$R$14)-($R$11/$R$13))/$R$10/$R$12)</f>
        <v/>
      </c>
    </row>
    <row customFormat="1" customHeight="1" ht="15.6" r="19" s="81">
      <c r="A19" s="103" t="n">
        <v>2</v>
      </c>
      <c r="B19" s="195" t="inlineStr">
        <is>
          <t>Upper right side - Sides LAW:0/505,   Base LAW:0/1179,    Background:0/164</t>
        </is>
      </c>
      <c r="C19" s="196" t="n"/>
      <c r="D19" s="196" t="n"/>
      <c r="E19" s="196" t="n"/>
      <c r="F19" s="196" t="n"/>
      <c r="G19" s="196" t="n"/>
      <c r="H19" s="179" t="n"/>
      <c r="I19" s="104" t="n"/>
      <c r="J19" s="101" t="n">
        <v>11.8</v>
      </c>
      <c r="K19" s="101" t="n"/>
      <c r="L19" s="105" t="n">
        <v>1</v>
      </c>
      <c r="M19" s="76">
        <f>IF(ISBLANK(L19)," ",((L19/$L$14)-($L$11/$L$13))/$L$10/$L$12)</f>
        <v/>
      </c>
      <c r="N19" s="105" t="n">
        <v>881</v>
      </c>
      <c r="O19" s="76">
        <f>IF(ISBLANK(N19)," ",((N19/$N$14)-($N$11/$N$13))/$N$10/$N$12)</f>
        <v/>
      </c>
      <c r="P19" s="105" t="n">
        <v>0</v>
      </c>
      <c r="Q19" s="76">
        <f>IF(ISBLANK(P19)," ",((P19/$P$14)-($P$11/$P$13))/$P$10/$P$12)</f>
        <v/>
      </c>
      <c r="R19" s="79" t="n">
        <v>227</v>
      </c>
      <c r="S19" s="82">
        <f>IF(ISBLANK(R19)," ",((R19/$R$14)-($R$11/$R$13))/$R$10/$R$12)</f>
        <v/>
      </c>
    </row>
    <row customFormat="1" customHeight="1" ht="15.6" r="20" s="81">
      <c r="A20" s="99" t="n">
        <v>3</v>
      </c>
      <c r="B20" s="195" t="inlineStr">
        <is>
          <t>Upper left -   Sides LAW:0/505,   Base LAW:0/1179,   Background:0/164</t>
        </is>
      </c>
      <c r="C20" s="196" t="n"/>
      <c r="D20" s="196" t="n"/>
      <c r="E20" s="196" t="n"/>
      <c r="F20" s="196" t="n"/>
      <c r="G20" s="196" t="n"/>
      <c r="H20" s="179" t="n"/>
      <c r="I20" s="104" t="n"/>
      <c r="J20" s="101" t="n"/>
      <c r="K20" s="101" t="n"/>
      <c r="L20" s="105" t="n">
        <v>0</v>
      </c>
      <c r="M20" s="76">
        <f>IF(ISBLANK(L20)," ",((L20/$L$14)-($L$11/$L$13))/$L$10/$L$12)</f>
        <v/>
      </c>
      <c r="N20" s="105" t="n">
        <v>349</v>
      </c>
      <c r="O20" s="76">
        <f>IF(ISBLANK(N20)," ",((N20/$N$14)-($N$11/$N$13))/$N$10/$N$12)</f>
        <v/>
      </c>
      <c r="P20" s="105" t="n">
        <v>1</v>
      </c>
      <c r="Q20" s="76">
        <f>IF(ISBLANK(P20)," ",((P20/$P$14)-($P$11/$P$13))/$P$10/$P$12)</f>
        <v/>
      </c>
      <c r="R20" s="79" t="n">
        <v>77</v>
      </c>
      <c r="S20" s="82">
        <f>IF(ISBLANK(R20)," ",((R20/$R$14)-($R$11/$R$13))/$R$10/$R$12)</f>
        <v/>
      </c>
    </row>
    <row customFormat="1" customHeight="1" ht="15.6" r="21" s="81">
      <c r="A21" s="103" t="n">
        <v>4</v>
      </c>
      <c r="B21" s="195" t="inlineStr">
        <is>
          <t>Right corner -  Sides LAW:0/505,   Base LAW:0/1179,   Background:0/164</t>
        </is>
      </c>
      <c r="C21" s="196" t="n"/>
      <c r="D21" s="196" t="n"/>
      <c r="E21" s="196" t="n"/>
      <c r="F21" s="196" t="n"/>
      <c r="G21" s="196" t="n"/>
      <c r="H21" s="179" t="n"/>
      <c r="I21" s="104" t="n"/>
      <c r="J21" s="101" t="n">
        <v>11.9</v>
      </c>
      <c r="K21" s="101" t="n"/>
      <c r="L21" s="105" t="n">
        <v>0</v>
      </c>
      <c r="M21" s="76">
        <f>IF(ISBLANK(L21)," ",((L21/$L$14)-($L$11/$L$13))/$L$10/$L$12)</f>
        <v/>
      </c>
      <c r="N21" s="105" t="n">
        <v>843</v>
      </c>
      <c r="O21" s="76">
        <f>IF(ISBLANK(N21)," ",((N21/$N$14)-($N$11/$N$13))/$N$10/$N$12)</f>
        <v/>
      </c>
      <c r="P21" s="105" t="n">
        <v>0</v>
      </c>
      <c r="Q21" s="76">
        <f>IF(ISBLANK(P21)," ",((P21/$P$14)-($P$11/$P$13))/$P$10/$P$12)</f>
        <v/>
      </c>
      <c r="R21" s="79" t="n">
        <v>40</v>
      </c>
      <c r="S21" s="82">
        <f>IF(ISBLANK(R21)," ",((R21/$R$14)-($R$11/$R$13))/$R$10/$R$12)</f>
        <v/>
      </c>
    </row>
    <row customFormat="1" customHeight="1" ht="15.6" r="22" s="81">
      <c r="A22" s="99" t="n">
        <v>5</v>
      </c>
      <c r="B22" s="195" t="inlineStr">
        <is>
          <t>Window edge  -   Sides LAW:0/505,   Base LAW:0/1179,   Background:0/164</t>
        </is>
      </c>
      <c r="C22" s="196" t="n"/>
      <c r="D22" s="196" t="n"/>
      <c r="E22" s="196" t="n"/>
      <c r="F22" s="196" t="n"/>
      <c r="G22" s="196" t="n"/>
      <c r="H22" s="179" t="n"/>
      <c r="I22" s="104" t="n"/>
      <c r="J22" s="101" t="n"/>
      <c r="K22" s="101" t="n"/>
      <c r="L22" s="105" t="n">
        <v>0</v>
      </c>
      <c r="M22" s="76">
        <f>IF(ISBLANK(L22)," ",((L22/$L$14)-($L$11/$L$13))/$L$10/$L$12)</f>
        <v/>
      </c>
      <c r="N22" s="105" t="n">
        <v>1432</v>
      </c>
      <c r="O22" s="76">
        <f>IF(ISBLANK(N22)," ",((N22/$N$14)-($N$11/$N$13))/$N$10/$N$12)</f>
        <v/>
      </c>
      <c r="P22" s="105" t="n">
        <v>2</v>
      </c>
      <c r="Q22" s="76">
        <f>IF(ISBLANK(P22)," ",((P22/$P$14)-($P$11/$P$13))/$P$10/$P$12)</f>
        <v/>
      </c>
      <c r="R22" s="79" t="n">
        <v>70</v>
      </c>
      <c r="S22" s="82">
        <f>IF(ISBLANK(R22)," ",((R22/$R$14)-($R$11/$R$13))/$R$10/$R$12)</f>
        <v/>
      </c>
    </row>
    <row customFormat="1" customHeight="1" ht="15.6" r="23" s="81">
      <c r="A23" s="103" t="n">
        <v>6</v>
      </c>
      <c r="B23" s="195" t="inlineStr">
        <is>
          <t>Lower left side  -  Sides LAW: 1/363   Base LAW: 1/557   Background: 0/164</t>
        </is>
      </c>
      <c r="C23" s="196" t="n"/>
      <c r="D23" s="196" t="n"/>
      <c r="E23" s="196" t="n"/>
      <c r="F23" s="196" t="n"/>
      <c r="G23" s="196" t="n"/>
      <c r="H23" s="179" t="n"/>
      <c r="I23" s="104" t="n"/>
      <c r="J23" s="101" t="n">
        <v>10.1</v>
      </c>
      <c r="K23" s="101" t="n"/>
      <c r="L23" s="105" t="n">
        <v>2</v>
      </c>
      <c r="M23" s="76">
        <f>IF(ISBLANK(L23)," ",((L23/$L$14)-($L$11/$L$13))/$L$10/$L$12)</f>
        <v/>
      </c>
      <c r="N23" s="105" t="n">
        <v>215</v>
      </c>
      <c r="O23" s="76">
        <f>IF(ISBLANK(N23)," ",((N23/$N$14)-($N$11/$N$13))/$N$10/$N$12)</f>
        <v/>
      </c>
      <c r="P23" s="105" t="n">
        <v>0</v>
      </c>
      <c r="Q23" s="76">
        <f>IF(ISBLANK(P23)," ",((P23/$P$14)-($P$11/$P$13))/$P$10/$P$12)</f>
        <v/>
      </c>
      <c r="R23" s="79" t="n">
        <v>55</v>
      </c>
      <c r="S23" s="82">
        <f>IF(ISBLANK(R23)," ",((R23/$R$14)-($R$11/$R$13))/$R$10/$R$12)</f>
        <v/>
      </c>
    </row>
    <row customFormat="1" customHeight="1" ht="15.6" r="24" s="81">
      <c r="A24" s="99" t="n">
        <v>7</v>
      </c>
      <c r="B24" s="195" t="inlineStr">
        <is>
          <t>Mid right side  -  Sides LAW: 1/363   Base LAW: 1/557   Background: 0/164</t>
        </is>
      </c>
      <c r="C24" s="196" t="n"/>
      <c r="D24" s="196" t="n"/>
      <c r="E24" s="196" t="n"/>
      <c r="F24" s="196" t="n"/>
      <c r="G24" s="196" t="n"/>
      <c r="H24" s="179" t="n"/>
      <c r="I24" s="104" t="n"/>
      <c r="J24" s="101" t="n">
        <v>10.7</v>
      </c>
      <c r="K24" s="101" t="n"/>
      <c r="L24" s="105" t="n">
        <v>0</v>
      </c>
      <c r="M24" s="76">
        <f>IF(ISBLANK(L24)," ",((L24/$L$14)-($L$11/$L$13))/$L$10/$L$12)</f>
        <v/>
      </c>
      <c r="N24" s="105" t="n">
        <v>257</v>
      </c>
      <c r="O24" s="76">
        <f>IF(ISBLANK(N24)," ",((N24/$N$14)-($N$11/$N$13))/$N$10/$N$12)</f>
        <v/>
      </c>
      <c r="P24" s="105" t="n">
        <v>1</v>
      </c>
      <c r="Q24" s="76">
        <f>IF(ISBLANK(P24)," ",((P24/$P$14)-($P$11/$P$13))/$P$10/$P$12)</f>
        <v/>
      </c>
      <c r="R24" s="79" t="n">
        <v>44</v>
      </c>
      <c r="S24" s="82">
        <f>IF(ISBLANK(R24)," ",((R24/$R$14)-($R$11/$R$13))/$R$10/$R$12)</f>
        <v/>
      </c>
    </row>
    <row customFormat="1" customHeight="1" ht="15.6" r="25" s="81">
      <c r="A25" s="103" t="n">
        <v>8</v>
      </c>
      <c r="B25" s="195" t="inlineStr">
        <is>
          <t>Base (concrete)  -  Sides LAW: 1/363   Base LAW: 1/557   Background: 0/164</t>
        </is>
      </c>
      <c r="C25" s="196" t="n"/>
      <c r="D25" s="196" t="n"/>
      <c r="E25" s="196" t="n"/>
      <c r="F25" s="196" t="n"/>
      <c r="G25" s="196" t="n"/>
      <c r="H25" s="179" t="n"/>
      <c r="I25" s="104" t="n"/>
      <c r="J25" s="101" t="n"/>
      <c r="K25" s="101" t="n"/>
      <c r="L25" s="105" t="n">
        <v>0</v>
      </c>
      <c r="M25" s="76">
        <f>IF(ISBLANK(L25)," ",((L25/$L$14)-($L$11/$L$13))/$L$10/$L$12)</f>
        <v/>
      </c>
      <c r="N25" s="105" t="n">
        <v>296</v>
      </c>
      <c r="O25" s="76">
        <f>IF(ISBLANK(N25)," ",((N25/$N$14)-($N$11/$N$13))/$N$10/$N$12)</f>
        <v/>
      </c>
      <c r="P25" s="105" t="n">
        <v>1</v>
      </c>
      <c r="Q25" s="76">
        <f>IF(ISBLANK(P25)," ",((P25/$P$14)-($P$11/$P$13))/$P$10/$P$12)</f>
        <v/>
      </c>
      <c r="R25" s="79" t="n">
        <v>39</v>
      </c>
      <c r="S25" s="82">
        <f>IF(ISBLANK(R25)," ",((R25/$R$14)-($R$11/$R$13))/$R$10/$R$12)</f>
        <v/>
      </c>
    </row>
    <row customFormat="1" customHeight="1" ht="15.6" r="26" s="81">
      <c r="A26" s="99" t="n">
        <v>9</v>
      </c>
      <c r="B26" s="195" t="inlineStr">
        <is>
          <t>Base (metal)  -  Sides LAW: 1/363   Base LAW: 1/557   Background: 0/164</t>
        </is>
      </c>
      <c r="C26" s="196" t="n"/>
      <c r="D26" s="196" t="n"/>
      <c r="E26" s="196" t="n"/>
      <c r="F26" s="196" t="n"/>
      <c r="G26" s="196" t="n"/>
      <c r="H26" s="179" t="n"/>
      <c r="I26" s="104" t="n"/>
      <c r="J26" s="101" t="n">
        <v>8.199999999999999</v>
      </c>
      <c r="K26" s="106" t="n"/>
      <c r="L26" s="105" t="n">
        <v>0</v>
      </c>
      <c r="M26" s="76">
        <f>IF(ISBLANK(L26)," ",((L26/$L$14)-($L$11/$L$13))/$L$10/$L$12)</f>
        <v/>
      </c>
      <c r="N26" s="105" t="n">
        <v>178</v>
      </c>
      <c r="O26" s="76">
        <f>IF(ISBLANK(N26)," ",((N26/$N$14)-($N$11/$N$13))/$N$10/$N$12)</f>
        <v/>
      </c>
      <c r="P26" s="105" t="n">
        <v>0</v>
      </c>
      <c r="Q26" s="76">
        <f>IF(ISBLANK(P26)," ",((P26/$P$14)-($P$11/$P$13))/$P$10/$P$12)</f>
        <v/>
      </c>
      <c r="R26" s="79" t="n">
        <v>49</v>
      </c>
      <c r="S26" s="82">
        <f>IF(ISBLANK(R26)," ",((R26/$R$14)-($R$11/$R$13))/$R$10/$R$12)</f>
        <v/>
      </c>
    </row>
    <row customFormat="1" customHeight="1" ht="15.6" r="27" s="81">
      <c r="A27" s="103" t="n">
        <v>10</v>
      </c>
      <c r="B27" s="195" t="inlineStr">
        <is>
          <t>Window base  -  Sides LAW: 1/363   Base LAW: 1/557   Background: 0/164</t>
        </is>
      </c>
      <c r="C27" s="196" t="n"/>
      <c r="D27" s="196" t="n"/>
      <c r="E27" s="196" t="n"/>
      <c r="F27" s="196" t="n"/>
      <c r="G27" s="196" t="n"/>
      <c r="H27" s="179" t="n"/>
      <c r="I27" s="104" t="n"/>
      <c r="J27" s="101" t="n"/>
      <c r="K27" s="106" t="n"/>
      <c r="L27" s="105" t="n">
        <v>0</v>
      </c>
      <c r="M27" s="76">
        <f>IF(ISBLANK(L27)," ",((L27/$L$14)-($L$11/$L$13))/$L$10/$L$12)</f>
        <v/>
      </c>
      <c r="N27" s="105" t="n">
        <v>855</v>
      </c>
      <c r="O27" s="76">
        <f>IF(ISBLANK(N27)," ",((N27/$N$14)-($N$11/$N$13))/$N$10/$N$12)</f>
        <v/>
      </c>
      <c r="P27" s="105" t="n">
        <v>0</v>
      </c>
      <c r="Q27" s="76">
        <f>IF(ISBLANK(P27)," ",((P27/$P$14)-($P$11/$P$13))/$P$10/$P$12)</f>
        <v/>
      </c>
      <c r="R27" s="79" t="n">
        <v>140</v>
      </c>
      <c r="S27" s="82">
        <f>IF(ISBLANK(R27)," ",((R27/$R$14)-($R$11/$R$13))/$R$10/$R$12)</f>
        <v/>
      </c>
    </row>
    <row customFormat="1" customHeight="1" ht="15.6" r="28" s="81">
      <c r="A28" s="99" t="n">
        <v>11</v>
      </c>
      <c r="B28" s="195" t="inlineStr">
        <is>
          <t>Left side -  Sides LAW: 0/180   Base LAW: 0/190   Background: 0/164</t>
        </is>
      </c>
      <c r="C28" s="196" t="n"/>
      <c r="D28" s="196" t="n"/>
      <c r="E28" s="196" t="n"/>
      <c r="F28" s="196" t="n"/>
      <c r="G28" s="196" t="n"/>
      <c r="H28" s="179" t="n"/>
      <c r="I28" s="104" t="n"/>
      <c r="J28" s="101" t="n">
        <v>10.5</v>
      </c>
      <c r="K28" s="106" t="n"/>
      <c r="L28" s="105" t="n">
        <v>0</v>
      </c>
      <c r="M28" s="76">
        <f>IF(ISBLANK(L28)," ",((L28/$L$14)-($L$11/$L$13))/$L$10/$L$12)</f>
        <v/>
      </c>
      <c r="N28" s="105" t="n">
        <v>327</v>
      </c>
      <c r="O28" s="76">
        <f>IF(ISBLANK(N28)," ",((N28/$N$14)-($N$11/$N$13))/$N$10/$N$12)</f>
        <v/>
      </c>
      <c r="P28" s="105" t="n">
        <v>2</v>
      </c>
      <c r="Q28" s="76">
        <f>IF(ISBLANK(P28)," ",((P28/$P$14)-($P$11/$P$13))/$P$10/$P$12)</f>
        <v/>
      </c>
      <c r="R28" s="79" t="n">
        <v>42</v>
      </c>
      <c r="S28" s="82">
        <f>IF(ISBLANK(R28)," ",((R28/$R$14)-($R$11/$R$13))/$R$10/$R$12)</f>
        <v/>
      </c>
    </row>
    <row customFormat="1" customHeight="1" ht="15.6" r="29" s="81">
      <c r="A29" s="103" t="n">
        <v>12</v>
      </c>
      <c r="B29" s="195" t="inlineStr">
        <is>
          <t>Right side -  Sides LAW: 0/180   Base LAW: 0/190   Background: 0/164</t>
        </is>
      </c>
      <c r="C29" s="196" t="n"/>
      <c r="D29" s="196" t="n"/>
      <c r="E29" s="196" t="n"/>
      <c r="F29" s="196" t="n"/>
      <c r="G29" s="196" t="n"/>
      <c r="H29" s="179" t="n"/>
      <c r="I29" s="104" t="n"/>
      <c r="J29" s="101" t="n">
        <v>11.3</v>
      </c>
      <c r="K29" s="106" t="n"/>
      <c r="L29" s="105" t="n">
        <v>1</v>
      </c>
      <c r="M29" s="76">
        <f>IF(ISBLANK(L29)," ",((L29/$L$14)-($L$11/$L$13))/$L$10/$L$12)</f>
        <v/>
      </c>
      <c r="N29" s="105" t="n">
        <v>182</v>
      </c>
      <c r="O29" s="76">
        <f>IF(ISBLANK(N29)," ",((N29/$N$14)-($N$11/$N$13))/$N$10/$N$12)</f>
        <v/>
      </c>
      <c r="P29" s="105" t="n">
        <v>1</v>
      </c>
      <c r="Q29" s="76">
        <f>IF(ISBLANK(P29)," ",((P29/$P$14)-($P$11/$P$13))/$P$10/$P$12)</f>
        <v/>
      </c>
      <c r="R29" s="79" t="n">
        <v>34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99" t="n">
        <v>13</v>
      </c>
      <c r="B30" s="195" t="inlineStr">
        <is>
          <t>Lower window -  Sides LAW: 0/180   Base LAW: 0/190   Background: 0/164</t>
        </is>
      </c>
      <c r="C30" s="196" t="n"/>
      <c r="D30" s="196" t="n"/>
      <c r="E30" s="196" t="n"/>
      <c r="F30" s="196" t="n"/>
      <c r="G30" s="196" t="n"/>
      <c r="H30" s="179" t="n"/>
      <c r="I30" s="104" t="n"/>
      <c r="J30" s="101" t="n"/>
      <c r="K30" s="106" t="n"/>
      <c r="L30" s="105" t="n">
        <v>2</v>
      </c>
      <c r="M30" s="76">
        <f>IF(ISBLANK(L30)," ",((L30/$L$14)-($L$11/$L$13))/$L$10/$L$12)</f>
        <v/>
      </c>
      <c r="N30" s="105" t="n">
        <v>165</v>
      </c>
      <c r="O30" s="76">
        <f>IF(ISBLANK(N30)," ",((N30/$N$14)-($N$11/$N$13))/$N$10/$N$12)</f>
        <v/>
      </c>
      <c r="P30" s="105" t="n">
        <v>0</v>
      </c>
      <c r="Q30" s="76">
        <f>IF(ISBLANK(P30)," ",((P30/$P$14)-($P$11/$P$13))/$P$10/$P$12)</f>
        <v/>
      </c>
      <c r="R30" s="79" t="n">
        <v>38</v>
      </c>
      <c r="S30" s="82">
        <f>IF(ISBLANK(R30)," ",((R30/$R$14)-($R$11/$R$13))/$R$10/$R$12)</f>
        <v/>
      </c>
    </row>
    <row customFormat="1" customHeight="1" ht="15.6" r="31" s="81">
      <c r="A31" s="103" t="n">
        <v>14</v>
      </c>
      <c r="B31" s="195" t="inlineStr">
        <is>
          <t>Base -  Sides LAW: 0/180   Base LAW: 0/190   Background: 0/164</t>
        </is>
      </c>
      <c r="C31" s="196" t="n"/>
      <c r="D31" s="196" t="n"/>
      <c r="E31" s="196" t="n"/>
      <c r="F31" s="196" t="n"/>
      <c r="G31" s="196" t="n"/>
      <c r="H31" s="179" t="n"/>
      <c r="I31" s="104" t="n"/>
      <c r="J31" s="101" t="n">
        <v>12.1</v>
      </c>
      <c r="K31" s="106" t="n"/>
      <c r="L31" s="105" t="n">
        <v>0</v>
      </c>
      <c r="M31" s="76">
        <f>IF(ISBLANK(L31)," ",((L31/$L$14)-($L$11/$L$13))/$L$10/$L$12)</f>
        <v/>
      </c>
      <c r="N31" s="105" t="n">
        <v>1179</v>
      </c>
      <c r="O31" s="76">
        <f>IF(ISBLANK(N31)," ",((N31/$N$14)-($N$11/$N$13))/$N$10/$N$12)</f>
        <v/>
      </c>
      <c r="P31" s="105" t="n">
        <v>2</v>
      </c>
      <c r="Q31" s="76">
        <f>IF(ISBLANK(P31)," ",((P31/$P$14)-($P$11/$P$13))/$P$10/$P$12)</f>
        <v/>
      </c>
      <c r="R31" s="79" t="n">
        <v>158</v>
      </c>
      <c r="S31" s="82">
        <f>IF(ISBLANK(R31)," ",((R31/$R$14)-($R$11/$R$13))/$R$10/$R$12)</f>
        <v/>
      </c>
    </row>
    <row customFormat="1" customHeight="1" ht="15.6" r="32" s="81">
      <c r="A32" s="99" t="n">
        <v>15</v>
      </c>
      <c r="B32" s="195" t="inlineStr">
        <is>
          <t>Window edge -  Sides LAW: 0/180   Base LAW: 0/190   Background: 0/164</t>
        </is>
      </c>
      <c r="C32" s="196" t="n"/>
      <c r="D32" s="196" t="n"/>
      <c r="E32" s="196" t="n"/>
      <c r="F32" s="196" t="n"/>
      <c r="G32" s="196" t="n"/>
      <c r="H32" s="179" t="n"/>
      <c r="I32" s="104" t="n"/>
      <c r="J32" s="101" t="n"/>
      <c r="K32" s="106" t="n"/>
      <c r="L32" s="105" t="n">
        <v>1</v>
      </c>
      <c r="M32" s="76">
        <f>IF(ISBLANK(L32)," ",((L32/$L$14)-($L$11/$L$13))/$L$10/$L$12)</f>
        <v/>
      </c>
      <c r="N32" s="105" t="n">
        <v>206</v>
      </c>
      <c r="O32" s="76">
        <f>IF(ISBLANK(N32)," ",((N32/$N$14)-($N$11/$N$13))/$N$10/$N$12)</f>
        <v/>
      </c>
      <c r="P32" s="105" t="n">
        <v>2</v>
      </c>
      <c r="Q32" s="76">
        <f>IF(ISBLANK(P32)," ",((P32/$P$14)-($P$11/$P$13))/$P$10/$P$12)</f>
        <v/>
      </c>
      <c r="R32" s="79" t="n">
        <v>40</v>
      </c>
      <c r="S32" s="82">
        <f>IF(ISBLANK(R32)," ",((R32/$R$14)-($R$11/$R$13))/$R$10/$R$12)</f>
        <v/>
      </c>
    </row>
    <row customFormat="1" customHeight="1" ht="15.6" r="33" s="81">
      <c r="A33" s="103" t="n"/>
      <c r="B33" s="195" t="n"/>
      <c r="C33" s="196" t="n"/>
      <c r="D33" s="196" t="n"/>
      <c r="E33" s="196" t="n"/>
      <c r="F33" s="196" t="n"/>
      <c r="G33" s="196" t="n"/>
      <c r="H33" s="179" t="n"/>
      <c r="I33" s="104" t="n"/>
      <c r="J33" s="101" t="n"/>
      <c r="K33" s="106" t="n"/>
      <c r="L33" s="105" t="n"/>
      <c r="M33" s="76">
        <f>IF(ISBLANK(L33)," ",((L33/$L$14)-($L$11/$L$13))/$L$10/$L$12)</f>
        <v/>
      </c>
      <c r="N33" s="105" t="n"/>
      <c r="O33" s="76">
        <f>IF(ISBLANK(N33)," ",((N33/$N$14)-($N$11/$N$13))/$N$10/$N$12)</f>
        <v/>
      </c>
      <c r="P33" s="105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99" t="n"/>
      <c r="B34" s="195" t="n"/>
      <c r="C34" s="196" t="n"/>
      <c r="D34" s="196" t="n"/>
      <c r="E34" s="196" t="n"/>
      <c r="F34" s="196" t="n"/>
      <c r="G34" s="196" t="n"/>
      <c r="H34" s="179" t="n"/>
      <c r="I34" s="104" t="n"/>
      <c r="J34" s="101" t="n"/>
      <c r="K34" s="106" t="n"/>
      <c r="L34" s="105" t="n"/>
      <c r="M34" s="76">
        <f>IF(ISBLANK(L34)," ",((L34/$L$14)-($L$11/$L$13))/$L$10/$L$12)</f>
        <v/>
      </c>
      <c r="N34" s="105" t="n"/>
      <c r="O34" s="76">
        <f>IF(ISBLANK(N34)," ",((N34/$N$14)-($N$11/$N$13))/$N$10/$N$12)</f>
        <v/>
      </c>
      <c r="P34" s="105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03" t="n"/>
      <c r="B35" s="195" t="n"/>
      <c r="C35" s="196" t="n"/>
      <c r="D35" s="196" t="n"/>
      <c r="E35" s="196" t="n"/>
      <c r="F35" s="196" t="n"/>
      <c r="G35" s="196" t="n"/>
      <c r="H35" s="179" t="n"/>
      <c r="I35" s="104" t="n"/>
      <c r="J35" s="101" t="n"/>
      <c r="K35" s="106" t="n"/>
      <c r="L35" s="105" t="n"/>
      <c r="M35" s="76">
        <f>IF(ISBLANK(L35)," ",((L35/$L$14)-($L$11/$L$13))/$L$10/$L$12)</f>
        <v/>
      </c>
      <c r="N35" s="105" t="n"/>
      <c r="O35" s="76">
        <f>IF(ISBLANK(N35)," ",((N35/$N$14)-($N$11/$N$13))/$N$10/$N$12)</f>
        <v/>
      </c>
      <c r="P35" s="105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99" t="n"/>
      <c r="B36" s="195" t="n"/>
      <c r="C36" s="196" t="n"/>
      <c r="D36" s="196" t="n"/>
      <c r="E36" s="196" t="n"/>
      <c r="F36" s="196" t="n"/>
      <c r="G36" s="196" t="n"/>
      <c r="H36" s="179" t="n"/>
      <c r="I36" s="104" t="n"/>
      <c r="J36" s="101" t="n"/>
      <c r="K36" s="106" t="n"/>
      <c r="L36" s="105" t="n"/>
      <c r="M36" s="76">
        <f>IF(ISBLANK(L36)," ",((L36/$L$14)-($L$11/$L$13))/$L$10/$L$12)</f>
        <v/>
      </c>
      <c r="N36" s="105" t="n"/>
      <c r="O36" s="76">
        <f>IF(ISBLANK(N36)," ",((N36/$N$14)-($N$11/$N$13))/$N$10/$N$12)</f>
        <v/>
      </c>
      <c r="P36" s="105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07" t="n"/>
      <c r="B37" s="214" t="n"/>
      <c r="C37" s="200" t="n"/>
      <c r="D37" s="200" t="n"/>
      <c r="E37" s="200" t="n"/>
      <c r="F37" s="200" t="n"/>
      <c r="G37" s="200" t="n"/>
      <c r="H37" s="201" t="n"/>
      <c r="I37" s="108" t="n"/>
      <c r="J37" s="109" t="n"/>
      <c r="K37" s="110" t="n"/>
      <c r="L37" s="111" t="n"/>
      <c r="M37" s="83">
        <f>IF(ISBLANK(L37)," ",((L37/$L$14)-($L$11/$L$13))/$L$10/$L$12)</f>
        <v/>
      </c>
      <c r="N37" s="111" t="n"/>
      <c r="O37" s="83">
        <f>IF(ISBLANK(N37)," ",((N37/$N$14)-($N$11/$N$13))/$N$10/$N$12)</f>
        <v/>
      </c>
      <c r="P37" s="111" t="n"/>
      <c r="Q37" s="83">
        <f>IF(ISBLANK(P37)," ",((P37/$P$14)-($P$11/$P$13))/$P$10/$P$12)</f>
        <v/>
      </c>
      <c r="R37" s="111" t="n"/>
      <c r="S37" s="84">
        <f>IF(ISBLANK(R37)," ",((R37/$R$14)-($R$11/$R$13))/$R$10/$R$12)</f>
        <v/>
      </c>
    </row>
    <row customHeight="1" ht="15.75" r="38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>
      <c r="A39" s="215" t="inlineStr">
        <is>
          <t>Reviewed by:______________________  Date:_______________</t>
        </is>
      </c>
      <c r="O39" s="212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bottom="0.25" footer="0.1" header="0.375" left="0.25" right="0.25" top="0.25"/>
  <pageSetup fitToHeight="0" orientation="landscape" scale="9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5" min="1" style="114" width="1.6640625"/>
    <col customWidth="1" max="66" min="66" style="114" width="1.88671875"/>
    <col customWidth="1" hidden="1" max="67" min="67" style="114" width="0.33203125"/>
    <col customWidth="1" hidden="1" max="76" min="68" style="114" width="1.664062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5" min="1" style="114" width="1.6640625"/>
    <col customWidth="1" max="66" min="66" style="114" width="1.5546875"/>
    <col customWidth="1" hidden="1" max="75" min="67" style="114" width="1.6640625"/>
    <col customWidth="1" max="76" min="76" style="114" width="0.4414062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6" min="1" style="114" width="1.6640625"/>
    <col customWidth="1" max="67" min="67" style="114" width="0.109375"/>
    <col customWidth="1" hidden="1" max="76" min="68" style="114" width="1.664062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6" min="1" style="114" width="1.6640625"/>
    <col customWidth="1" max="67" min="67" style="114" width="0.109375"/>
    <col customWidth="1" hidden="1" max="75" min="68" style="114" width="1.6640625"/>
    <col customWidth="1" max="76" min="76" style="114" width="0.10937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S38" sqref="CS38"/>
    </sheetView>
  </sheetViews>
  <sheetFormatPr baseColWidth="8" customHeight="1" defaultColWidth="1.6640625" defaultRowHeight="12"/>
  <cols>
    <col customWidth="1" max="66" min="1" style="114" width="1.6640625"/>
    <col customWidth="1" max="67" min="67" style="114" width="0.109375"/>
    <col customWidth="1" hidden="1" max="76" min="68" style="114" width="1.664062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K14" sqref="CK14"/>
    </sheetView>
  </sheetViews>
  <sheetFormatPr baseColWidth="8" customHeight="1" defaultColWidth="1.6640625" defaultRowHeight="12"/>
  <cols>
    <col customWidth="1" max="66" min="1" style="114" width="1.6640625"/>
    <col customWidth="1" max="67" min="67" style="114" width="0.109375"/>
    <col customWidth="1" hidden="1" max="75" min="68" style="114" width="1.6640625"/>
    <col customWidth="1" max="76" min="76" style="114" width="0.10937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2020-07-11T19:20:00Z</dcterms:modified>
  <cp:lastModifiedBy>Alex Gil</cp:lastModifiedBy>
  <cp:lastPrinted>2019-10-25T21:06:46Z</cp:lastPrinted>
</cp:coreProperties>
</file>