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2360-190602 " sheetId="1" state="visible" r:id="rId1"/>
    <sheet xmlns:r="http://schemas.openxmlformats.org/officeDocument/2006/relationships" name="2360-190602" sheetId="2" state="visible" r:id="rId2"/>
    <sheet xmlns:r="http://schemas.openxmlformats.org/officeDocument/2006/relationships" name="Map " sheetId="3" state="visible" r:id="rId3"/>
    <sheet xmlns:r="http://schemas.openxmlformats.org/officeDocument/2006/relationships" name="Map (2)" sheetId="4" state="visible" r:id="rId4"/>
    <sheet xmlns:r="http://schemas.openxmlformats.org/officeDocument/2006/relationships" name="Map (3)" sheetId="5" state="visible" r:id="rId5"/>
    <sheet xmlns:r="http://schemas.openxmlformats.org/officeDocument/2006/relationships" name="Map (4)" sheetId="6" state="visible" r:id="rId6"/>
  </sheets>
  <definedNames>
    <definedName name="_2360" localSheetId="1">#REF!</definedName>
    <definedName name="_2360" localSheetId="0">#REF!</definedName>
    <definedName name="_2360">#REF!</definedName>
    <definedName name="_xlnm.Print_Titles" localSheetId="0">'2360-190602 '!$1:$17</definedName>
    <definedName name="_xlnm.Print_Area" localSheetId="0">'2360-190602 '!$A$1:$S$39</definedName>
    <definedName name="_xlnm.Print_Titles" localSheetId="1">'2360-190602'!$1:$17</definedName>
    <definedName name="_xlnm.Print_Area" localSheetId="1">'2360-190602'!$A$1:$S$39</definedName>
    <definedName name="_xlnm.Print_Area" localSheetId="2">'Map '!$A$1:$BY$45</definedName>
    <definedName name="_xlnm.Print_Area" localSheetId="3">'Map (2)'!$A$1:$BY$45</definedName>
    <definedName name="_xlnm.Print_Area" localSheetId="4">'Map (3)'!$A$1:$BY$45</definedName>
    <definedName name="_xlnm.Print_Area" localSheetId="5">'Map (4)'!$A$1:$BY$45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20" fillId="0" borderId="0"/>
    <xf numFmtId="0" fontId="20" fillId="0" borderId="0"/>
  </cellStyleXfs>
  <cellXfs count="317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0" borderId="71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4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22" fillId="0" borderId="24" applyAlignment="1" pivotButton="0" quotePrefix="0" xfId="1">
      <alignment vertical="center"/>
    </xf>
    <xf numFmtId="0" fontId="22" fillId="0" borderId="25" applyAlignment="1" pivotButton="0" quotePrefix="0" xfId="1">
      <alignment vertical="center"/>
    </xf>
    <xf numFmtId="0" fontId="22" fillId="0" borderId="31" applyAlignment="1" pivotButton="0" quotePrefix="0" xfId="1">
      <alignment vertical="center"/>
    </xf>
    <xf numFmtId="0" fontId="22" fillId="0" borderId="47" applyAlignment="1" pivotButton="0" quotePrefix="0" xfId="1">
      <alignment vertical="center"/>
    </xf>
    <xf numFmtId="0" fontId="22" fillId="0" borderId="82" applyAlignment="1" pivotButton="0" quotePrefix="0" xfId="1">
      <alignment vertical="center"/>
    </xf>
    <xf numFmtId="0" fontId="20" fillId="0" borderId="47" pivotButton="0" quotePrefix="0" xfId="1"/>
    <xf numFmtId="0" fontId="20" fillId="0" borderId="82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0" fillId="0" borderId="47" pivotButton="0" quotePrefix="0" xfId="1"/>
    <xf numFmtId="0" fontId="20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4" fillId="0" borderId="0" pivotButton="0" quotePrefix="0" xfId="1"/>
    <xf numFmtId="0" fontId="4" fillId="0" borderId="31" pivotButton="0" quotePrefix="0" xfId="1"/>
    <xf numFmtId="0" fontId="4" fillId="0" borderId="82" pivotButton="0" quotePrefix="0" xfId="1"/>
    <xf numFmtId="0" fontId="4" fillId="0" borderId="0" applyAlignment="1" pivotButton="0" quotePrefix="0" xfId="1">
      <alignment horizontal="center"/>
    </xf>
    <xf numFmtId="0" fontId="24" fillId="0" borderId="0" applyAlignment="1" pivotButton="0" quotePrefix="0" xfId="1">
      <alignment vertical="center"/>
    </xf>
    <xf numFmtId="0" fontId="24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24" fillId="0" borderId="1" pivotButton="0" quotePrefix="0" xfId="1"/>
    <xf numFmtId="0" fontId="4" fillId="0" borderId="23" pivotButton="0" quotePrefix="0" xfId="1"/>
    <xf numFmtId="0" fontId="20" fillId="0" borderId="0" pivotButton="0" quotePrefix="0" xfId="1"/>
    <xf numFmtId="0" fontId="19" fillId="0" borderId="0" pivotButton="0" quotePrefix="0" xfId="1"/>
    <xf numFmtId="0" fontId="20" fillId="0" borderId="0" pivotButton="0" quotePrefix="0" xfId="1"/>
    <xf numFmtId="0" fontId="19" fillId="0" borderId="47" pivotButton="0" quotePrefix="0" xfId="1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10" applyAlignment="1" applyProtection="1" pivotButton="0" quotePrefix="0" xfId="0">
      <alignment horizontal="center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7" applyAlignment="1" applyProtection="1" pivotButton="0" quotePrefix="0" xfId="0">
      <alignment horizontal="right" vertical="center"/>
      <protection locked="0" hidden="0"/>
    </xf>
    <xf numFmtId="0" fontId="3" fillId="2" borderId="72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horizontal="right" vertical="center"/>
      <protection locked="0" hidden="0"/>
    </xf>
    <xf numFmtId="0" fontId="22" fillId="0" borderId="0" applyAlignment="1" applyProtection="1" pivotButton="0" quotePrefix="0" xfId="1">
      <alignment vertical="center"/>
      <protection locked="0" hidden="0"/>
    </xf>
    <xf numFmtId="0" fontId="22" fillId="0" borderId="0" applyAlignment="1" pivotButton="0" quotePrefix="0" xfId="1">
      <alignment vertical="center"/>
    </xf>
    <xf numFmtId="0" fontId="20" fillId="0" borderId="0" pivotButton="0" quotePrefix="0" xfId="1"/>
    <xf numFmtId="49" fontId="19" fillId="0" borderId="0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23" fillId="0" borderId="0" pivotButton="0" quotePrefix="0" xfId="1"/>
    <xf numFmtId="14" fontId="23" fillId="0" borderId="0" pivotButton="0" quotePrefix="0" xfId="1"/>
    <xf numFmtId="49" fontId="1" fillId="0" borderId="0" pivotButton="0" quotePrefix="0" xfId="1"/>
    <xf numFmtId="49" fontId="23" fillId="0" borderId="0" pivotButton="0" quotePrefix="0" xfId="1"/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3" fillId="2" borderId="86" applyAlignment="1" applyProtection="1" pivotButton="0" quotePrefix="0" xfId="0">
      <alignment horizontal="right" vertical="center"/>
      <protection locked="0" hidden="0"/>
    </xf>
    <xf numFmtId="0" fontId="17" fillId="2" borderId="79" applyAlignment="1" applyProtection="1" pivotButton="0" quotePrefix="0" xfId="0">
      <alignment horizontal="right" vertical="center"/>
      <protection locked="0" hidden="0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3" fillId="0" borderId="83" applyAlignment="1" pivotButton="0" quotePrefix="0" xfId="0">
      <alignment horizontal="center" vertical="center"/>
    </xf>
    <xf numFmtId="0" fontId="3" fillId="0" borderId="84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10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51" applyAlignment="1" pivotButton="0" quotePrefix="0" xfId="0">
      <alignment horizontal="center" vertical="center"/>
    </xf>
    <xf numFmtId="10" fontId="3" fillId="0" borderId="85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1" fontId="3" fillId="0" borderId="10" applyAlignment="1" pivotButton="0" quotePrefix="0" xfId="0">
      <alignment horizontal="center" vertical="center"/>
    </xf>
    <xf numFmtId="1" fontId="3" fillId="0" borderId="42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2" borderId="66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0" fontId="3" fillId="2" borderId="87" applyAlignment="1" applyProtection="1" pivotButton="0" quotePrefix="0" xfId="0">
      <alignment horizontal="left" vertical="center"/>
      <protection locked="0" hidden="0"/>
    </xf>
    <xf numFmtId="0" fontId="3" fillId="2" borderId="13" applyAlignment="1" applyProtection="1" pivotButton="0" quotePrefix="0" xfId="0">
      <alignment horizontal="left" vertical="center"/>
      <protection locked="0" hidden="0"/>
    </xf>
    <xf numFmtId="0" fontId="3" fillId="2" borderId="14" applyAlignment="1" applyProtection="1" pivotButton="0" quotePrefix="0" xfId="0">
      <alignment horizontal="left" vertical="center"/>
      <protection locked="0" hidden="0"/>
    </xf>
    <xf numFmtId="0" fontId="3" fillId="2" borderId="77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6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1" fontId="19" fillId="4" borderId="0" applyAlignment="1" pivotButton="0" quotePrefix="0" xfId="0">
      <alignment horizontal="right" vertical="center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0" fontId="0" fillId="0" borderId="1" pivotButton="0" quotePrefix="0" xfId="0"/>
    <xf numFmtId="14" fontId="3" fillId="2" borderId="97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98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97" applyAlignment="1" applyProtection="1" pivotButton="0" quotePrefix="0" xfId="0">
      <alignment horizontal="left" vertical="center"/>
      <protection locked="0" hidden="0"/>
    </xf>
    <xf numFmtId="14" fontId="3" fillId="2" borderId="95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91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94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95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6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93" applyAlignment="1" pivotButton="0" quotePrefix="0" xfId="0">
      <alignment horizontal="center" vertical="center"/>
    </xf>
    <xf numFmtId="0" fontId="0" fillId="0" borderId="84" pivotButton="0" quotePrefix="0" xfId="0"/>
    <xf numFmtId="0" fontId="3" fillId="2" borderId="94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14" fontId="3" fillId="0" borderId="45" applyAlignment="1" pivotButton="0" quotePrefix="0" xfId="0">
      <alignment horizontal="center" vertical="center"/>
    </xf>
    <xf numFmtId="165" fontId="3" fillId="0" borderId="45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0" borderId="52" applyAlignment="1" pivotButton="0" quotePrefix="0" xfId="0">
      <alignment horizontal="center" vertical="center"/>
    </xf>
    <xf numFmtId="0" fontId="0" fillId="0" borderId="85" pivotButton="0" quotePrefix="0" xfId="0"/>
    <xf numFmtId="1" fontId="3" fillId="2" borderId="45" applyAlignment="1" applyProtection="1" pivotButton="0" quotePrefix="0" xfId="0">
      <alignment horizontal="center" vertical="center"/>
      <protection locked="0" hidden="0"/>
    </xf>
    <xf numFmtId="0" fontId="3" fillId="3" borderId="45" applyAlignment="1" pivotButton="0" quotePrefix="0" xfId="0">
      <alignment horizontal="center" vertical="center"/>
    </xf>
    <xf numFmtId="0" fontId="7" fillId="3" borderId="89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0" fontId="7" fillId="3" borderId="91" applyAlignment="1" pivotButton="0" quotePrefix="0" xfId="0">
      <alignment horizontal="right" vertical="center"/>
    </xf>
    <xf numFmtId="0" fontId="0" fillId="0" borderId="54" pivotButton="0" quotePrefix="0" xfId="0"/>
    <xf numFmtId="0" fontId="0" fillId="0" borderId="55" pivotButton="0" quotePrefix="0" xfId="0"/>
    <xf numFmtId="0" fontId="7" fillId="4" borderId="90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8" applyAlignment="1" applyProtection="1" pivotButton="0" quotePrefix="0" xfId="0">
      <alignment horizontal="left" vertical="center"/>
      <protection locked="0" hidden="0"/>
    </xf>
    <xf numFmtId="0" fontId="3" fillId="2" borderId="88" applyAlignment="1" applyProtection="1" pivotButton="0" quotePrefix="0" xfId="0">
      <alignment horizontal="left" vertical="center"/>
      <protection locked="0" hidden="0"/>
    </xf>
    <xf numFmtId="0" fontId="3" fillId="2" borderId="80" applyAlignment="1" applyProtection="1" pivotButton="0" quotePrefix="0" xfId="0">
      <alignment horizontal="left" vertical="center"/>
      <protection locked="0" hidden="0"/>
    </xf>
    <xf numFmtId="0" fontId="25" fillId="0" borderId="98" applyAlignment="1" pivotButton="0" quotePrefix="0" xfId="1">
      <alignment horizontal="right" vertical="center"/>
    </xf>
    <xf numFmtId="49" fontId="4" fillId="2" borderId="97" applyAlignment="1" applyProtection="1" pivotButton="0" quotePrefix="0" xfId="1">
      <alignment horizontal="left" vertical="center"/>
      <protection locked="0" hidden="0"/>
    </xf>
    <xf numFmtId="0" fontId="25" fillId="0" borderId="89" applyAlignment="1" pivotButton="0" quotePrefix="0" xfId="1">
      <alignment horizontal="right" vertical="center"/>
    </xf>
    <xf numFmtId="14" fontId="4" fillId="2" borderId="95" applyAlignment="1" applyProtection="1" pivotButton="0" quotePrefix="0" xfId="1">
      <alignment horizontal="left" vertical="center"/>
      <protection locked="0" hidden="0"/>
    </xf>
    <xf numFmtId="49" fontId="4" fillId="2" borderId="95" applyAlignment="1" applyProtection="1" pivotButton="0" quotePrefix="0" xfId="1">
      <alignment horizontal="left" vertical="center"/>
      <protection locked="0" hidden="0"/>
    </xf>
    <xf numFmtId="0" fontId="25" fillId="0" borderId="91" applyAlignment="1" pivotButton="0" quotePrefix="0" xfId="1">
      <alignment horizontal="right" vertical="center"/>
    </xf>
    <xf numFmtId="49" fontId="4" fillId="2" borderId="94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49"/>
  <sheetViews>
    <sheetView showGridLines="0" tabSelected="1" zoomScaleNormal="100" workbookViewId="0">
      <selection activeCell="I19" sqref="I19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163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</row>
    <row r="2" ht="13.5" customHeight="1" s="92" thickTop="1">
      <c r="A2" s="14" t="n"/>
      <c r="B2" s="15" t="inlineStr">
        <is>
          <t>Survey No</t>
        </is>
      </c>
      <c r="C2" s="261" t="inlineStr">
        <is>
          <t>INIS-110919-636</t>
        </is>
      </c>
      <c r="D2" s="262" t="n"/>
      <c r="E2" s="263" t="inlineStr">
        <is>
          <t>Item Surveyed</t>
        </is>
      </c>
      <c r="F2" s="264" t="n"/>
      <c r="G2" s="264" t="n"/>
      <c r="H2" s="265" t="n"/>
      <c r="I2" s="266" t="inlineStr">
        <is>
          <t>Compactor Bin In Room 220</t>
        </is>
      </c>
      <c r="J2" s="264" t="n"/>
      <c r="K2" s="264" t="n"/>
      <c r="L2" s="264" t="n"/>
      <c r="M2" s="264" t="n"/>
      <c r="N2" s="264" t="n"/>
      <c r="O2" s="264" t="n"/>
      <c r="P2" s="264" t="n"/>
      <c r="Q2" s="264" t="n"/>
      <c r="R2" s="264" t="n"/>
      <c r="S2" s="262" t="n"/>
    </row>
    <row r="3" ht="13.5" customHeight="1" s="92">
      <c r="A3" s="16" t="n"/>
      <c r="B3" s="17" t="inlineStr">
        <is>
          <t>Date</t>
        </is>
      </c>
      <c r="C3" s="267" t="n">
        <v>43777</v>
      </c>
      <c r="D3" s="268" t="n"/>
      <c r="E3" s="269" t="inlineStr">
        <is>
          <t>Comments</t>
        </is>
      </c>
      <c r="F3" s="270" t="n"/>
      <c r="G3" s="270" t="n"/>
      <c r="H3" s="271" t="n"/>
      <c r="I3" s="272" t="inlineStr">
        <is>
          <t>All smear locations taken with a one minute count.</t>
        </is>
      </c>
      <c r="J3" s="270" t="n"/>
      <c r="K3" s="270" t="n"/>
      <c r="L3" s="270" t="n"/>
      <c r="M3" s="270" t="n"/>
      <c r="N3" s="270" t="n"/>
      <c r="O3" s="270" t="n"/>
      <c r="P3" s="270" t="n"/>
      <c r="Q3" s="270" t="n"/>
      <c r="R3" s="270" t="n"/>
      <c r="S3" s="273" t="n"/>
    </row>
    <row r="4" ht="13.5" customHeight="1" s="92" thickBot="1">
      <c r="A4" s="18" t="n"/>
      <c r="B4" s="19" t="inlineStr">
        <is>
          <t>Survey Tech</t>
        </is>
      </c>
      <c r="C4" s="274" t="inlineStr">
        <is>
          <t>J.Cuevas</t>
        </is>
      </c>
      <c r="D4" s="268" t="n"/>
      <c r="E4" s="275" t="n"/>
      <c r="F4" s="260" t="n"/>
      <c r="G4" s="260" t="n"/>
      <c r="H4" s="276" t="n"/>
      <c r="I4" s="277" t="n"/>
      <c r="J4" s="260" t="n"/>
      <c r="K4" s="260" t="n"/>
      <c r="L4" s="260" t="n"/>
      <c r="M4" s="260" t="n"/>
      <c r="N4" s="260" t="n"/>
      <c r="O4" s="260" t="n"/>
      <c r="P4" s="260" t="n"/>
      <c r="Q4" s="260" t="n"/>
      <c r="R4" s="260" t="n"/>
      <c r="S4" s="278" t="n"/>
    </row>
    <row r="5" ht="13.5" customHeight="1" s="92" thickTop="1">
      <c r="A5" s="20" t="n"/>
      <c r="B5" s="19" t="inlineStr">
        <is>
          <t>Count Room Tech</t>
        </is>
      </c>
      <c r="C5" s="274" t="n"/>
      <c r="D5" s="268" t="n"/>
      <c r="E5" s="21" t="inlineStr">
        <is>
          <t>Parameters</t>
        </is>
      </c>
      <c r="F5" s="22" t="n"/>
      <c r="G5" s="23" t="n"/>
      <c r="H5" s="24" t="n"/>
      <c r="I5" s="279" t="inlineStr">
        <is>
          <t>Gamma</t>
        </is>
      </c>
      <c r="J5" s="280" t="n"/>
      <c r="K5" s="281" t="n"/>
      <c r="L5" s="25" t="inlineStr">
        <is>
          <t>Total Activity</t>
        </is>
      </c>
      <c r="M5" s="26" t="n"/>
      <c r="N5" s="23" t="n"/>
      <c r="O5" s="27" t="n"/>
      <c r="P5" s="25" t="inlineStr">
        <is>
          <t>Total Activity</t>
        </is>
      </c>
      <c r="Q5" s="26" t="n"/>
      <c r="R5" s="23" t="n"/>
      <c r="S5" s="27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7" t="n"/>
      <c r="D6" s="268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0" t="inlineStr">
        <is>
          <t>Alpha</t>
        </is>
      </c>
      <c r="Q6" s="41" t="n"/>
      <c r="R6" s="42" t="inlineStr">
        <is>
          <t>Beta-Gamma</t>
        </is>
      </c>
      <c r="S6" s="41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4" t="inlineStr">
        <is>
          <t>Characterization</t>
        </is>
      </c>
      <c r="D7" s="268" t="n"/>
      <c r="E7" s="47" t="n"/>
      <c r="F7" s="48" t="n"/>
      <c r="G7" s="49" t="n"/>
      <c r="H7" s="50" t="inlineStr">
        <is>
          <t>Instrument Model</t>
        </is>
      </c>
      <c r="I7" s="126" t="n"/>
      <c r="J7" s="156" t="n"/>
      <c r="K7" s="127" t="n"/>
      <c r="L7" s="282" t="inlineStr">
        <is>
          <t>2360/43-93</t>
        </is>
      </c>
      <c r="M7" s="283" t="n"/>
      <c r="N7" s="284">
        <f>IF(L7="","",L7)</f>
        <v/>
      </c>
      <c r="O7" s="285" t="n"/>
      <c r="P7" s="282" t="inlineStr">
        <is>
          <t>2360/43-93</t>
        </is>
      </c>
      <c r="Q7" s="283" t="n"/>
      <c r="R7" s="284">
        <f>IF(P7="","",P7)</f>
        <v/>
      </c>
      <c r="S7" s="285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86" t="inlineStr">
        <is>
          <t>CA/RMA</t>
        </is>
      </c>
      <c r="D8" s="287" t="n"/>
      <c r="E8" s="52" t="n"/>
      <c r="F8" s="53" t="n"/>
      <c r="G8" s="49" t="n"/>
      <c r="H8" s="50" t="inlineStr">
        <is>
          <t>Instrument SN</t>
        </is>
      </c>
      <c r="I8" s="126" t="n"/>
      <c r="J8" s="126" t="n"/>
      <c r="K8" s="128" t="n"/>
      <c r="L8" s="288" t="inlineStr">
        <is>
          <t>170573/PR295917</t>
        </is>
      </c>
      <c r="M8" s="289" t="n"/>
      <c r="N8" s="288">
        <f>IF(L8="","",L8)</f>
        <v/>
      </c>
      <c r="O8" s="289" t="n"/>
      <c r="P8" s="288" t="inlineStr">
        <is>
          <t>259730/PR374384</t>
        </is>
      </c>
      <c r="Q8" s="289" t="n"/>
      <c r="R8" s="288">
        <f>IF(P8="","",P8)</f>
        <v/>
      </c>
      <c r="S8" s="289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/>
      <c r="J9" s="157" t="n"/>
      <c r="K9" s="130" t="n"/>
      <c r="L9" s="290" t="n">
        <v>44122</v>
      </c>
      <c r="M9" s="289" t="n"/>
      <c r="N9" s="291">
        <f>IF(L9="","",L9)</f>
        <v/>
      </c>
      <c r="O9" s="289" t="n"/>
      <c r="P9" s="290" t="n">
        <v>44087</v>
      </c>
      <c r="Q9" s="289" t="n"/>
      <c r="R9" s="291">
        <f>IF(P9="","",P9)</f>
        <v/>
      </c>
      <c r="S9" s="289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2" t="n">
        <v>0.2139</v>
      </c>
      <c r="M10" s="289" t="n"/>
      <c r="N10" s="293" t="n">
        <v>0.53</v>
      </c>
      <c r="O10" s="294" t="n"/>
      <c r="P10" s="292" t="n">
        <v>0.2054</v>
      </c>
      <c r="Q10" s="289" t="n"/>
      <c r="R10" s="293" t="n">
        <v>0.3578</v>
      </c>
      <c r="S10" s="294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/>
      <c r="J11" s="131" t="n"/>
      <c r="K11" s="132" t="n"/>
      <c r="L11" s="295" t="n">
        <v>1</v>
      </c>
      <c r="M11" s="289" t="n"/>
      <c r="N11" s="295" t="n">
        <v>856</v>
      </c>
      <c r="O11" s="289" t="n"/>
      <c r="P11" s="295" t="n">
        <v>0</v>
      </c>
      <c r="Q11" s="289" t="n"/>
      <c r="R11" s="295" t="n">
        <v>220</v>
      </c>
      <c r="S11" s="289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6" t="n">
        <v>1</v>
      </c>
      <c r="M12" s="289" t="n"/>
      <c r="N12" s="296" t="n">
        <v>1</v>
      </c>
      <c r="O12" s="289" t="n"/>
      <c r="P12" s="296" t="n">
        <v>1</v>
      </c>
      <c r="Q12" s="289" t="n"/>
      <c r="R12" s="296" t="n">
        <v>1</v>
      </c>
      <c r="S12" s="289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88" t="n">
        <v>1</v>
      </c>
      <c r="M13" s="289" t="n"/>
      <c r="N13" s="288" t="n">
        <v>1</v>
      </c>
      <c r="O13" s="289" t="n"/>
      <c r="P13" s="288" t="n">
        <v>1</v>
      </c>
      <c r="Q13" s="289" t="n"/>
      <c r="R13" s="288" t="n">
        <v>1</v>
      </c>
      <c r="S13" s="289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88" t="n">
        <v>1</v>
      </c>
      <c r="M14" s="289" t="n"/>
      <c r="N14" s="288" t="n">
        <v>1</v>
      </c>
      <c r="O14" s="289" t="n"/>
      <c r="P14" s="288" t="n">
        <v>1</v>
      </c>
      <c r="Q14" s="289" t="n"/>
      <c r="R14" s="288" t="n">
        <v>1</v>
      </c>
      <c r="S14" s="289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297" t="inlineStr">
        <is>
          <t>MDCR</t>
        </is>
      </c>
      <c r="F15" s="298" t="n"/>
      <c r="G15" s="298" t="n"/>
      <c r="H15" s="289" t="n"/>
      <c r="I15" s="72" t="n"/>
      <c r="J15" s="73" t="n"/>
      <c r="K15" s="74" t="n"/>
      <c r="L15" s="299">
        <f>IF(ISBLANK(L11)," ",3+3.29*((L11/L13)*L14*(1+(L14/L13)))^0.5)</f>
        <v/>
      </c>
      <c r="M15" s="289" t="n"/>
      <c r="N15" s="299">
        <f>IF(ISBLANK(N11)," ",3+3.29*((N11/N13)*N14*(1+(N14/N13)))^0.5)</f>
        <v/>
      </c>
      <c r="O15" s="289" t="n"/>
      <c r="P15" s="299">
        <f>IF(ISBLANK(P11)," ",3+3.29*((P11/P13)*P14*(1+(P14/P13)))^0.5)</f>
        <v/>
      </c>
      <c r="Q15" s="289" t="n"/>
      <c r="R15" s="299">
        <f>IF(ISBLANK(R11)," ",3+3.29*((R11/R13)*R14*(1+(R14/R13)))^0.5)</f>
        <v/>
      </c>
      <c r="S15" s="289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0" t="inlineStr">
        <is>
          <t>MDC</t>
        </is>
      </c>
      <c r="F16" s="301" t="n"/>
      <c r="G16" s="301" t="n"/>
      <c r="H16" s="302" t="n"/>
      <c r="I16" s="72" t="n"/>
      <c r="J16" s="73" t="n"/>
      <c r="K16" s="74" t="n"/>
      <c r="L16" s="299">
        <f>IF(ISBLANK(L11)," ",(3+3.29*((L11/L13)*L14*(1+(L14/L13)))^0.5)/L14/L10/L12)</f>
        <v/>
      </c>
      <c r="M16" s="289" t="n"/>
      <c r="N16" s="299">
        <f>IF(ISBLANK(N11)," ",(3+3.29*((N11/N13)*N14*(1+(N14/N13)))^0.5)/N14/N10/N12)</f>
        <v/>
      </c>
      <c r="O16" s="289" t="n"/>
      <c r="P16" s="299">
        <f>IF(ISBLANK(P11)," ",(3+3.29*((P11/P13)*P14*(1+(P14/P13)))^0.5)/P14/P10/P12)</f>
        <v/>
      </c>
      <c r="Q16" s="289" t="n"/>
      <c r="R16" s="299">
        <f>IF(ISBLANK(R11)," ",(3+3.29*((R11/R13)*R14*(1+(R14/R13)))^0.5)/R14/R10/R12)</f>
        <v/>
      </c>
      <c r="S16" s="289" t="n"/>
      <c r="V16" s="31" t="n"/>
    </row>
    <row r="17" ht="24" customHeight="1" s="92" thickBot="1" thickTop="1">
      <c r="A17" s="6" t="inlineStr">
        <is>
          <t>No.</t>
        </is>
      </c>
      <c r="B17" s="303" t="inlineStr">
        <is>
          <t>Descriptions</t>
        </is>
      </c>
      <c r="C17" s="224" t="n"/>
      <c r="D17" s="224" t="n"/>
      <c r="E17" s="224" t="n"/>
      <c r="F17" s="224" t="n"/>
      <c r="G17" s="224" t="n"/>
      <c r="H17" s="225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33" t="n">
        <v>1</v>
      </c>
      <c r="B18" s="304" t="inlineStr">
        <is>
          <t xml:space="preserve">Front gate.                                                 See picture for location    </t>
        </is>
      </c>
      <c r="C18" s="305" t="n"/>
      <c r="D18" s="305" t="n"/>
      <c r="E18" s="305" t="n"/>
      <c r="F18" s="305" t="n"/>
      <c r="G18" s="305" t="n"/>
      <c r="H18" s="306" t="n"/>
      <c r="I18" s="134" t="n"/>
      <c r="J18" s="135" t="n"/>
      <c r="K18" s="135" t="n"/>
      <c r="L18" s="136" t="n">
        <v>0</v>
      </c>
      <c r="M18" s="76">
        <f>IF(ISBLANK(L18)," ",((L18/$L$14)-($L$11/$L$13))/$L$10/$L$12)</f>
        <v/>
      </c>
      <c r="N18" s="136" t="n">
        <v>11110</v>
      </c>
      <c r="O18" s="77">
        <f>IF(ISBLANK(N18)," ",((N18/$N$14)-($N$11/$N$13))/$N$10/$N$12)</f>
        <v/>
      </c>
      <c r="P18" s="136" t="n">
        <v>1</v>
      </c>
      <c r="Q18" s="78">
        <f>IF(ISBLANK(P18)," ",((P18/$P$14)-($P$11/$P$13))/$P$10/$P$12)</f>
        <v/>
      </c>
      <c r="R18" s="79" t="n">
        <v>723</v>
      </c>
      <c r="S18" s="80">
        <f>IF(ISBLANK(R18)," ",((R18/$R$14)-($R$11/$R$13))/$R$10/$R$12)</f>
        <v/>
      </c>
    </row>
    <row r="19" ht="15.6" customFormat="1" customHeight="1" s="81">
      <c r="A19" s="137" t="n">
        <v>2</v>
      </c>
      <c r="B19" s="307" t="inlineStr">
        <is>
          <t xml:space="preserve">West end.                                                   See picture for location    </t>
        </is>
      </c>
      <c r="C19" s="298" t="n"/>
      <c r="D19" s="298" t="n"/>
      <c r="E19" s="298" t="n"/>
      <c r="F19" s="298" t="n"/>
      <c r="G19" s="298" t="n"/>
      <c r="H19" s="289" t="n"/>
      <c r="I19" s="138" t="n"/>
      <c r="J19" s="135" t="n"/>
      <c r="K19" s="135" t="n"/>
      <c r="L19" s="139" t="n">
        <v>5</v>
      </c>
      <c r="M19" s="76">
        <f>IF(ISBLANK(L19)," ",((L19/$L$14)-($L$11/$L$13))/$L$10/$L$12)</f>
        <v/>
      </c>
      <c r="N19" s="139" t="n">
        <v>4664</v>
      </c>
      <c r="O19" s="76">
        <f>IF(ISBLANK(N19)," ",((N19/$N$14)-($N$11/$N$13))/$N$10/$N$12)</f>
        <v/>
      </c>
      <c r="P19" s="139" t="n">
        <v>1</v>
      </c>
      <c r="Q19" s="76">
        <f>IF(ISBLANK(P19)," ",((P19/$P$14)-($P$11/$P$13))/$P$10/$P$12)</f>
        <v/>
      </c>
      <c r="R19" s="79" t="n">
        <v>260</v>
      </c>
      <c r="S19" s="82">
        <f>IF(ISBLANK(R19)," ",((R19/$R$14)-($R$11/$R$13))/$R$10/$R$12)</f>
        <v/>
      </c>
    </row>
    <row r="20" ht="15.6" customFormat="1" customHeight="1" s="81">
      <c r="A20" s="133" t="n">
        <v>3</v>
      </c>
      <c r="B20" s="307" t="inlineStr">
        <is>
          <t xml:space="preserve">West end.                                                   See picture for location    </t>
        </is>
      </c>
      <c r="C20" s="298" t="n"/>
      <c r="D20" s="298" t="n"/>
      <c r="E20" s="298" t="n"/>
      <c r="F20" s="298" t="n"/>
      <c r="G20" s="298" t="n"/>
      <c r="H20" s="289" t="n"/>
      <c r="I20" s="138" t="n"/>
      <c r="J20" s="135" t="n"/>
      <c r="K20" s="135" t="n"/>
      <c r="L20" s="139" t="n">
        <v>1</v>
      </c>
      <c r="M20" s="76">
        <f>IF(ISBLANK(L20)," ",((L20/$L$14)-($L$11/$L$13))/$L$10/$L$12)</f>
        <v/>
      </c>
      <c r="N20" s="139" t="n">
        <v>4528</v>
      </c>
      <c r="O20" s="76">
        <f>IF(ISBLANK(N20)," ",((N20/$N$14)-($N$11/$N$13))/$N$10/$N$12)</f>
        <v/>
      </c>
      <c r="P20" s="139" t="n">
        <v>0</v>
      </c>
      <c r="Q20" s="76">
        <f>IF(ISBLANK(P20)," ",((P20/$P$14)-($P$11/$P$13))/$P$10/$P$12)</f>
        <v/>
      </c>
      <c r="R20" s="79" t="n">
        <v>241</v>
      </c>
      <c r="S20" s="82">
        <f>IF(ISBLANK(R20)," ",((R20/$R$14)-($R$11/$R$13))/$R$10/$R$12)</f>
        <v/>
      </c>
    </row>
    <row r="21" ht="15.6" customFormat="1" customHeight="1" s="81">
      <c r="A21" s="137" t="n">
        <v>4</v>
      </c>
      <c r="B21" s="307" t="inlineStr">
        <is>
          <t xml:space="preserve">West end.                                                   See picture for location    </t>
        </is>
      </c>
      <c r="C21" s="298" t="n"/>
      <c r="D21" s="298" t="n"/>
      <c r="E21" s="298" t="n"/>
      <c r="F21" s="298" t="n"/>
      <c r="G21" s="298" t="n"/>
      <c r="H21" s="289" t="n"/>
      <c r="I21" s="138" t="n"/>
      <c r="J21" s="135" t="n"/>
      <c r="K21" s="135" t="n"/>
      <c r="L21" s="139" t="n">
        <v>1</v>
      </c>
      <c r="M21" s="76">
        <f>IF(ISBLANK(L21)," ",((L21/$L$14)-($L$11/$L$13))/$L$10/$L$12)</f>
        <v/>
      </c>
      <c r="N21" s="139" t="n">
        <v>818</v>
      </c>
      <c r="O21" s="76">
        <f>IF(ISBLANK(N21)," ",((N21/$N$14)-($N$11/$N$13))/$N$10/$N$12)</f>
        <v/>
      </c>
      <c r="P21" s="139" t="n">
        <v>1</v>
      </c>
      <c r="Q21" s="76">
        <f>IF(ISBLANK(P21)," ",((P21/$P$14)-($P$11/$P$13))/$P$10/$P$12)</f>
        <v/>
      </c>
      <c r="R21" s="79" t="n">
        <v>214</v>
      </c>
      <c r="S21" s="82">
        <f>IF(ISBLANK(R21)," ",((R21/$R$14)-($R$11/$R$13))/$R$10/$R$12)</f>
        <v/>
      </c>
    </row>
    <row r="22" ht="15.6" customFormat="1" customHeight="1" s="81">
      <c r="A22" s="133" t="n">
        <v>5</v>
      </c>
      <c r="B22" s="307" t="inlineStr">
        <is>
          <t xml:space="preserve">West end electrical box.                            See picture for location    </t>
        </is>
      </c>
      <c r="C22" s="298" t="n"/>
      <c r="D22" s="298" t="n"/>
      <c r="E22" s="298" t="n"/>
      <c r="F22" s="298" t="n"/>
      <c r="G22" s="298" t="n"/>
      <c r="H22" s="289" t="n"/>
      <c r="I22" s="138" t="n"/>
      <c r="J22" s="135" t="n"/>
      <c r="K22" s="135" t="n"/>
      <c r="L22" s="139" t="n">
        <v>1</v>
      </c>
      <c r="M22" s="76">
        <f>IF(ISBLANK(L22)," ",((L22/$L$14)-($L$11/$L$13))/$L$10/$L$12)</f>
        <v/>
      </c>
      <c r="N22" s="139" t="n">
        <v>1080</v>
      </c>
      <c r="O22" s="76">
        <f>IF(ISBLANK(N22)," ",((N22/$N$14)-($N$11/$N$13))/$N$10/$N$12)</f>
        <v/>
      </c>
      <c r="P22" s="139" t="n">
        <v>0</v>
      </c>
      <c r="Q22" s="76">
        <f>IF(ISBLANK(P22)," ",((P22/$P$14)-($P$11/$P$13))/$P$10/$P$12)</f>
        <v/>
      </c>
      <c r="R22" s="79" t="n">
        <v>414</v>
      </c>
      <c r="S22" s="82">
        <f>IF(ISBLANK(R22)," ",((R22/$R$14)-($R$11/$R$13))/$R$10/$R$12)</f>
        <v/>
      </c>
    </row>
    <row r="23" ht="15.6" customFormat="1" customHeight="1" s="81">
      <c r="A23" s="137" t="n">
        <v>6</v>
      </c>
      <c r="B23" s="307" t="inlineStr">
        <is>
          <t xml:space="preserve">North end leg.                                            See picture for location    </t>
        </is>
      </c>
      <c r="C23" s="298" t="n"/>
      <c r="D23" s="298" t="n"/>
      <c r="E23" s="298" t="n"/>
      <c r="F23" s="298" t="n"/>
      <c r="G23" s="298" t="n"/>
      <c r="H23" s="289" t="n"/>
      <c r="I23" s="138" t="n"/>
      <c r="J23" s="135" t="n"/>
      <c r="K23" s="135" t="n"/>
      <c r="L23" s="139" t="n">
        <v>1</v>
      </c>
      <c r="M23" s="76">
        <f>IF(ISBLANK(L23)," ",((L23/$L$14)-($L$11/$L$13))/$L$10/$L$12)</f>
        <v/>
      </c>
      <c r="N23" s="139" t="n">
        <v>1929</v>
      </c>
      <c r="O23" s="76">
        <f>IF(ISBLANK(N23)," ",((N23/$N$14)-($N$11/$N$13))/$N$10/$N$12)</f>
        <v/>
      </c>
      <c r="P23" s="139" t="n">
        <v>1</v>
      </c>
      <c r="Q23" s="76">
        <f>IF(ISBLANK(P23)," ",((P23/$P$14)-($P$11/$P$13))/$P$10/$P$12)</f>
        <v/>
      </c>
      <c r="R23" s="79" t="n">
        <v>377</v>
      </c>
      <c r="S23" s="82">
        <f>IF(ISBLANK(R23)," ",((R23/$R$14)-($R$11/$R$13))/$R$10/$R$12)</f>
        <v/>
      </c>
    </row>
    <row r="24" ht="15.6" customFormat="1" customHeight="1" s="81">
      <c r="A24" s="133" t="n">
        <v>7</v>
      </c>
      <c r="B24" s="307" t="inlineStr">
        <is>
          <t xml:space="preserve">North end.                                                  See picture for location    </t>
        </is>
      </c>
      <c r="C24" s="298" t="n"/>
      <c r="D24" s="298" t="n"/>
      <c r="E24" s="298" t="n"/>
      <c r="F24" s="298" t="n"/>
      <c r="G24" s="298" t="n"/>
      <c r="H24" s="289" t="n"/>
      <c r="I24" s="138" t="n"/>
      <c r="J24" s="135" t="n"/>
      <c r="K24" s="135" t="n"/>
      <c r="L24" s="139" t="n">
        <v>1</v>
      </c>
      <c r="M24" s="76">
        <f>IF(ISBLANK(L24)," ",((L24/$L$14)-($L$11/$L$13))/$L$10/$L$12)</f>
        <v/>
      </c>
      <c r="N24" s="139" t="n">
        <v>3017</v>
      </c>
      <c r="O24" s="76">
        <f>IF(ISBLANK(N24)," ",((N24/$N$14)-($N$11/$N$13))/$N$10/$N$12)</f>
        <v/>
      </c>
      <c r="P24" s="139" t="n">
        <v>1</v>
      </c>
      <c r="Q24" s="76">
        <f>IF(ISBLANK(P24)," ",((P24/$P$14)-($P$11/$P$13))/$P$10/$P$12)</f>
        <v/>
      </c>
      <c r="R24" s="79" t="n">
        <v>256</v>
      </c>
      <c r="S24" s="82">
        <f>IF(ISBLANK(R24)," ",((R24/$R$14)-($R$11/$R$13))/$R$10/$R$12)</f>
        <v/>
      </c>
    </row>
    <row r="25" ht="15.6" customFormat="1" customHeight="1" s="81">
      <c r="A25" s="137" t="n">
        <v>8</v>
      </c>
      <c r="B25" s="307" t="inlineStr">
        <is>
          <t xml:space="preserve">North end.                                                  See picture for location    </t>
        </is>
      </c>
      <c r="C25" s="298" t="n"/>
      <c r="D25" s="298" t="n"/>
      <c r="E25" s="298" t="n"/>
      <c r="F25" s="298" t="n"/>
      <c r="G25" s="298" t="n"/>
      <c r="H25" s="289" t="n"/>
      <c r="I25" s="138" t="n"/>
      <c r="J25" s="135" t="n"/>
      <c r="K25" s="135" t="n"/>
      <c r="L25" s="139" t="n">
        <v>1</v>
      </c>
      <c r="M25" s="76">
        <f>IF(ISBLANK(L25)," ",((L25/$L$14)-($L$11/$L$13))/$L$10/$L$12)</f>
        <v/>
      </c>
      <c r="N25" s="139" t="n">
        <v>863</v>
      </c>
      <c r="O25" s="76">
        <f>IF(ISBLANK(N25)," ",((N25/$N$14)-($N$11/$N$13))/$N$10/$N$12)</f>
        <v/>
      </c>
      <c r="P25" s="139" t="n">
        <v>1</v>
      </c>
      <c r="Q25" s="76">
        <f>IF(ISBLANK(P25)," ",((P25/$P$14)-($P$11/$P$13))/$P$10/$P$12)</f>
        <v/>
      </c>
      <c r="R25" s="79" t="n">
        <v>245</v>
      </c>
      <c r="S25" s="82">
        <f>IF(ISBLANK(R25)," ",((R25/$R$14)-($R$11/$R$13))/$R$10/$R$12)</f>
        <v/>
      </c>
    </row>
    <row r="26" ht="15.6" customFormat="1" customHeight="1" s="81">
      <c r="A26" s="133" t="n">
        <v>9</v>
      </c>
      <c r="B26" s="307" t="inlineStr">
        <is>
          <t xml:space="preserve">North end leg.                                            See picture for location    </t>
        </is>
      </c>
      <c r="C26" s="298" t="n"/>
      <c r="D26" s="298" t="n"/>
      <c r="E26" s="298" t="n"/>
      <c r="F26" s="298" t="n"/>
      <c r="G26" s="298" t="n"/>
      <c r="H26" s="289" t="n"/>
      <c r="I26" s="138" t="n"/>
      <c r="J26" s="135" t="n"/>
      <c r="K26" s="140" t="n"/>
      <c r="L26" s="139" t="n">
        <v>1</v>
      </c>
      <c r="M26" s="76">
        <f>IF(ISBLANK(L26)," ",((L26/$L$14)-($L$11/$L$13))/$L$10/$L$12)</f>
        <v/>
      </c>
      <c r="N26" s="139" t="n">
        <v>1015</v>
      </c>
      <c r="O26" s="76">
        <f>IF(ISBLANK(N26)," ",((N26/$N$14)-($N$11/$N$13))/$N$10/$N$12)</f>
        <v/>
      </c>
      <c r="P26" s="139" t="n">
        <v>0</v>
      </c>
      <c r="Q26" s="76">
        <f>IF(ISBLANK(P26)," ",((P26/$P$14)-($P$11/$P$13))/$P$10/$P$12)</f>
        <v/>
      </c>
      <c r="R26" s="79" t="n">
        <v>242</v>
      </c>
      <c r="S26" s="82">
        <f>IF(ISBLANK(R26)," ",((R26/$R$14)-($R$11/$R$13))/$R$10/$R$12)</f>
        <v/>
      </c>
    </row>
    <row r="27" ht="15.6" customFormat="1" customHeight="1" s="81">
      <c r="A27" s="137" t="n">
        <v>10</v>
      </c>
      <c r="B27" s="307" t="inlineStr">
        <is>
          <t xml:space="preserve">North end ratchet threads .                        See picture for location    </t>
        </is>
      </c>
      <c r="C27" s="298" t="n"/>
      <c r="D27" s="298" t="n"/>
      <c r="E27" s="298" t="n"/>
      <c r="F27" s="298" t="n"/>
      <c r="G27" s="298" t="n"/>
      <c r="H27" s="289" t="n"/>
      <c r="I27" s="138" t="n"/>
      <c r="J27" s="135" t="n"/>
      <c r="K27" s="140" t="n"/>
      <c r="L27" s="139" t="n">
        <v>3</v>
      </c>
      <c r="M27" s="76">
        <f>IF(ISBLANK(L27)," ",((L27/$L$14)-($L$11/$L$13))/$L$10/$L$12)</f>
        <v/>
      </c>
      <c r="N27" s="139" t="n">
        <v>11091</v>
      </c>
      <c r="O27" s="76">
        <f>IF(ISBLANK(N27)," ",((N27/$N$14)-($N$11/$N$13))/$N$10/$N$12)</f>
        <v/>
      </c>
      <c r="P27" s="139" t="n">
        <v>1</v>
      </c>
      <c r="Q27" s="76">
        <f>IF(ISBLANK(P27)," ",((P27/$P$14)-($P$11/$P$13))/$P$10/$P$12)</f>
        <v/>
      </c>
      <c r="R27" s="79" t="n">
        <v>228</v>
      </c>
      <c r="S27" s="82">
        <f>IF(ISBLANK(R27)," ",((R27/$R$14)-($R$11/$R$13))/$R$10/$R$12)</f>
        <v/>
      </c>
    </row>
    <row r="28" ht="15.6" customFormat="1" customHeight="1" s="81">
      <c r="A28" s="133" t="n">
        <v>11</v>
      </c>
      <c r="B28" s="307" t="inlineStr">
        <is>
          <t xml:space="preserve">North end.                                                  See picture for location    </t>
        </is>
      </c>
      <c r="C28" s="298" t="n"/>
      <c r="D28" s="298" t="n"/>
      <c r="E28" s="298" t="n"/>
      <c r="F28" s="298" t="n"/>
      <c r="G28" s="298" t="n"/>
      <c r="H28" s="289" t="n"/>
      <c r="I28" s="138" t="n"/>
      <c r="J28" s="135" t="n"/>
      <c r="K28" s="140" t="n"/>
      <c r="L28" s="139" t="n">
        <v>4</v>
      </c>
      <c r="M28" s="76">
        <f>IF(ISBLANK(L28)," ",((L28/$L$14)-($L$11/$L$13))/$L$10/$L$12)</f>
        <v/>
      </c>
      <c r="N28" s="139" t="n">
        <v>1108</v>
      </c>
      <c r="O28" s="76">
        <f>IF(ISBLANK(N28)," ",((N28/$N$14)-($N$11/$N$13))/$N$10/$N$12)</f>
        <v/>
      </c>
      <c r="P28" s="139" t="n">
        <v>0</v>
      </c>
      <c r="Q28" s="76">
        <f>IF(ISBLANK(P28)," ",((P28/$P$14)-($P$11/$P$13))/$P$10/$P$12)</f>
        <v/>
      </c>
      <c r="R28" s="79" t="n">
        <v>221</v>
      </c>
      <c r="S28" s="82">
        <f>IF(ISBLANK(R28)," ",((R28/$R$14)-($R$11/$R$13))/$R$10/$R$12)</f>
        <v/>
      </c>
    </row>
    <row r="29" ht="15.6" customFormat="1" customHeight="1" s="81">
      <c r="A29" s="137" t="n">
        <v>12</v>
      </c>
      <c r="B29" s="307" t="inlineStr">
        <is>
          <t xml:space="preserve">South end.                                                  See picture for location    </t>
        </is>
      </c>
      <c r="C29" s="298" t="n"/>
      <c r="D29" s="298" t="n"/>
      <c r="E29" s="298" t="n"/>
      <c r="F29" s="298" t="n"/>
      <c r="G29" s="298" t="n"/>
      <c r="H29" s="289" t="n"/>
      <c r="I29" s="138" t="n"/>
      <c r="J29" s="135" t="n"/>
      <c r="K29" s="140" t="n"/>
      <c r="L29" s="139" t="n">
        <v>1</v>
      </c>
      <c r="M29" s="76">
        <f>IF(ISBLANK(L29)," ",((L29/$L$14)-($L$11/$L$13))/$L$10/$L$12)</f>
        <v/>
      </c>
      <c r="N29" s="139" t="n">
        <v>5270</v>
      </c>
      <c r="O29" s="76">
        <f>IF(ISBLANK(N29)," ",((N29/$N$14)-($N$11/$N$13))/$N$10/$N$12)</f>
        <v/>
      </c>
      <c r="P29" s="139" t="n">
        <v>0</v>
      </c>
      <c r="Q29" s="76">
        <f>IF(ISBLANK(P29)," ",((P29/$P$14)-($P$11/$P$13))/$P$10/$P$12)</f>
        <v/>
      </c>
      <c r="R29" s="79" t="n">
        <v>456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33" t="n">
        <v>13</v>
      </c>
      <c r="B30" s="307" t="inlineStr">
        <is>
          <t xml:space="preserve">South end.                                                  See picture for location    </t>
        </is>
      </c>
      <c r="C30" s="298" t="n"/>
      <c r="D30" s="298" t="n"/>
      <c r="E30" s="298" t="n"/>
      <c r="F30" s="298" t="n"/>
      <c r="G30" s="298" t="n"/>
      <c r="H30" s="289" t="n"/>
      <c r="I30" s="138" t="n"/>
      <c r="J30" s="135" t="n"/>
      <c r="K30" s="140" t="n"/>
      <c r="L30" s="139" t="n">
        <v>1</v>
      </c>
      <c r="M30" s="76">
        <f>IF(ISBLANK(L30)," ",((L30/$L$14)-($L$11/$L$13))/$L$10/$L$12)</f>
        <v/>
      </c>
      <c r="N30" s="139" t="n">
        <v>7108</v>
      </c>
      <c r="O30" s="76">
        <f>IF(ISBLANK(N30)," ",((N30/$N$14)-($N$11/$N$13))/$N$10/$N$12)</f>
        <v/>
      </c>
      <c r="P30" s="139" t="n">
        <v>0</v>
      </c>
      <c r="Q30" s="76">
        <f>IF(ISBLANK(P30)," ",((P30/$P$14)-($P$11/$P$13))/$P$10/$P$12)</f>
        <v/>
      </c>
      <c r="R30" s="79" t="n">
        <v>279</v>
      </c>
      <c r="S30" s="82">
        <f>IF(ISBLANK(R30)," ",((R30/$R$14)-($R$11/$R$13))/$R$10/$R$12)</f>
        <v/>
      </c>
    </row>
    <row r="31" ht="15.6" customFormat="1" customHeight="1" s="81">
      <c r="A31" s="137" t="n">
        <v>14</v>
      </c>
      <c r="B31" s="307" t="inlineStr">
        <is>
          <t xml:space="preserve">South end ratchet threads .                         See picture for location    </t>
        </is>
      </c>
      <c r="C31" s="298" t="n"/>
      <c r="D31" s="298" t="n"/>
      <c r="E31" s="298" t="n"/>
      <c r="F31" s="298" t="n"/>
      <c r="G31" s="298" t="n"/>
      <c r="H31" s="289" t="n"/>
      <c r="I31" s="138" t="n"/>
      <c r="J31" s="135" t="n"/>
      <c r="K31" s="140" t="n"/>
      <c r="L31" s="139" t="n">
        <v>3</v>
      </c>
      <c r="M31" s="76">
        <f>IF(ISBLANK(L31)," ",((L31/$L$14)-($L$11/$L$13))/$L$10/$L$12)</f>
        <v/>
      </c>
      <c r="N31" s="139" t="n">
        <v>6936</v>
      </c>
      <c r="O31" s="76">
        <f>IF(ISBLANK(N31)," ",((N31/$N$14)-($N$11/$N$13))/$N$10/$N$12)</f>
        <v/>
      </c>
      <c r="P31" s="139" t="n">
        <v>0</v>
      </c>
      <c r="Q31" s="76">
        <f>IF(ISBLANK(P31)," ",((P31/$P$14)-($P$11/$P$13))/$P$10/$P$12)</f>
        <v/>
      </c>
      <c r="R31" s="79" t="n">
        <v>227</v>
      </c>
      <c r="S31" s="82">
        <f>IF(ISBLANK(R31)," ",((R31/$R$14)-($R$11/$R$13))/$R$10/$R$12)</f>
        <v/>
      </c>
    </row>
    <row r="32" ht="15.6" customFormat="1" customHeight="1" s="81">
      <c r="A32" s="133" t="n">
        <v>15</v>
      </c>
      <c r="B32" s="307" t="inlineStr">
        <is>
          <t xml:space="preserve">South end.                                                  See picture for location    </t>
        </is>
      </c>
      <c r="C32" s="298" t="n"/>
      <c r="D32" s="298" t="n"/>
      <c r="E32" s="298" t="n"/>
      <c r="F32" s="298" t="n"/>
      <c r="G32" s="298" t="n"/>
      <c r="H32" s="289" t="n"/>
      <c r="I32" s="138" t="n"/>
      <c r="J32" s="135" t="n"/>
      <c r="K32" s="140" t="n"/>
      <c r="L32" s="139" t="n">
        <v>2</v>
      </c>
      <c r="M32" s="76">
        <f>IF(ISBLANK(L32)," ",((L32/$L$14)-($L$11/$L$13))/$L$10/$L$12)</f>
        <v/>
      </c>
      <c r="N32" s="139" t="n">
        <v>647</v>
      </c>
      <c r="O32" s="76">
        <f>IF(ISBLANK(N32)," ",((N32/$N$14)-($N$11/$N$13))/$N$10/$N$12)</f>
        <v/>
      </c>
      <c r="P32" s="139" t="n">
        <v>2</v>
      </c>
      <c r="Q32" s="76">
        <f>IF(ISBLANK(P32)," ",((P32/$P$14)-($P$11/$P$13))/$P$10/$P$12)</f>
        <v/>
      </c>
      <c r="R32" s="79" t="n">
        <v>227</v>
      </c>
      <c r="S32" s="82">
        <f>IF(ISBLANK(R32)," ",((R32/$R$14)-($R$11/$R$13))/$R$10/$R$12)</f>
        <v/>
      </c>
    </row>
    <row r="33" ht="15.6" customFormat="1" customHeight="1" s="81">
      <c r="A33" s="137" t="n">
        <v>17</v>
      </c>
      <c r="B33" s="217" t="inlineStr">
        <is>
          <t xml:space="preserve">South end motor.                                        See picture for location    </t>
        </is>
      </c>
      <c r="C33" s="218" t="n"/>
      <c r="D33" s="218" t="n"/>
      <c r="E33" s="218" t="n"/>
      <c r="F33" s="218" t="n"/>
      <c r="G33" s="218" t="n"/>
      <c r="H33" s="219" t="n"/>
      <c r="I33" s="138" t="n"/>
      <c r="J33" s="135" t="n"/>
      <c r="K33" s="140" t="n"/>
      <c r="L33" s="139" t="n">
        <v>2</v>
      </c>
      <c r="M33" s="76">
        <f>IF(ISBLANK(L33)," ",((L33/$L$14)-($L$11/$L$13))/$L$10/$L$12)</f>
        <v/>
      </c>
      <c r="N33" s="139" t="n">
        <v>3481</v>
      </c>
      <c r="O33" s="76">
        <f>IF(ISBLANK(N33)," ",((N33/$N$14)-($N$11/$N$13))/$N$10/$N$12)</f>
        <v/>
      </c>
      <c r="P33" s="139" t="n">
        <v>1</v>
      </c>
      <c r="Q33" s="76">
        <f>IF(ISBLANK(P33)," ",((P33/$P$14)-($P$11/$P$13))/$P$10/$P$12)</f>
        <v/>
      </c>
      <c r="R33" s="79" t="n">
        <v>235</v>
      </c>
      <c r="S33" s="82">
        <f>IF(ISBLANK(R33)," ",((R33/$R$14)-($R$11/$R$13))/$R$10/$R$12)</f>
        <v/>
      </c>
    </row>
    <row r="34" ht="15.6" customFormat="1" customHeight="1" s="81">
      <c r="A34" s="133" t="n">
        <v>18</v>
      </c>
      <c r="B34" s="217" t="inlineStr">
        <is>
          <t xml:space="preserve">Inside bin south wall.                                 See picture for location    </t>
        </is>
      </c>
      <c r="C34" s="218" t="n"/>
      <c r="D34" s="218" t="n"/>
      <c r="E34" s="218" t="n"/>
      <c r="F34" s="218" t="n"/>
      <c r="G34" s="218" t="n"/>
      <c r="H34" s="219" t="n"/>
      <c r="I34" s="138" t="n"/>
      <c r="J34" s="135" t="n"/>
      <c r="K34" s="140" t="n"/>
      <c r="L34" s="139" t="n">
        <v>1</v>
      </c>
      <c r="M34" s="76">
        <f>IF(ISBLANK(L34)," ",((L34/$L$14)-($L$11/$L$13))/$L$10/$L$12)</f>
        <v/>
      </c>
      <c r="N34" s="139" t="n">
        <v>31074</v>
      </c>
      <c r="O34" s="76">
        <f>IF(ISBLANK(N34)," ",((N34/$N$14)-($N$11/$N$13))/$N$10/$N$12)</f>
        <v/>
      </c>
      <c r="P34" s="139" t="n">
        <v>0</v>
      </c>
      <c r="Q34" s="76">
        <f>IF(ISBLANK(P34)," ",((P34/$P$14)-($P$11/$P$13))/$P$10/$P$12)</f>
        <v/>
      </c>
      <c r="R34" s="79" t="n">
        <v>779</v>
      </c>
      <c r="S34" s="82">
        <f>IF(ISBLANK(R34)," ",((R34/$R$14)-($R$11/$R$13))/$R$10/$R$12)</f>
        <v/>
      </c>
    </row>
    <row r="35" ht="15.6" customFormat="1" customHeight="1" s="81">
      <c r="A35" s="137" t="n">
        <v>19</v>
      </c>
      <c r="B35" s="217" t="inlineStr">
        <is>
          <t xml:space="preserve">Inside bin east wall.                                    See picture for location    </t>
        </is>
      </c>
      <c r="C35" s="218" t="n"/>
      <c r="D35" s="218" t="n"/>
      <c r="E35" s="218" t="n"/>
      <c r="F35" s="218" t="n"/>
      <c r="G35" s="218" t="n"/>
      <c r="H35" s="219" t="n"/>
      <c r="I35" s="138" t="n"/>
      <c r="J35" s="135" t="n"/>
      <c r="K35" s="140" t="n"/>
      <c r="L35" s="139" t="n">
        <v>4</v>
      </c>
      <c r="M35" s="76">
        <f>IF(ISBLANK(L35)," ",((L35/$L$14)-($L$11/$L$13))/$L$10/$L$12)</f>
        <v/>
      </c>
      <c r="N35" s="139" t="n">
        <v>6314</v>
      </c>
      <c r="O35" s="76">
        <f>IF(ISBLANK(N35)," ",((N35/$N$14)-($N$11/$N$13))/$N$10/$N$12)</f>
        <v/>
      </c>
      <c r="P35" s="139" t="n">
        <v>0</v>
      </c>
      <c r="Q35" s="76">
        <f>IF(ISBLANK(P35)," ",((P35/$P$14)-($P$11/$P$13))/$P$10/$P$12)</f>
        <v/>
      </c>
      <c r="R35" s="79" t="n">
        <v>400</v>
      </c>
      <c r="S35" s="82">
        <f>IF(ISBLANK(R35)," ",((R35/$R$14)-($R$11/$R$13))/$R$10/$R$12)</f>
        <v/>
      </c>
    </row>
    <row r="36" ht="15.6" customFormat="1" customHeight="1" s="81">
      <c r="A36" s="133" t="n">
        <v>20</v>
      </c>
      <c r="B36" s="308" t="inlineStr">
        <is>
          <t xml:space="preserve">Inside bin north wall.                                  See picture for location    </t>
        </is>
      </c>
      <c r="C36" s="270" t="n"/>
      <c r="D36" s="270" t="n"/>
      <c r="E36" s="270" t="n"/>
      <c r="F36" s="270" t="n"/>
      <c r="G36" s="270" t="n"/>
      <c r="H36" s="271" t="n"/>
      <c r="I36" s="138" t="n"/>
      <c r="J36" s="135" t="n"/>
      <c r="K36" s="140" t="n"/>
      <c r="L36" s="161" t="n">
        <v>1</v>
      </c>
      <c r="M36" s="76">
        <f>IF(ISBLANK(L36)," ",((L36/$L$14)-($L$11/$L$13))/$L$10/$L$12)</f>
        <v/>
      </c>
      <c r="N36" s="161" t="n">
        <v>10468</v>
      </c>
      <c r="O36" s="76">
        <f>IF(ISBLANK(N36)," ",((N36/$N$14)-($N$11/$N$13))/$N$10/$N$12)</f>
        <v/>
      </c>
      <c r="P36" s="139" t="n">
        <v>0</v>
      </c>
      <c r="Q36" s="76">
        <f>IF(ISBLANK(P36)," ",((P36/$P$14)-($P$11/$P$13))/$P$10/$P$12)</f>
        <v/>
      </c>
      <c r="R36" s="79" t="n">
        <v>276</v>
      </c>
      <c r="S36" s="82">
        <f>IF(ISBLANK(R36)," ",((R36/$R$14)-($R$11/$R$13))/$R$10/$R$12)</f>
        <v/>
      </c>
    </row>
    <row r="37" ht="15.6" customFormat="1" customHeight="1" s="81" thickBot="1">
      <c r="A37" s="141" t="n">
        <v>21</v>
      </c>
      <c r="B37" s="309" t="inlineStr">
        <is>
          <t xml:space="preserve">Inside bottom.                                            See picture for location    </t>
        </is>
      </c>
      <c r="C37" s="301" t="n"/>
      <c r="D37" s="301" t="n"/>
      <c r="E37" s="301" t="n"/>
      <c r="F37" s="301" t="n"/>
      <c r="G37" s="301" t="n"/>
      <c r="H37" s="302" t="n"/>
      <c r="I37" s="142" t="n"/>
      <c r="J37" s="143" t="n"/>
      <c r="K37" s="144" t="n"/>
      <c r="L37" s="162" t="n">
        <v>0</v>
      </c>
      <c r="M37" s="83">
        <f>IF(ISBLANK(L37)," ",((L37/$L$14)-($L$11/$L$13))/$L$10/$L$12)</f>
        <v/>
      </c>
      <c r="N37" s="162" t="n">
        <v>36675</v>
      </c>
      <c r="O37" s="83">
        <f>IF(ISBLANK(N37)," ",((N37/$N$14)-($N$11/$N$13))/$N$10/$N$12)</f>
        <v/>
      </c>
      <c r="P37" s="145" t="n">
        <v>0</v>
      </c>
      <c r="Q37" s="83">
        <f>IF(ISBLANK(P37)," ",((P37/$P$14)-($P$11/$P$13))/$P$10/$P$12)</f>
        <v/>
      </c>
      <c r="R37" s="145" t="n">
        <v>1</v>
      </c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235" t="n"/>
      <c r="O39" s="237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  <row r="40"/>
    <row r="41"/>
    <row r="42"/>
    <row r="43"/>
    <row r="44"/>
    <row r="45"/>
    <row r="46"/>
    <row r="47"/>
    <row r="48"/>
    <row r="49"/>
  </sheetData>
  <mergeCells count="75">
    <mergeCell ref="B36:H36"/>
    <mergeCell ref="B37:H37"/>
    <mergeCell ref="A39:N39"/>
    <mergeCell ref="O39:S39"/>
    <mergeCell ref="B28:H28"/>
    <mergeCell ref="B29:H29"/>
    <mergeCell ref="B30:H30"/>
    <mergeCell ref="B31:H31"/>
    <mergeCell ref="B32:H32"/>
    <mergeCell ref="B23:H23"/>
    <mergeCell ref="B24:H24"/>
    <mergeCell ref="B25:H25"/>
    <mergeCell ref="B26:H26"/>
    <mergeCell ref="B27:H27"/>
    <mergeCell ref="B22:H22"/>
    <mergeCell ref="E15:H15"/>
    <mergeCell ref="L15:M15"/>
    <mergeCell ref="N15:O15"/>
    <mergeCell ref="P15:Q15"/>
    <mergeCell ref="B17:H17"/>
    <mergeCell ref="B18:H18"/>
    <mergeCell ref="B19:H19"/>
    <mergeCell ref="B20:H20"/>
    <mergeCell ref="B21:H21"/>
    <mergeCell ref="R15:S15"/>
    <mergeCell ref="E16:H16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1:M11"/>
    <mergeCell ref="N11:O11"/>
    <mergeCell ref="P11:Q11"/>
    <mergeCell ref="R11:S11"/>
    <mergeCell ref="L12:M12"/>
    <mergeCell ref="N12:O12"/>
    <mergeCell ref="P12:Q12"/>
    <mergeCell ref="R12:S12"/>
    <mergeCell ref="L9:M9"/>
    <mergeCell ref="N9:O9"/>
    <mergeCell ref="P9:Q9"/>
    <mergeCell ref="R9:S9"/>
    <mergeCell ref="L10:M10"/>
    <mergeCell ref="N10:O10"/>
    <mergeCell ref="P10:Q10"/>
    <mergeCell ref="R10:S10"/>
    <mergeCell ref="P7:Q7"/>
    <mergeCell ref="R7:S7"/>
    <mergeCell ref="C8:D8"/>
    <mergeCell ref="L8:M8"/>
    <mergeCell ref="N8:O8"/>
    <mergeCell ref="P8:Q8"/>
    <mergeCell ref="R8:S8"/>
    <mergeCell ref="N7:O7"/>
    <mergeCell ref="C5:D5"/>
    <mergeCell ref="I5:K5"/>
    <mergeCell ref="C6:D6"/>
    <mergeCell ref="C7:D7"/>
    <mergeCell ref="L7:M7"/>
    <mergeCell ref="A1:S1"/>
    <mergeCell ref="C2:D2"/>
    <mergeCell ref="E2:H2"/>
    <mergeCell ref="I2:S2"/>
    <mergeCell ref="C3:D3"/>
    <mergeCell ref="E3:H4"/>
    <mergeCell ref="I3:S4"/>
    <mergeCell ref="C4:D4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C49"/>
  <sheetViews>
    <sheetView showGridLines="0" zoomScaleNormal="100" workbookViewId="0">
      <selection activeCell="B21" sqref="B21:H21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163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</row>
    <row r="2" ht="13.5" customHeight="1" s="92" thickTop="1">
      <c r="A2" s="14" t="n"/>
      <c r="B2" s="15" t="inlineStr">
        <is>
          <t>Survey No</t>
        </is>
      </c>
      <c r="C2" s="261" t="inlineStr">
        <is>
          <t>INIS-110919-636</t>
        </is>
      </c>
      <c r="D2" s="262" t="n"/>
      <c r="E2" s="263" t="inlineStr">
        <is>
          <t>Item Surveyed</t>
        </is>
      </c>
      <c r="F2" s="264" t="n"/>
      <c r="G2" s="264" t="n"/>
      <c r="H2" s="265" t="n"/>
      <c r="I2" s="266" t="inlineStr">
        <is>
          <t>Compactor Bin In Room 220</t>
        </is>
      </c>
      <c r="J2" s="264" t="n"/>
      <c r="K2" s="264" t="n"/>
      <c r="L2" s="264" t="n"/>
      <c r="M2" s="264" t="n"/>
      <c r="N2" s="264" t="n"/>
      <c r="O2" s="264" t="n"/>
      <c r="P2" s="264" t="n"/>
      <c r="Q2" s="264" t="n"/>
      <c r="R2" s="264" t="n"/>
      <c r="S2" s="262" t="n"/>
    </row>
    <row r="3" ht="13.5" customHeight="1" s="92">
      <c r="A3" s="16" t="n"/>
      <c r="B3" s="17" t="inlineStr">
        <is>
          <t>Date</t>
        </is>
      </c>
      <c r="C3" s="267" t="n">
        <v>43777</v>
      </c>
      <c r="D3" s="268" t="n"/>
      <c r="E3" s="269" t="inlineStr">
        <is>
          <t>Comments</t>
        </is>
      </c>
      <c r="F3" s="270" t="n"/>
      <c r="G3" s="270" t="n"/>
      <c r="H3" s="271" t="n"/>
      <c r="I3" s="272" t="inlineStr">
        <is>
          <t>All smear locations taken with a one minute count.</t>
        </is>
      </c>
      <c r="J3" s="270" t="n"/>
      <c r="K3" s="270" t="n"/>
      <c r="L3" s="270" t="n"/>
      <c r="M3" s="270" t="n"/>
      <c r="N3" s="270" t="n"/>
      <c r="O3" s="270" t="n"/>
      <c r="P3" s="270" t="n"/>
      <c r="Q3" s="270" t="n"/>
      <c r="R3" s="270" t="n"/>
      <c r="S3" s="273" t="n"/>
    </row>
    <row r="4" ht="13.5" customHeight="1" s="92" thickBot="1">
      <c r="A4" s="18" t="n"/>
      <c r="B4" s="19" t="inlineStr">
        <is>
          <t>Survey Tech</t>
        </is>
      </c>
      <c r="C4" s="274" t="inlineStr">
        <is>
          <t>J.Cuevas</t>
        </is>
      </c>
      <c r="D4" s="268" t="n"/>
      <c r="E4" s="275" t="n"/>
      <c r="F4" s="260" t="n"/>
      <c r="G4" s="260" t="n"/>
      <c r="H4" s="276" t="n"/>
      <c r="I4" s="277" t="n"/>
      <c r="J4" s="260" t="n"/>
      <c r="K4" s="260" t="n"/>
      <c r="L4" s="260" t="n"/>
      <c r="M4" s="260" t="n"/>
      <c r="N4" s="260" t="n"/>
      <c r="O4" s="260" t="n"/>
      <c r="P4" s="260" t="n"/>
      <c r="Q4" s="260" t="n"/>
      <c r="R4" s="260" t="n"/>
      <c r="S4" s="278" t="n"/>
    </row>
    <row r="5" ht="13.5" customHeight="1" s="92" thickTop="1">
      <c r="A5" s="20" t="n"/>
      <c r="B5" s="19" t="inlineStr">
        <is>
          <t>Count Room Tech</t>
        </is>
      </c>
      <c r="C5" s="274" t="n"/>
      <c r="D5" s="268" t="n"/>
      <c r="E5" s="21" t="inlineStr">
        <is>
          <t>Parameters</t>
        </is>
      </c>
      <c r="F5" s="22" t="n"/>
      <c r="G5" s="23" t="n"/>
      <c r="H5" s="24" t="n"/>
      <c r="I5" s="279" t="inlineStr">
        <is>
          <t>Gamma</t>
        </is>
      </c>
      <c r="J5" s="280" t="n"/>
      <c r="K5" s="281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7" t="n"/>
      <c r="D6" s="268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4" t="inlineStr">
        <is>
          <t>Characterization</t>
        </is>
      </c>
      <c r="D7" s="268" t="n"/>
      <c r="E7" s="47" t="n"/>
      <c r="F7" s="48" t="n"/>
      <c r="G7" s="49" t="n"/>
      <c r="H7" s="50" t="inlineStr">
        <is>
          <t>Instrument Model</t>
        </is>
      </c>
      <c r="I7" s="126" t="n"/>
      <c r="J7" s="156" t="n"/>
      <c r="K7" s="127" t="n"/>
      <c r="L7" s="282" t="inlineStr">
        <is>
          <t>2360/43-93</t>
        </is>
      </c>
      <c r="M7" s="283" t="n"/>
      <c r="N7" s="284">
        <f>IF(L7="","",L7)</f>
        <v/>
      </c>
      <c r="O7" s="285" t="n"/>
      <c r="P7" s="282" t="inlineStr">
        <is>
          <t>2360/43-93</t>
        </is>
      </c>
      <c r="Q7" s="283" t="n"/>
      <c r="R7" s="284">
        <f>IF(P7="","",P7)</f>
        <v/>
      </c>
      <c r="S7" s="285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86" t="inlineStr">
        <is>
          <t>CA/RMA</t>
        </is>
      </c>
      <c r="D8" s="287" t="n"/>
      <c r="E8" s="52" t="n"/>
      <c r="F8" s="53" t="n"/>
      <c r="G8" s="49" t="n"/>
      <c r="H8" s="50" t="inlineStr">
        <is>
          <t>Instrument SN</t>
        </is>
      </c>
      <c r="I8" s="126" t="n"/>
      <c r="J8" s="126" t="n"/>
      <c r="K8" s="128" t="n"/>
      <c r="L8" s="288" t="inlineStr">
        <is>
          <t>170573/PR295917</t>
        </is>
      </c>
      <c r="M8" s="289" t="n"/>
      <c r="N8" s="288">
        <f>IF(L8="","",L8)</f>
        <v/>
      </c>
      <c r="O8" s="289" t="n"/>
      <c r="P8" s="288" t="inlineStr">
        <is>
          <t>259730/PR374384</t>
        </is>
      </c>
      <c r="Q8" s="289" t="n"/>
      <c r="R8" s="288">
        <f>IF(P8="","",P8)</f>
        <v/>
      </c>
      <c r="S8" s="289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/>
      <c r="J9" s="157" t="n"/>
      <c r="K9" s="130" t="n"/>
      <c r="L9" s="290" t="n">
        <v>44122</v>
      </c>
      <c r="M9" s="289" t="n"/>
      <c r="N9" s="291">
        <f>IF(L9="","",L9)</f>
        <v/>
      </c>
      <c r="O9" s="289" t="n"/>
      <c r="P9" s="290" t="n">
        <v>44087</v>
      </c>
      <c r="Q9" s="289" t="n"/>
      <c r="R9" s="291">
        <f>IF(P9="","",P9)</f>
        <v/>
      </c>
      <c r="S9" s="289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2" t="n">
        <v>0.2139</v>
      </c>
      <c r="M10" s="289" t="n"/>
      <c r="N10" s="293" t="n">
        <v>0.53</v>
      </c>
      <c r="O10" s="294" t="n"/>
      <c r="P10" s="292" t="n">
        <v>0.2054</v>
      </c>
      <c r="Q10" s="289" t="n"/>
      <c r="R10" s="293" t="n">
        <v>0.3578</v>
      </c>
      <c r="S10" s="294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/>
      <c r="J11" s="131" t="n"/>
      <c r="K11" s="132" t="n"/>
      <c r="L11" s="295" t="n">
        <v>1</v>
      </c>
      <c r="M11" s="289" t="n"/>
      <c r="N11" s="295" t="n">
        <v>856</v>
      </c>
      <c r="O11" s="289" t="n"/>
      <c r="P11" s="295" t="n">
        <v>0</v>
      </c>
      <c r="Q11" s="289" t="n"/>
      <c r="R11" s="295" t="n">
        <v>220</v>
      </c>
      <c r="S11" s="289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6" t="n">
        <v>1</v>
      </c>
      <c r="M12" s="289" t="n"/>
      <c r="N12" s="296" t="n">
        <v>1</v>
      </c>
      <c r="O12" s="289" t="n"/>
      <c r="P12" s="296" t="n">
        <v>1</v>
      </c>
      <c r="Q12" s="289" t="n"/>
      <c r="R12" s="296" t="n">
        <v>1</v>
      </c>
      <c r="S12" s="289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88" t="n">
        <v>1</v>
      </c>
      <c r="M13" s="289" t="n"/>
      <c r="N13" s="288" t="n">
        <v>1</v>
      </c>
      <c r="O13" s="289" t="n"/>
      <c r="P13" s="288" t="n">
        <v>1</v>
      </c>
      <c r="Q13" s="289" t="n"/>
      <c r="R13" s="288" t="n">
        <v>1</v>
      </c>
      <c r="S13" s="289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88" t="n">
        <v>1</v>
      </c>
      <c r="M14" s="289" t="n"/>
      <c r="N14" s="288" t="n">
        <v>1</v>
      </c>
      <c r="O14" s="289" t="n"/>
      <c r="P14" s="288" t="n">
        <v>1</v>
      </c>
      <c r="Q14" s="289" t="n"/>
      <c r="R14" s="288" t="n">
        <v>1</v>
      </c>
      <c r="S14" s="289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297" t="inlineStr">
        <is>
          <t>MDCR</t>
        </is>
      </c>
      <c r="F15" s="298" t="n"/>
      <c r="G15" s="298" t="n"/>
      <c r="H15" s="289" t="n"/>
      <c r="I15" s="72" t="n"/>
      <c r="J15" s="73" t="n"/>
      <c r="K15" s="74" t="n"/>
      <c r="L15" s="299">
        <f>IF(ISBLANK(L11)," ",3+3.29*((L11/L13)*L14*(1+(L14/L13)))^0.5)</f>
        <v/>
      </c>
      <c r="M15" s="289" t="n"/>
      <c r="N15" s="299">
        <f>IF(ISBLANK(N11)," ",3+3.29*((N11/N13)*N14*(1+(N14/N13)))^0.5)</f>
        <v/>
      </c>
      <c r="O15" s="289" t="n"/>
      <c r="P15" s="299">
        <f>IF(ISBLANK(P11)," ",3+3.29*((P11/P13)*P14*(1+(P14/P13)))^0.5)</f>
        <v/>
      </c>
      <c r="Q15" s="289" t="n"/>
      <c r="R15" s="299">
        <f>IF(ISBLANK(R11)," ",3+3.29*((R11/R13)*R14*(1+(R14/R13)))^0.5)</f>
        <v/>
      </c>
      <c r="S15" s="289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0" t="inlineStr">
        <is>
          <t>MDC</t>
        </is>
      </c>
      <c r="F16" s="301" t="n"/>
      <c r="G16" s="301" t="n"/>
      <c r="H16" s="302" t="n"/>
      <c r="I16" s="72" t="n"/>
      <c r="J16" s="73" t="n"/>
      <c r="K16" s="74" t="n"/>
      <c r="L16" s="299">
        <f>IF(ISBLANK(L11)," ",(3+3.29*((L11/L13)*L14*(1+(L14/L13)))^0.5)/L14/L10/L12)</f>
        <v/>
      </c>
      <c r="M16" s="289" t="n"/>
      <c r="N16" s="299">
        <f>IF(ISBLANK(N11)," ",(3+3.29*((N11/N13)*N14*(1+(N14/N13)))^0.5)/N14/N10/N12)</f>
        <v/>
      </c>
      <c r="O16" s="289" t="n"/>
      <c r="P16" s="299">
        <f>IF(ISBLANK(P11)," ",(3+3.29*((P11/P13)*P14*(1+(P14/P13)))^0.5)/P14/P10/P12)</f>
        <v/>
      </c>
      <c r="Q16" s="289" t="n"/>
      <c r="R16" s="299">
        <f>IF(ISBLANK(R11)," ",(3+3.29*((R11/R13)*R14*(1+(R14/R13)))^0.5)/R14/R10/R12)</f>
        <v/>
      </c>
      <c r="S16" s="289" t="n"/>
      <c r="V16" s="31" t="n"/>
    </row>
    <row r="17" ht="24" customHeight="1" s="92" thickBot="1" thickTop="1">
      <c r="A17" s="6" t="inlineStr">
        <is>
          <t>No.</t>
        </is>
      </c>
      <c r="B17" s="303" t="inlineStr">
        <is>
          <t>Descriptions</t>
        </is>
      </c>
      <c r="C17" s="224" t="n"/>
      <c r="D17" s="224" t="n"/>
      <c r="E17" s="224" t="n"/>
      <c r="F17" s="224" t="n"/>
      <c r="G17" s="224" t="n"/>
      <c r="H17" s="225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33" t="n">
        <v>22</v>
      </c>
      <c r="B18" s="217" t="inlineStr">
        <is>
          <t xml:space="preserve">Inside bottom.                                                   See picture for location    </t>
        </is>
      </c>
      <c r="C18" s="218" t="n"/>
      <c r="D18" s="218" t="n"/>
      <c r="E18" s="218" t="n"/>
      <c r="F18" s="218" t="n"/>
      <c r="G18" s="218" t="n"/>
      <c r="H18" s="219" t="n"/>
      <c r="I18" s="134" t="n"/>
      <c r="J18" s="135" t="n"/>
      <c r="K18" s="135" t="n"/>
      <c r="L18" s="139" t="n">
        <v>1</v>
      </c>
      <c r="M18" s="76">
        <f>IF(ISBLANK(L18)," ",((L18/$L$14)-($L$11/$L$13))/$L$10/$L$12)</f>
        <v/>
      </c>
      <c r="N18" s="139" t="n">
        <v>33207</v>
      </c>
      <c r="O18" s="77">
        <f>IF(ISBLANK(N18)," ",((N18/$N$14)-($N$11/$N$13))/$N$10/$N$12)</f>
        <v/>
      </c>
      <c r="P18" s="136" t="n">
        <v>1</v>
      </c>
      <c r="Q18" s="78">
        <f>IF(ISBLANK(P18)," ",((P18/$P$14)-($P$11/$P$13))/$P$10/$P$12)</f>
        <v/>
      </c>
      <c r="R18" s="79" t="n">
        <v>532</v>
      </c>
      <c r="S18" s="80">
        <f>IF(ISBLANK(R18)," ",((R18/$R$14)-($R$11/$R$13))/$R$10/$R$12)</f>
        <v/>
      </c>
    </row>
    <row r="19" ht="15.6" customFormat="1" customHeight="1" s="81">
      <c r="A19" s="137" t="n">
        <v>23</v>
      </c>
      <c r="B19" s="217" t="inlineStr">
        <is>
          <t xml:space="preserve">Inside bottom.                                                   See picture for location    </t>
        </is>
      </c>
      <c r="C19" s="218" t="n"/>
      <c r="D19" s="218" t="n"/>
      <c r="E19" s="218" t="n"/>
      <c r="F19" s="218" t="n"/>
      <c r="G19" s="218" t="n"/>
      <c r="H19" s="219" t="n"/>
      <c r="I19" s="138" t="n"/>
      <c r="J19" s="135" t="n"/>
      <c r="K19" s="135" t="n"/>
      <c r="L19" s="139" t="n">
        <v>1</v>
      </c>
      <c r="M19" s="76">
        <f>IF(ISBLANK(L19)," ",((L19/$L$14)-($L$11/$L$13))/$L$10/$L$12)</f>
        <v/>
      </c>
      <c r="N19" s="139" t="n">
        <v>32996</v>
      </c>
      <c r="O19" s="76">
        <f>IF(ISBLANK(N19)," ",((N19/$N$14)-($N$11/$N$13))/$N$10/$N$12)</f>
        <v/>
      </c>
      <c r="P19" s="139" t="n">
        <v>0</v>
      </c>
      <c r="Q19" s="76">
        <f>IF(ISBLANK(P19)," ",((P19/$P$14)-($P$11/$P$13))/$P$10/$P$12)</f>
        <v/>
      </c>
      <c r="R19" s="79" t="n">
        <v>375</v>
      </c>
      <c r="S19" s="82">
        <f>IF(ISBLANK(R19)," ",((R19/$R$14)-($R$11/$R$13))/$R$10/$R$12)</f>
        <v/>
      </c>
    </row>
    <row r="20" ht="15.6" customFormat="1" customHeight="1" s="81">
      <c r="A20" s="133" t="n">
        <v>24</v>
      </c>
      <c r="B20" s="307" t="inlineStr">
        <is>
          <t xml:space="preserve">Inside bin west wall.                                         See picture for location    </t>
        </is>
      </c>
      <c r="C20" s="298" t="n"/>
      <c r="D20" s="298" t="n"/>
      <c r="E20" s="298" t="n"/>
      <c r="F20" s="298" t="n"/>
      <c r="G20" s="298" t="n"/>
      <c r="H20" s="289" t="n"/>
      <c r="I20" s="138" t="n"/>
      <c r="J20" s="135" t="n"/>
      <c r="K20" s="135" t="n"/>
      <c r="L20" s="139" t="n">
        <v>0</v>
      </c>
      <c r="M20" s="76">
        <f>IF(ISBLANK(L20)," ",((L20/$L$14)-($L$11/$L$13))/$L$10/$L$12)</f>
        <v/>
      </c>
      <c r="N20" s="139" t="n">
        <v>26171</v>
      </c>
      <c r="O20" s="76">
        <f>IF(ISBLANK(N20)," ",((N20/$N$14)-($N$11/$N$13))/$N$10/$N$12)</f>
        <v/>
      </c>
      <c r="P20" s="139" t="n">
        <v>0</v>
      </c>
      <c r="Q20" s="76">
        <f>IF(ISBLANK(P20)," ",((P20/$P$14)-($P$11/$P$13))/$P$10/$P$12)</f>
        <v/>
      </c>
      <c r="R20" s="79" t="n">
        <v>852</v>
      </c>
      <c r="S20" s="82">
        <f>IF(ISBLANK(R20)," ",((R20/$R$14)-($R$11/$R$13))/$R$10/$R$12)</f>
        <v/>
      </c>
    </row>
    <row r="21" ht="15.6" customFormat="1" customHeight="1" s="81">
      <c r="A21" s="137" t="n"/>
      <c r="B21" s="307" t="n"/>
      <c r="C21" s="298" t="n"/>
      <c r="D21" s="298" t="n"/>
      <c r="E21" s="298" t="n"/>
      <c r="F21" s="298" t="n"/>
      <c r="G21" s="298" t="n"/>
      <c r="H21" s="289" t="n"/>
      <c r="I21" s="138" t="n"/>
      <c r="J21" s="135" t="n"/>
      <c r="K21" s="135" t="n"/>
      <c r="L21" s="139" t="n"/>
      <c r="M21" s="76">
        <f>IF(ISBLANK(L21)," ",((L21/$L$14)-($L$11/$L$13))/$L$10/$L$12)</f>
        <v/>
      </c>
      <c r="N21" s="139" t="n"/>
      <c r="O21" s="76">
        <f>IF(ISBLANK(N21)," ",((N21/$N$14)-($N$11/$N$13))/$N$10/$N$12)</f>
        <v/>
      </c>
      <c r="P21" s="139" t="n"/>
      <c r="Q21" s="76">
        <f>IF(ISBLANK(P21)," ",((P21/$P$14)-($P$11/$P$13))/$P$10/$P$12)</f>
        <v/>
      </c>
      <c r="R21" s="79" t="n"/>
      <c r="S21" s="82">
        <f>IF(ISBLANK(R21)," ",((R21/$R$14)-($R$11/$R$13))/$R$10/$R$12)</f>
        <v/>
      </c>
    </row>
    <row r="22" ht="15.6" customFormat="1" customHeight="1" s="81">
      <c r="A22" s="133" t="n"/>
      <c r="B22" s="307" t="n"/>
      <c r="C22" s="298" t="n"/>
      <c r="D22" s="298" t="n"/>
      <c r="E22" s="298" t="n"/>
      <c r="F22" s="298" t="n"/>
      <c r="G22" s="298" t="n"/>
      <c r="H22" s="289" t="n"/>
      <c r="I22" s="138" t="n"/>
      <c r="J22" s="135" t="n"/>
      <c r="K22" s="135" t="n"/>
      <c r="L22" s="139" t="n"/>
      <c r="M22" s="76">
        <f>IF(ISBLANK(L22)," ",((L22/$L$14)-($L$11/$L$13))/$L$10/$L$12)</f>
        <v/>
      </c>
      <c r="N22" s="139" t="n"/>
      <c r="O22" s="76">
        <f>IF(ISBLANK(N22)," ",((N22/$N$14)-($N$11/$N$13))/$N$10/$N$12)</f>
        <v/>
      </c>
      <c r="P22" s="139" t="n"/>
      <c r="Q22" s="76">
        <f>IF(ISBLANK(P22)," ",((P22/$P$14)-($P$11/$P$13))/$P$10/$P$12)</f>
        <v/>
      </c>
      <c r="R22" s="79" t="n"/>
      <c r="S22" s="82">
        <f>IF(ISBLANK(R22)," ",((R22/$R$14)-($R$11/$R$13))/$R$10/$R$12)</f>
        <v/>
      </c>
    </row>
    <row r="23" ht="15.6" customFormat="1" customHeight="1" s="81">
      <c r="A23" s="137" t="n"/>
      <c r="B23" s="307" t="n"/>
      <c r="C23" s="298" t="n"/>
      <c r="D23" s="298" t="n"/>
      <c r="E23" s="298" t="n"/>
      <c r="F23" s="298" t="n"/>
      <c r="G23" s="298" t="n"/>
      <c r="H23" s="289" t="n"/>
      <c r="I23" s="138" t="n"/>
      <c r="J23" s="135" t="n"/>
      <c r="K23" s="135" t="n"/>
      <c r="L23" s="139" t="n"/>
      <c r="M23" s="76">
        <f>IF(ISBLANK(L23)," ",((L23/$L$14)-($L$11/$L$13))/$L$10/$L$12)</f>
        <v/>
      </c>
      <c r="N23" s="139" t="n"/>
      <c r="O23" s="76">
        <f>IF(ISBLANK(N23)," ",((N23/$N$14)-($N$11/$N$13))/$N$10/$N$12)</f>
        <v/>
      </c>
      <c r="P23" s="139" t="n"/>
      <c r="Q23" s="76">
        <f>IF(ISBLANK(P23)," ",((P23/$P$14)-($P$11/$P$13))/$P$10/$P$12)</f>
        <v/>
      </c>
      <c r="R23" s="79" t="n"/>
      <c r="S23" s="82">
        <f>IF(ISBLANK(R23)," ",((R23/$R$14)-($R$11/$R$13))/$R$10/$R$12)</f>
        <v/>
      </c>
    </row>
    <row r="24" ht="15.6" customFormat="1" customHeight="1" s="81">
      <c r="A24" s="133" t="n"/>
      <c r="B24" s="307" t="n"/>
      <c r="C24" s="298" t="n"/>
      <c r="D24" s="298" t="n"/>
      <c r="E24" s="298" t="n"/>
      <c r="F24" s="298" t="n"/>
      <c r="G24" s="298" t="n"/>
      <c r="H24" s="289" t="n"/>
      <c r="I24" s="138" t="n"/>
      <c r="J24" s="135" t="n"/>
      <c r="K24" s="135" t="n"/>
      <c r="L24" s="139" t="n"/>
      <c r="M24" s="76">
        <f>IF(ISBLANK(L24)," ",((L24/$L$14)-($L$11/$L$13))/$L$10/$L$12)</f>
        <v/>
      </c>
      <c r="N24" s="139" t="n"/>
      <c r="O24" s="76">
        <f>IF(ISBLANK(N24)," ",((N24/$N$14)-($N$11/$N$13))/$N$10/$N$12)</f>
        <v/>
      </c>
      <c r="P24" s="139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r="25" ht="15.6" customFormat="1" customHeight="1" s="81">
      <c r="A25" s="137" t="n"/>
      <c r="B25" s="307" t="n"/>
      <c r="C25" s="298" t="n"/>
      <c r="D25" s="298" t="n"/>
      <c r="E25" s="298" t="n"/>
      <c r="F25" s="298" t="n"/>
      <c r="G25" s="298" t="n"/>
      <c r="H25" s="289" t="n"/>
      <c r="I25" s="138" t="n"/>
      <c r="J25" s="135" t="n"/>
      <c r="K25" s="135" t="n"/>
      <c r="L25" s="139" t="n"/>
      <c r="M25" s="76">
        <f>IF(ISBLANK(L25)," ",((L25/$L$14)-($L$11/$L$13))/$L$10/$L$12)</f>
        <v/>
      </c>
      <c r="N25" s="139" t="n"/>
      <c r="O25" s="76">
        <f>IF(ISBLANK(N25)," ",((N25/$N$14)-($N$11/$N$13))/$N$10/$N$12)</f>
        <v/>
      </c>
      <c r="P25" s="139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r="26" ht="15.6" customFormat="1" customHeight="1" s="81">
      <c r="A26" s="133" t="n"/>
      <c r="B26" s="307" t="n"/>
      <c r="C26" s="298" t="n"/>
      <c r="D26" s="298" t="n"/>
      <c r="E26" s="298" t="n"/>
      <c r="F26" s="298" t="n"/>
      <c r="G26" s="298" t="n"/>
      <c r="H26" s="289" t="n"/>
      <c r="I26" s="138" t="n"/>
      <c r="J26" s="135" t="n"/>
      <c r="K26" s="140" t="n"/>
      <c r="L26" s="139" t="n"/>
      <c r="M26" s="76">
        <f>IF(ISBLANK(L26)," ",((L26/$L$14)-($L$11/$L$13))/$L$10/$L$12)</f>
        <v/>
      </c>
      <c r="N26" s="139" t="n"/>
      <c r="O26" s="76">
        <f>IF(ISBLANK(N26)," ",((N26/$N$14)-($N$11/$N$13))/$N$10/$N$12)</f>
        <v/>
      </c>
      <c r="P26" s="139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r="27" ht="15.6" customFormat="1" customHeight="1" s="81">
      <c r="A27" s="137" t="n"/>
      <c r="B27" s="307" t="n"/>
      <c r="C27" s="298" t="n"/>
      <c r="D27" s="298" t="n"/>
      <c r="E27" s="298" t="n"/>
      <c r="F27" s="298" t="n"/>
      <c r="G27" s="298" t="n"/>
      <c r="H27" s="289" t="n"/>
      <c r="I27" s="138" t="n"/>
      <c r="J27" s="135" t="n"/>
      <c r="K27" s="140" t="n"/>
      <c r="L27" s="139" t="n"/>
      <c r="M27" s="76">
        <f>IF(ISBLANK(L27)," ",((L27/$L$14)-($L$11/$L$13))/$L$10/$L$12)</f>
        <v/>
      </c>
      <c r="N27" s="139" t="n"/>
      <c r="O27" s="76">
        <f>IF(ISBLANK(N27)," ",((N27/$N$14)-($N$11/$N$13))/$N$10/$N$12)</f>
        <v/>
      </c>
      <c r="P27" s="139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r="28" ht="15.6" customFormat="1" customHeight="1" s="81">
      <c r="A28" s="133" t="n"/>
      <c r="B28" s="307" t="n"/>
      <c r="C28" s="298" t="n"/>
      <c r="D28" s="298" t="n"/>
      <c r="E28" s="298" t="n"/>
      <c r="F28" s="298" t="n"/>
      <c r="G28" s="298" t="n"/>
      <c r="H28" s="289" t="n"/>
      <c r="I28" s="138" t="n"/>
      <c r="J28" s="135" t="n"/>
      <c r="K28" s="140" t="n"/>
      <c r="L28" s="139" t="n"/>
      <c r="M28" s="76">
        <f>IF(ISBLANK(L28)," ",((L28/$L$14)-($L$11/$L$13))/$L$10/$L$12)</f>
        <v/>
      </c>
      <c r="N28" s="139" t="n"/>
      <c r="O28" s="76">
        <f>IF(ISBLANK(N28)," ",((N28/$N$14)-($N$11/$N$13))/$N$10/$N$12)</f>
        <v/>
      </c>
      <c r="P28" s="139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r="29" ht="15.6" customFormat="1" customHeight="1" s="81">
      <c r="A29" s="137" t="n"/>
      <c r="B29" s="307" t="n"/>
      <c r="C29" s="298" t="n"/>
      <c r="D29" s="298" t="n"/>
      <c r="E29" s="298" t="n"/>
      <c r="F29" s="298" t="n"/>
      <c r="G29" s="298" t="n"/>
      <c r="H29" s="289" t="n"/>
      <c r="I29" s="138" t="n"/>
      <c r="J29" s="135" t="n"/>
      <c r="K29" s="140" t="n"/>
      <c r="L29" s="139" t="n"/>
      <c r="M29" s="76">
        <f>IF(ISBLANK(L29)," ",((L29/$L$14)-($L$11/$L$13))/$L$10/$L$12)</f>
        <v/>
      </c>
      <c r="N29" s="139" t="n"/>
      <c r="O29" s="76">
        <f>IF(ISBLANK(N29)," ",((N29/$N$14)-($N$11/$N$13))/$N$10/$N$12)</f>
        <v/>
      </c>
      <c r="P29" s="139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33" t="n"/>
      <c r="B30" s="307" t="n"/>
      <c r="C30" s="298" t="n"/>
      <c r="D30" s="298" t="n"/>
      <c r="E30" s="298" t="n"/>
      <c r="F30" s="298" t="n"/>
      <c r="G30" s="298" t="n"/>
      <c r="H30" s="289" t="n"/>
      <c r="I30" s="138" t="n"/>
      <c r="J30" s="135" t="n"/>
      <c r="K30" s="140" t="n"/>
      <c r="L30" s="139" t="n"/>
      <c r="M30" s="76">
        <f>IF(ISBLANK(L30)," ",((L30/$L$14)-($L$11/$L$13))/$L$10/$L$12)</f>
        <v/>
      </c>
      <c r="N30" s="139" t="n"/>
      <c r="O30" s="76">
        <f>IF(ISBLANK(N30)," ",((N30/$N$14)-($N$11/$N$13))/$N$10/$N$12)</f>
        <v/>
      </c>
      <c r="P30" s="139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r="31" ht="15.6" customFormat="1" customHeight="1" s="81">
      <c r="A31" s="137" t="n"/>
      <c r="B31" s="307" t="n"/>
      <c r="C31" s="298" t="n"/>
      <c r="D31" s="298" t="n"/>
      <c r="E31" s="298" t="n"/>
      <c r="F31" s="298" t="n"/>
      <c r="G31" s="298" t="n"/>
      <c r="H31" s="289" t="n"/>
      <c r="I31" s="138" t="n"/>
      <c r="J31" s="135" t="n"/>
      <c r="K31" s="140" t="n"/>
      <c r="L31" s="139" t="n"/>
      <c r="M31" s="76">
        <f>IF(ISBLANK(L31)," ",((L31/$L$14)-($L$11/$L$13))/$L$10/$L$12)</f>
        <v/>
      </c>
      <c r="N31" s="139" t="n"/>
      <c r="O31" s="76">
        <f>IF(ISBLANK(N31)," ",((N31/$N$14)-($N$11/$N$13))/$N$10/$N$12)</f>
        <v/>
      </c>
      <c r="P31" s="139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r="32" ht="15.6" customFormat="1" customHeight="1" s="81">
      <c r="A32" s="133" t="n"/>
      <c r="B32" s="307" t="n"/>
      <c r="C32" s="298" t="n"/>
      <c r="D32" s="298" t="n"/>
      <c r="E32" s="298" t="n"/>
      <c r="F32" s="298" t="n"/>
      <c r="G32" s="298" t="n"/>
      <c r="H32" s="289" t="n"/>
      <c r="I32" s="138" t="n"/>
      <c r="J32" s="135" t="n"/>
      <c r="K32" s="140" t="n"/>
      <c r="L32" s="139" t="n"/>
      <c r="M32" s="76">
        <f>IF(ISBLANK(L32)," ",((L32/$L$14)-($L$11/$L$13))/$L$10/$L$12)</f>
        <v/>
      </c>
      <c r="N32" s="139" t="n"/>
      <c r="O32" s="76">
        <f>IF(ISBLANK(N32)," ",((N32/$N$14)-($N$11/$N$13))/$N$10/$N$12)</f>
        <v/>
      </c>
      <c r="P32" s="139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r="33" ht="15.6" customFormat="1" customHeight="1" s="81">
      <c r="A33" s="137" t="n"/>
      <c r="B33" s="307" t="n"/>
      <c r="C33" s="298" t="n"/>
      <c r="D33" s="298" t="n"/>
      <c r="E33" s="298" t="n"/>
      <c r="F33" s="298" t="n"/>
      <c r="G33" s="298" t="n"/>
      <c r="H33" s="289" t="n"/>
      <c r="I33" s="138" t="n"/>
      <c r="J33" s="135" t="n"/>
      <c r="K33" s="140" t="n"/>
      <c r="L33" s="139" t="n"/>
      <c r="M33" s="76">
        <f>IF(ISBLANK(L33)," ",((L33/$L$14)-($L$11/$L$13))/$L$10/$L$12)</f>
        <v/>
      </c>
      <c r="N33" s="139" t="n"/>
      <c r="O33" s="76">
        <f>IF(ISBLANK(N33)," ",((N33/$N$14)-($N$11/$N$13))/$N$10/$N$12)</f>
        <v/>
      </c>
      <c r="P33" s="139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33" t="n"/>
      <c r="B34" s="307" t="n"/>
      <c r="C34" s="298" t="n"/>
      <c r="D34" s="298" t="n"/>
      <c r="E34" s="298" t="n"/>
      <c r="F34" s="298" t="n"/>
      <c r="G34" s="298" t="n"/>
      <c r="H34" s="289" t="n"/>
      <c r="I34" s="138" t="n"/>
      <c r="J34" s="135" t="n"/>
      <c r="K34" s="140" t="n"/>
      <c r="L34" s="139" t="n"/>
      <c r="M34" s="76">
        <f>IF(ISBLANK(L34)," ",((L34/$L$14)-($L$11/$L$13))/$L$10/$L$12)</f>
        <v/>
      </c>
      <c r="N34" s="139" t="n"/>
      <c r="O34" s="76">
        <f>IF(ISBLANK(N34)," ",((N34/$N$14)-($N$11/$N$13))/$N$10/$N$12)</f>
        <v/>
      </c>
      <c r="P34" s="139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37" t="n"/>
      <c r="B35" s="307" t="n"/>
      <c r="C35" s="298" t="n"/>
      <c r="D35" s="298" t="n"/>
      <c r="E35" s="298" t="n"/>
      <c r="F35" s="298" t="n"/>
      <c r="G35" s="298" t="n"/>
      <c r="H35" s="289" t="n"/>
      <c r="I35" s="138" t="n"/>
      <c r="J35" s="135" t="n"/>
      <c r="K35" s="140" t="n"/>
      <c r="L35" s="139" t="n"/>
      <c r="M35" s="76">
        <f>IF(ISBLANK(L35)," ",((L35/$L$14)-($L$11/$L$13))/$L$10/$L$12)</f>
        <v/>
      </c>
      <c r="N35" s="139" t="n"/>
      <c r="O35" s="76">
        <f>IF(ISBLANK(N35)," ",((N35/$N$14)-($N$11/$N$13))/$N$10/$N$12)</f>
        <v/>
      </c>
      <c r="P35" s="139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33" t="n"/>
      <c r="B36" s="307" t="n"/>
      <c r="C36" s="298" t="n"/>
      <c r="D36" s="298" t="n"/>
      <c r="E36" s="298" t="n"/>
      <c r="F36" s="298" t="n"/>
      <c r="G36" s="298" t="n"/>
      <c r="H36" s="289" t="n"/>
      <c r="I36" s="138" t="n"/>
      <c r="J36" s="135" t="n"/>
      <c r="K36" s="140" t="n"/>
      <c r="L36" s="139" t="n"/>
      <c r="M36" s="76">
        <f>IF(ISBLANK(L36)," ",((L36/$L$14)-($L$11/$L$13))/$L$10/$L$12)</f>
        <v/>
      </c>
      <c r="N36" s="139" t="n"/>
      <c r="O36" s="76">
        <f>IF(ISBLANK(N36)," ",((N36/$N$14)-($N$11/$N$13))/$N$10/$N$12)</f>
        <v/>
      </c>
      <c r="P36" s="139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41" t="n"/>
      <c r="B37" s="309" t="n"/>
      <c r="C37" s="301" t="n"/>
      <c r="D37" s="301" t="n"/>
      <c r="E37" s="301" t="n"/>
      <c r="F37" s="301" t="n"/>
      <c r="G37" s="301" t="n"/>
      <c r="H37" s="302" t="n"/>
      <c r="I37" s="142" t="n"/>
      <c r="J37" s="143" t="n"/>
      <c r="K37" s="144" t="n"/>
      <c r="L37" s="145" t="n"/>
      <c r="M37" s="83">
        <f>IF(ISBLANK(L37)," ",((L37/$L$14)-($L$11/$L$13))/$L$10/$L$12)</f>
        <v/>
      </c>
      <c r="N37" s="145" t="n"/>
      <c r="O37" s="83">
        <f>IF(ISBLANK(N37)," ",((N37/$N$14)-($N$11/$N$13))/$N$10/$N$12)</f>
        <v/>
      </c>
      <c r="P37" s="145" t="n"/>
      <c r="Q37" s="83">
        <f>IF(ISBLANK(P37)," ",((P37/$P$14)-($P$11/$P$13))/$P$10/$P$12)</f>
        <v/>
      </c>
      <c r="R37" s="145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235" t="n"/>
      <c r="O39" s="237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  <row r="40"/>
    <row r="41"/>
    <row r="42"/>
    <row r="43"/>
    <row r="44"/>
    <row r="45"/>
    <row r="46"/>
    <row r="47"/>
    <row r="48"/>
    <row r="49"/>
  </sheetData>
  <mergeCells count="76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U26" sqref="BU26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U40" sqref="AU40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X24" sqref="X24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I15" sqref="BI15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2019-11-12T20:50:32Z</dcterms:modified>
  <cp:lastModifiedBy>Max Pinion</cp:lastModifiedBy>
  <cp:lastPrinted>2019-07-03T16:48:27Z</cp:lastPrinted>
</cp:coreProperties>
</file>