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 (3)" sheetId="3" state="visible" r:id="rId3"/>
    <sheet xmlns:r="http://schemas.openxmlformats.org/officeDocument/2006/relationships" name="Map (4)" sheetId="4" state="visible" r:id="rId4"/>
    <sheet xmlns:r="http://schemas.openxmlformats.org/officeDocument/2006/relationships" name="Map (5)" sheetId="5" state="visible" r:id="rId5"/>
    <sheet xmlns:r="http://schemas.openxmlformats.org/officeDocument/2006/relationships" name="Map (6)" sheetId="6" state="visible" r:id="rId6"/>
    <sheet xmlns:r="http://schemas.openxmlformats.org/officeDocument/2006/relationships" name="Map (7)" sheetId="7" state="visible" r:id="rId7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5">#REF!</definedName>
    <definedName name="_2360" localSheetId="6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  <definedName name="_xlnm.Print_Area" localSheetId="2">'Map (3)'!$A$1:$BY$45</definedName>
    <definedName name="_xlnm.Print_Area" localSheetId="3">'Map (4)'!$A$1:$BY$45</definedName>
    <definedName name="_xlnm.Print_Area" localSheetId="4">'Map (5)'!$A$1:$BY$45</definedName>
    <definedName name="_xlnm.Print_Area" localSheetId="5">'Map (6)'!$A$1:$BY$45</definedName>
    <definedName name="_xlnm.Print_Area" localSheetId="6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4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2" applyAlignment="1" pivotButton="0" quotePrefix="0" xfId="0">
      <alignment horizontal="right" vertical="center"/>
    </xf>
    <xf numFmtId="1" fontId="3" fillId="0" borderId="73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69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18" fillId="0" borderId="0" pivotButton="0" quotePrefix="0" xfId="1"/>
    <xf numFmtId="0" fontId="24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19" fillId="0" borderId="74" applyAlignment="1" pivotButton="0" quotePrefix="0" xfId="1">
      <alignment vertical="center"/>
    </xf>
    <xf numFmtId="0" fontId="18" fillId="0" borderId="44" pivotButton="0" quotePrefix="0" xfId="1"/>
    <xf numFmtId="49" fontId="17" fillId="0" borderId="0" pivotButton="0" quotePrefix="0" xfId="1"/>
    <xf numFmtId="0" fontId="18" fillId="0" borderId="74" pivotButton="0" quotePrefix="0" xfId="1"/>
    <xf numFmtId="0" fontId="17" fillId="0" borderId="0" applyAlignment="1" pivotButton="0" quotePrefix="0" xfId="1">
      <alignment vertical="top"/>
    </xf>
    <xf numFmtId="0" fontId="17" fillId="0" borderId="0" pivotButton="0" quotePrefix="0" xfId="1"/>
    <xf numFmtId="0" fontId="17" fillId="0" borderId="0" applyAlignment="1" pivotButton="0" quotePrefix="0" xfId="1">
      <alignment horizontal="right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4" fillId="0" borderId="28" pivotButton="0" quotePrefix="0" xfId="1"/>
    <xf numFmtId="0" fontId="4" fillId="0" borderId="0" pivotButton="0" quotePrefix="0" xfId="1"/>
    <xf numFmtId="0" fontId="4" fillId="0" borderId="74" pivotButton="0" quotePrefix="0" xfId="1"/>
    <xf numFmtId="0" fontId="21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1" fillId="0" borderId="1" pivotButton="0" quotePrefix="0" xfId="1"/>
    <xf numFmtId="0" fontId="4" fillId="0" borderId="21" pivotButton="0" quotePrefix="0" xfId="1"/>
    <xf numFmtId="0" fontId="17" fillId="0" borderId="44" pivotButton="0" quotePrefix="0" xfId="1"/>
    <xf numFmtId="0" fontId="0" fillId="0" borderId="0" applyAlignment="1" pivotButton="0" quotePrefix="0" xfId="0">
      <alignment vertical="center"/>
    </xf>
    <xf numFmtId="0" fontId="3" fillId="2" borderId="62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0" fillId="0" borderId="39" pivotButton="0" quotePrefix="0" xfId="0"/>
    <xf numFmtId="1" fontId="17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3" fillId="2" borderId="72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0" fillId="0" borderId="51" pivotButton="0" quotePrefix="0" xfId="0"/>
    <xf numFmtId="0" fontId="23" fillId="4" borderId="0" applyAlignment="1" pivotButton="0" quotePrefix="0" xfId="0">
      <alignment horizontal="left" vertical="center"/>
    </xf>
    <xf numFmtId="1" fontId="3" fillId="0" borderId="80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1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70" applyAlignment="1" pivotButton="0" quotePrefix="0" xfId="0">
      <alignment horizontal="center" vertical="center"/>
    </xf>
    <xf numFmtId="1" fontId="3" fillId="0" borderId="82" applyAlignment="1" pivotButton="0" quotePrefix="0" xfId="0">
      <alignment horizontal="center" vertical="center"/>
    </xf>
    <xf numFmtId="0" fontId="0" fillId="0" borderId="46" pivotButton="0" quotePrefix="0" xfId="0"/>
    <xf numFmtId="0" fontId="7" fillId="3" borderId="86" applyAlignment="1" pivotButton="0" quotePrefix="0" xfId="0">
      <alignment horizontal="right" vertical="center"/>
    </xf>
    <xf numFmtId="0" fontId="7" fillId="4" borderId="87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2" borderId="63" applyAlignment="1" applyProtection="1" pivotButton="0" quotePrefix="0" xfId="0">
      <alignment horizontal="left" vertical="center"/>
      <protection locked="0" hidden="0"/>
    </xf>
    <xf numFmtId="0" fontId="0" fillId="0" borderId="23" pivotButton="0" quotePrefix="0" xfId="0"/>
    <xf numFmtId="0" fontId="0" fillId="0" borderId="24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80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80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8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8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49" applyAlignment="1" pivotButton="0" quotePrefix="0" xfId="0">
      <alignment horizontal="center" vertical="center"/>
    </xf>
    <xf numFmtId="0" fontId="0" fillId="0" borderId="76" pivotButton="0" quotePrefix="0" xfId="0"/>
    <xf numFmtId="10" fontId="3" fillId="3" borderId="42" applyAlignment="1" pivotButton="0" quotePrefix="0" xfId="0">
      <alignment horizontal="center" vertical="center"/>
    </xf>
    <xf numFmtId="10" fontId="3" fillId="3" borderId="8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4" applyAlignment="1" pivotButton="0" quotePrefix="0" xfId="0">
      <alignment horizontal="center" vertical="center"/>
    </xf>
    <xf numFmtId="0" fontId="0" fillId="0" borderId="77" pivotButton="0" quotePrefix="0" xfId="0"/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0" fillId="0" borderId="75" pivotButton="0" quotePrefix="0" xfId="0"/>
    <xf numFmtId="0" fontId="3" fillId="2" borderId="80" applyAlignment="1" applyProtection="1" pivotButton="0" quotePrefix="0" xfId="0">
      <alignment horizontal="left" vertical="center"/>
      <protection locked="0" hidden="0"/>
    </xf>
    <xf numFmtId="0" fontId="6" fillId="3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80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78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79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78" applyAlignment="1" applyProtection="1" pivotButton="0" quotePrefix="0" xfId="0">
      <alignment horizontal="left" vertical="center"/>
      <protection locked="0" hidden="0"/>
    </xf>
    <xf numFmtId="0" fontId="2" fillId="0" borderId="81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2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6" applyAlignment="1" pivotButton="0" quotePrefix="0" xfId="1">
      <alignment horizontal="right" vertical="center"/>
    </xf>
    <xf numFmtId="49" fontId="4" fillId="2" borderId="80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2" fillId="0" borderId="79" applyAlignment="1" pivotButton="0" quotePrefix="0" xfId="1">
      <alignment horizontal="right" vertical="center"/>
    </xf>
    <xf numFmtId="49" fontId="4" fillId="2" borderId="78" applyAlignment="1" applyProtection="1" pivotButton="0" quotePrefix="0" xfId="1">
      <alignment horizontal="left" vertical="center"/>
      <protection locked="0" hidden="0"/>
    </xf>
    <xf numFmtId="14" fontId="4" fillId="2" borderId="80" applyAlignment="1" applyProtection="1" pivotButton="0" quotePrefix="0" xfId="1">
      <alignment horizontal="left" vertical="center"/>
      <protection locked="0" hidden="0"/>
    </xf>
    <xf numFmtId="0" fontId="22" fillId="0" borderId="81" applyAlignment="1" pivotButton="0" quotePrefix="0" xfId="1">
      <alignment horizontal="right" vertical="center"/>
    </xf>
    <xf numFmtId="49" fontId="4" fillId="2" borderId="82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N10" sqref="N10:O10"/>
    </sheetView>
  </sheetViews>
  <sheetFormatPr baseColWidth="8" defaultColWidth="9.109375" defaultRowHeight="13.2"/>
  <cols>
    <col width="3.44140625" customWidth="1" style="152" min="1" max="1"/>
    <col width="10.44140625" customWidth="1" style="152" min="2" max="3"/>
    <col width="18.33203125" customWidth="1" style="152" min="4" max="4"/>
    <col width="5.33203125" customWidth="1" style="152" min="5" max="5"/>
    <col width="2.5546875" customWidth="1" style="152" min="6" max="7"/>
    <col width="5.33203125" customWidth="1" style="152" min="8" max="8"/>
    <col width="7.44140625" customWidth="1" style="152" min="9" max="19"/>
    <col width="9.109375" customWidth="1" style="152" min="20" max="21"/>
    <col width="9.109375" customWidth="1" style="152" min="22" max="16384"/>
  </cols>
  <sheetData>
    <row r="1" ht="39" customHeight="1" thickBot="1">
      <c r="A1" s="199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</row>
    <row r="2" ht="13.5" customHeight="1" thickTop="1">
      <c r="A2" s="13" t="n"/>
      <c r="B2" s="14" t="inlineStr">
        <is>
          <t>Survey No</t>
        </is>
      </c>
      <c r="C2" s="201" t="inlineStr">
        <is>
          <t>INIS-102419-501</t>
        </is>
      </c>
      <c r="D2" s="202" t="n"/>
      <c r="E2" s="203" t="inlineStr">
        <is>
          <t>Item Surveyed</t>
        </is>
      </c>
      <c r="F2" s="204" t="n"/>
      <c r="G2" s="204" t="n"/>
      <c r="H2" s="205" t="n"/>
      <c r="I2" s="206" t="inlineStr">
        <is>
          <t>Curtain Wall Window Room 718</t>
        </is>
      </c>
      <c r="J2" s="204" t="n"/>
      <c r="K2" s="204" t="n"/>
      <c r="L2" s="204" t="n"/>
      <c r="M2" s="204" t="n"/>
      <c r="N2" s="204" t="n"/>
      <c r="O2" s="204" t="n"/>
      <c r="P2" s="204" t="n"/>
      <c r="Q2" s="204" t="n"/>
      <c r="R2" s="204" t="n"/>
      <c r="S2" s="202" t="n"/>
    </row>
    <row r="3" ht="13.5" customHeight="1">
      <c r="A3" s="15" t="n"/>
      <c r="B3" s="16" t="inlineStr">
        <is>
          <t>Date</t>
        </is>
      </c>
      <c r="C3" s="197" t="n">
        <v>43762</v>
      </c>
      <c r="D3" s="158" t="n"/>
      <c r="E3" s="207" t="inlineStr">
        <is>
          <t>Comments</t>
        </is>
      </c>
      <c r="F3" s="208" t="n"/>
      <c r="G3" s="208" t="n"/>
      <c r="H3" s="209" t="n"/>
      <c r="I3" s="212" t="inlineStr">
        <is>
          <t>1-5 North Window, 1-6 Middle Window, 11-15 South Window</t>
        </is>
      </c>
      <c r="J3" s="208" t="n"/>
      <c r="K3" s="208" t="n"/>
      <c r="L3" s="208" t="n"/>
      <c r="M3" s="208" t="n"/>
      <c r="N3" s="208" t="n"/>
      <c r="O3" s="208" t="n"/>
      <c r="P3" s="208" t="n"/>
      <c r="Q3" s="208" t="n"/>
      <c r="R3" s="208" t="n"/>
      <c r="S3" s="213" t="n"/>
    </row>
    <row r="4" ht="13.5" customHeight="1" thickBot="1">
      <c r="A4" s="17" t="n"/>
      <c r="B4" s="18" t="inlineStr">
        <is>
          <t>Survey Tech</t>
        </is>
      </c>
      <c r="C4" s="193" t="inlineStr">
        <is>
          <t>D. Love</t>
        </is>
      </c>
      <c r="D4" s="158" t="n"/>
      <c r="E4" s="210" t="n"/>
      <c r="F4" s="200" t="n"/>
      <c r="G4" s="200" t="n"/>
      <c r="H4" s="211" t="n"/>
      <c r="I4" s="214" t="n"/>
      <c r="J4" s="200" t="n"/>
      <c r="K4" s="200" t="n"/>
      <c r="L4" s="200" t="n"/>
      <c r="M4" s="200" t="n"/>
      <c r="N4" s="200" t="n"/>
      <c r="O4" s="200" t="n"/>
      <c r="P4" s="200" t="n"/>
      <c r="Q4" s="200" t="n"/>
      <c r="R4" s="200" t="n"/>
      <c r="S4" s="215" t="n"/>
    </row>
    <row r="5" ht="13.5" customHeight="1" thickTop="1">
      <c r="A5" s="19" t="n"/>
      <c r="B5" s="18" t="inlineStr">
        <is>
          <t>Count Room Tech</t>
        </is>
      </c>
      <c r="C5" s="193" t="inlineStr">
        <is>
          <t>P. Ray</t>
        </is>
      </c>
      <c r="D5" s="158" t="n"/>
      <c r="E5" s="20" t="inlineStr">
        <is>
          <t>Parameters</t>
        </is>
      </c>
      <c r="F5" s="21" t="n"/>
      <c r="G5" s="22" t="n"/>
      <c r="H5" s="23" t="n"/>
      <c r="I5" s="194" t="inlineStr">
        <is>
          <t>Gamma</t>
        </is>
      </c>
      <c r="J5" s="195" t="n"/>
      <c r="K5" s="196" t="n"/>
      <c r="L5" s="24" t="inlineStr">
        <is>
          <t>Total Activity</t>
        </is>
      </c>
      <c r="M5" s="25" t="n"/>
      <c r="N5" s="22" t="n"/>
      <c r="O5" s="26" t="n"/>
      <c r="P5" s="27" t="inlineStr">
        <is>
          <t>Removable Activity</t>
        </is>
      </c>
      <c r="Q5" s="28" t="n"/>
      <c r="R5" s="22" t="n"/>
      <c r="S5" s="29" t="n"/>
      <c r="V5" s="30">
        <f>IF(ISBLANK(L14)," ",SQRT(1+L14/L13))</f>
        <v/>
      </c>
    </row>
    <row r="6" ht="13.5" customHeight="1">
      <c r="A6" s="31" t="n"/>
      <c r="B6" s="32" t="inlineStr">
        <is>
          <t>Date Counted</t>
        </is>
      </c>
      <c r="C6" s="197" t="n">
        <v>43762</v>
      </c>
      <c r="D6" s="158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>
      <c r="A7" s="45" t="n"/>
      <c r="B7" s="18" t="inlineStr">
        <is>
          <t>Survey Type</t>
        </is>
      </c>
      <c r="C7" s="193" t="inlineStr">
        <is>
          <t>Characterization</t>
        </is>
      </c>
      <c r="D7" s="158" t="n"/>
      <c r="E7" s="46" t="n"/>
      <c r="F7" s="47" t="n"/>
      <c r="G7" s="48" t="n"/>
      <c r="H7" s="49" t="inlineStr">
        <is>
          <t>Instrument Model</t>
        </is>
      </c>
      <c r="I7" s="91" t="n"/>
      <c r="J7" s="111" t="inlineStr">
        <is>
          <t>2350-1</t>
        </is>
      </c>
      <c r="K7" s="92" t="n"/>
      <c r="L7" s="198" t="inlineStr">
        <is>
          <t>2360/43-93</t>
        </is>
      </c>
      <c r="M7" s="187" t="n"/>
      <c r="N7" s="191">
        <f>IF(L7="","",L7)</f>
        <v/>
      </c>
      <c r="O7" s="192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0">
        <f>IF(ISBLANK(L14)," ",V5*V6)</f>
        <v/>
      </c>
    </row>
    <row r="8" ht="13.5" customHeight="1" thickBot="1">
      <c r="A8" s="50" t="n"/>
      <c r="B8" s="18" t="inlineStr">
        <is>
          <t>Level of Posting</t>
        </is>
      </c>
      <c r="C8" s="190" t="inlineStr">
        <is>
          <t>RMA/CA</t>
        </is>
      </c>
      <c r="D8" s="163" t="n"/>
      <c r="E8" s="51" t="n"/>
      <c r="F8" s="52" t="n"/>
      <c r="G8" s="48" t="n"/>
      <c r="H8" s="49" t="inlineStr">
        <is>
          <t>Instrument SN</t>
        </is>
      </c>
      <c r="I8" s="91" t="n"/>
      <c r="J8" s="91" t="n">
        <v>260157</v>
      </c>
      <c r="K8" s="93" t="n"/>
      <c r="L8" s="171" t="inlineStr">
        <is>
          <t>227413/PR295918</t>
        </is>
      </c>
      <c r="M8" s="150" t="n"/>
      <c r="N8" s="171">
        <f>IF(L8="","",L8)</f>
        <v/>
      </c>
      <c r="O8" s="150" t="n"/>
      <c r="P8" s="175" t="inlineStr">
        <is>
          <t>190602/PR199159</t>
        </is>
      </c>
      <c r="Q8" s="150" t="n"/>
      <c r="R8" s="176">
        <f>IF(P8="","",P8)</f>
        <v/>
      </c>
      <c r="S8" s="158" t="n"/>
      <c r="V8" s="30">
        <f>IF(ISBLANK(N14)," ",SQRT(1+N14/N13))</f>
        <v/>
      </c>
    </row>
    <row r="9" ht="13.5" customHeight="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94" t="n"/>
      <c r="J9" s="112" t="inlineStr">
        <is>
          <t>9/19/20</t>
        </is>
      </c>
      <c r="K9" s="95" t="n"/>
      <c r="L9" s="177" t="n">
        <v>44058</v>
      </c>
      <c r="M9" s="150" t="n"/>
      <c r="N9" s="178">
        <f>IF(L9="","",L9)</f>
        <v/>
      </c>
      <c r="O9" s="150" t="n"/>
      <c r="P9" s="179" t="n">
        <v>43987</v>
      </c>
      <c r="Q9" s="150" t="n"/>
      <c r="R9" s="180">
        <f>IF(P9="","",P9)</f>
        <v/>
      </c>
      <c r="S9" s="158" t="n"/>
      <c r="V9" s="30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181" t="n">
        <v>0.2112</v>
      </c>
      <c r="M10" s="150" t="n"/>
      <c r="N10" s="182" t="n">
        <v>0.75</v>
      </c>
      <c r="O10" s="183" t="n"/>
      <c r="P10" s="184" t="n">
        <v>0.346</v>
      </c>
      <c r="Q10" s="150" t="n"/>
      <c r="R10" s="185" t="n">
        <v>0.391</v>
      </c>
      <c r="S10" s="158" t="n"/>
      <c r="V10" s="30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173" t="n">
        <v>0</v>
      </c>
      <c r="M11" s="150" t="n"/>
      <c r="N11" s="173" t="n">
        <v>130</v>
      </c>
      <c r="O11" s="150" t="n"/>
      <c r="P11" s="173" t="n">
        <v>36</v>
      </c>
      <c r="Q11" s="150" t="n"/>
      <c r="R11" s="174" t="n">
        <v>2337</v>
      </c>
      <c r="S11" s="158" t="n"/>
      <c r="V11" s="30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175" t="n">
        <v>1</v>
      </c>
      <c r="M12" s="150" t="n"/>
      <c r="N12" s="175" t="n">
        <v>1</v>
      </c>
      <c r="O12" s="150" t="n"/>
      <c r="P12" s="175" t="n">
        <v>1</v>
      </c>
      <c r="Q12" s="150" t="n"/>
      <c r="R12" s="176" t="n">
        <v>1</v>
      </c>
      <c r="S12" s="158" t="n"/>
      <c r="V12" s="30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171" t="n">
        <v>1</v>
      </c>
      <c r="M13" s="150" t="n"/>
      <c r="N13" s="171" t="n">
        <v>1</v>
      </c>
      <c r="O13" s="150" t="n"/>
      <c r="P13" s="171" t="n">
        <v>60</v>
      </c>
      <c r="Q13" s="150" t="n"/>
      <c r="R13" s="172" t="n">
        <v>60</v>
      </c>
      <c r="S13" s="158" t="n"/>
      <c r="V13" s="30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171" t="n">
        <v>1</v>
      </c>
      <c r="M14" s="150" t="n"/>
      <c r="N14" s="171" t="n">
        <v>1</v>
      </c>
      <c r="O14" s="150" t="n"/>
      <c r="P14" s="171" t="n">
        <v>1</v>
      </c>
      <c r="Q14" s="150" t="n"/>
      <c r="R14" s="172" t="n">
        <v>1</v>
      </c>
      <c r="S14" s="158" t="n"/>
      <c r="V14" s="30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6" t="n"/>
      <c r="C15" s="56" t="n"/>
      <c r="E15" s="164" t="inlineStr">
        <is>
          <t>MDCR</t>
        </is>
      </c>
      <c r="F15" s="149" t="n"/>
      <c r="G15" s="149" t="n"/>
      <c r="H15" s="150" t="n"/>
      <c r="I15" s="71" t="n"/>
      <c r="J15" s="72" t="n"/>
      <c r="K15" s="73" t="n"/>
      <c r="L15" s="160">
        <f>IF(ISBLANK(L11)," ",3+3.29*((L11/L13)*L14*(1+(L14/L13)))^0.5)</f>
        <v/>
      </c>
      <c r="M15" s="150" t="n"/>
      <c r="N15" s="160">
        <f>IF(ISBLANK(N11)," ",3+3.29*((N11/N13)*N14*(1+(N14/N13)))^0.5)</f>
        <v/>
      </c>
      <c r="O15" s="150" t="n"/>
      <c r="P15" s="160">
        <f>IF(ISBLANK(P11)," ",3+3.29*((P11/P13)*P14*(1+(P14/P13)))^0.5)</f>
        <v/>
      </c>
      <c r="Q15" s="150" t="n"/>
      <c r="R15" s="157">
        <f>IF(ISBLANK(R11)," ",3+3.29*((R11/R13)*R14*(1+(R14/R13)))^0.5)</f>
        <v/>
      </c>
      <c r="S15" s="158" t="n"/>
      <c r="V15" s="30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159" t="inlineStr">
        <is>
          <t>MDC</t>
        </is>
      </c>
      <c r="F16" s="154" t="n"/>
      <c r="G16" s="154" t="n"/>
      <c r="H16" s="155" t="n"/>
      <c r="I16" s="71" t="n"/>
      <c r="J16" s="72" t="n"/>
      <c r="K16" s="73" t="n"/>
      <c r="L16" s="160">
        <f>IF(ISBLANK(L11)," ",(3+3.29*((L11/L13)*L14*(1+(L14/L13)))^0.5)/L14/L10/L12)</f>
        <v/>
      </c>
      <c r="M16" s="150" t="n"/>
      <c r="N16" s="160">
        <f>IF(ISBLANK(N11)," ",(3+3.29*((N11/N13)*N14*(1+(N14/N13)))^0.5)/N14/N10/N12)</f>
        <v/>
      </c>
      <c r="O16" s="150" t="n"/>
      <c r="P16" s="161">
        <f>IF(ISBLANK(P11)," ",(3+3.29*((P11/P13)*P14*(1+(P14/P13)))^0.5)/P14/P10/P12)</f>
        <v/>
      </c>
      <c r="Q16" s="155" t="n"/>
      <c r="R16" s="162">
        <f>IF(ISBLANK(R11)," ",(3+3.29*((R11/R13)*R14*(1+(R14/R13)))^0.5)/R14/R10/R12)</f>
        <v/>
      </c>
      <c r="S16" s="163" t="n"/>
      <c r="V16" s="30" t="n"/>
    </row>
    <row r="17" ht="24" customHeight="1" thickBot="1" thickTop="1">
      <c r="A17" s="6" t="inlineStr">
        <is>
          <t>No.</t>
        </is>
      </c>
      <c r="B17" s="165" t="inlineStr">
        <is>
          <t>Descriptions</t>
        </is>
      </c>
      <c r="C17" s="166" t="n"/>
      <c r="D17" s="166" t="n"/>
      <c r="E17" s="166" t="n"/>
      <c r="F17" s="166" t="n"/>
      <c r="G17" s="166" t="n"/>
      <c r="H17" s="16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168" t="inlineStr">
        <is>
          <t>Lower left side -  Sides LAW:0/505,   Base LAW:0/1179,   Background:0/164</t>
        </is>
      </c>
      <c r="C18" s="169" t="n"/>
      <c r="D18" s="169" t="n"/>
      <c r="E18" s="169" t="n"/>
      <c r="F18" s="169" t="n"/>
      <c r="G18" s="169" t="n"/>
      <c r="H18" s="170" t="n"/>
      <c r="I18" s="99" t="n"/>
      <c r="J18" s="100" t="n">
        <v>10.9</v>
      </c>
      <c r="K18" s="100" t="n"/>
      <c r="L18" s="101" t="n">
        <v>0</v>
      </c>
      <c r="M18" s="75">
        <f>IF(ISBLANK(L18)," ",((L18/$L$14)-($L$11/$L$13))/$L$10/$L$12)</f>
        <v/>
      </c>
      <c r="N18" s="101" t="n">
        <v>373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65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148" t="inlineStr">
        <is>
          <t>Upper right side - Sides LAW:0/505,   Base LAW:0/1179,    Background:0/164</t>
        </is>
      </c>
      <c r="C19" s="149" t="n"/>
      <c r="D19" s="149" t="n"/>
      <c r="E19" s="149" t="n"/>
      <c r="F19" s="149" t="n"/>
      <c r="G19" s="149" t="n"/>
      <c r="H19" s="150" t="n"/>
      <c r="I19" s="103" t="n"/>
      <c r="J19" s="100" t="n">
        <v>11.8</v>
      </c>
      <c r="K19" s="100" t="n"/>
      <c r="L19" s="104" t="n">
        <v>1</v>
      </c>
      <c r="M19" s="75">
        <f>IF(ISBLANK(L19)," ",((L19/$L$14)-($L$11/$L$13))/$L$10/$L$12)</f>
        <v/>
      </c>
      <c r="N19" s="104" t="n">
        <v>881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227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148" t="inlineStr">
        <is>
          <t>Upper left -   Sides LAW:0/505,   Base LAW:0/1179,   Background:0/164</t>
        </is>
      </c>
      <c r="C20" s="149" t="n"/>
      <c r="D20" s="149" t="n"/>
      <c r="E20" s="149" t="n"/>
      <c r="F20" s="149" t="n"/>
      <c r="G20" s="149" t="n"/>
      <c r="H20" s="150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349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77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148" t="inlineStr">
        <is>
          <t>Right corner -  Sides LAW:0/505,   Base LAW:0/1179,   Background:0/164</t>
        </is>
      </c>
      <c r="C21" s="149" t="n"/>
      <c r="D21" s="149" t="n"/>
      <c r="E21" s="149" t="n"/>
      <c r="F21" s="149" t="n"/>
      <c r="G21" s="149" t="n"/>
      <c r="H21" s="150" t="n"/>
      <c r="I21" s="103" t="n"/>
      <c r="J21" s="100" t="n">
        <v>11.9</v>
      </c>
      <c r="K21" s="100" t="n"/>
      <c r="L21" s="104" t="n">
        <v>0</v>
      </c>
      <c r="M21" s="75">
        <f>IF(ISBLANK(L21)," ",((L21/$L$14)-($L$11/$L$13))/$L$10/$L$12)</f>
        <v/>
      </c>
      <c r="N21" s="104" t="n">
        <v>843</v>
      </c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40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148" t="inlineStr">
        <is>
          <t>Window edge  -   Sides LAW:0/505,   Base LAW:0/1179,   Background:0/164</t>
        </is>
      </c>
      <c r="C22" s="149" t="n"/>
      <c r="D22" s="149" t="n"/>
      <c r="E22" s="149" t="n"/>
      <c r="F22" s="149" t="n"/>
      <c r="G22" s="149" t="n"/>
      <c r="H22" s="150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1432</v>
      </c>
      <c r="O22" s="75">
        <f>IF(ISBLANK(N22)," ",((N22/$N$14)-($N$11/$N$13))/$N$10/$N$12)</f>
        <v/>
      </c>
      <c r="P22" s="104" t="n">
        <v>2</v>
      </c>
      <c r="Q22" s="75">
        <f>IF(ISBLANK(P22)," ",((P22/$P$14)-($P$11/$P$13))/$P$10/$P$12)</f>
        <v/>
      </c>
      <c r="R22" s="78" t="n">
        <v>70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148" t="inlineStr">
        <is>
          <t>Lower left side  -  Sides LAW: 1/363   Base LAW: 1/557   Background: 0/164</t>
        </is>
      </c>
      <c r="C23" s="149" t="n"/>
      <c r="D23" s="149" t="n"/>
      <c r="E23" s="149" t="n"/>
      <c r="F23" s="149" t="n"/>
      <c r="G23" s="149" t="n"/>
      <c r="H23" s="150" t="n"/>
      <c r="I23" s="103" t="n"/>
      <c r="J23" s="100" t="n">
        <v>10.1</v>
      </c>
      <c r="K23" s="100" t="n"/>
      <c r="L23" s="104" t="n">
        <v>2</v>
      </c>
      <c r="M23" s="75">
        <f>IF(ISBLANK(L23)," ",((L23/$L$14)-($L$11/$L$13))/$L$10/$L$12)</f>
        <v/>
      </c>
      <c r="N23" s="104" t="n">
        <v>215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55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148" t="inlineStr">
        <is>
          <t>Mid right side  -  Sides LAW: 1/363   Base LAW: 1/557   Background: 0/164</t>
        </is>
      </c>
      <c r="C24" s="149" t="n"/>
      <c r="D24" s="149" t="n"/>
      <c r="E24" s="149" t="n"/>
      <c r="F24" s="149" t="n"/>
      <c r="G24" s="149" t="n"/>
      <c r="H24" s="150" t="n"/>
      <c r="I24" s="103" t="n"/>
      <c r="J24" s="100" t="n">
        <v>10.7</v>
      </c>
      <c r="K24" s="100" t="n"/>
      <c r="L24" s="104" t="n">
        <v>0</v>
      </c>
      <c r="M24" s="75">
        <f>IF(ISBLANK(L24)," ",((L24/$L$14)-($L$11/$L$13))/$L$10/$L$12)</f>
        <v/>
      </c>
      <c r="N24" s="104" t="n">
        <v>257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44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148" t="inlineStr">
        <is>
          <t>Base (concrete)  -  Sides LAW: 1/363   Base LAW: 1/557   Background: 0/164</t>
        </is>
      </c>
      <c r="C25" s="149" t="n"/>
      <c r="D25" s="149" t="n"/>
      <c r="E25" s="149" t="n"/>
      <c r="F25" s="149" t="n"/>
      <c r="G25" s="149" t="n"/>
      <c r="H25" s="150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296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39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148" t="inlineStr">
        <is>
          <t>Base (metal)  -  Sides LAW: 1/363   Base LAW: 1/557   Background: 0/164</t>
        </is>
      </c>
      <c r="C26" s="149" t="n"/>
      <c r="D26" s="149" t="n"/>
      <c r="E26" s="149" t="n"/>
      <c r="F26" s="149" t="n"/>
      <c r="G26" s="149" t="n"/>
      <c r="H26" s="150" t="n"/>
      <c r="I26" s="103" t="n"/>
      <c r="J26" s="100" t="n">
        <v>8.199999999999999</v>
      </c>
      <c r="K26" s="105" t="n"/>
      <c r="L26" s="104" t="n">
        <v>0</v>
      </c>
      <c r="M26" s="75">
        <f>IF(ISBLANK(L26)," ",((L26/$L$14)-($L$11/$L$13))/$L$10/$L$12)</f>
        <v/>
      </c>
      <c r="N26" s="104" t="n">
        <v>178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49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148" t="inlineStr">
        <is>
          <t>Window base  -  Sides LAW: 1/363   Base LAW: 1/557   Background: 0/164</t>
        </is>
      </c>
      <c r="C27" s="149" t="n"/>
      <c r="D27" s="149" t="n"/>
      <c r="E27" s="149" t="n"/>
      <c r="F27" s="149" t="n"/>
      <c r="G27" s="149" t="n"/>
      <c r="H27" s="150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855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140</v>
      </c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148" t="inlineStr">
        <is>
          <t>Left side -  Sides LAW: 0/180   Base LAW: 0/190   Background: 0/164</t>
        </is>
      </c>
      <c r="C28" s="149" t="n"/>
      <c r="D28" s="149" t="n"/>
      <c r="E28" s="149" t="n"/>
      <c r="F28" s="149" t="n"/>
      <c r="G28" s="149" t="n"/>
      <c r="H28" s="150" t="n"/>
      <c r="I28" s="103" t="n"/>
      <c r="J28" s="100" t="n">
        <v>10.5</v>
      </c>
      <c r="K28" s="105" t="n"/>
      <c r="L28" s="104" t="n">
        <v>0</v>
      </c>
      <c r="M28" s="75">
        <f>IF(ISBLANK(L28)," ",((L28/$L$14)-($L$11/$L$13))/$L$10/$L$12)</f>
        <v/>
      </c>
      <c r="N28" s="104" t="n">
        <v>327</v>
      </c>
      <c r="O28" s="75">
        <f>IF(ISBLANK(N28)," ",((N28/$N$14)-($N$11/$N$13))/$N$10/$N$12)</f>
        <v/>
      </c>
      <c r="P28" s="104" t="n">
        <v>2</v>
      </c>
      <c r="Q28" s="75">
        <f>IF(ISBLANK(P28)," ",((P28/$P$14)-($P$11/$P$13))/$P$10/$P$12)</f>
        <v/>
      </c>
      <c r="R28" s="78" t="n">
        <v>42</v>
      </c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148" t="inlineStr">
        <is>
          <t>Right side -  Sides LAW: 0/180   Base LAW: 0/190   Background: 0/164</t>
        </is>
      </c>
      <c r="C29" s="149" t="n"/>
      <c r="D29" s="149" t="n"/>
      <c r="E29" s="149" t="n"/>
      <c r="F29" s="149" t="n"/>
      <c r="G29" s="149" t="n"/>
      <c r="H29" s="150" t="n"/>
      <c r="I29" s="103" t="n"/>
      <c r="J29" s="100" t="n">
        <v>11.3</v>
      </c>
      <c r="K29" s="105" t="n"/>
      <c r="L29" s="104" t="n">
        <v>1</v>
      </c>
      <c r="M29" s="75">
        <f>IF(ISBLANK(L29)," ",((L29/$L$14)-($L$11/$L$13))/$L$10/$L$12)</f>
        <v/>
      </c>
      <c r="N29" s="104" t="n">
        <v>182</v>
      </c>
      <c r="O29" s="75">
        <f>IF(ISBLANK(N29)," ",((N29/$N$14)-($N$11/$N$13))/$N$10/$N$12)</f>
        <v/>
      </c>
      <c r="P29" s="104" t="n">
        <v>1</v>
      </c>
      <c r="Q29" s="75">
        <f>IF(ISBLANK(P29)," ",((P29/$P$14)-($P$11/$P$13))/$P$10/$P$12)</f>
        <v/>
      </c>
      <c r="R29" s="78" t="n">
        <v>34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148" t="inlineStr">
        <is>
          <t>Lower window -  Sides LAW: 0/180   Base LAW: 0/190   Background: 0/164</t>
        </is>
      </c>
      <c r="C30" s="149" t="n"/>
      <c r="D30" s="149" t="n"/>
      <c r="E30" s="149" t="n"/>
      <c r="F30" s="149" t="n"/>
      <c r="G30" s="149" t="n"/>
      <c r="H30" s="150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165</v>
      </c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38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148" t="inlineStr">
        <is>
          <t>Base -  Sides LAW: 0/180   Base LAW: 0/190   Background: 0/164</t>
        </is>
      </c>
      <c r="C31" s="149" t="n"/>
      <c r="D31" s="149" t="n"/>
      <c r="E31" s="149" t="n"/>
      <c r="F31" s="149" t="n"/>
      <c r="G31" s="149" t="n"/>
      <c r="H31" s="150" t="n"/>
      <c r="I31" s="103" t="n"/>
      <c r="J31" s="100" t="n">
        <v>12.1</v>
      </c>
      <c r="K31" s="105" t="n"/>
      <c r="L31" s="104" t="n">
        <v>0</v>
      </c>
      <c r="M31" s="75">
        <f>IF(ISBLANK(L31)," ",((L31/$L$14)-($L$11/$L$13))/$L$10/$L$12)</f>
        <v/>
      </c>
      <c r="N31" s="104" t="n">
        <v>1179</v>
      </c>
      <c r="O31" s="75">
        <f>IF(ISBLANK(N31)," ",((N31/$N$14)-($N$11/$N$13))/$N$10/$N$12)</f>
        <v/>
      </c>
      <c r="P31" s="104" t="n">
        <v>2</v>
      </c>
      <c r="Q31" s="75">
        <f>IF(ISBLANK(P31)," ",((P31/$P$14)-($P$11/$P$13))/$P$10/$P$12)</f>
        <v/>
      </c>
      <c r="R31" s="78" t="n">
        <v>158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148" t="inlineStr">
        <is>
          <t>Window edge -  Sides LAW: 0/180   Base LAW: 0/190   Background: 0/164</t>
        </is>
      </c>
      <c r="C32" s="149" t="n"/>
      <c r="D32" s="149" t="n"/>
      <c r="E32" s="149" t="n"/>
      <c r="F32" s="149" t="n"/>
      <c r="G32" s="149" t="n"/>
      <c r="H32" s="150" t="n"/>
      <c r="I32" s="103" t="n"/>
      <c r="J32" s="100" t="n"/>
      <c r="K32" s="105" t="n"/>
      <c r="L32" s="104" t="n">
        <v>1</v>
      </c>
      <c r="M32" s="75">
        <f>IF(ISBLANK(L32)," ",((L32/$L$14)-($L$11/$L$13))/$L$10/$L$12)</f>
        <v/>
      </c>
      <c r="N32" s="104" t="n">
        <v>206</v>
      </c>
      <c r="O32" s="75">
        <f>IF(ISBLANK(N32)," ",((N32/$N$14)-($N$11/$N$13))/$N$10/$N$12)</f>
        <v/>
      </c>
      <c r="P32" s="104" t="n">
        <v>2</v>
      </c>
      <c r="Q32" s="75">
        <f>IF(ISBLANK(P32)," ",((P32/$P$14)-($P$11/$P$13))/$P$10/$P$12)</f>
        <v/>
      </c>
      <c r="R32" s="78" t="n">
        <v>40</v>
      </c>
      <c r="S32" s="81">
        <f>IF(ISBLANK(R32)," ",((R32/$R$14)-($R$11/$R$13))/$R$10/$R$12)</f>
        <v/>
      </c>
    </row>
    <row r="33" ht="15.6" customFormat="1" customHeight="1" s="80">
      <c r="A33" s="102" t="n"/>
      <c r="B33" s="148" t="n"/>
      <c r="C33" s="149" t="n"/>
      <c r="D33" s="149" t="n"/>
      <c r="E33" s="149" t="n"/>
      <c r="F33" s="149" t="n"/>
      <c r="G33" s="149" t="n"/>
      <c r="H33" s="150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148" t="n"/>
      <c r="C34" s="149" t="n"/>
      <c r="D34" s="149" t="n"/>
      <c r="E34" s="149" t="n"/>
      <c r="F34" s="149" t="n"/>
      <c r="G34" s="149" t="n"/>
      <c r="H34" s="150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148" t="n"/>
      <c r="C35" s="149" t="n"/>
      <c r="D35" s="149" t="n"/>
      <c r="E35" s="149" t="n"/>
      <c r="F35" s="149" t="n"/>
      <c r="G35" s="149" t="n"/>
      <c r="H35" s="150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148" t="n"/>
      <c r="C36" s="149" t="n"/>
      <c r="D36" s="149" t="n"/>
      <c r="E36" s="149" t="n"/>
      <c r="F36" s="149" t="n"/>
      <c r="G36" s="149" t="n"/>
      <c r="H36" s="150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153" t="n"/>
      <c r="C37" s="154" t="n"/>
      <c r="D37" s="154" t="n"/>
      <c r="E37" s="154" t="n"/>
      <c r="F37" s="154" t="n"/>
      <c r="G37" s="154" t="n"/>
      <c r="H37" s="15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>
      <c r="A39" s="156" t="inlineStr">
        <is>
          <t>Reviewed by:______________________  Date:_______________</t>
        </is>
      </c>
      <c r="O39" s="15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5"/>
    <col width="1.88671875" customWidth="1" style="113" min="66" max="66"/>
    <col hidden="1" width="0.3320312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5"/>
    <col width="1.5546875" customWidth="1" style="113" min="66" max="66"/>
    <col hidden="1" width="1.6640625" customWidth="1" style="113" min="67" max="75"/>
    <col width="0.4414062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5"/>
    <col width="0.10937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S38" sqref="CS38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14" sqref="CK14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5"/>
    <col width="0.10937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2020-07-13T15:35:57Z</dcterms:modified>
  <cp:lastModifiedBy>Alex Gil</cp:lastModifiedBy>
  <cp:lastPrinted>2019-10-25T21:06:46Z</cp:lastPrinted>
</cp:coreProperties>
</file>