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urvey Sheet (2)" sheetId="1" state="visible" r:id="rId1"/>
    <sheet xmlns:r="http://schemas.openxmlformats.org/officeDocument/2006/relationships" name="2360-190602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 localSheetId="2">#REF!</definedName>
    <definedName name="_2360" localSheetId="0">#REF!</definedName>
    <definedName name="_2360">#REF!</definedName>
    <definedName name="_xlnm.Print_Area" localSheetId="0">'Survey Sheet (2)'!$A$1:$Y$41</definedName>
    <definedName name="_xlnm.Print_Titles" localSheetId="1">'2360-190602'!$1:$17</definedName>
    <definedName name="_xlnm.Print_Area" localSheetId="1">'2360-190602'!$A$1:$S$39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;;;"/>
    <numFmt numFmtId="165" formatCode="m/d/yy;@"/>
    <numFmt numFmtId="166" formatCode="m/d/yyyy;@"/>
    <numFmt numFmtId="167" formatCode="0.0"/>
  </numFmts>
  <fonts count="31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b val="1"/>
      <sz val="9"/>
    </font>
    <font>
      <name val="Times New Roman"/>
      <family val="1"/>
      <b val="1"/>
      <sz val="11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  <fill>
      <patternFill patternType="solid">
        <fgColor theme="0" tint="-0.1499984740745262"/>
        <bgColor indexed="64"/>
      </patternFill>
    </fill>
  </fills>
  <borders count="1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20" fillId="0" borderId="0"/>
    <xf numFmtId="0" fontId="20" fillId="0" borderId="0"/>
    <xf numFmtId="0" fontId="20" fillId="0" borderId="0"/>
    <xf numFmtId="0" fontId="20" fillId="0" borderId="0"/>
  </cellStyleXfs>
  <cellXfs count="592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49" applyAlignment="1" pivotButton="0" quotePrefix="0" xfId="0">
      <alignment horizontal="left" vertical="center"/>
    </xf>
    <xf numFmtId="0" fontId="10" fillId="0" borderId="46" applyAlignment="1" pivotButton="0" quotePrefix="0" xfId="0">
      <alignment horizontal="left" vertical="center"/>
    </xf>
    <xf numFmtId="0" fontId="10" fillId="0" borderId="49" applyAlignment="1" pivotButton="0" quotePrefix="0" xfId="0">
      <alignment horizontal="left" vertical="center"/>
    </xf>
    <xf numFmtId="0" fontId="12" fillId="0" borderId="46" applyAlignment="1" pivotButton="0" quotePrefix="0" xfId="0">
      <alignment horizontal="left" vertical="center"/>
    </xf>
    <xf numFmtId="0" fontId="7" fillId="4" borderId="55" applyAlignment="1" pivotButton="0" quotePrefix="0" xfId="0">
      <alignment horizontal="center"/>
    </xf>
    <xf numFmtId="0" fontId="7" fillId="4" borderId="61" applyAlignment="1" pivotButton="0" quotePrefix="0" xfId="0">
      <alignment horizontal="center" wrapText="1"/>
    </xf>
    <xf numFmtId="0" fontId="7" fillId="4" borderId="58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0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1" applyAlignment="1" pivotButton="0" quotePrefix="0" xfId="0">
      <alignment horizontal="right" vertical="center"/>
    </xf>
    <xf numFmtId="0" fontId="3" fillId="0" borderId="46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0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0" applyAlignment="1" pivotButton="0" quotePrefix="0" xfId="0">
      <alignment horizontal="centerContinuous" vertical="center"/>
    </xf>
    <xf numFmtId="0" fontId="3" fillId="5" borderId="51" applyAlignment="1" pivotButton="0" quotePrefix="0" xfId="0">
      <alignment horizontal="center" vertical="center"/>
    </xf>
    <xf numFmtId="0" fontId="3" fillId="5" borderId="50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1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0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4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49" applyAlignment="1" pivotButton="0" quotePrefix="0" xfId="0">
      <alignment vertical="center"/>
    </xf>
    <xf numFmtId="1" fontId="3" fillId="0" borderId="66" applyAlignment="1" pivotButton="0" quotePrefix="0" xfId="0">
      <alignment horizontal="right"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0" fontId="3" fillId="2" borderId="65" applyAlignment="1" applyProtection="1" pivotButton="0" quotePrefix="0" xfId="0">
      <alignment horizontal="right" vertical="center"/>
      <protection locked="0" hidden="0"/>
    </xf>
    <xf numFmtId="1" fontId="3" fillId="0" borderId="69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2" applyAlignment="1" pivotButton="0" quotePrefix="0" xfId="0">
      <alignment horizontal="right" vertical="center"/>
    </xf>
    <xf numFmtId="1" fontId="3" fillId="0" borderId="78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0">
      <alignment horizontal="centerContinuous" vertical="center" wrapText="1"/>
      <protection locked="0" hidden="0"/>
    </xf>
    <xf numFmtId="0" fontId="3" fillId="2" borderId="44" applyAlignment="1" applyProtection="1" pivotButton="0" quotePrefix="0" xfId="0">
      <alignment horizontal="centerContinuous" vertical="center"/>
      <protection locked="0" hidden="0"/>
    </xf>
    <xf numFmtId="14" fontId="3" fillId="2" borderId="44" applyAlignment="1" applyProtection="1" pivotButton="0" quotePrefix="0" xfId="0">
      <alignment horizontal="centerContinuous" vertical="center"/>
      <protection locked="0" hidden="0"/>
    </xf>
    <xf numFmtId="0" fontId="3" fillId="2" borderId="4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horizontal="centerContinuous" vertical="center"/>
      <protection locked="0" hidden="0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17" fillId="2" borderId="65" applyAlignment="1" applyProtection="1" pivotButton="0" quotePrefix="0" xfId="0">
      <alignment horizontal="right"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1" fontId="3" fillId="2" borderId="41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7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vertical="center"/>
      <protection locked="0" hidden="0"/>
    </xf>
    <xf numFmtId="1" fontId="3" fillId="2" borderId="54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right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6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0" applyAlignment="1" pivotButton="0" quotePrefix="0" xfId="1">
      <alignment vertical="center"/>
    </xf>
    <xf numFmtId="0" fontId="20" fillId="0" borderId="46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6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6" fillId="3" borderId="2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 wrapText="1"/>
    </xf>
    <xf numFmtId="0" fontId="4" fillId="0" borderId="0" pivotButton="0" quotePrefix="0" xfId="1"/>
    <xf numFmtId="0" fontId="19" fillId="0" borderId="0" pivotButton="0" quotePrefix="0" xfId="1"/>
    <xf numFmtId="1" fontId="4" fillId="3" borderId="79" applyAlignment="1" pivotButton="0" quotePrefix="0" xfId="1">
      <alignment horizontal="center" vertical="center"/>
    </xf>
    <xf numFmtId="1" fontId="4" fillId="3" borderId="83" applyAlignment="1" pivotButton="0" quotePrefix="0" xfId="2">
      <alignment horizontal="center" vertical="center"/>
    </xf>
    <xf numFmtId="1" fontId="4" fillId="6" borderId="77" applyAlignment="1" applyProtection="1" pivotButton="0" quotePrefix="0" xfId="1">
      <alignment horizontal="center" vertical="center"/>
      <protection locked="0" hidden="0"/>
    </xf>
    <xf numFmtId="1" fontId="4" fillId="3" borderId="75" applyAlignment="1" pivotButton="0" quotePrefix="0" xfId="1">
      <alignment horizontal="center" vertical="center"/>
    </xf>
    <xf numFmtId="1" fontId="4" fillId="0" borderId="78" applyAlignment="1" pivotButton="0" quotePrefix="0" xfId="1">
      <alignment horizontal="center" vertical="center"/>
    </xf>
    <xf numFmtId="1" fontId="4" fillId="0" borderId="84" applyAlignment="1" pivotButton="0" quotePrefix="0" xfId="1">
      <alignment horizontal="center" vertical="center"/>
    </xf>
    <xf numFmtId="1" fontId="4" fillId="0" borderId="83" applyAlignment="1" pivotButton="0" quotePrefix="0" xfId="1">
      <alignment horizontal="center" vertical="center"/>
    </xf>
    <xf numFmtId="1" fontId="4" fillId="6" borderId="84" applyAlignment="1" applyProtection="1" pivotButton="0" quotePrefix="0" xfId="1">
      <alignment horizontal="center" vertical="center"/>
      <protection locked="0" hidden="0"/>
    </xf>
    <xf numFmtId="1" fontId="4" fillId="6" borderId="83" applyAlignment="1" applyProtection="1" pivotButton="0" quotePrefix="0" xfId="1">
      <alignment horizontal="center" vertical="center"/>
      <protection locked="0" hidden="0"/>
    </xf>
    <xf numFmtId="1" fontId="4" fillId="6" borderId="54" applyAlignment="1" applyProtection="1" pivotButton="0" quotePrefix="0" xfId="1">
      <alignment vertical="center"/>
      <protection locked="0" hidden="0"/>
    </xf>
    <xf numFmtId="1" fontId="4" fillId="6" borderId="76" applyAlignment="1" applyProtection="1" pivotButton="0" quotePrefix="0" xfId="1">
      <alignment vertical="center"/>
      <protection locked="0" hidden="0"/>
    </xf>
    <xf numFmtId="0" fontId="4" fillId="6" borderId="74" applyAlignment="1" applyProtection="1" pivotButton="0" quotePrefix="0" xfId="2">
      <alignment horizontal="center" vertical="center"/>
      <protection locked="0" hidden="0"/>
    </xf>
    <xf numFmtId="1" fontId="4" fillId="3" borderId="72" applyAlignment="1" pivotButton="0" quotePrefix="0" xfId="1">
      <alignment horizontal="center" vertical="center"/>
    </xf>
    <xf numFmtId="1" fontId="4" fillId="3" borderId="85" applyAlignment="1" pivotButton="0" quotePrefix="0" xfId="2">
      <alignment horizontal="center" vertical="center"/>
    </xf>
    <xf numFmtId="1" fontId="4" fillId="6" borderId="71" applyAlignment="1" applyProtection="1" pivotButton="0" quotePrefix="0" xfId="1">
      <alignment horizontal="center" vertical="center"/>
      <protection locked="0" hidden="0"/>
    </xf>
    <xf numFmtId="1" fontId="4" fillId="3" borderId="73" applyAlignment="1" pivotButton="0" quotePrefix="0" xfId="1">
      <alignment horizontal="center" vertical="center"/>
    </xf>
    <xf numFmtId="1" fontId="4" fillId="0" borderId="66" applyAlignment="1" pivotButton="0" quotePrefix="0" xfId="1">
      <alignment horizontal="center" vertical="center"/>
    </xf>
    <xf numFmtId="1" fontId="4" fillId="0" borderId="19" applyAlignment="1" pivotButton="0" quotePrefix="0" xfId="1">
      <alignment horizontal="center" vertical="center"/>
    </xf>
    <xf numFmtId="1" fontId="4" fillId="0" borderId="85" applyAlignment="1" pivotButton="0" quotePrefix="0" xfId="1">
      <alignment horizontal="center" vertical="center"/>
    </xf>
    <xf numFmtId="1" fontId="4" fillId="6" borderId="19" applyAlignment="1" applyProtection="1" pivotButton="0" quotePrefix="0" xfId="1">
      <alignment horizontal="center" vertical="center"/>
      <protection locked="0" hidden="0"/>
    </xf>
    <xf numFmtId="1" fontId="4" fillId="6" borderId="85" applyAlignment="1" applyProtection="1" pivotButton="0" quotePrefix="0" xfId="1">
      <alignment horizontal="center" vertical="center"/>
      <protection locked="0" hidden="0"/>
    </xf>
    <xf numFmtId="1" fontId="4" fillId="6" borderId="41" applyAlignment="1" applyProtection="1" pivotButton="0" quotePrefix="0" xfId="1">
      <alignment vertical="center"/>
      <protection locked="0" hidden="0"/>
    </xf>
    <xf numFmtId="1" fontId="4" fillId="6" borderId="44" applyAlignment="1" applyProtection="1" pivotButton="0" quotePrefix="0" xfId="1">
      <alignment vertical="center"/>
      <protection locked="0" hidden="0"/>
    </xf>
    <xf numFmtId="0" fontId="4" fillId="6" borderId="64" applyAlignment="1" applyProtection="1" pivotButton="0" quotePrefix="0" xfId="2">
      <alignment horizontal="center" vertical="center"/>
      <protection locked="0" hidden="0"/>
    </xf>
    <xf numFmtId="0" fontId="4" fillId="6" borderId="70" applyAlignment="1" applyProtection="1" pivotButton="0" quotePrefix="0" xfId="2">
      <alignment horizontal="center" vertical="center"/>
      <protection locked="0" hidden="0"/>
    </xf>
    <xf numFmtId="1" fontId="4" fillId="3" borderId="19" applyAlignment="1" pivotButton="0" quotePrefix="0" xfId="1">
      <alignment horizontal="center" vertical="center"/>
    </xf>
    <xf numFmtId="1" fontId="4" fillId="3" borderId="69" applyAlignment="1" pivotButton="0" quotePrefix="0" xfId="1">
      <alignment horizontal="center" vertical="center"/>
    </xf>
    <xf numFmtId="1" fontId="4" fillId="3" borderId="86" applyAlignment="1" pivotButton="0" quotePrefix="0" xfId="2">
      <alignment horizontal="center" vertical="center"/>
    </xf>
    <xf numFmtId="1" fontId="4" fillId="6" borderId="87" applyAlignment="1" applyProtection="1" pivotButton="0" quotePrefix="0" xfId="1">
      <alignment horizontal="center" vertical="center"/>
      <protection locked="0" hidden="0"/>
    </xf>
    <xf numFmtId="1" fontId="4" fillId="3" borderId="82" applyAlignment="1" pivotButton="0" quotePrefix="0" xfId="1">
      <alignment horizontal="center" vertical="center"/>
    </xf>
    <xf numFmtId="1" fontId="4" fillId="0" borderId="68" applyAlignment="1" pivotButton="0" quotePrefix="0" xfId="1">
      <alignment horizontal="center" vertical="center"/>
    </xf>
    <xf numFmtId="1" fontId="4" fillId="0" borderId="3" applyAlignment="1" pivotButton="0" quotePrefix="0" xfId="1">
      <alignment horizontal="center" vertical="center"/>
    </xf>
    <xf numFmtId="1" fontId="4" fillId="0" borderId="86" applyAlignment="1" pivotButton="0" quotePrefix="0" xfId="1">
      <alignment horizontal="center" vertical="center"/>
    </xf>
    <xf numFmtId="1" fontId="4" fillId="6" borderId="88" applyAlignment="1" applyProtection="1" pivotButton="0" quotePrefix="0" xfId="1">
      <alignment horizontal="center" vertical="center"/>
      <protection locked="0" hidden="0"/>
    </xf>
    <xf numFmtId="1" fontId="4" fillId="6" borderId="89" applyAlignment="1" applyProtection="1" pivotButton="0" quotePrefix="0" xfId="1">
      <alignment horizontal="center" vertical="center"/>
      <protection locked="0" hidden="0"/>
    </xf>
    <xf numFmtId="1" fontId="4" fillId="0" borderId="90" applyAlignment="1" pivotButton="0" quotePrefix="0" xfId="1">
      <alignment horizontal="center" vertical="center"/>
    </xf>
    <xf numFmtId="1" fontId="4" fillId="6" borderId="90" applyAlignment="1" applyProtection="1" pivotButton="0" quotePrefix="0" xfId="1">
      <alignment horizontal="center" vertical="center"/>
      <protection locked="0" hidden="0"/>
    </xf>
    <xf numFmtId="1" fontId="4" fillId="6" borderId="7" applyAlignment="1" applyProtection="1" pivotButton="0" quotePrefix="0" xfId="1">
      <alignment vertical="center"/>
      <protection locked="0" hidden="0"/>
    </xf>
    <xf numFmtId="1" fontId="4" fillId="6" borderId="91" applyAlignment="1" applyProtection="1" pivotButton="0" quotePrefix="0" xfId="1">
      <alignment vertical="center"/>
      <protection locked="0" hidden="0"/>
    </xf>
    <xf numFmtId="0" fontId="4" fillId="6" borderId="92" applyAlignment="1" applyProtection="1" pivotButton="0" quotePrefix="0" xfId="2">
      <alignment horizontal="center" vertical="center"/>
      <protection locked="0" hidden="0"/>
    </xf>
    <xf numFmtId="0" fontId="27" fillId="0" borderId="63" applyAlignment="1" pivotButton="0" quotePrefix="0" xfId="1">
      <alignment horizontal="center" wrapText="1"/>
    </xf>
    <xf numFmtId="0" fontId="27" fillId="0" borderId="93" applyAlignment="1" pivotButton="0" quotePrefix="0" xfId="1">
      <alignment horizontal="center" wrapText="1"/>
    </xf>
    <xf numFmtId="0" fontId="27" fillId="0" borderId="59" applyAlignment="1" pivotButton="0" quotePrefix="0" xfId="1">
      <alignment horizontal="center" wrapText="1"/>
    </xf>
    <xf numFmtId="0" fontId="27" fillId="0" borderId="57" applyAlignment="1" pivotButton="0" quotePrefix="0" xfId="1">
      <alignment horizontal="center" wrapText="1"/>
    </xf>
    <xf numFmtId="0" fontId="27" fillId="0" borderId="30" applyAlignment="1" pivotButton="0" quotePrefix="0" xfId="1">
      <alignment horizontal="center" wrapText="1"/>
    </xf>
    <xf numFmtId="0" fontId="27" fillId="0" borderId="61" applyAlignment="1" pivotButton="0" quotePrefix="0" xfId="1">
      <alignment horizontal="center" wrapText="1"/>
    </xf>
    <xf numFmtId="0" fontId="27" fillId="0" borderId="58" applyAlignment="1" pivotButton="0" quotePrefix="0" xfId="1">
      <alignment horizontal="center"/>
    </xf>
    <xf numFmtId="0" fontId="27" fillId="0" borderId="60" applyAlignment="1" pivotButton="0" quotePrefix="0" xfId="1">
      <alignment horizontal="center"/>
    </xf>
    <xf numFmtId="0" fontId="28" fillId="0" borderId="55" applyAlignment="1" pivotButton="0" quotePrefix="0" xfId="1">
      <alignment horizontal="center"/>
    </xf>
    <xf numFmtId="0" fontId="25" fillId="0" borderId="21" applyAlignment="1" pivotButton="0" quotePrefix="0" xfId="1">
      <alignment horizontal="center" vertical="center"/>
    </xf>
    <xf numFmtId="49" fontId="25" fillId="0" borderId="101" applyAlignment="1" pivotButton="0" quotePrefix="0" xfId="1">
      <alignment horizontal="center" vertical="center"/>
    </xf>
    <xf numFmtId="0" fontId="30" fillId="0" borderId="24" applyAlignment="1" pivotButton="0" quotePrefix="0" xfId="1">
      <alignment horizontal="right" vertical="top"/>
    </xf>
    <xf numFmtId="0" fontId="4" fillId="0" borderId="0" pivotButton="0" quotePrefix="0" xfId="1"/>
    <xf numFmtId="1" fontId="4" fillId="0" borderId="80" applyAlignment="1" pivotButton="0" quotePrefix="0" xfId="1">
      <alignment horizontal="center" vertical="center"/>
    </xf>
    <xf numFmtId="1" fontId="4" fillId="0" borderId="14" applyAlignment="1" pivotButton="0" quotePrefix="0" xfId="1">
      <alignment horizontal="center" vertical="center"/>
    </xf>
    <xf numFmtId="0" fontId="4" fillId="0" borderId="76" applyAlignment="1" pivotButton="0" quotePrefix="0" xfId="1">
      <alignment horizontal="center" vertical="center"/>
    </xf>
    <xf numFmtId="0" fontId="4" fillId="0" borderId="103" applyAlignment="1" pivotButton="0" quotePrefix="0" xfId="1">
      <alignment horizontal="center" vertical="center"/>
    </xf>
    <xf numFmtId="1" fontId="4" fillId="0" borderId="104" applyAlignment="1" pivotButton="0" quotePrefix="0" xfId="1">
      <alignment horizontal="center" vertical="center"/>
    </xf>
    <xf numFmtId="1" fontId="4" fillId="0" borderId="105" applyAlignment="1" pivotButton="0" quotePrefix="0" xfId="1">
      <alignment horizontal="center" vertical="center"/>
    </xf>
    <xf numFmtId="0" fontId="4" fillId="6" borderId="44" applyAlignment="1" applyProtection="1" pivotButton="0" quotePrefix="0" xfId="1">
      <alignment horizontal="center" vertical="center"/>
      <protection locked="0" hidden="0"/>
    </xf>
    <xf numFmtId="0" fontId="4" fillId="6" borderId="106" applyAlignment="1" applyProtection="1" pivotButton="0" quotePrefix="0" xfId="1">
      <alignment horizontal="center" vertical="center"/>
      <protection locked="0" hidden="0"/>
    </xf>
    <xf numFmtId="0" fontId="4" fillId="0" borderId="44" applyAlignment="1" pivotButton="0" quotePrefix="0" xfId="1">
      <alignment horizontal="center" vertical="center"/>
    </xf>
    <xf numFmtId="0" fontId="4" fillId="0" borderId="106" applyAlignment="1" pivotButton="0" quotePrefix="0" xfId="1">
      <alignment horizontal="center" vertical="center"/>
    </xf>
    <xf numFmtId="165" fontId="4" fillId="6" borderId="44" applyAlignment="1" applyProtection="1" pivotButton="0" quotePrefix="0" xfId="1">
      <alignment horizontal="center" vertical="center"/>
      <protection locked="0" hidden="0"/>
    </xf>
    <xf numFmtId="165" fontId="4" fillId="6" borderId="106" applyAlignment="1" applyProtection="1" pivotButton="0" quotePrefix="0" xfId="1">
      <alignment horizontal="center" vertical="center"/>
      <protection locked="0" hidden="0"/>
    </xf>
    <xf numFmtId="0" fontId="4" fillId="6" borderId="91" applyAlignment="1" applyProtection="1" pivotButton="0" quotePrefix="0" xfId="1">
      <alignment horizontal="center" vertical="center"/>
      <protection locked="0" hidden="0"/>
    </xf>
    <xf numFmtId="0" fontId="4" fillId="6" borderId="107" applyAlignment="1" applyProtection="1" pivotButton="0" quotePrefix="0" xfId="1">
      <alignment horizontal="center" vertical="center"/>
      <protection locked="0" hidden="0"/>
    </xf>
    <xf numFmtId="0" fontId="4" fillId="0" borderId="0" applyAlignment="1" pivotButton="0" quotePrefix="0" xfId="1">
      <alignment vertical="center"/>
    </xf>
    <xf numFmtId="0" fontId="25" fillId="0" borderId="23" applyAlignment="1" pivotButton="0" quotePrefix="0" xfId="1">
      <alignment horizontal="center" vertical="center"/>
    </xf>
    <xf numFmtId="0" fontId="25" fillId="0" borderId="63" applyAlignment="1" pivotButton="0" quotePrefix="0" xfId="1">
      <alignment horizontal="center" vertical="center"/>
    </xf>
    <xf numFmtId="0" fontId="25" fillId="0" borderId="58" applyAlignment="1" pivotButton="0" quotePrefix="0" xfId="1">
      <alignment horizontal="center" vertical="center"/>
    </xf>
    <xf numFmtId="0" fontId="4" fillId="0" borderId="1" pivotButton="0" quotePrefix="0" xfId="1"/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5" applyAlignment="1" pivotButton="0" quotePrefix="0" xfId="1">
      <alignment horizontal="right" vertical="center"/>
    </xf>
    <xf numFmtId="49" fontId="4" fillId="6" borderId="2" applyAlignment="1" applyProtection="1" pivotButton="0" quotePrefix="0" xfId="1">
      <alignment horizontal="left" vertical="center"/>
      <protection locked="0" hidden="0"/>
    </xf>
    <xf numFmtId="49" fontId="4" fillId="6" borderId="6" applyAlignment="1" applyProtection="1" pivotButton="0" quotePrefix="0" xfId="1">
      <alignment horizontal="left" vertical="center"/>
      <protection locked="0" hidden="0"/>
    </xf>
    <xf numFmtId="49" fontId="4" fillId="6" borderId="5" applyAlignment="1" applyProtection="1" pivotButton="0" quotePrefix="0" xfId="1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11" applyAlignment="1" pivotButton="0" quotePrefix="0" xfId="1">
      <alignment horizontal="right" vertical="center"/>
    </xf>
    <xf numFmtId="14" fontId="4" fillId="6" borderId="18" applyAlignment="1" applyProtection="1" pivotButton="0" quotePrefix="0" xfId="1">
      <alignment horizontal="left" vertical="center"/>
      <protection locked="0" hidden="0"/>
    </xf>
    <xf numFmtId="14" fontId="4" fillId="6" borderId="15" applyAlignment="1" applyProtection="1" pivotButton="0" quotePrefix="0" xfId="1">
      <alignment horizontal="left" vertical="center"/>
      <protection locked="0" hidden="0"/>
    </xf>
    <xf numFmtId="14" fontId="4" fillId="6" borderId="11" applyAlignment="1" applyProtection="1" pivotButton="0" quotePrefix="0" xfId="1">
      <alignment horizontal="left" vertical="center"/>
      <protection locked="0" hidden="0"/>
    </xf>
    <xf numFmtId="49" fontId="4" fillId="6" borderId="18" applyAlignment="1" applyProtection="1" pivotButton="0" quotePrefix="0" xfId="1">
      <alignment horizontal="left" vertical="center"/>
      <protection locked="0" hidden="0"/>
    </xf>
    <xf numFmtId="49" fontId="4" fillId="6" borderId="15" applyAlignment="1" applyProtection="1" pivotButton="0" quotePrefix="0" xfId="1">
      <alignment horizontal="left" vertical="center"/>
      <protection locked="0" hidden="0"/>
    </xf>
    <xf numFmtId="49" fontId="4" fillId="6" borderId="11" applyAlignment="1" applyProtection="1" pivotButton="0" quotePrefix="0" xfId="1">
      <alignment horizontal="left" vertical="center"/>
      <protection locked="0" hidden="0"/>
    </xf>
    <xf numFmtId="0" fontId="25" fillId="0" borderId="7" applyAlignment="1" pivotButton="0" quotePrefix="0" xfId="1">
      <alignment horizontal="right" vertical="center"/>
    </xf>
    <xf numFmtId="0" fontId="4" fillId="6" borderId="4" applyAlignment="1" applyProtection="1" pivotButton="0" quotePrefix="0" xfId="1">
      <alignment horizontal="left" vertical="center" wrapText="1"/>
      <protection locked="0" hidden="0"/>
    </xf>
    <xf numFmtId="0" fontId="4" fillId="6" borderId="6" applyAlignment="1" applyProtection="1" pivotButton="0" quotePrefix="0" xfId="1">
      <alignment horizontal="left" vertical="center" wrapText="1"/>
      <protection locked="0" hidden="0"/>
    </xf>
    <xf numFmtId="0" fontId="4" fillId="6" borderId="5" applyAlignment="1" applyProtection="1" pivotButton="0" quotePrefix="0" xfId="1">
      <alignment horizontal="left" vertical="center" wrapText="1"/>
      <protection locked="0" hidden="0"/>
    </xf>
    <xf numFmtId="0" fontId="25" fillId="0" borderId="46" applyAlignment="1" pivotButton="0" quotePrefix="0" xfId="1">
      <alignment horizontal="right" vertical="top"/>
    </xf>
    <xf numFmtId="0" fontId="25" fillId="0" borderId="0" applyAlignment="1" pivotButton="0" quotePrefix="0" xfId="1">
      <alignment horizontal="right" vertical="top"/>
    </xf>
    <xf numFmtId="0" fontId="25" fillId="0" borderId="20" applyAlignment="1" pivotButton="0" quotePrefix="0" xfId="1">
      <alignment horizontal="right" vertical="top"/>
    </xf>
    <xf numFmtId="0" fontId="25" fillId="0" borderId="1" applyAlignment="1" pivotButton="0" quotePrefix="0" xfId="1">
      <alignment horizontal="right" vertical="top"/>
    </xf>
    <xf numFmtId="0" fontId="4" fillId="6" borderId="10" applyAlignment="1" applyProtection="1" pivotButton="0" quotePrefix="0" xfId="1">
      <alignment horizontal="left" vertical="top" wrapText="1"/>
      <protection locked="0" hidden="0"/>
    </xf>
    <xf numFmtId="0" fontId="4" fillId="6" borderId="15" applyAlignment="1" applyProtection="1" pivotButton="0" quotePrefix="0" xfId="1">
      <alignment horizontal="left" vertical="top" wrapText="1"/>
      <protection locked="0" hidden="0"/>
    </xf>
    <xf numFmtId="0" fontId="4" fillId="6" borderId="11" applyAlignment="1" applyProtection="1" pivotButton="0" quotePrefix="0" xfId="1">
      <alignment horizontal="left" vertical="top" wrapText="1"/>
      <protection locked="0" hidden="0"/>
    </xf>
    <xf numFmtId="0" fontId="4" fillId="6" borderId="47" applyAlignment="1" applyProtection="1" pivotButton="0" quotePrefix="0" xfId="1">
      <alignment horizontal="left" vertical="top" wrapText="1"/>
      <protection locked="0" hidden="0"/>
    </xf>
    <xf numFmtId="0" fontId="4" fillId="6" borderId="53" applyAlignment="1" applyProtection="1" pivotButton="0" quotePrefix="0" xfId="1">
      <alignment horizontal="left" vertical="top" wrapText="1"/>
      <protection locked="0" hidden="0"/>
    </xf>
    <xf numFmtId="0" fontId="4" fillId="6" borderId="48" applyAlignment="1" applyProtection="1" pivotButton="0" quotePrefix="0" xfId="1">
      <alignment horizontal="left" vertical="top" wrapText="1"/>
      <protection locked="0" hidden="0"/>
    </xf>
    <xf numFmtId="0" fontId="25" fillId="0" borderId="52" applyAlignment="1" pivotButton="0" quotePrefix="0" xfId="1">
      <alignment horizontal="right" vertical="center"/>
    </xf>
    <xf numFmtId="0" fontId="25" fillId="0" borderId="53" applyAlignment="1" pivotButton="0" quotePrefix="0" xfId="1">
      <alignment horizontal="right" vertical="center"/>
    </xf>
    <xf numFmtId="0" fontId="25" fillId="0" borderId="48" applyAlignment="1" pivotButton="0" quotePrefix="0" xfId="1">
      <alignment horizontal="right" vertical="center"/>
    </xf>
    <xf numFmtId="49" fontId="4" fillId="6" borderId="52" applyAlignment="1" applyProtection="1" pivotButton="0" quotePrefix="0" xfId="1">
      <alignment horizontal="left" vertical="center"/>
      <protection locked="0" hidden="0"/>
    </xf>
    <xf numFmtId="49" fontId="4" fillId="6" borderId="53" applyAlignment="1" applyProtection="1" pivotButton="0" quotePrefix="0" xfId="1">
      <alignment horizontal="left" vertical="center"/>
      <protection locked="0" hidden="0"/>
    </xf>
    <xf numFmtId="49" fontId="4" fillId="6" borderId="48" applyAlignment="1" applyProtection="1" pivotButton="0" quotePrefix="0" xfId="1">
      <alignment horizontal="left" vertical="center"/>
      <protection locked="0" hidden="0"/>
    </xf>
    <xf numFmtId="0" fontId="25" fillId="0" borderId="20" applyAlignment="1" pivotButton="0" quotePrefix="0" xfId="1">
      <alignment horizontal="center" vertical="center"/>
    </xf>
    <xf numFmtId="0" fontId="25" fillId="0" borderId="1" applyAlignment="1" pivotButton="0" quotePrefix="0" xfId="1">
      <alignment horizontal="center" vertical="center"/>
    </xf>
    <xf numFmtId="0" fontId="25" fillId="0" borderId="23" applyAlignment="1" pivotButton="0" quotePrefix="0" xfId="1">
      <alignment horizontal="center" vertical="center"/>
    </xf>
    <xf numFmtId="0" fontId="25" fillId="0" borderId="112" applyAlignment="1" pivotButton="0" quotePrefix="0" xfId="1">
      <alignment horizontal="center" vertical="center"/>
    </xf>
    <xf numFmtId="0" fontId="25" fillId="0" borderId="57" applyAlignment="1" pivotButton="0" quotePrefix="0" xfId="1">
      <alignment horizontal="center" vertical="center"/>
    </xf>
    <xf numFmtId="0" fontId="25" fillId="0" borderId="58" applyAlignment="1" pivotButton="0" quotePrefix="0" xfId="1">
      <alignment horizontal="center" vertical="center"/>
    </xf>
    <xf numFmtId="49" fontId="25" fillId="0" borderId="102" applyAlignment="1" pivotButton="0" quotePrefix="0" xfId="1">
      <alignment horizontal="center" vertical="center"/>
    </xf>
    <xf numFmtId="49" fontId="25" fillId="0" borderId="111" applyAlignment="1" pivotButton="0" quotePrefix="0" xfId="1">
      <alignment horizontal="center" vertical="center"/>
    </xf>
    <xf numFmtId="0" fontId="25" fillId="0" borderId="32" applyAlignment="1" pivotButton="0" quotePrefix="0" xfId="1">
      <alignment horizontal="center" vertical="center"/>
    </xf>
    <xf numFmtId="0" fontId="20" fillId="0" borderId="33" applyAlignment="1" pivotButton="0" quotePrefix="0" xfId="3">
      <alignment horizontal="center" vertical="center"/>
    </xf>
    <xf numFmtId="0" fontId="25" fillId="0" borderId="110" applyAlignment="1" pivotButton="0" quotePrefix="0" xfId="1">
      <alignment horizontal="center" vertical="center"/>
    </xf>
    <xf numFmtId="0" fontId="20" fillId="0" borderId="33" applyAlignment="1" pivotButton="0" quotePrefix="0" xfId="2">
      <alignment horizontal="center" vertical="center"/>
    </xf>
    <xf numFmtId="0" fontId="20" fillId="0" borderId="109" applyAlignment="1" pivotButton="0" quotePrefix="0" xfId="2">
      <alignment horizontal="center" vertical="center"/>
    </xf>
    <xf numFmtId="0" fontId="25" fillId="0" borderId="8" applyAlignment="1" pivotButton="0" quotePrefix="0" xfId="1">
      <alignment horizontal="right" vertical="center"/>
    </xf>
    <xf numFmtId="0" fontId="25" fillId="0" borderId="40" applyAlignment="1" pivotButton="0" quotePrefix="0" xfId="1">
      <alignment horizontal="right" vertical="center"/>
    </xf>
    <xf numFmtId="0" fontId="25" fillId="0" borderId="105" applyAlignment="1" pivotButton="0" quotePrefix="0" xfId="1">
      <alignment horizontal="right" vertical="center"/>
    </xf>
    <xf numFmtId="0" fontId="25" fillId="0" borderId="101" applyAlignment="1" pivotButton="0" quotePrefix="0" xfId="1">
      <alignment horizontal="center" vertical="center"/>
    </xf>
    <xf numFmtId="0" fontId="20" fillId="0" borderId="108" applyAlignment="1" pivotButton="0" quotePrefix="0" xfId="3">
      <alignment horizontal="center" vertical="center"/>
    </xf>
    <xf numFmtId="0" fontId="25" fillId="0" borderId="108" applyAlignment="1" pivotButton="0" quotePrefix="0" xfId="1">
      <alignment horizontal="center" vertical="center"/>
    </xf>
    <xf numFmtId="0" fontId="20" fillId="0" borderId="96" applyAlignment="1" pivotButton="0" quotePrefix="0" xfId="3">
      <alignment horizontal="center" vertical="center"/>
    </xf>
    <xf numFmtId="0" fontId="25" fillId="0" borderId="96" applyAlignment="1" pivotButton="0" quotePrefix="0" xfId="1">
      <alignment horizontal="center" vertical="center"/>
    </xf>
    <xf numFmtId="0" fontId="20" fillId="0" borderId="95" applyAlignment="1" pivotButton="0" quotePrefix="0" xfId="2">
      <alignment vertical="center"/>
    </xf>
    <xf numFmtId="0" fontId="20" fillId="0" borderId="100" applyAlignment="1" pivotButton="0" quotePrefix="0" xfId="2">
      <alignment vertical="center"/>
    </xf>
    <xf numFmtId="0" fontId="20" fillId="0" borderId="95" applyAlignment="1" pivotButton="0" quotePrefix="0" xfId="2">
      <alignment horizontal="center" vertical="center"/>
    </xf>
    <xf numFmtId="0" fontId="20" fillId="0" borderId="94" applyAlignment="1" pivotButton="0" quotePrefix="0" xfId="2">
      <alignment horizontal="center" vertical="center"/>
    </xf>
    <xf numFmtId="0" fontId="25" fillId="0" borderId="41" applyAlignment="1" pivotButton="0" quotePrefix="0" xfId="1">
      <alignment horizontal="right" vertical="center"/>
    </xf>
    <xf numFmtId="0" fontId="25" fillId="0" borderId="6" applyAlignment="1" pivotButton="0" quotePrefix="0" xfId="1">
      <alignment horizontal="center" vertical="center"/>
    </xf>
    <xf numFmtId="0" fontId="25" fillId="0" borderId="7" applyAlignment="1" pivotButton="0" quotePrefix="0" xfId="1">
      <alignment horizontal="center" vertical="center"/>
    </xf>
    <xf numFmtId="0" fontId="4" fillId="6" borderId="50" applyAlignment="1" applyProtection="1" pivotButton="0" quotePrefix="0" xfId="1">
      <alignment horizontal="center" vertical="center"/>
      <protection locked="0" hidden="0"/>
    </xf>
    <xf numFmtId="0" fontId="20" fillId="6" borderId="40" applyAlignment="1" applyProtection="1" pivotButton="0" quotePrefix="0" xfId="3">
      <alignment horizontal="center" vertical="center"/>
      <protection locked="0" hidden="0"/>
    </xf>
    <xf numFmtId="0" fontId="4" fillId="6" borderId="10" applyAlignment="1" pivotButton="0" quotePrefix="0" xfId="1">
      <alignment horizontal="center" vertical="center"/>
    </xf>
    <xf numFmtId="0" fontId="20" fillId="6" borderId="15" applyAlignment="1" pivotButton="0" quotePrefix="0" xfId="3">
      <alignment horizontal="center" vertical="center"/>
    </xf>
    <xf numFmtId="0" fontId="4" fillId="6" borderId="4" applyAlignment="1" applyProtection="1" pivotButton="0" quotePrefix="0" xfId="1">
      <alignment horizontal="center" vertical="center"/>
      <protection locked="0" hidden="0"/>
    </xf>
    <xf numFmtId="0" fontId="20" fillId="6" borderId="6" applyAlignment="1" applyProtection="1" pivotButton="0" quotePrefix="0" xfId="2">
      <alignment horizontal="center" vertical="center"/>
      <protection locked="0" hidden="0"/>
    </xf>
    <xf numFmtId="0" fontId="20" fillId="6" borderId="7" applyAlignment="1" applyProtection="1" pivotButton="0" quotePrefix="0" xfId="2">
      <alignment horizontal="center" vertical="center"/>
      <protection locked="0" hidden="0"/>
    </xf>
    <xf numFmtId="0" fontId="4" fillId="6" borderId="4" applyAlignment="1" pivotButton="0" quotePrefix="0" xfId="1">
      <alignment horizontal="center" vertical="center"/>
    </xf>
    <xf numFmtId="0" fontId="20" fillId="6" borderId="6" applyAlignment="1" pivotButton="0" quotePrefix="0" xfId="2">
      <alignment horizontal="center" vertical="center"/>
    </xf>
    <xf numFmtId="0" fontId="20" fillId="6" borderId="5" applyAlignment="1" pivotButton="0" quotePrefix="0" xfId="2">
      <alignment horizontal="center" vertical="center"/>
    </xf>
    <xf numFmtId="0" fontId="25" fillId="0" borderId="15" applyAlignment="1" pivotButton="0" quotePrefix="0" xfId="1">
      <alignment horizontal="center" vertical="center"/>
    </xf>
    <xf numFmtId="0" fontId="25" fillId="0" borderId="41" applyAlignment="1" pivotButton="0" quotePrefix="0" xfId="1">
      <alignment horizontal="center" vertical="center"/>
    </xf>
    <xf numFmtId="0" fontId="4" fillId="6" borderId="10" applyAlignment="1" applyProtection="1" pivotButton="0" quotePrefix="0" xfId="1">
      <alignment horizontal="center" vertical="center"/>
      <protection locked="0" hidden="0"/>
    </xf>
    <xf numFmtId="0" fontId="20" fillId="6" borderId="15" applyAlignment="1" applyProtection="1" pivotButton="0" quotePrefix="0" xfId="3">
      <alignment horizontal="center" vertical="center"/>
      <protection locked="0" hidden="0"/>
    </xf>
    <xf numFmtId="49" fontId="4" fillId="6" borderId="50" applyAlignment="1" applyProtection="1" pivotButton="0" quotePrefix="0" xfId="1">
      <alignment horizontal="center" vertical="center"/>
      <protection locked="0" hidden="0"/>
    </xf>
    <xf numFmtId="49" fontId="20" fillId="6" borderId="40" applyAlignment="1" applyProtection="1" pivotButton="0" quotePrefix="0" xfId="2">
      <alignment horizontal="center" vertical="center"/>
      <protection locked="0" hidden="0"/>
    </xf>
    <xf numFmtId="49" fontId="20" fillId="6" borderId="105" applyAlignment="1" applyProtection="1" pivotButton="0" quotePrefix="0" xfId="2">
      <alignment horizontal="center" vertical="center"/>
      <protection locked="0" hidden="0"/>
    </xf>
    <xf numFmtId="0" fontId="20" fillId="6" borderId="15" applyAlignment="1" pivotButton="0" quotePrefix="0" xfId="2">
      <alignment horizontal="center" vertical="center"/>
    </xf>
    <xf numFmtId="0" fontId="20" fillId="6" borderId="11" applyAlignment="1" pivotButton="0" quotePrefix="0" xfId="2">
      <alignment horizontal="center" vertical="center"/>
    </xf>
    <xf numFmtId="14" fontId="4" fillId="6" borderId="10" applyAlignment="1" applyProtection="1" pivotButton="0" quotePrefix="0" xfId="1">
      <alignment horizontal="center" vertical="center"/>
      <protection locked="0" hidden="0"/>
    </xf>
    <xf numFmtId="14" fontId="20" fillId="6" borderId="15" applyAlignment="1" applyProtection="1" pivotButton="0" quotePrefix="0" xfId="3">
      <alignment horizontal="center" vertical="center"/>
      <protection locked="0" hidden="0"/>
    </xf>
    <xf numFmtId="166" fontId="4" fillId="6" borderId="10" applyAlignment="1" pivotButton="0" quotePrefix="0" xfId="1">
      <alignment horizontal="center" vertical="center"/>
    </xf>
    <xf numFmtId="166" fontId="20" fillId="6" borderId="15" applyAlignment="1" pivotButton="0" quotePrefix="0" xfId="3">
      <alignment horizontal="center" vertical="center"/>
    </xf>
    <xf numFmtId="14" fontId="20" fillId="6" borderId="15" applyAlignment="1" applyProtection="1" pivotButton="0" quotePrefix="0" xfId="2">
      <alignment horizontal="center" vertical="center"/>
      <protection locked="0" hidden="0"/>
    </xf>
    <xf numFmtId="14" fontId="20" fillId="6" borderId="41" applyAlignment="1" applyProtection="1" pivotButton="0" quotePrefix="0" xfId="2">
      <alignment horizontal="center" vertical="center"/>
      <protection locked="0" hidden="0"/>
    </xf>
    <xf numFmtId="14" fontId="4" fillId="6" borderId="10" applyAlignment="1" pivotButton="0" quotePrefix="0" xfId="1">
      <alignment horizontal="center" vertical="center"/>
    </xf>
    <xf numFmtId="14" fontId="20" fillId="6" borderId="15" applyAlignment="1" pivotButton="0" quotePrefix="0" xfId="2">
      <alignment horizontal="center" vertical="center"/>
    </xf>
    <xf numFmtId="14" fontId="20" fillId="6" borderId="11" applyAlignment="1" pivotButton="0" quotePrefix="0" xfId="2">
      <alignment horizontal="center" vertical="center"/>
    </xf>
    <xf numFmtId="10" fontId="4" fillId="6" borderId="10" applyAlignment="1" applyProtection="1" pivotButton="0" quotePrefix="0" xfId="1">
      <alignment horizontal="center" vertical="center"/>
      <protection locked="0" hidden="0"/>
    </xf>
    <xf numFmtId="10" fontId="20" fillId="6" borderId="15" applyAlignment="1" applyProtection="1" pivotButton="0" quotePrefix="0" xfId="3">
      <alignment horizontal="center" vertical="center"/>
      <protection locked="0" hidden="0"/>
    </xf>
    <xf numFmtId="10" fontId="4" fillId="6" borderId="10" applyAlignment="1" applyProtection="1" pivotButton="0" quotePrefix="0" xfId="3">
      <alignment horizontal="center" vertical="center"/>
      <protection locked="0" hidden="0"/>
    </xf>
    <xf numFmtId="10" fontId="4" fillId="6" borderId="15" applyAlignment="1" applyProtection="1" pivotButton="0" quotePrefix="0" xfId="3">
      <alignment horizontal="center" vertical="center"/>
      <protection locked="0" hidden="0"/>
    </xf>
    <xf numFmtId="10" fontId="20" fillId="6" borderId="15" applyAlignment="1" applyProtection="1" pivotButton="0" quotePrefix="0" xfId="2">
      <alignment horizontal="center" vertical="center"/>
      <protection locked="0" hidden="0"/>
    </xf>
    <xf numFmtId="10" fontId="20" fillId="6" borderId="41" applyAlignment="1" applyProtection="1" pivotButton="0" quotePrefix="0" xfId="2">
      <alignment horizontal="center" vertical="center"/>
      <protection locked="0" hidden="0"/>
    </xf>
    <xf numFmtId="10" fontId="4" fillId="6" borderId="10" applyAlignment="1" applyProtection="1" pivotButton="0" quotePrefix="0" xfId="2">
      <alignment horizontal="center" vertical="center"/>
      <protection locked="0" hidden="0"/>
    </xf>
    <xf numFmtId="10" fontId="4" fillId="6" borderId="15" applyAlignment="1" applyProtection="1" pivotButton="0" quotePrefix="0" xfId="2">
      <alignment horizontal="center" vertical="center"/>
      <protection locked="0" hidden="0"/>
    </xf>
    <xf numFmtId="10" fontId="4" fillId="6" borderId="11" applyAlignment="1" applyProtection="1" pivotButton="0" quotePrefix="0" xfId="2">
      <alignment horizontal="center" vertical="center"/>
      <protection locked="0" hidden="0"/>
    </xf>
    <xf numFmtId="0" fontId="4" fillId="0" borderId="10" applyAlignment="1" pivotButton="0" quotePrefix="0" xfId="1">
      <alignment horizontal="center" vertical="center"/>
    </xf>
    <xf numFmtId="0" fontId="20" fillId="0" borderId="15" applyAlignment="1" pivotButton="0" quotePrefix="0" xfId="3">
      <alignment horizontal="center" vertical="center"/>
    </xf>
    <xf numFmtId="0" fontId="20" fillId="0" borderId="41" applyAlignment="1" pivotButton="0" quotePrefix="0" xfId="3">
      <alignment horizontal="center" vertical="center"/>
    </xf>
    <xf numFmtId="0" fontId="20" fillId="0" borderId="15" applyAlignment="1" pivotButton="0" quotePrefix="0" xfId="2">
      <alignment horizontal="center" vertical="center"/>
    </xf>
    <xf numFmtId="0" fontId="20" fillId="0" borderId="41" applyAlignment="1" pivotButton="0" quotePrefix="0" xfId="2">
      <alignment horizontal="center" vertical="center"/>
    </xf>
    <xf numFmtId="0" fontId="20" fillId="0" borderId="11" applyAlignment="1" pivotButton="0" quotePrefix="0" xfId="2">
      <alignment horizontal="center" vertical="center"/>
    </xf>
    <xf numFmtId="0" fontId="25" fillId="0" borderId="18" applyAlignment="1" pivotButton="0" quotePrefix="0" xfId="1">
      <alignment horizontal="center" vertical="center"/>
    </xf>
    <xf numFmtId="1" fontId="4" fillId="6" borderId="10" applyAlignment="1" applyProtection="1" pivotButton="0" quotePrefix="0" xfId="1">
      <alignment horizontal="center" vertical="center"/>
      <protection locked="0" hidden="0"/>
    </xf>
    <xf numFmtId="1" fontId="20" fillId="6" borderId="15" applyAlignment="1" applyProtection="1" pivotButton="0" quotePrefix="0" xfId="3">
      <alignment horizontal="center" vertical="center"/>
      <protection locked="0" hidden="0"/>
    </xf>
    <xf numFmtId="1" fontId="20" fillId="6" borderId="41" applyAlignment="1" applyProtection="1" pivotButton="0" quotePrefix="0" xfId="3">
      <alignment horizontal="center" vertical="center"/>
      <protection locked="0" hidden="0"/>
    </xf>
    <xf numFmtId="0" fontId="20" fillId="6" borderId="15" applyAlignment="1" applyProtection="1" pivotButton="0" quotePrefix="0" xfId="2">
      <alignment horizontal="center" vertical="center"/>
      <protection locked="0" hidden="0"/>
    </xf>
    <xf numFmtId="0" fontId="20" fillId="6" borderId="41" applyAlignment="1" applyProtection="1" pivotButton="0" quotePrefix="0" xfId="2">
      <alignment horizontal="center" vertical="center"/>
      <protection locked="0" hidden="0"/>
    </xf>
    <xf numFmtId="0" fontId="4" fillId="6" borderId="15" applyAlignment="1" applyProtection="1" pivotButton="0" quotePrefix="0" xfId="1">
      <alignment horizontal="center" vertical="center"/>
      <protection locked="0" hidden="0"/>
    </xf>
    <xf numFmtId="0" fontId="20" fillId="6" borderId="11" applyAlignment="1" applyProtection="1" pivotButton="0" quotePrefix="0" xfId="2">
      <alignment horizontal="center" vertical="center"/>
      <protection locked="0" hidden="0"/>
    </xf>
    <xf numFmtId="0" fontId="25" fillId="0" borderId="53" applyAlignment="1" pivotButton="0" quotePrefix="0" xfId="1">
      <alignment horizontal="center" vertical="center"/>
    </xf>
    <xf numFmtId="0" fontId="25" fillId="0" borderId="54" applyAlignment="1" pivotButton="0" quotePrefix="0" xfId="1">
      <alignment horizontal="center" vertical="center"/>
    </xf>
    <xf numFmtId="167" fontId="29" fillId="0" borderId="47" applyAlignment="1" pivotButton="0" quotePrefix="0" xfId="1">
      <alignment horizontal="center" vertical="center"/>
    </xf>
    <xf numFmtId="167" fontId="29" fillId="0" borderId="53" applyAlignment="1" pivotButton="0" quotePrefix="0" xfId="1">
      <alignment horizontal="center" vertical="center"/>
    </xf>
    <xf numFmtId="167" fontId="29" fillId="0" borderId="54" applyAlignment="1" pivotButton="0" quotePrefix="0" xfId="1">
      <alignment horizontal="center" vertical="center"/>
    </xf>
    <xf numFmtId="1" fontId="4" fillId="0" borderId="47" applyAlignment="1" pivotButton="0" quotePrefix="0" xfId="1">
      <alignment horizontal="center" vertical="center"/>
    </xf>
    <xf numFmtId="1" fontId="20" fillId="0" borderId="53" applyAlignment="1" pivotButton="0" quotePrefix="0" xfId="2">
      <alignment horizontal="center" vertical="center"/>
    </xf>
    <xf numFmtId="1" fontId="20" fillId="0" borderId="54" applyAlignment="1" pivotButton="0" quotePrefix="0" xfId="2">
      <alignment horizontal="center" vertical="center"/>
    </xf>
    <xf numFmtId="1" fontId="20" fillId="0" borderId="48" applyAlignment="1" pivotButton="0" quotePrefix="0" xfId="2">
      <alignment horizontal="center" vertical="center"/>
    </xf>
    <xf numFmtId="0" fontId="25" fillId="0" borderId="52" applyAlignment="1" pivotButton="0" quotePrefix="0" xfId="1">
      <alignment horizontal="center" vertical="center"/>
    </xf>
    <xf numFmtId="0" fontId="25" fillId="0" borderId="13" applyAlignment="1" pivotButton="0" quotePrefix="0" xfId="1">
      <alignment horizontal="center" vertical="center"/>
    </xf>
    <xf numFmtId="0" fontId="25" fillId="0" borderId="14" applyAlignment="1" pivotButton="0" quotePrefix="0" xfId="1">
      <alignment horizontal="center" vertical="center"/>
    </xf>
    <xf numFmtId="49" fontId="25" fillId="0" borderId="27" applyAlignment="1" pivotButton="0" quotePrefix="0" xfId="1">
      <alignment horizontal="center" vertical="center"/>
    </xf>
    <xf numFmtId="0" fontId="25" fillId="0" borderId="29" applyAlignment="1" pivotButton="0" quotePrefix="0" xfId="2">
      <alignment horizontal="center" vertical="center"/>
    </xf>
    <xf numFmtId="0" fontId="25" fillId="0" borderId="27" applyAlignment="1" pivotButton="0" quotePrefix="0" xfId="2">
      <alignment horizontal="center" vertical="center"/>
    </xf>
    <xf numFmtId="0" fontId="25" fillId="0" borderId="28" applyAlignment="1" pivotButton="0" quotePrefix="0" xfId="1">
      <alignment horizontal="center" vertical="center"/>
    </xf>
    <xf numFmtId="0" fontId="25" fillId="0" borderId="29" applyAlignment="1" pivotButton="0" quotePrefix="0" xfId="1">
      <alignment horizontal="center" vertical="center"/>
    </xf>
    <xf numFmtId="0" fontId="25" fillId="0" borderId="25" applyAlignment="1" pivotButton="0" quotePrefix="0" xfId="1">
      <alignment horizontal="center" vertical="center"/>
    </xf>
    <xf numFmtId="0" fontId="25" fillId="0" borderId="31" applyAlignment="1" pivotButton="0" quotePrefix="0" xfId="1">
      <alignment horizontal="center" vertical="center"/>
    </xf>
    <xf numFmtId="0" fontId="29" fillId="0" borderId="57" applyAlignment="1" pivotButton="0" quotePrefix="0" xfId="1">
      <alignment horizontal="left" vertical="top"/>
    </xf>
    <xf numFmtId="0" fontId="29" fillId="0" borderId="63" applyAlignment="1" pivotButton="0" quotePrefix="0" xfId="1">
      <alignment horizontal="left" vertical="top"/>
    </xf>
    <xf numFmtId="0" fontId="25" fillId="0" borderId="95" applyAlignment="1" pivotButton="0" quotePrefix="0" xfId="1">
      <alignment horizontal="center" vertical="center"/>
    </xf>
    <xf numFmtId="0" fontId="25" fillId="0" borderId="96" applyAlignment="1" pivotButton="0" quotePrefix="0" xfId="2">
      <alignment horizontal="center" vertical="center"/>
    </xf>
    <xf numFmtId="0" fontId="25" fillId="0" borderId="95" applyAlignment="1" pivotButton="0" quotePrefix="0" xfId="2">
      <alignment horizontal="center" vertical="center"/>
    </xf>
    <xf numFmtId="0" fontId="25" fillId="0" borderId="100" applyAlignment="1" pivotButton="0" quotePrefix="0" xfId="2">
      <alignment horizontal="center" vertical="center"/>
    </xf>
    <xf numFmtId="0" fontId="25" fillId="0" borderId="99" applyAlignment="1" pivotButton="0" quotePrefix="0" xfId="1">
      <alignment horizontal="center" vertical="center"/>
    </xf>
    <xf numFmtId="0" fontId="20" fillId="0" borderId="98" applyAlignment="1" pivotButton="0" quotePrefix="0" xfId="2">
      <alignment vertical="center"/>
    </xf>
    <xf numFmtId="0" fontId="20" fillId="0" borderId="97" applyAlignment="1" pivotButton="0" quotePrefix="0" xfId="2">
      <alignment vertical="center"/>
    </xf>
    <xf numFmtId="0" fontId="20" fillId="0" borderId="95" applyAlignment="1" pivotButton="0" quotePrefix="0" xfId="2">
      <alignment horizontal="center" vertical="center"/>
    </xf>
    <xf numFmtId="0" fontId="20" fillId="0" borderId="94" applyAlignment="1" pivotButton="0" quotePrefix="0" xfId="2">
      <alignment horizontal="center" vertical="center"/>
    </xf>
    <xf numFmtId="0" fontId="28" fillId="0" borderId="56" applyAlignment="1" pivotButton="0" quotePrefix="0" xfId="1">
      <alignment horizontal="center"/>
    </xf>
    <xf numFmtId="0" fontId="28" fillId="0" borderId="57" applyAlignment="1" pivotButton="0" quotePrefix="0" xfId="1">
      <alignment horizontal="center"/>
    </xf>
    <xf numFmtId="0" fontId="28" fillId="0" borderId="58" applyAlignment="1" pivotButton="0" quotePrefix="0" xfId="1">
      <alignment horizontal="center"/>
    </xf>
    <xf numFmtId="0" fontId="14" fillId="6" borderId="82" applyAlignment="1" applyProtection="1" pivotButton="0" quotePrefix="0" xfId="1">
      <alignment horizontal="left" vertical="center"/>
      <protection locked="0" hidden="0"/>
    </xf>
    <xf numFmtId="0" fontId="14" fillId="6" borderId="6" applyAlignment="1" applyProtection="1" pivotButton="0" quotePrefix="0" xfId="1">
      <alignment horizontal="left" vertical="center"/>
      <protection locked="0" hidden="0"/>
    </xf>
    <xf numFmtId="0" fontId="14" fillId="6" borderId="7" applyAlignment="1" applyProtection="1" pivotButton="0" quotePrefix="0" xfId="1">
      <alignment horizontal="left" vertical="center"/>
      <protection locked="0" hidden="0"/>
    </xf>
    <xf numFmtId="0" fontId="4" fillId="6" borderId="73" applyAlignment="1" applyProtection="1" pivotButton="0" quotePrefix="0" xfId="1">
      <alignment horizontal="left" vertical="center"/>
      <protection locked="0" hidden="0"/>
    </xf>
    <xf numFmtId="0" fontId="4" fillId="6" borderId="15" applyAlignment="1" applyProtection="1" pivotButton="0" quotePrefix="0" xfId="1">
      <alignment horizontal="left" vertical="center"/>
      <protection locked="0" hidden="0"/>
    </xf>
    <xf numFmtId="0" fontId="4" fillId="6" borderId="41" applyAlignment="1" applyProtection="1" pivotButton="0" quotePrefix="0" xfId="1">
      <alignment horizontal="left" vertical="center"/>
      <protection locked="0" hidden="0"/>
    </xf>
    <xf numFmtId="0" fontId="14" fillId="6" borderId="73" applyAlignment="1" applyProtection="1" pivotButton="0" quotePrefix="0" xfId="1">
      <alignment horizontal="left" vertical="center"/>
      <protection locked="0" hidden="0"/>
    </xf>
    <xf numFmtId="0" fontId="14" fillId="6" borderId="15" applyAlignment="1" applyProtection="1" pivotButton="0" quotePrefix="0" xfId="1">
      <alignment horizontal="left" vertical="center"/>
      <protection locked="0" hidden="0"/>
    </xf>
    <xf numFmtId="0" fontId="14" fillId="6" borderId="41" applyAlignment="1" applyProtection="1" pivotButton="0" quotePrefix="0" xfId="1">
      <alignment horizontal="left" vertical="center"/>
      <protection locked="0" hidden="0"/>
    </xf>
    <xf numFmtId="0" fontId="4" fillId="6" borderId="75" applyAlignment="1" applyProtection="1" pivotButton="0" quotePrefix="0" xfId="1">
      <alignment horizontal="left" vertical="center"/>
      <protection locked="0" hidden="0"/>
    </xf>
    <xf numFmtId="0" fontId="4" fillId="6" borderId="53" applyAlignment="1" applyProtection="1" pivotButton="0" quotePrefix="0" xfId="1">
      <alignment horizontal="left" vertical="center"/>
      <protection locked="0" hidden="0"/>
    </xf>
    <xf numFmtId="0" fontId="4" fillId="6" borderId="54" applyAlignment="1" applyProtection="1" pivotButton="0" quotePrefix="0" xfId="1">
      <alignment horizontal="left" vertical="center"/>
      <protection locked="0" hidden="0"/>
    </xf>
    <xf numFmtId="0" fontId="3" fillId="2" borderId="73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1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53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1" applyAlignment="1" pivotButton="0" quotePrefix="0" xfId="0">
      <alignment horizontal="center" vertical="center"/>
    </xf>
    <xf numFmtId="0" fontId="3" fillId="2" borderId="82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7" applyAlignment="1" pivotButton="0" quotePrefix="0" xfId="0">
      <alignment horizontal="center" vertical="center"/>
    </xf>
    <xf numFmtId="1" fontId="3" fillId="0" borderId="54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6" applyAlignment="1" pivotButton="0" quotePrefix="0" xfId="0">
      <alignment horizontal="center"/>
    </xf>
    <xf numFmtId="0" fontId="0" fillId="0" borderId="57" pivotButton="0" quotePrefix="0" xfId="0"/>
    <xf numFmtId="0" fontId="0" fillId="0" borderId="58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2" applyAlignment="1" pivotButton="0" quotePrefix="0" xfId="0">
      <alignment horizontal="right" vertical="center"/>
    </xf>
    <xf numFmtId="0" fontId="16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10" fontId="3" fillId="3" borderId="10" applyAlignment="1" pivotButton="0" quotePrefix="0" xfId="0">
      <alignment horizontal="center" vertical="center"/>
    </xf>
    <xf numFmtId="10" fontId="3" fillId="3" borderId="41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1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3" borderId="10" applyAlignment="1" pivotButton="0" quotePrefix="0" xfId="0">
      <alignment horizontal="center" vertical="center"/>
    </xf>
    <xf numFmtId="14" fontId="3" fillId="3" borderId="41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8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1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7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4" applyAlignment="1" pivotButton="0" quotePrefix="0" xfId="1">
      <alignment horizontal="right" vertical="center"/>
    </xf>
    <xf numFmtId="49" fontId="4" fillId="2" borderId="47" applyAlignment="1" applyProtection="1" pivotButton="0" quotePrefix="0" xfId="1">
      <alignment horizontal="left" vertical="center"/>
      <protection locked="0" hidden="0"/>
    </xf>
    <xf numFmtId="49" fontId="4" fillId="2" borderId="53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0" fontId="25" fillId="0" borderId="131" applyAlignment="1" pivotButton="0" quotePrefix="0" xfId="1">
      <alignment horizontal="right" vertical="center"/>
    </xf>
    <xf numFmtId="0" fontId="0" fillId="0" borderId="6" pivotButton="0" quotePrefix="0" xfId="0"/>
    <xf numFmtId="0" fontId="0" fillId="0" borderId="5" pivotButton="0" quotePrefix="0" xfId="0"/>
    <xf numFmtId="49" fontId="4" fillId="6" borderId="131" applyAlignment="1" applyProtection="1" pivotButton="0" quotePrefix="0" xfId="1">
      <alignment horizontal="left" vertical="center"/>
      <protection locked="0" hidden="0"/>
    </xf>
    <xf numFmtId="0" fontId="25" fillId="0" borderId="127" applyAlignment="1" pivotButton="0" quotePrefix="0" xfId="1">
      <alignment horizontal="right" vertical="center"/>
    </xf>
    <xf numFmtId="0" fontId="0" fillId="0" borderId="15" pivotButton="0" quotePrefix="0" xfId="0"/>
    <xf numFmtId="0" fontId="0" fillId="0" borderId="11" pivotButton="0" quotePrefix="0" xfId="0"/>
    <xf numFmtId="14" fontId="4" fillId="6" borderId="127" applyAlignment="1" applyProtection="1" pivotButton="0" quotePrefix="0" xfId="1">
      <alignment horizontal="left" vertical="center"/>
      <protection locked="0" hidden="0"/>
    </xf>
    <xf numFmtId="49" fontId="4" fillId="6" borderId="127" applyAlignment="1" applyProtection="1" pivotButton="0" quotePrefix="0" xfId="1">
      <alignment horizontal="left" vertical="center"/>
      <protection locked="0" hidden="0"/>
    </xf>
    <xf numFmtId="0" fontId="25" fillId="0" borderId="107" applyAlignment="1" pivotButton="0" quotePrefix="0" xfId="1">
      <alignment horizontal="right" vertical="center"/>
    </xf>
    <xf numFmtId="0" fontId="0" fillId="0" borderId="7" pivotButton="0" quotePrefix="0" xfId="0"/>
    <xf numFmtId="0" fontId="4" fillId="6" borderId="122" applyAlignment="1" applyProtection="1" pivotButton="0" quotePrefix="0" xfId="1">
      <alignment horizontal="left" vertical="center" wrapText="1"/>
      <protection locked="0" hidden="0"/>
    </xf>
    <xf numFmtId="0" fontId="4" fillId="6" borderId="121" applyAlignment="1" applyProtection="1" pivotButton="0" quotePrefix="0" xfId="1">
      <alignment horizontal="left" vertical="top" wrapText="1"/>
      <protection locked="0" hidden="0"/>
    </xf>
    <xf numFmtId="0" fontId="0" fillId="0" borderId="13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1" pivotButton="0" quotePrefix="0" xfId="0"/>
    <xf numFmtId="0" fontId="0" fillId="0" borderId="50" pivotButton="0" quotePrefix="0" xfId="0"/>
    <xf numFmtId="0" fontId="0" fillId="0" borderId="40" pivotButton="0" quotePrefix="0" xfId="0"/>
    <xf numFmtId="0" fontId="0" fillId="0" borderId="104" pivotButton="0" quotePrefix="0" xfId="0"/>
    <xf numFmtId="0" fontId="25" fillId="0" borderId="129" applyAlignment="1" pivotButton="0" quotePrefix="0" xfId="1">
      <alignment horizontal="right" vertical="center"/>
    </xf>
    <xf numFmtId="0" fontId="0" fillId="0" borderId="53" pivotButton="0" quotePrefix="0" xfId="0"/>
    <xf numFmtId="0" fontId="0" fillId="0" borderId="48" pivotButton="0" quotePrefix="0" xfId="0"/>
    <xf numFmtId="49" fontId="4" fillId="6" borderId="129" applyAlignment="1" applyProtection="1" pivotButton="0" quotePrefix="0" xfId="1">
      <alignment horizontal="left" vertical="center"/>
      <protection locked="0" hidden="0"/>
    </xf>
    <xf numFmtId="0" fontId="25" fillId="0" borderId="130" applyAlignment="1" pivotButton="0" quotePrefix="0" xfId="1">
      <alignment horizontal="center" vertical="center"/>
    </xf>
    <xf numFmtId="0" fontId="0" fillId="0" borderId="23" pivotButton="0" quotePrefix="0" xfId="0"/>
    <xf numFmtId="0" fontId="25" fillId="0" borderId="123" applyAlignment="1" pivotButton="0" quotePrefix="0" xfId="1">
      <alignment horizontal="center" vertical="center"/>
    </xf>
    <xf numFmtId="49" fontId="25" fillId="0" borderId="124" applyAlignment="1" pivotButton="0" quotePrefix="0" xfId="1">
      <alignment horizontal="center" vertical="center"/>
    </xf>
    <xf numFmtId="0" fontId="0" fillId="0" borderId="111" pivotButton="0" quotePrefix="0" xfId="0"/>
    <xf numFmtId="0" fontId="0" fillId="0" borderId="33" pivotButton="0" quotePrefix="0" xfId="0"/>
    <xf numFmtId="0" fontId="25" fillId="0" borderId="125" applyAlignment="1" pivotButton="0" quotePrefix="0" xfId="1">
      <alignment horizontal="center" vertical="center"/>
    </xf>
    <xf numFmtId="0" fontId="0" fillId="0" borderId="109" pivotButton="0" quotePrefix="0" xfId="0"/>
    <xf numFmtId="0" fontId="25" fillId="0" borderId="126" applyAlignment="1" pivotButton="0" quotePrefix="0" xfId="1">
      <alignment horizontal="right" vertical="center"/>
    </xf>
    <xf numFmtId="0" fontId="0" fillId="0" borderId="105" pivotButton="0" quotePrefix="0" xfId="0"/>
    <xf numFmtId="0" fontId="0" fillId="0" borderId="95" pivotButton="0" quotePrefix="0" xfId="0"/>
    <xf numFmtId="0" fontId="0" fillId="0" borderId="100" pivotButton="0" quotePrefix="0" xfId="0"/>
    <xf numFmtId="0" fontId="25" fillId="0" borderId="115" applyAlignment="1" pivotButton="0" quotePrefix="0" xfId="1">
      <alignment horizontal="center" vertical="center"/>
    </xf>
    <xf numFmtId="0" fontId="0" fillId="0" borderId="94" pivotButton="0" quotePrefix="0" xfId="0"/>
    <xf numFmtId="0" fontId="25" fillId="0" borderId="106" applyAlignment="1" pivotButton="0" quotePrefix="0" xfId="1">
      <alignment horizontal="right" vertical="center"/>
    </xf>
    <xf numFmtId="0" fontId="0" fillId="0" borderId="41" pivotButton="0" quotePrefix="0" xfId="0"/>
    <xf numFmtId="0" fontId="4" fillId="6" borderId="122" applyAlignment="1" pivotButton="0" quotePrefix="0" xfId="1">
      <alignment horizontal="center" vertical="center"/>
    </xf>
    <xf numFmtId="49" fontId="4" fillId="6" borderId="51" applyAlignment="1" applyProtection="1" pivotButton="0" quotePrefix="0" xfId="1">
      <alignment horizontal="center" vertical="center"/>
      <protection locked="0" hidden="0"/>
    </xf>
    <xf numFmtId="0" fontId="4" fillId="6" borderId="121" applyAlignment="1" pivotButton="0" quotePrefix="0" xfId="1">
      <alignment horizontal="center" vertical="center"/>
    </xf>
    <xf numFmtId="166" fontId="4" fillId="6" borderId="10" applyAlignment="1" pivotButton="0" quotePrefix="0" xfId="1">
      <alignment horizontal="center" vertical="center"/>
    </xf>
    <xf numFmtId="14" fontId="4" fillId="6" borderId="44" applyAlignment="1" applyProtection="1" pivotButton="0" quotePrefix="0" xfId="1">
      <alignment horizontal="center" vertical="center"/>
      <protection locked="0" hidden="0"/>
    </xf>
    <xf numFmtId="14" fontId="4" fillId="6" borderId="121" applyAlignment="1" pivotButton="0" quotePrefix="0" xfId="1">
      <alignment horizontal="center" vertical="center"/>
    </xf>
    <xf numFmtId="10" fontId="4" fillId="6" borderId="44" applyAlignment="1" applyProtection="1" pivotButton="0" quotePrefix="0" xfId="1">
      <alignment horizontal="center" vertical="center"/>
      <protection locked="0" hidden="0"/>
    </xf>
    <xf numFmtId="10" fontId="4" fillId="6" borderId="121" applyAlignment="1" applyProtection="1" pivotButton="0" quotePrefix="0" xfId="2">
      <alignment horizontal="center" vertical="center"/>
      <protection locked="0" hidden="0"/>
    </xf>
    <xf numFmtId="0" fontId="4" fillId="0" borderId="121" applyAlignment="1" pivotButton="0" quotePrefix="0" xfId="1">
      <alignment horizontal="center" vertical="center"/>
    </xf>
    <xf numFmtId="0" fontId="25" fillId="0" borderId="106" applyAlignment="1" pivotButton="0" quotePrefix="0" xfId="1">
      <alignment horizontal="center" vertical="center"/>
    </xf>
    <xf numFmtId="1" fontId="4" fillId="6" borderId="44" applyAlignment="1" applyProtection="1" pivotButton="0" quotePrefix="0" xfId="1">
      <alignment horizontal="center" vertical="center"/>
      <protection locked="0" hidden="0"/>
    </xf>
    <xf numFmtId="0" fontId="4" fillId="6" borderId="11" applyAlignment="1" applyProtection="1" pivotButton="0" quotePrefix="0" xfId="1">
      <alignment horizontal="center" vertical="center"/>
      <protection locked="0" hidden="0"/>
    </xf>
    <xf numFmtId="0" fontId="0" fillId="0" borderId="54" pivotButton="0" quotePrefix="0" xfId="0"/>
    <xf numFmtId="167" fontId="29" fillId="0" borderId="76" applyAlignment="1" pivotButton="0" quotePrefix="0" xfId="1">
      <alignment horizontal="center" vertical="center"/>
    </xf>
    <xf numFmtId="1" fontId="4" fillId="0" borderId="76" applyAlignment="1" pivotButton="0" quotePrefix="0" xfId="1">
      <alignment horizontal="center" vertical="center"/>
    </xf>
    <xf numFmtId="1" fontId="4" fillId="0" borderId="118" applyAlignment="1" pivotButton="0" quotePrefix="0" xfId="1">
      <alignment horizontal="center" vertical="center"/>
    </xf>
    <xf numFmtId="0" fontId="25" fillId="0" borderId="103" applyAlignment="1" pivotButton="0" quotePrefix="0" xfId="1">
      <alignment horizontal="center" vertical="center"/>
    </xf>
    <xf numFmtId="49" fontId="25" fillId="0" borderId="119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29" pivotButton="0" quotePrefix="0" xfId="0"/>
    <xf numFmtId="0" fontId="25" fillId="0" borderId="120" applyAlignment="1" pivotButton="0" quotePrefix="0" xfId="1">
      <alignment horizontal="center" vertical="center"/>
    </xf>
    <xf numFmtId="0" fontId="0" fillId="0" borderId="63" pivotButton="0" quotePrefix="0" xfId="0"/>
    <xf numFmtId="0" fontId="25" fillId="0" borderId="108" applyAlignment="1" pivotButton="0" quotePrefix="0" xfId="2">
      <alignment horizontal="center" vertical="center"/>
    </xf>
    <xf numFmtId="0" fontId="25" fillId="0" borderId="114" applyAlignment="1" pivotButton="0" quotePrefix="0" xfId="1">
      <alignment horizontal="center" vertical="center"/>
    </xf>
    <xf numFmtId="0" fontId="0" fillId="0" borderId="113" pivotButton="0" quotePrefix="0" xfId="0"/>
    <xf numFmtId="0" fontId="0" fillId="0" borderId="97" pivotButton="0" quotePrefix="0" xfId="0"/>
    <xf numFmtId="0" fontId="28" fillId="0" borderId="117" applyAlignment="1" pivotButton="0" quotePrefix="0" xfId="1">
      <alignment horizontal="center"/>
    </xf>
    <xf numFmtId="0" fontId="14" fillId="6" borderId="68" applyAlignment="1" applyProtection="1" pivotButton="0" quotePrefix="0" xfId="1">
      <alignment horizontal="left" vertical="center"/>
      <protection locked="0" hidden="0"/>
    </xf>
    <xf numFmtId="0" fontId="4" fillId="6" borderId="66" applyAlignment="1" applyProtection="1" pivotButton="0" quotePrefix="0" xfId="1">
      <alignment horizontal="left" vertical="center"/>
      <protection locked="0" hidden="0"/>
    </xf>
    <xf numFmtId="0" fontId="14" fillId="6" borderId="66" applyAlignment="1" applyProtection="1" pivotButton="0" quotePrefix="0" xfId="1">
      <alignment horizontal="left" vertical="center"/>
      <protection locked="0" hidden="0"/>
    </xf>
    <xf numFmtId="0" fontId="4" fillId="6" borderId="78" applyAlignment="1" applyProtection="1" pivotButton="0" quotePrefix="0" xfId="1">
      <alignment horizontal="left" vertical="center"/>
      <protection locked="0" hidden="0"/>
    </xf>
    <xf numFmtId="14" fontId="3" fillId="2" borderId="122" applyAlignment="1" applyProtection="1" pivotButton="0" quotePrefix="0" xfId="0">
      <alignment horizontal="left" vertical="center"/>
      <protection locked="0" hidden="0"/>
    </xf>
    <xf numFmtId="0" fontId="2" fillId="0" borderId="107" applyAlignment="1" pivotButton="0" quotePrefix="0" xfId="0">
      <alignment horizontal="right" vertical="center"/>
    </xf>
    <xf numFmtId="0" fontId="3" fillId="2" borderId="122" applyAlignment="1" applyProtection="1" pivotButton="0" quotePrefix="0" xfId="0">
      <alignment horizontal="left" vertical="center"/>
      <protection locked="0" hidden="0"/>
    </xf>
    <xf numFmtId="14" fontId="3" fillId="2" borderId="121" applyAlignment="1" applyProtection="1" pivotButton="0" quotePrefix="0" xfId="0">
      <alignment horizontal="left" vertical="center"/>
      <protection locked="0" hidden="0"/>
    </xf>
    <xf numFmtId="0" fontId="2" fillId="0" borderId="103" applyAlignment="1" pivotButton="0" quotePrefix="0" xfId="0">
      <alignment horizontal="right" vertical="top" wrapText="1"/>
    </xf>
    <xf numFmtId="0" fontId="0" fillId="0" borderId="14" pivotButton="0" quotePrefix="0" xfId="0"/>
    <xf numFmtId="0" fontId="3" fillId="2" borderId="118" applyAlignment="1" applyProtection="1" pivotButton="0" quotePrefix="0" xfId="0">
      <alignment horizontal="left" vertical="top" wrapText="1"/>
      <protection locked="0" hidden="0"/>
    </xf>
    <xf numFmtId="0" fontId="3" fillId="2" borderId="121" applyAlignment="1" applyProtection="1" pivotButton="0" quotePrefix="0" xfId="0">
      <alignment horizontal="left" vertical="center"/>
      <protection locked="0" hidden="0"/>
    </xf>
    <xf numFmtId="0" fontId="0" fillId="0" borderId="21" pivotButton="0" quotePrefix="0" xfId="0"/>
    <xf numFmtId="0" fontId="0" fillId="0" borderId="22" pivotButton="0" quotePrefix="0" xfId="0"/>
    <xf numFmtId="0" fontId="6" fillId="3" borderId="132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0" fillId="0" borderId="45" pivotButton="0" quotePrefix="0" xfId="0"/>
    <xf numFmtId="0" fontId="3" fillId="3" borderId="133" applyAlignment="1" pivotButton="0" quotePrefix="0" xfId="0">
      <alignment horizontal="center" vertical="center"/>
    </xf>
    <xf numFmtId="0" fontId="0" fillId="0" borderId="81" pivotButton="0" quotePrefix="0" xfId="0"/>
    <xf numFmtId="0" fontId="3" fillId="2" borderId="118" applyAlignment="1" applyProtection="1" pivotButton="0" quotePrefix="0" xfId="0">
      <alignment horizontal="left" vertical="center"/>
      <protection locked="0" hidden="0"/>
    </xf>
    <xf numFmtId="0" fontId="3" fillId="3" borderId="44" applyAlignment="1" pivotButton="0" quotePrefix="0" xfId="0">
      <alignment horizontal="center" vertical="center"/>
    </xf>
    <xf numFmtId="0" fontId="3" fillId="3" borderId="121" applyAlignment="1" pivotButton="0" quotePrefix="0" xfId="0">
      <alignment horizontal="center" vertical="center"/>
    </xf>
    <xf numFmtId="14" fontId="3" fillId="3" borderId="44" applyAlignment="1" pivotButton="0" quotePrefix="0" xfId="0">
      <alignment horizontal="center" vertical="center"/>
    </xf>
    <xf numFmtId="14" fontId="3" fillId="3" borderId="121" applyAlignment="1" pivotButton="0" quotePrefix="0" xfId="0">
      <alignment horizontal="center" vertical="center"/>
    </xf>
    <xf numFmtId="10" fontId="3" fillId="3" borderId="44" applyAlignment="1" pivotButton="0" quotePrefix="0" xfId="0">
      <alignment horizontal="center" vertical="center"/>
    </xf>
    <xf numFmtId="10" fontId="3" fillId="3" borderId="121" applyAlignment="1" pivotButton="0" quotePrefix="0" xfId="0">
      <alignment horizontal="center" vertical="center"/>
    </xf>
    <xf numFmtId="1" fontId="3" fillId="2" borderId="44" applyAlignment="1" applyProtection="1" pivotButton="0" quotePrefix="0" xfId="0">
      <alignment horizontal="center" vertical="center"/>
      <protection locked="0" hidden="0"/>
    </xf>
    <xf numFmtId="1" fontId="3" fillId="2" borderId="121" applyAlignment="1" applyProtection="1" pivotButton="0" quotePrefix="0" xfId="0">
      <alignment horizontal="center" vertical="center"/>
      <protection locked="0" hidden="0"/>
    </xf>
    <xf numFmtId="0" fontId="3" fillId="0" borderId="44" applyAlignment="1" pivotButton="0" quotePrefix="0" xfId="0">
      <alignment horizontal="center" vertical="center"/>
    </xf>
    <xf numFmtId="0" fontId="3" fillId="0" borderId="121" applyAlignment="1" pivotButton="0" quotePrefix="0" xfId="0">
      <alignment horizontal="center" vertical="center"/>
    </xf>
    <xf numFmtId="0" fontId="7" fillId="3" borderId="106" applyAlignment="1" pivotButton="0" quotePrefix="0" xfId="0">
      <alignment horizontal="right" vertical="center"/>
    </xf>
    <xf numFmtId="1" fontId="3" fillId="0" borderId="44" applyAlignment="1" pivotButton="0" quotePrefix="0" xfId="0">
      <alignment horizontal="center" vertical="center"/>
    </xf>
    <xf numFmtId="1" fontId="3" fillId="0" borderId="121" applyAlignment="1" pivotButton="0" quotePrefix="0" xfId="0">
      <alignment horizontal="center" vertical="center"/>
    </xf>
    <xf numFmtId="0" fontId="7" fillId="3" borderId="103" applyAlignment="1" pivotButton="0" quotePrefix="0" xfId="0">
      <alignment horizontal="right" vertical="center"/>
    </xf>
    <xf numFmtId="1" fontId="3" fillId="0" borderId="76" applyAlignment="1" pivotButton="0" quotePrefix="0" xfId="0">
      <alignment horizontal="center" vertical="center"/>
    </xf>
    <xf numFmtId="1" fontId="3" fillId="0" borderId="118" applyAlignment="1" pivotButton="0" quotePrefix="0" xfId="0">
      <alignment horizontal="center" vertical="center"/>
    </xf>
    <xf numFmtId="0" fontId="7" fillId="4" borderId="117" applyAlignment="1" pivotButton="0" quotePrefix="0" xfId="0">
      <alignment horizontal="center"/>
    </xf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49" fontId="4" fillId="2" borderId="122" applyAlignment="1" applyProtection="1" pivotButton="0" quotePrefix="0" xfId="1">
      <alignment horizontal="left" vertical="center"/>
      <protection locked="0" hidden="0"/>
    </xf>
    <xf numFmtId="14" fontId="4" fillId="2" borderId="121" applyAlignment="1" applyProtection="1" pivotButton="0" quotePrefix="0" xfId="1">
      <alignment horizontal="left" vertical="center"/>
      <protection locked="0" hidden="0"/>
    </xf>
    <xf numFmtId="49" fontId="4" fillId="2" borderId="121" applyAlignment="1" applyProtection="1" pivotButton="0" quotePrefix="0" xfId="1">
      <alignment horizontal="left" vertical="center"/>
      <protection locked="0" hidden="0"/>
    </xf>
    <xf numFmtId="0" fontId="25" fillId="0" borderId="103" applyAlignment="1" pivotButton="0" quotePrefix="0" xfId="1">
      <alignment horizontal="right" vertical="center"/>
    </xf>
    <xf numFmtId="49" fontId="4" fillId="2" borderId="118" applyAlignment="1" applyProtection="1" pivotButton="0" quotePrefix="0" xfId="1">
      <alignment horizontal="left" vertical="center"/>
      <protection locked="0" hidden="0"/>
    </xf>
  </cellXfs>
  <cellStyles count="4">
    <cellStyle name="Normal" xfId="0" builtinId="0"/>
    <cellStyle name="Normal 2" xfId="1"/>
    <cellStyle name="Normal 4" xfId="2"/>
    <cellStyle name="Normal 4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jpeg" Id="rId2"/></Relationships>
</file>

<file path=xl/drawings/drawing1.xml><?xml version="1.0" encoding="utf-8"?>
<wsDr xmlns="http://schemas.openxmlformats.org/drawingml/2006/spreadsheetDrawing">
  <oneCellAnchor>
    <from>
      <col>21</col>
      <colOff>0</colOff>
      <row>0</row>
      <rowOff>0</rowOff>
    </from>
    <ext cx="1945515" cy="582757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801600" y="0"/>
          <a:ext cx="1945515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89650</colOff>
      <row>2</row>
      <rowOff>0</rowOff>
    </from>
    <to>
      <col>70</col>
      <colOff>33621</colOff>
      <row>36</row>
      <rowOff>2802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62003" y="638735"/>
          <a:ext cx="7115736" cy="533680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Normal="100" workbookViewId="0">
      <selection activeCell="I23" sqref="I23"/>
    </sheetView>
  </sheetViews>
  <sheetFormatPr baseColWidth="8" defaultColWidth="9.140625" defaultRowHeight="12.75"/>
  <cols>
    <col width="7.28515625" customWidth="1" style="211" min="1" max="25"/>
    <col width="9.140625" customWidth="1" style="211" min="26" max="27"/>
    <col width="11.42578125" bestFit="1" customWidth="1" style="211" min="28" max="28"/>
    <col width="9.140625" customWidth="1" style="211" min="29" max="29"/>
    <col width="10" bestFit="1" customWidth="1" style="211" min="30" max="30"/>
    <col width="9.140625" customWidth="1" style="211" min="31" max="34"/>
    <col width="10.85546875" bestFit="1" customWidth="1" style="211" min="35" max="35"/>
    <col width="9.140625" customWidth="1" style="211" min="36" max="16384"/>
  </cols>
  <sheetData>
    <row r="1" ht="18" customHeight="1" s="88" thickTop="1">
      <c r="A1" s="480" t="inlineStr">
        <is>
          <t>Survey Number</t>
        </is>
      </c>
      <c r="B1" s="481" t="n"/>
      <c r="C1" s="482" t="n"/>
      <c r="D1" s="483" t="inlineStr">
        <is>
          <t>INIS-010220-880</t>
        </is>
      </c>
      <c r="E1" s="481" t="n"/>
      <c r="F1" s="481" t="n"/>
      <c r="G1" s="482" t="n"/>
      <c r="H1" s="211" t="n"/>
      <c r="I1" s="211" t="n"/>
      <c r="J1" s="211" t="n"/>
      <c r="K1" s="211" t="n"/>
      <c r="L1" s="211" t="n"/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1" t="n"/>
      <c r="Y1" s="211" t="n"/>
      <c r="Z1" s="211" t="n"/>
    </row>
    <row r="2" ht="18" customHeight="1" s="88">
      <c r="A2" s="484" t="inlineStr">
        <is>
          <t>Date Counted</t>
        </is>
      </c>
      <c r="B2" s="485" t="n"/>
      <c r="C2" s="486" t="n"/>
      <c r="D2" s="487" t="n">
        <v>43832</v>
      </c>
      <c r="E2" s="485" t="n"/>
      <c r="F2" s="485" t="n"/>
      <c r="G2" s="486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</row>
    <row r="3" ht="18" customHeight="1" s="88" thickBot="1">
      <c r="A3" s="484" t="inlineStr">
        <is>
          <t>Survey Tech</t>
        </is>
      </c>
      <c r="B3" s="485" t="n"/>
      <c r="C3" s="486" t="n"/>
      <c r="D3" s="488" t="inlineStr">
        <is>
          <t>M. Renderos/D. Beckstrom</t>
        </is>
      </c>
      <c r="E3" s="485" t="n"/>
      <c r="F3" s="485" t="n"/>
      <c r="G3" s="486" t="n"/>
      <c r="J3" s="211" t="n"/>
      <c r="K3" s="211" t="n"/>
      <c r="L3" s="211" t="n"/>
      <c r="M3" s="211" t="n"/>
      <c r="N3" s="211" t="n"/>
      <c r="O3" s="211" t="n"/>
      <c r="P3" s="211" t="n"/>
      <c r="Q3" s="211" t="n"/>
      <c r="R3" s="211" t="n"/>
      <c r="S3" s="211" t="n"/>
      <c r="T3" s="211" t="n"/>
      <c r="U3" s="211" t="n"/>
      <c r="V3" s="211" t="n"/>
      <c r="W3" s="211" t="n"/>
      <c r="X3" s="211" t="n"/>
      <c r="Y3" s="230" t="n"/>
      <c r="Z3" s="211" t="n"/>
    </row>
    <row r="4" ht="18" customHeight="1" s="88" thickTop="1">
      <c r="A4" s="484" t="inlineStr">
        <is>
          <t>Count Room Tech</t>
        </is>
      </c>
      <c r="B4" s="485" t="n"/>
      <c r="C4" s="486" t="n"/>
      <c r="D4" s="488" t="inlineStr">
        <is>
          <t>P. Ray</t>
        </is>
      </c>
      <c r="E4" s="485" t="n"/>
      <c r="F4" s="485" t="n"/>
      <c r="G4" s="486" t="n"/>
      <c r="H4" s="489" t="inlineStr">
        <is>
          <t>Item Surveyed</t>
        </is>
      </c>
      <c r="I4" s="490" t="n"/>
      <c r="J4" s="491" t="inlineStr">
        <is>
          <t>Research and Training Building Curtain Wall Brick Removal</t>
        </is>
      </c>
      <c r="K4" s="481" t="n"/>
      <c r="L4" s="481" t="n"/>
      <c r="M4" s="481" t="n"/>
      <c r="N4" s="481" t="n"/>
      <c r="O4" s="481" t="n"/>
      <c r="P4" s="481" t="n"/>
      <c r="Q4" s="481" t="n"/>
      <c r="R4" s="481" t="n"/>
      <c r="S4" s="481" t="n"/>
      <c r="T4" s="481" t="n"/>
      <c r="U4" s="481" t="n"/>
      <c r="V4" s="481" t="n"/>
      <c r="W4" s="481" t="n"/>
      <c r="X4" s="481" t="n"/>
      <c r="Y4" s="482" t="n"/>
    </row>
    <row r="5" ht="18" customHeight="1" s="88">
      <c r="A5" s="484" t="inlineStr">
        <is>
          <t>Date Counted</t>
        </is>
      </c>
      <c r="B5" s="485" t="n"/>
      <c r="C5" s="486" t="n"/>
      <c r="D5" s="488" t="inlineStr">
        <is>
          <t>1/2/20</t>
        </is>
      </c>
      <c r="E5" s="485" t="n"/>
      <c r="F5" s="485" t="n"/>
      <c r="G5" s="486" t="n"/>
      <c r="H5" s="252" t="inlineStr">
        <is>
          <t>Comments</t>
        </is>
      </c>
      <c r="J5" s="492" t="inlineStr">
        <is>
          <t>Reference survey INIS-121319-807 for prior survey results.</t>
        </is>
      </c>
      <c r="K5" s="493" t="n"/>
      <c r="L5" s="493" t="n"/>
      <c r="M5" s="493" t="n"/>
      <c r="N5" s="493" t="n"/>
      <c r="O5" s="493" t="n"/>
      <c r="P5" s="493" t="n"/>
      <c r="Q5" s="493" t="n"/>
      <c r="R5" s="493" t="n"/>
      <c r="S5" s="493" t="n"/>
      <c r="T5" s="493" t="n"/>
      <c r="U5" s="493" t="n"/>
      <c r="V5" s="493" t="n"/>
      <c r="W5" s="493" t="n"/>
      <c r="X5" s="493" t="n"/>
      <c r="Y5" s="494" t="n"/>
    </row>
    <row r="6" ht="18" customHeight="1" s="88" thickBot="1">
      <c r="A6" s="484" t="inlineStr">
        <is>
          <t>Survey Type</t>
        </is>
      </c>
      <c r="B6" s="485" t="n"/>
      <c r="C6" s="486" t="n"/>
      <c r="D6" s="488" t="inlineStr">
        <is>
          <t>Characterization</t>
        </is>
      </c>
      <c r="E6" s="485" t="n"/>
      <c r="F6" s="485" t="n"/>
      <c r="G6" s="486" t="n"/>
      <c r="H6" s="495" t="n"/>
      <c r="I6" s="496" t="n"/>
      <c r="J6" s="497" t="n"/>
      <c r="K6" s="498" t="n"/>
      <c r="L6" s="498" t="n"/>
      <c r="M6" s="498" t="n"/>
      <c r="N6" s="498" t="n"/>
      <c r="O6" s="498" t="n"/>
      <c r="P6" s="498" t="n"/>
      <c r="Q6" s="498" t="n"/>
      <c r="R6" s="498" t="n"/>
      <c r="S6" s="498" t="n"/>
      <c r="T6" s="498" t="n"/>
      <c r="U6" s="498" t="n"/>
      <c r="V6" s="498" t="n"/>
      <c r="W6" s="498" t="n"/>
      <c r="X6" s="498" t="n"/>
      <c r="Y6" s="499" t="n"/>
    </row>
    <row r="7" ht="18" customHeight="1" s="88" thickBot="1" thickTop="1">
      <c r="A7" s="500" t="inlineStr">
        <is>
          <t>Level Of Posting</t>
        </is>
      </c>
      <c r="B7" s="501" t="n"/>
      <c r="C7" s="502" t="n"/>
      <c r="D7" s="503" t="inlineStr">
        <is>
          <t>RCA</t>
        </is>
      </c>
      <c r="E7" s="501" t="n"/>
      <c r="F7" s="501" t="n"/>
      <c r="G7" s="502" t="n"/>
      <c r="H7" s="504" t="inlineStr">
        <is>
          <t>Instrumentation</t>
        </is>
      </c>
      <c r="I7" s="496" t="n"/>
      <c r="J7" s="496" t="n"/>
      <c r="K7" s="496" t="n"/>
      <c r="L7" s="496" t="n"/>
      <c r="M7" s="496" t="n"/>
      <c r="N7" s="496" t="n"/>
      <c r="O7" s="496" t="n"/>
      <c r="P7" s="496" t="n"/>
      <c r="Q7" s="496" t="n"/>
      <c r="R7" s="496" t="n"/>
      <c r="S7" s="496" t="n"/>
      <c r="T7" s="496" t="n"/>
      <c r="U7" s="496" t="n"/>
      <c r="V7" s="496" t="n"/>
      <c r="W7" s="496" t="n"/>
      <c r="X7" s="496" t="n"/>
      <c r="Y7" s="505" t="n"/>
    </row>
    <row r="8" ht="18" customHeight="1" s="88" thickBot="1" thickTop="1">
      <c r="A8" s="506" t="inlineStr">
        <is>
          <t>Building Material Background - cpm</t>
        </is>
      </c>
      <c r="B8" s="411" t="n"/>
      <c r="C8" s="411" t="n"/>
      <c r="D8" s="411" t="n"/>
      <c r="E8" s="412" t="n"/>
      <c r="F8" s="271" t="inlineStr">
        <is>
          <t>Alpha</t>
        </is>
      </c>
      <c r="G8" s="228" t="inlineStr">
        <is>
          <t>Beta</t>
        </is>
      </c>
      <c r="H8" s="507" t="inlineStr">
        <is>
          <t>Gamma</t>
        </is>
      </c>
      <c r="I8" s="508" t="n"/>
      <c r="J8" s="226" t="n"/>
      <c r="K8" s="226" t="n"/>
      <c r="L8" s="226" t="n"/>
      <c r="M8" s="226" t="n"/>
      <c r="N8" s="274" t="inlineStr">
        <is>
          <t>Total Activity</t>
        </is>
      </c>
      <c r="O8" s="509" t="n"/>
      <c r="P8" s="509" t="n"/>
      <c r="Q8" s="509" t="n"/>
      <c r="R8" s="509" t="n"/>
      <c r="S8" s="509" t="n"/>
      <c r="T8" s="510" t="inlineStr">
        <is>
          <t>Removable Activity</t>
        </is>
      </c>
      <c r="U8" s="509" t="n"/>
      <c r="V8" s="509" t="n"/>
      <c r="W8" s="509" t="n"/>
      <c r="X8" s="509" t="n"/>
      <c r="Y8" s="511" t="n"/>
    </row>
    <row r="9" ht="18" customHeight="1" s="88" thickBot="1" thickTop="1">
      <c r="A9" s="512" t="inlineStr">
        <is>
          <t>Brick</t>
        </is>
      </c>
      <c r="B9" s="498" t="n"/>
      <c r="C9" s="498" t="n"/>
      <c r="D9" s="498" t="n"/>
      <c r="E9" s="513" t="n"/>
      <c r="F9" s="217" t="n">
        <v>3</v>
      </c>
      <c r="G9" s="216" t="n">
        <v>389.88</v>
      </c>
      <c r="H9" s="209" t="inlineStr">
        <is>
          <t>Dose</t>
        </is>
      </c>
      <c r="I9" s="268" t="inlineStr">
        <is>
          <t>CPM</t>
        </is>
      </c>
      <c r="J9" s="226" t="n"/>
      <c r="K9" s="226" t="n"/>
      <c r="L9" s="226" t="n"/>
      <c r="M9" s="226" t="n"/>
      <c r="N9" s="282" t="inlineStr">
        <is>
          <t>Alpha</t>
        </is>
      </c>
      <c r="O9" s="514" t="n"/>
      <c r="P9" s="515" t="n"/>
      <c r="Q9" s="284" t="inlineStr">
        <is>
          <t>Beta-Gamma</t>
        </is>
      </c>
      <c r="R9" s="514" t="n"/>
      <c r="S9" s="515" t="n"/>
      <c r="T9" s="284" t="inlineStr">
        <is>
          <t>Alpha</t>
        </is>
      </c>
      <c r="U9" s="514" t="n"/>
      <c r="V9" s="515" t="n"/>
      <c r="W9" s="516" t="inlineStr">
        <is>
          <t>Beta-Gamma</t>
        </is>
      </c>
      <c r="X9" s="514" t="n"/>
      <c r="Y9" s="517" t="n"/>
    </row>
    <row r="10" ht="18" customHeight="1" s="88" thickTop="1">
      <c r="A10" s="518" t="inlineStr">
        <is>
          <t>Concrete</t>
        </is>
      </c>
      <c r="B10" s="485" t="n"/>
      <c r="C10" s="485" t="n"/>
      <c r="D10" s="485" t="n"/>
      <c r="E10" s="519" t="n"/>
      <c r="F10" s="217" t="n">
        <v>2</v>
      </c>
      <c r="G10" s="216" t="n">
        <v>223.0566666666667</v>
      </c>
      <c r="H10" s="225" t="n"/>
      <c r="I10" s="224" t="n"/>
      <c r="J10" s="293" t="inlineStr">
        <is>
          <t>Instrument Model</t>
        </is>
      </c>
      <c r="K10" s="481" t="n"/>
      <c r="L10" s="481" t="n"/>
      <c r="M10" s="490" t="n"/>
      <c r="N10" s="294" t="inlineStr">
        <is>
          <t>2360/43-93</t>
        </is>
      </c>
      <c r="O10" s="498" t="n"/>
      <c r="P10" s="498" t="n"/>
      <c r="Q10" s="296">
        <f>IF(N10="","",N10)</f>
        <v/>
      </c>
      <c r="R10" s="485" t="n"/>
      <c r="S10" s="485" t="n"/>
      <c r="T10" s="224" t="inlineStr">
        <is>
          <t>2929/-43-10-1</t>
        </is>
      </c>
      <c r="U10" s="481" t="n"/>
      <c r="V10" s="490" t="n"/>
      <c r="W10" s="520">
        <f>IF(ISBLANK(T10)," ",T10)</f>
        <v/>
      </c>
      <c r="X10" s="481" t="n"/>
      <c r="Y10" s="482" t="n"/>
    </row>
    <row r="11" ht="18" customHeight="1" s="88">
      <c r="A11" s="518" t="inlineStr">
        <is>
          <t>Linoleum</t>
        </is>
      </c>
      <c r="B11" s="485" t="n"/>
      <c r="C11" s="485" t="n"/>
      <c r="D11" s="485" t="n"/>
      <c r="E11" s="519" t="n"/>
      <c r="F11" s="217" t="n">
        <v>1</v>
      </c>
      <c r="G11" s="216" t="n">
        <v>182.55</v>
      </c>
      <c r="H11" s="219" t="n"/>
      <c r="I11" s="218" t="n"/>
      <c r="J11" s="305" t="inlineStr">
        <is>
          <t>Instrument SN</t>
        </is>
      </c>
      <c r="K11" s="485" t="n"/>
      <c r="L11" s="485" t="n"/>
      <c r="M11" s="519" t="n"/>
      <c r="N11" s="306" t="inlineStr">
        <is>
          <t>225238/PR294127</t>
        </is>
      </c>
      <c r="O11" s="485" t="n"/>
      <c r="P11" s="485" t="n"/>
      <c r="Q11" s="296">
        <f>IF(N11="","",N11)</f>
        <v/>
      </c>
      <c r="R11" s="485" t="n"/>
      <c r="S11" s="485" t="n"/>
      <c r="T11" s="521" t="inlineStr">
        <is>
          <t>143878/PR147628</t>
        </is>
      </c>
      <c r="U11" s="498" t="n"/>
      <c r="V11" s="513" t="n"/>
      <c r="W11" s="522">
        <f>IF(ISBLANK(T11)," ",T11)</f>
        <v/>
      </c>
      <c r="X11" s="485" t="n"/>
      <c r="Y11" s="486" t="n"/>
    </row>
    <row r="12" ht="18" customHeight="1" s="88">
      <c r="A12" s="518" t="inlineStr">
        <is>
          <t>Drywall</t>
        </is>
      </c>
      <c r="B12" s="485" t="n"/>
      <c r="C12" s="485" t="n"/>
      <c r="D12" s="485" t="n"/>
      <c r="E12" s="519" t="n"/>
      <c r="F12" s="217" t="n">
        <v>1</v>
      </c>
      <c r="G12" s="216" t="n">
        <v>165.0166666666667</v>
      </c>
      <c r="H12" s="223" t="n"/>
      <c r="I12" s="222" t="n"/>
      <c r="J12" s="305" t="inlineStr">
        <is>
          <t>Cal Due Date</t>
        </is>
      </c>
      <c r="K12" s="485" t="n"/>
      <c r="L12" s="485" t="n"/>
      <c r="M12" s="519" t="n"/>
      <c r="N12" s="313" t="n">
        <v>44134</v>
      </c>
      <c r="O12" s="485" t="n"/>
      <c r="P12" s="485" t="n"/>
      <c r="Q12" s="523">
        <f>IF(N12="","",N12)</f>
        <v/>
      </c>
      <c r="R12" s="485" t="n"/>
      <c r="S12" s="485" t="n"/>
      <c r="T12" s="524" t="n">
        <v>44143</v>
      </c>
      <c r="U12" s="485" t="n"/>
      <c r="V12" s="519" t="n"/>
      <c r="W12" s="525">
        <f>IF(ISBLANK(T12)," ",T12)</f>
        <v/>
      </c>
      <c r="X12" s="485" t="n"/>
      <c r="Y12" s="486" t="n"/>
      <c r="AA12" s="211" t="n"/>
      <c r="AB12" s="211" t="n"/>
      <c r="AC12" s="211" t="n"/>
      <c r="AD12" s="211" t="n"/>
      <c r="AE12" s="211" t="n"/>
      <c r="AF12" s="211" t="n"/>
      <c r="AG12" s="211" t="n"/>
      <c r="AH12" s="211" t="n"/>
      <c r="AI12" s="211" t="n"/>
      <c r="AJ12" s="211" t="n"/>
    </row>
    <row r="13" ht="18" customHeight="1" s="88">
      <c r="A13" s="518" t="inlineStr">
        <is>
          <t>Metal</t>
        </is>
      </c>
      <c r="B13" s="485" t="n"/>
      <c r="C13" s="485" t="n"/>
      <c r="D13" s="485" t="n"/>
      <c r="E13" s="519" t="n"/>
      <c r="F13" s="217" t="n">
        <v>1</v>
      </c>
      <c r="G13" s="216" t="n">
        <v>158.5766666666667</v>
      </c>
      <c r="H13" s="221" t="inlineStr">
        <is>
          <t>N/A</t>
        </is>
      </c>
      <c r="I13" s="220" t="inlineStr">
        <is>
          <t>N/A</t>
        </is>
      </c>
      <c r="J13" s="305" t="inlineStr">
        <is>
          <t>Instrument Efficiency</t>
        </is>
      </c>
      <c r="K13" s="485" t="n"/>
      <c r="L13" s="485" t="n"/>
      <c r="M13" s="519" t="n"/>
      <c r="N13" s="322" t="n">
        <v>0.2063</v>
      </c>
      <c r="O13" s="485" t="n"/>
      <c r="P13" s="485" t="n"/>
      <c r="Q13" s="324" t="n">
        <v>0.3543</v>
      </c>
      <c r="R13" s="485" t="n"/>
      <c r="S13" s="485" t="n"/>
      <c r="T13" s="526" t="n">
        <v>0.3787</v>
      </c>
      <c r="U13" s="485" t="n"/>
      <c r="V13" s="519" t="n"/>
      <c r="W13" s="527" t="n">
        <v>0.4214</v>
      </c>
      <c r="X13" s="485" t="n"/>
      <c r="Y13" s="486" t="n"/>
      <c r="AA13" s="211" t="n"/>
      <c r="AB13" s="211" t="n"/>
      <c r="AC13" s="211" t="n"/>
      <c r="AD13" s="211" t="n"/>
      <c r="AE13" s="211" t="n"/>
      <c r="AF13" s="211" t="n"/>
      <c r="AG13" s="211" t="n"/>
      <c r="AH13" s="211" t="n"/>
      <c r="AI13" s="211" t="n"/>
      <c r="AJ13" s="211" t="n"/>
    </row>
    <row r="14" ht="18" customHeight="1" s="88">
      <c r="A14" s="518" t="inlineStr">
        <is>
          <t>Ceiling Tile</t>
        </is>
      </c>
      <c r="B14" s="485" t="n"/>
      <c r="C14" s="485" t="n"/>
      <c r="D14" s="485" t="n"/>
      <c r="E14" s="519" t="n"/>
      <c r="F14" s="217" t="n">
        <v>2</v>
      </c>
      <c r="G14" s="216" t="n">
        <v>281</v>
      </c>
      <c r="H14" s="221" t="inlineStr">
        <is>
          <t>N/A</t>
        </is>
      </c>
      <c r="I14" s="220" t="inlineStr">
        <is>
          <t>N/A</t>
        </is>
      </c>
      <c r="J14" s="305" t="inlineStr">
        <is>
          <t>Probe Correction Factor</t>
        </is>
      </c>
      <c r="K14" s="485" t="n"/>
      <c r="L14" s="485" t="n"/>
      <c r="M14" s="519" t="n"/>
      <c r="N14" s="220" t="n">
        <v>1</v>
      </c>
      <c r="O14" s="485" t="n"/>
      <c r="P14" s="519" t="n"/>
      <c r="Q14" s="331" t="n">
        <v>1</v>
      </c>
      <c r="R14" s="485" t="n"/>
      <c r="S14" s="485" t="n"/>
      <c r="T14" s="220" t="n">
        <v>1</v>
      </c>
      <c r="U14" s="485" t="n"/>
      <c r="V14" s="519" t="n"/>
      <c r="W14" s="528" t="n">
        <v>1</v>
      </c>
      <c r="X14" s="485" t="n"/>
      <c r="Y14" s="486" t="n"/>
      <c r="AA14" s="211" t="n"/>
      <c r="AB14" s="211" t="n"/>
      <c r="AC14" s="211" t="n"/>
      <c r="AD14" s="211" t="n"/>
      <c r="AE14" s="211" t="n"/>
      <c r="AF14" s="211" t="n"/>
      <c r="AG14" s="211" t="n"/>
      <c r="AH14" s="211" t="n"/>
      <c r="AI14" s="211" t="n"/>
      <c r="AJ14" s="211" t="n"/>
    </row>
    <row r="15" ht="18" customHeight="1" s="88">
      <c r="A15" s="518" t="inlineStr">
        <is>
          <t>Wood</t>
        </is>
      </c>
      <c r="B15" s="485" t="n"/>
      <c r="C15" s="485" t="n"/>
      <c r="D15" s="485" t="n"/>
      <c r="E15" s="519" t="n"/>
      <c r="F15" s="217" t="n">
        <v>1</v>
      </c>
      <c r="G15" s="216" t="n">
        <v>160</v>
      </c>
      <c r="H15" s="219" t="n"/>
      <c r="I15" s="218" t="n"/>
      <c r="J15" s="305" t="inlineStr">
        <is>
          <t>Background Count Time (min)</t>
        </is>
      </c>
      <c r="K15" s="485" t="n"/>
      <c r="L15" s="485" t="n"/>
      <c r="M15" s="519" t="n"/>
      <c r="N15" s="220" t="n">
        <v>1</v>
      </c>
      <c r="O15" s="485" t="n"/>
      <c r="P15" s="519" t="n"/>
      <c r="Q15" s="331" t="n">
        <v>1</v>
      </c>
      <c r="R15" s="485" t="n"/>
      <c r="S15" s="485" t="n"/>
      <c r="T15" s="220" t="n">
        <v>60</v>
      </c>
      <c r="U15" s="485" t="n"/>
      <c r="V15" s="519" t="n"/>
      <c r="W15" s="528" t="n">
        <v>60</v>
      </c>
      <c r="X15" s="485" t="n"/>
      <c r="Y15" s="486" t="n"/>
      <c r="AA15" s="211" t="n"/>
      <c r="AB15" s="211" t="n"/>
      <c r="AC15" s="211" t="n"/>
      <c r="AD15" s="211" t="n"/>
      <c r="AE15" s="211" t="n"/>
      <c r="AF15" s="211" t="n"/>
      <c r="AG15" s="211" t="n"/>
      <c r="AH15" s="211" t="n"/>
      <c r="AI15" s="211" t="n"/>
      <c r="AJ15" s="211" t="n"/>
    </row>
    <row r="16" ht="18" customHeight="1" s="88">
      <c r="A16" s="529" t="n"/>
      <c r="B16" s="485" t="n"/>
      <c r="C16" s="485" t="n"/>
      <c r="D16" s="485" t="n"/>
      <c r="E16" s="519" t="n"/>
      <c r="F16" s="217" t="n"/>
      <c r="G16" s="216" t="n"/>
      <c r="H16" s="219" t="n"/>
      <c r="I16" s="218" t="n"/>
      <c r="J16" s="305" t="inlineStr">
        <is>
          <t>Sample Count Time (min)</t>
        </is>
      </c>
      <c r="K16" s="485" t="n"/>
      <c r="L16" s="485" t="n"/>
      <c r="M16" s="519" t="n"/>
      <c r="N16" s="220" t="n">
        <v>1</v>
      </c>
      <c r="O16" s="485" t="n"/>
      <c r="P16" s="519" t="n"/>
      <c r="Q16" s="331" t="n">
        <v>1</v>
      </c>
      <c r="R16" s="485" t="n"/>
      <c r="S16" s="485" t="n"/>
      <c r="T16" s="220" t="n">
        <v>1</v>
      </c>
      <c r="U16" s="485" t="n"/>
      <c r="V16" s="519" t="n"/>
      <c r="W16" s="528" t="n">
        <v>1</v>
      </c>
      <c r="X16" s="485" t="n"/>
      <c r="Y16" s="486" t="n"/>
      <c r="AA16" s="211" t="n"/>
      <c r="AB16" s="211" t="n"/>
      <c r="AC16" s="211" t="n"/>
      <c r="AD16" s="211" t="n"/>
      <c r="AE16" s="211" t="n"/>
      <c r="AF16" s="211" t="n"/>
      <c r="AG16" s="211" t="n"/>
      <c r="AH16" s="211" t="n"/>
      <c r="AI16" s="211" t="n"/>
      <c r="AJ16" s="211" t="n"/>
    </row>
    <row r="17" ht="18" customHeight="1" s="88">
      <c r="A17" s="529" t="n"/>
      <c r="B17" s="485" t="n"/>
      <c r="C17" s="485" t="n"/>
      <c r="D17" s="485" t="n"/>
      <c r="E17" s="519" t="n"/>
      <c r="F17" s="217" t="n"/>
      <c r="G17" s="216" t="n"/>
      <c r="H17" s="219" t="n"/>
      <c r="I17" s="218" t="n"/>
      <c r="J17" s="305" t="inlineStr">
        <is>
          <t>Instrument Background</t>
        </is>
      </c>
      <c r="K17" s="485" t="n"/>
      <c r="L17" s="485" t="n"/>
      <c r="M17" s="519" t="n"/>
      <c r="N17" s="530" t="n">
        <v>1</v>
      </c>
      <c r="O17" s="485" t="n"/>
      <c r="P17" s="519" t="n"/>
      <c r="Q17" s="338" t="n">
        <v>237</v>
      </c>
      <c r="R17" s="485" t="n"/>
      <c r="S17" s="485" t="n"/>
      <c r="T17" s="218" t="n">
        <v>9</v>
      </c>
      <c r="U17" s="485" t="n"/>
      <c r="V17" s="519" t="n"/>
      <c r="W17" s="531" t="n">
        <v>2689</v>
      </c>
      <c r="X17" s="485" t="n"/>
      <c r="Y17" s="486" t="n"/>
      <c r="AA17" s="211" t="n"/>
      <c r="AB17" s="211" t="n"/>
      <c r="AC17" s="211" t="n"/>
      <c r="AD17" s="211" t="n"/>
      <c r="AE17" s="211" t="n"/>
      <c r="AF17" s="211" t="n"/>
      <c r="AG17" s="211" t="n"/>
      <c r="AH17" s="211" t="n"/>
      <c r="AI17" s="211" t="n"/>
      <c r="AJ17" s="211" t="n"/>
    </row>
    <row r="18" ht="18" customHeight="1" s="88" thickBot="1">
      <c r="A18" s="529" t="n"/>
      <c r="B18" s="485" t="n"/>
      <c r="C18" s="485" t="n"/>
      <c r="D18" s="485" t="n"/>
      <c r="E18" s="519" t="n"/>
      <c r="F18" s="217" t="n"/>
      <c r="G18" s="216" t="n"/>
      <c r="H18" s="215" t="inlineStr">
        <is>
          <t>N/A</t>
        </is>
      </c>
      <c r="I18" s="214" t="inlineStr">
        <is>
          <t>N/A</t>
        </is>
      </c>
      <c r="J18" s="346" t="inlineStr">
        <is>
          <t>MDC</t>
        </is>
      </c>
      <c r="K18" s="501" t="n"/>
      <c r="L18" s="501" t="n"/>
      <c r="M18" s="532" t="n"/>
      <c r="N18" s="533" t="inlineStr">
        <is>
          <t>See Below</t>
        </is>
      </c>
      <c r="O18" s="501" t="n"/>
      <c r="P18" s="501" t="n"/>
      <c r="Q18" s="501" t="n"/>
      <c r="R18" s="501" t="n"/>
      <c r="S18" s="532" t="n"/>
      <c r="T18" s="534">
        <f>IF(ISBLANK(T17)," ",(3+3.29*(((T17/T15)*T16*(1+(T16/T15)))^0.5))/(T13*T14*T16))</f>
        <v/>
      </c>
      <c r="U18" s="501" t="n"/>
      <c r="V18" s="532" t="n"/>
      <c r="W18" s="535">
        <f>IF(ISBLANK(W17)," ",(3+3.29*(((W17/W15)*W16*(1+(W16/W15)))^0.5))/(W13*W14*W16))</f>
        <v/>
      </c>
      <c r="X18" s="501" t="n"/>
      <c r="Y18" s="502" t="n"/>
      <c r="AA18" s="211" t="n"/>
      <c r="AB18" s="211" t="n"/>
      <c r="AC18" s="211" t="n"/>
      <c r="AD18" s="211" t="n"/>
      <c r="AE18" s="211" t="n"/>
      <c r="AF18" s="211" t="n"/>
      <c r="AG18" s="211" t="n"/>
      <c r="AH18" s="211" t="n"/>
      <c r="AI18" s="211" t="n"/>
      <c r="AJ18" s="211" t="n"/>
    </row>
    <row r="19" ht="18" customHeight="1" s="88" thickBot="1" thickTop="1">
      <c r="A19" s="536" t="n"/>
      <c r="B19" s="501" t="n"/>
      <c r="C19" s="501" t="n"/>
      <c r="D19" s="501" t="n"/>
      <c r="E19" s="532" t="n"/>
      <c r="F19" s="213" t="n"/>
      <c r="G19" s="212" t="n"/>
      <c r="H19" s="537" t="inlineStr">
        <is>
          <t>Gamma</t>
        </is>
      </c>
      <c r="I19" s="538" t="n"/>
      <c r="J19" s="359" t="inlineStr">
        <is>
          <t>Total Activity</t>
        </is>
      </c>
      <c r="K19" s="539" t="n"/>
      <c r="L19" s="539" t="n"/>
      <c r="M19" s="539" t="n"/>
      <c r="N19" s="539" t="n"/>
      <c r="O19" s="539" t="n"/>
      <c r="P19" s="539" t="n"/>
      <c r="Q19" s="539" t="n"/>
      <c r="R19" s="539" t="n"/>
      <c r="S19" s="538" t="n"/>
      <c r="T19" s="540" t="inlineStr">
        <is>
          <t>Removable Activity</t>
        </is>
      </c>
      <c r="U19" s="539" t="n"/>
      <c r="V19" s="539" t="n"/>
      <c r="W19" s="539" t="n"/>
      <c r="X19" s="539" t="n"/>
      <c r="Y19" s="508" t="n"/>
      <c r="AA19" s="211" t="n"/>
      <c r="AB19" s="211" t="n"/>
      <c r="AC19" s="211" t="n"/>
      <c r="AD19" s="211" t="n"/>
      <c r="AE19" s="211" t="n"/>
      <c r="AF19" s="211" t="n"/>
      <c r="AG19" s="211" t="n"/>
      <c r="AH19" s="211" t="n"/>
      <c r="AI19" s="211" t="n"/>
      <c r="AJ19" s="211" t="n"/>
    </row>
    <row r="20" ht="18" customHeight="1" s="88" thickBot="1" thickTop="1">
      <c r="A20" s="210" t="inlineStr">
        <is>
          <t>Note</t>
        </is>
      </c>
      <c r="B20" s="365" t="inlineStr">
        <is>
          <t>*MDC &amp; Net Activity displayed in dpm/100cm²</t>
        </is>
      </c>
      <c r="C20" s="411" t="n"/>
      <c r="D20" s="411" t="n"/>
      <c r="E20" s="411" t="n"/>
      <c r="F20" s="411" t="n"/>
      <c r="G20" s="541" t="n"/>
      <c r="H20" s="209" t="inlineStr">
        <is>
          <t>Dose</t>
        </is>
      </c>
      <c r="I20" s="208" t="inlineStr">
        <is>
          <t>CPM</t>
        </is>
      </c>
      <c r="J20" s="366" t="inlineStr">
        <is>
          <t>Alpha</t>
        </is>
      </c>
      <c r="K20" s="514" t="n"/>
      <c r="L20" s="514" t="n"/>
      <c r="M20" s="514" t="n"/>
      <c r="N20" s="514" t="n"/>
      <c r="O20" s="542" t="inlineStr">
        <is>
          <t>Beta-Gamma</t>
        </is>
      </c>
      <c r="P20" s="514" t="n"/>
      <c r="Q20" s="514" t="n"/>
      <c r="R20" s="514" t="n"/>
      <c r="S20" s="515" t="n"/>
      <c r="T20" s="543" t="inlineStr">
        <is>
          <t>Alpha</t>
        </is>
      </c>
      <c r="U20" s="544" t="n"/>
      <c r="V20" s="545" t="n"/>
      <c r="W20" s="516" t="inlineStr">
        <is>
          <t>Beta-Gamma</t>
        </is>
      </c>
      <c r="X20" s="514" t="n"/>
      <c r="Y20" s="517" t="n"/>
    </row>
    <row r="21" ht="49.9" customHeight="1" s="88" thickBot="1" thickTop="1">
      <c r="A21" s="207" t="inlineStr">
        <is>
          <t>No</t>
        </is>
      </c>
      <c r="B21" s="546" t="inlineStr">
        <is>
          <t>Description/Location</t>
        </is>
      </c>
      <c r="C21" s="411" t="n"/>
      <c r="D21" s="411" t="n"/>
      <c r="E21" s="411" t="n"/>
      <c r="F21" s="411" t="n"/>
      <c r="G21" s="412" t="n"/>
      <c r="H21" s="206" t="inlineStr">
        <is>
          <t>µR/hr</t>
        </is>
      </c>
      <c r="I21" s="205" t="inlineStr">
        <is>
          <t>cpm</t>
        </is>
      </c>
      <c r="J21" s="204" t="inlineStr">
        <is>
          <t>Gross Counts</t>
        </is>
      </c>
      <c r="K21" s="200" t="inlineStr">
        <is>
          <t>Bldg Material Bkg</t>
        </is>
      </c>
      <c r="L21" s="200" t="inlineStr">
        <is>
          <t>MDC*</t>
        </is>
      </c>
      <c r="M21" s="200" t="inlineStr">
        <is>
          <t>Net cpm</t>
        </is>
      </c>
      <c r="N21" s="202" t="inlineStr">
        <is>
          <t>Net Activity*</t>
        </is>
      </c>
      <c r="O21" s="203" t="inlineStr">
        <is>
          <t>Gross Counts</t>
        </is>
      </c>
      <c r="P21" s="200" t="inlineStr">
        <is>
          <t>Bldg Material Bkg</t>
        </is>
      </c>
      <c r="Q21" s="200" t="inlineStr">
        <is>
          <t>MDC*</t>
        </is>
      </c>
      <c r="R21" s="200" t="inlineStr">
        <is>
          <t>Net cpm</t>
        </is>
      </c>
      <c r="S21" s="202" t="inlineStr">
        <is>
          <t>Net Activity*</t>
        </is>
      </c>
      <c r="T21" s="201" t="inlineStr">
        <is>
          <t>Gross Counts</t>
        </is>
      </c>
      <c r="U21" s="200" t="inlineStr">
        <is>
          <t>Net cpm</t>
        </is>
      </c>
      <c r="V21" s="202" t="inlineStr">
        <is>
          <t>Net Activity*</t>
        </is>
      </c>
      <c r="W21" s="201" t="inlineStr">
        <is>
          <t>Gross Counts</t>
        </is>
      </c>
      <c r="X21" s="200" t="inlineStr">
        <is>
          <t>Net cpm</t>
        </is>
      </c>
      <c r="Y21" s="199" t="inlineStr">
        <is>
          <t>Net Activity*</t>
        </is>
      </c>
    </row>
    <row r="22" ht="19.9" customFormat="1" customHeight="1" s="158" thickTop="1">
      <c r="A22" s="198" t="n">
        <v>1</v>
      </c>
      <c r="B22" s="547" t="inlineStr">
        <is>
          <t>Outside brick face wall (front exposed) - Location 18 on referenced survey</t>
        </is>
      </c>
      <c r="C22" s="481" t="n"/>
      <c r="D22" s="481" t="n"/>
      <c r="E22" s="481" t="n"/>
      <c r="F22" s="481" t="n"/>
      <c r="G22" s="490" t="n"/>
      <c r="H22" s="197" t="n"/>
      <c r="I22" s="196" t="n"/>
      <c r="J22" s="193" t="n"/>
      <c r="K22" s="195" t="n"/>
      <c r="L22" s="177">
        <f>IF(ISBLANK(K22)," ",IF(K22=" "," ",(3+3.29*(((K22)*$N$16*(1+($N$16/$N$15)))^0.5))/($N$14*$N$13*$N$16)))</f>
        <v/>
      </c>
      <c r="M22" s="194">
        <f>IF(ISBLANK(J22)," ",(J22/$N$16)-K22)</f>
        <v/>
      </c>
      <c r="N22" s="189">
        <f>IF(ISBLANK(J22)," ",M22/(N$13*N$14))</f>
        <v/>
      </c>
      <c r="O22" s="193" t="n"/>
      <c r="P22" s="192" t="n"/>
      <c r="Q22" s="191">
        <f>IF(ISBLANK(P22)," ",IF(P22=" "," ",(3+3.29*(((P22)*$Q$16*(1+($Q$16/$Q$15)))^0.5))/($Q$14*$Q$13*$Q$16)))</f>
        <v/>
      </c>
      <c r="R22" s="190">
        <f>IF(ISBLANK(O22)," ",(O22/$Q$16)-P22)</f>
        <v/>
      </c>
      <c r="S22" s="189">
        <f>IF(ISBLANK(O22)," ",R22/(Q$13*Q$14))</f>
        <v/>
      </c>
      <c r="T22" s="187" t="n">
        <v>2</v>
      </c>
      <c r="U22" s="186">
        <f>IF(ISBLANK(T22)," ",(T22/$T$16)-($T$17/$T$15))</f>
        <v/>
      </c>
      <c r="V22" s="188">
        <f>IF(ISBLANK(T22), " ", (U22/T$13))</f>
        <v/>
      </c>
      <c r="W22" s="187" t="n">
        <v>50</v>
      </c>
      <c r="X22" s="186">
        <f>IF(ISBLANK(W22)," ",(W22/$W$16)-($W$17/$W$15))</f>
        <v/>
      </c>
      <c r="Y22" s="185">
        <f>IF(ISBLANK(W22), " ", (X22/$W$13))</f>
        <v/>
      </c>
    </row>
    <row r="23" ht="19.9" customFormat="1" customHeight="1" s="158">
      <c r="A23" s="183" t="n">
        <v>2</v>
      </c>
      <c r="B23" s="548" t="inlineStr">
        <is>
          <t>Inside wall - Location 18 on referenced survey</t>
        </is>
      </c>
      <c r="C23" s="485" t="n"/>
      <c r="D23" s="485" t="n"/>
      <c r="E23" s="485" t="n"/>
      <c r="F23" s="485" t="n"/>
      <c r="G23" s="519" t="n"/>
      <c r="H23" s="181" t="n"/>
      <c r="I23" s="180" t="n"/>
      <c r="J23" s="173" t="n">
        <v>1</v>
      </c>
      <c r="K23" s="179" t="n">
        <v>2</v>
      </c>
      <c r="L23" s="177">
        <f>IF(ISBLANK(K23)," ",IF(K23=" "," ",(3+3.29*(((K23)*$N$16*(1+($N$16/$N$15)))^0.5))/($N$14*$N$13*$N$16)))</f>
        <v/>
      </c>
      <c r="M23" s="176">
        <f>IF(ISBLANK(J23)," ",(J23/$N$16)-K23)</f>
        <v/>
      </c>
      <c r="N23" s="175">
        <f>IF(ISBLANK(J23)," ",M23/(N$13*N$14))</f>
        <v/>
      </c>
      <c r="O23" s="173" t="n">
        <v>260</v>
      </c>
      <c r="P23" s="178" t="n">
        <v>223</v>
      </c>
      <c r="Q23" s="177">
        <f>IF(ISBLANK(P23)," ",IF(P23=" "," ",(3+3.29*(((P23)*$Q$16*(1+($Q$16/$Q$15)))^0.5))/($Q$14*$Q$13*$Q$16)))</f>
        <v/>
      </c>
      <c r="R23" s="176">
        <f>IF(ISBLANK(O23)," ",(O23/$Q$16)-P23)</f>
        <v/>
      </c>
      <c r="S23" s="175">
        <f>IF(ISBLANK(O23)," ",R23/(Q$13*Q$14))</f>
        <v/>
      </c>
      <c r="T23" s="173" t="n">
        <v>0</v>
      </c>
      <c r="U23" s="172">
        <f>IF(ISBLANK(T23)," ",(T23/$T$16)-($T$17/$T$15))</f>
        <v/>
      </c>
      <c r="V23" s="174">
        <f>IF(ISBLANK(T23), " ", (U23/T$13))</f>
        <v/>
      </c>
      <c r="W23" s="173" t="n">
        <v>49</v>
      </c>
      <c r="X23" s="172">
        <f>IF(ISBLANK(W23)," ",(W23/$W$16)-($W$17/$W$15))</f>
        <v/>
      </c>
      <c r="Y23" s="171">
        <f>IF(ISBLANK(W23), " ", (X23/$W$13))</f>
        <v/>
      </c>
    </row>
    <row r="24" ht="19.9" customFormat="1" customHeight="1" s="158">
      <c r="A24" s="182" t="n">
        <v>3</v>
      </c>
      <c r="B24" s="549" t="inlineStr">
        <is>
          <t>Inside brick face (back exposed) - Location 18 on referenced survey</t>
        </is>
      </c>
      <c r="C24" s="485" t="n"/>
      <c r="D24" s="485" t="n"/>
      <c r="E24" s="485" t="n"/>
      <c r="F24" s="485" t="n"/>
      <c r="G24" s="519" t="n"/>
      <c r="H24" s="181" t="n"/>
      <c r="I24" s="180" t="n"/>
      <c r="J24" s="173" t="n"/>
      <c r="K24" s="179" t="n"/>
      <c r="L24" s="177">
        <f>IF(ISBLANK(K24)," ",IF(K24=" "," ",(3+3.29*(((K24)*$N$16*(1+($N$16/$N$15)))^0.5))/($N$14*$N$13*$N$16)))</f>
        <v/>
      </c>
      <c r="M24" s="176">
        <f>IF(ISBLANK(J24)," ",(J24/$N$16)-K24)</f>
        <v/>
      </c>
      <c r="N24" s="175">
        <f>IF(ISBLANK(J24)," ",M24/(N$13*N$14))</f>
        <v/>
      </c>
      <c r="O24" s="173" t="n"/>
      <c r="P24" s="178" t="n"/>
      <c r="Q24" s="177">
        <f>IF(ISBLANK(P24)," ",IF(P24=" "," ",(3+3.29*(((P24)*$Q$16*(1+($Q$16/$Q$15)))^0.5))/($Q$14*$Q$13*$Q$16)))</f>
        <v/>
      </c>
      <c r="R24" s="176">
        <f>IF(ISBLANK(O24)," ",(O24/$Q$16)-P24)</f>
        <v/>
      </c>
      <c r="S24" s="175">
        <f>IF(ISBLANK(O24)," ",R24/(Q$13*Q$14))</f>
        <v/>
      </c>
      <c r="T24" s="173" t="n">
        <v>0</v>
      </c>
      <c r="U24" s="172">
        <f>IF(ISBLANK(T24)," ",(T24/$T$16)-($T$17/$T$15))</f>
        <v/>
      </c>
      <c r="V24" s="174">
        <f>IF(ISBLANK(T24), " ", (U24/T$13))</f>
        <v/>
      </c>
      <c r="W24" s="173" t="n">
        <v>57</v>
      </c>
      <c r="X24" s="172">
        <f>IF(ISBLANK(W24)," ",(W24/$W$16)-($W$17/$W$15))</f>
        <v/>
      </c>
      <c r="Y24" s="171">
        <f>IF(ISBLANK(W24), " ", (X24/$W$13))</f>
        <v/>
      </c>
    </row>
    <row r="25" ht="19.9" customFormat="1" customHeight="1" s="158">
      <c r="A25" s="182" t="n"/>
      <c r="B25" s="548" t="n"/>
      <c r="C25" s="485" t="n"/>
      <c r="D25" s="485" t="n"/>
      <c r="E25" s="485" t="n"/>
      <c r="F25" s="485" t="n"/>
      <c r="G25" s="519" t="n"/>
      <c r="H25" s="181" t="n"/>
      <c r="I25" s="180" t="n"/>
      <c r="J25" s="173" t="n"/>
      <c r="K25" s="179" t="n"/>
      <c r="L25" s="177">
        <f>IF(ISBLANK(K25)," ",IF(K25=" "," ",(3+3.29*(((K25)*$N$16*(1+($N$16/$N$15)))^0.5))/($N$14*$N$13*$N$16)))</f>
        <v/>
      </c>
      <c r="M25" s="176">
        <f>IF(ISBLANK(J25)," ",(J25/$N$16)-K25)</f>
        <v/>
      </c>
      <c r="N25" s="175">
        <f>IF(ISBLANK(J25)," ",M25/(N$13*N$14))</f>
        <v/>
      </c>
      <c r="O25" s="173" t="n"/>
      <c r="P25" s="178" t="n"/>
      <c r="Q25" s="177">
        <f>IF(ISBLANK(P25)," ",IF(P25=" "," ",(3+3.29*(((P25)*$Q$16*(1+($Q$16/$Q$15)))^0.5))/($Q$14*$Q$13*$Q$16)))</f>
        <v/>
      </c>
      <c r="R25" s="176">
        <f>IF(ISBLANK(O25)," ",(O25/$Q$16)-P25)</f>
        <v/>
      </c>
      <c r="S25" s="175">
        <f>IF(ISBLANK(O25)," ",R25/(Q$13*Q$14))</f>
        <v/>
      </c>
      <c r="T25" s="173" t="n"/>
      <c r="U25" s="172">
        <f>IF(ISBLANK(T25)," ",(T25/$T$16)-($T$17/$T$15))</f>
        <v/>
      </c>
      <c r="V25" s="174">
        <f>IF(ISBLANK(T25), " ", (U25/T$13))</f>
        <v/>
      </c>
      <c r="W25" s="173" t="n"/>
      <c r="X25" s="172">
        <f>IF(ISBLANK(W25)," ",(W25/$W$16)-($W$17/$W$15))</f>
        <v/>
      </c>
      <c r="Y25" s="171">
        <f>IF(ISBLANK(W25), " ", (X25/$W$13))</f>
        <v/>
      </c>
    </row>
    <row r="26" ht="19.9" customFormat="1" customHeight="1" s="158">
      <c r="A26" s="182" t="n"/>
      <c r="B26" s="548" t="n"/>
      <c r="C26" s="485" t="n"/>
      <c r="D26" s="485" t="n"/>
      <c r="E26" s="485" t="n"/>
      <c r="F26" s="485" t="n"/>
      <c r="G26" s="519" t="n"/>
      <c r="H26" s="181" t="n"/>
      <c r="I26" s="180" t="n"/>
      <c r="J26" s="173" t="n"/>
      <c r="K26" s="179" t="n"/>
      <c r="L26" s="177">
        <f>IF(ISBLANK(K26)," ",IF(K26=" "," ",(3+3.29*(((K26)*$N$16*(1+($N$16/$N$15)))^0.5))/($N$14*$N$13*$N$16)))</f>
        <v/>
      </c>
      <c r="M26" s="184">
        <f>IF(ISBLANK(J26)," ",(J26/$N$16)-K26)</f>
        <v/>
      </c>
      <c r="N26" s="175">
        <f>IF(ISBLANK(J26)," ",M26/(N$13*N$14))</f>
        <v/>
      </c>
      <c r="O26" s="173" t="n"/>
      <c r="P26" s="178" t="n"/>
      <c r="Q26" s="177">
        <f>IF(ISBLANK(P26)," ",IF(P26=" "," ",(3+3.29*(((P26)*$Q$16*(1+($Q$16/$Q$15)))^0.5))/($Q$14*$Q$13*$Q$16)))</f>
        <v/>
      </c>
      <c r="R26" s="176">
        <f>IF(ISBLANK(O26)," ",(O26/$Q$16)-P26)</f>
        <v/>
      </c>
      <c r="S26" s="175">
        <f>IF(ISBLANK(O26)," ",R26/(Q$13*Q$14))</f>
        <v/>
      </c>
      <c r="T26" s="173" t="n"/>
      <c r="U26" s="172">
        <f>IF(ISBLANK(T26)," ",(T26/$T$16)-($T$17/$T$15))</f>
        <v/>
      </c>
      <c r="V26" s="174">
        <f>IF(ISBLANK(T26), " ", (U26/T$13))</f>
        <v/>
      </c>
      <c r="W26" s="173" t="n"/>
      <c r="X26" s="172">
        <f>IF(ISBLANK(W26)," ",(W26/$W$16)-($W$17/$W$15))</f>
        <v/>
      </c>
      <c r="Y26" s="171">
        <f>IF(ISBLANK(W26), " ", (X26/$W$13))</f>
        <v/>
      </c>
    </row>
    <row r="27" ht="19.9" customFormat="1" customHeight="1" s="158">
      <c r="A27" s="182" t="n"/>
      <c r="B27" s="548" t="n"/>
      <c r="C27" s="485" t="n"/>
      <c r="D27" s="485" t="n"/>
      <c r="E27" s="485" t="n"/>
      <c r="F27" s="485" t="n"/>
      <c r="G27" s="519" t="n"/>
      <c r="H27" s="181" t="n"/>
      <c r="I27" s="180" t="n"/>
      <c r="J27" s="173" t="n"/>
      <c r="K27" s="179" t="n"/>
      <c r="L27" s="177">
        <f>IF(ISBLANK(K27)," ",IF(K27=" "," ",(3+3.29*(((K27)*$N$16*(1+($N$16/$N$15)))^0.5))/($N$14*$N$13*$N$16)))</f>
        <v/>
      </c>
      <c r="M27" s="176">
        <f>IF(ISBLANK(J27)," ",(J27/$N$16)-K27)</f>
        <v/>
      </c>
      <c r="N27" s="175">
        <f>IF(ISBLANK(J27)," ",M27/(N$13*N$14))</f>
        <v/>
      </c>
      <c r="O27" s="173" t="n"/>
      <c r="P27" s="178" t="n"/>
      <c r="Q27" s="177">
        <f>IF(ISBLANK(P27)," ",IF(P27=" "," ",(3+3.29*(((P27)*$Q$16*(1+($Q$16/$Q$15)))^0.5))/($Q$14*$Q$13*$Q$16)))</f>
        <v/>
      </c>
      <c r="R27" s="176">
        <f>IF(ISBLANK(O27)," ",(O27/$Q$16)-P27)</f>
        <v/>
      </c>
      <c r="S27" s="175">
        <f>IF(ISBLANK(O27)," ",R27/(Q$13*Q$14))</f>
        <v/>
      </c>
      <c r="T27" s="173" t="n"/>
      <c r="U27" s="172">
        <f>IF(ISBLANK(T27)," ",(T27/$T$16)-($T$17/$T$15))</f>
        <v/>
      </c>
      <c r="V27" s="174">
        <f>IF(ISBLANK(T27), " ", (U27/T$13))</f>
        <v/>
      </c>
      <c r="W27" s="173" t="n"/>
      <c r="X27" s="172">
        <f>IF(ISBLANK(W27)," ",(W27/$W$16)-($W$17/$W$15))</f>
        <v/>
      </c>
      <c r="Y27" s="171">
        <f>IF(ISBLANK(W27), " ", (X27/$W$13))</f>
        <v/>
      </c>
    </row>
    <row r="28" ht="19.9" customFormat="1" customHeight="1" s="158">
      <c r="A28" s="182" t="n"/>
      <c r="B28" s="548" t="n"/>
      <c r="C28" s="485" t="n"/>
      <c r="D28" s="485" t="n"/>
      <c r="E28" s="485" t="n"/>
      <c r="F28" s="485" t="n"/>
      <c r="G28" s="519" t="n"/>
      <c r="H28" s="181" t="n"/>
      <c r="I28" s="180" t="n"/>
      <c r="J28" s="173" t="n"/>
      <c r="K28" s="179" t="n"/>
      <c r="L28" s="177">
        <f>IF(ISBLANK(K28)," ",IF(K28=" "," ",(3+3.29*(((K28)*$N$16*(1+($N$16/$N$15)))^0.5))/($N$14*$N$13*$N$16)))</f>
        <v/>
      </c>
      <c r="M28" s="176">
        <f>IF(ISBLANK(J28)," ",(J28/$N$16)-K28)</f>
        <v/>
      </c>
      <c r="N28" s="175">
        <f>IF(ISBLANK(J28)," ",M28/(N$13*N$14))</f>
        <v/>
      </c>
      <c r="O28" s="173" t="n"/>
      <c r="P28" s="178" t="n"/>
      <c r="Q28" s="177">
        <f>IF(ISBLANK(P28)," ",IF(P28=" "," ",(3+3.29*(((P28)*$Q$16*(1+($Q$16/$Q$15)))^0.5))/($Q$14*$Q$13*$Q$16)))</f>
        <v/>
      </c>
      <c r="R28" s="176">
        <f>IF(ISBLANK(O28)," ",(O28/$Q$16)-P28)</f>
        <v/>
      </c>
      <c r="S28" s="175">
        <f>IF(ISBLANK(O28)," ",R28/(Q$13*Q$14))</f>
        <v/>
      </c>
      <c r="T28" s="173" t="n"/>
      <c r="U28" s="172">
        <f>IF(ISBLANK(T28)," ",(T28/$T$16)-($T$17/$T$15))</f>
        <v/>
      </c>
      <c r="V28" s="174">
        <f>IF(ISBLANK(T28), " ", (U28/T$13))</f>
        <v/>
      </c>
      <c r="W28" s="173" t="n"/>
      <c r="X28" s="172">
        <f>IF(ISBLANK(W28)," ",(W28/$W$16)-($W$17/$W$15))</f>
        <v/>
      </c>
      <c r="Y28" s="171">
        <f>IF(ISBLANK(W28), " ", (X28/$W$13))</f>
        <v/>
      </c>
    </row>
    <row r="29" ht="19.9" customFormat="1" customHeight="1" s="158">
      <c r="A29" s="182" t="n"/>
      <c r="B29" s="548" t="n"/>
      <c r="C29" s="485" t="n"/>
      <c r="D29" s="485" t="n"/>
      <c r="E29" s="485" t="n"/>
      <c r="F29" s="485" t="n"/>
      <c r="G29" s="519" t="n"/>
      <c r="H29" s="181" t="n"/>
      <c r="I29" s="180" t="n"/>
      <c r="J29" s="173" t="n"/>
      <c r="K29" s="179" t="n"/>
      <c r="L29" s="177">
        <f>IF(ISBLANK(K29)," ",IF(K29=" "," ",(3+3.29*(((K29)*$N$16*(1+($N$16/$N$15)))^0.5))/($N$14*$N$13*$N$16)))</f>
        <v/>
      </c>
      <c r="M29" s="176">
        <f>IF(ISBLANK(J29)," ",(J29/$N$16)-K29)</f>
        <v/>
      </c>
      <c r="N29" s="175">
        <f>IF(ISBLANK(J29)," ",M29/(N$13*N$14))</f>
        <v/>
      </c>
      <c r="O29" s="173" t="n"/>
      <c r="P29" s="178" t="n"/>
      <c r="Q29" s="177">
        <f>IF(ISBLANK(P29)," ",IF(P29=" "," ",(3+3.29*(((P29)*$Q$16*(1+($Q$16/$Q$15)))^0.5))/($Q$14*$Q$13*$Q$16)))</f>
        <v/>
      </c>
      <c r="R29" s="176">
        <f>IF(ISBLANK(O29)," ",(O29/$Q$16)-P29)</f>
        <v/>
      </c>
      <c r="S29" s="175">
        <f>IF(ISBLANK(O29)," ",R29/(Q$13*Q$14))</f>
        <v/>
      </c>
      <c r="T29" s="173" t="n"/>
      <c r="U29" s="172">
        <f>IF(ISBLANK(T29)," ",(T29/$T$16)-($T$17/$T$15))</f>
        <v/>
      </c>
      <c r="V29" s="174">
        <f>IF(ISBLANK(T29), " ", (U29/T$13))</f>
        <v/>
      </c>
      <c r="W29" s="173" t="n"/>
      <c r="X29" s="172">
        <f>IF(ISBLANK(W29)," ",(W29/$W$16)-($W$17/$W$15))</f>
        <v/>
      </c>
      <c r="Y29" s="171">
        <f>IF(ISBLANK(W29), " ", (X29/$W$13))</f>
        <v/>
      </c>
    </row>
    <row r="30" ht="19.9" customFormat="1" customHeight="1" s="158">
      <c r="A30" s="182" t="n"/>
      <c r="B30" s="548" t="n"/>
      <c r="C30" s="485" t="n"/>
      <c r="D30" s="485" t="n"/>
      <c r="E30" s="485" t="n"/>
      <c r="F30" s="485" t="n"/>
      <c r="G30" s="519" t="n"/>
      <c r="H30" s="181" t="n"/>
      <c r="I30" s="180" t="n"/>
      <c r="J30" s="173" t="n"/>
      <c r="K30" s="179" t="n"/>
      <c r="L30" s="177">
        <f>IF(ISBLANK(K30)," ",IF(K30=" "," ",(3+3.29*(((K30)*$N$16*(1+($N$16/$N$15)))^0.5))/($N$14*$N$13*$N$16)))</f>
        <v/>
      </c>
      <c r="M30" s="176">
        <f>IF(ISBLANK(J30)," ",(J30/$N$16)-K30)</f>
        <v/>
      </c>
      <c r="N30" s="175">
        <f>IF(ISBLANK(J30)," ",M30/(N$13*N$14))</f>
        <v/>
      </c>
      <c r="O30" s="173" t="n"/>
      <c r="P30" s="178" t="n"/>
      <c r="Q30" s="177">
        <f>IF(ISBLANK(P30)," ",IF(P30=" "," ",(3+3.29*(((P30)*$Q$16*(1+($Q$16/$Q$15)))^0.5))/($Q$14*$Q$13*$Q$16)))</f>
        <v/>
      </c>
      <c r="R30" s="176">
        <f>IF(ISBLANK(O30)," ",(O30/$Q$16)-P30)</f>
        <v/>
      </c>
      <c r="S30" s="175">
        <f>IF(ISBLANK(O30)," ",R30/(Q$13*Q$14))</f>
        <v/>
      </c>
      <c r="T30" s="173" t="n"/>
      <c r="U30" s="172">
        <f>IF(ISBLANK(T30)," ",(T30/$T$16)-($T$17/$T$15))</f>
        <v/>
      </c>
      <c r="V30" s="174">
        <f>IF(ISBLANK(T30), " ", (U30/T$13))</f>
        <v/>
      </c>
      <c r="W30" s="173" t="n"/>
      <c r="X30" s="172">
        <f>IF(ISBLANK(W30)," ",(W30/$W$16)-($W$17/$W$15))</f>
        <v/>
      </c>
      <c r="Y30" s="171">
        <f>IF(ISBLANK(W30), " ", (X30/$W$13))</f>
        <v/>
      </c>
    </row>
    <row r="31" ht="19.9" customFormat="1" customHeight="1" s="158">
      <c r="A31" s="182" t="n"/>
      <c r="B31" s="548" t="n"/>
      <c r="C31" s="485" t="n"/>
      <c r="D31" s="485" t="n"/>
      <c r="E31" s="485" t="n"/>
      <c r="F31" s="485" t="n"/>
      <c r="G31" s="519" t="n"/>
      <c r="H31" s="181" t="n"/>
      <c r="I31" s="180" t="n"/>
      <c r="J31" s="173" t="n"/>
      <c r="K31" s="179" t="n"/>
      <c r="L31" s="177">
        <f>IF(ISBLANK(K31)," ",IF(K31=" "," ",(3+3.29*(((K31)*$N$16*(1+($N$16/$N$15)))^0.5))/($N$14*$N$13*$N$16)))</f>
        <v/>
      </c>
      <c r="M31" s="176">
        <f>IF(ISBLANK(J31)," ",(J31/$N$16)-K31)</f>
        <v/>
      </c>
      <c r="N31" s="175">
        <f>IF(ISBLANK(J31)," ",M31/(N$13*N$14))</f>
        <v/>
      </c>
      <c r="O31" s="173" t="n"/>
      <c r="P31" s="178" t="n"/>
      <c r="Q31" s="177">
        <f>IF(ISBLANK(P31)," ",IF(P31=" "," ",(3+3.29*(((P31)*$Q$16*(1+($Q$16/$Q$15)))^0.5))/($Q$14*$Q$13*$Q$16)))</f>
        <v/>
      </c>
      <c r="R31" s="176">
        <f>IF(ISBLANK(O31)," ",(O31/$Q$16)-P31)</f>
        <v/>
      </c>
      <c r="S31" s="175">
        <f>IF(ISBLANK(O31)," ",R31/(Q$13*Q$14))</f>
        <v/>
      </c>
      <c r="T31" s="173" t="n"/>
      <c r="U31" s="172">
        <f>IF(ISBLANK(T31)," ",(T31/$T$16)-($T$17/$T$15))</f>
        <v/>
      </c>
      <c r="V31" s="174">
        <f>IF(ISBLANK(T31), " ", (U31/T$13))</f>
        <v/>
      </c>
      <c r="W31" s="173" t="n"/>
      <c r="X31" s="172">
        <f>IF(ISBLANK(W31)," ",(W31/$W$16)-($W$17/$W$15))</f>
        <v/>
      </c>
      <c r="Y31" s="171">
        <f>IF(ISBLANK(W31), " ", (X31/$W$13))</f>
        <v/>
      </c>
    </row>
    <row r="32" ht="19.9" customFormat="1" customHeight="1" s="158">
      <c r="A32" s="182" t="n"/>
      <c r="B32" s="548" t="n"/>
      <c r="C32" s="485" t="n"/>
      <c r="D32" s="485" t="n"/>
      <c r="E32" s="485" t="n"/>
      <c r="F32" s="485" t="n"/>
      <c r="G32" s="519" t="n"/>
      <c r="H32" s="181" t="n"/>
      <c r="I32" s="180" t="n"/>
      <c r="J32" s="173" t="n"/>
      <c r="K32" s="179" t="n"/>
      <c r="L32" s="177">
        <f>IF(ISBLANK(K32)," ",IF(K32=" "," ",(3+3.29*(((K32)*$N$16*(1+($N$16/$N$15)))^0.5))/($N$14*$N$13*$N$16)))</f>
        <v/>
      </c>
      <c r="M32" s="176">
        <f>IF(ISBLANK(J32)," ",(J32/$N$16)-K32)</f>
        <v/>
      </c>
      <c r="N32" s="175">
        <f>IF(ISBLANK(J32)," ",M32/(N$13*N$14))</f>
        <v/>
      </c>
      <c r="O32" s="173" t="n"/>
      <c r="P32" s="178" t="n"/>
      <c r="Q32" s="177">
        <f>IF(ISBLANK(P32)," ",IF(P32=" "," ",(3+3.29*(((P32)*$Q$16*(1+($Q$16/$Q$15)))^0.5))/($Q$14*$Q$13*$Q$16)))</f>
        <v/>
      </c>
      <c r="R32" s="176">
        <f>IF(ISBLANK(O32)," ",(O32/$Q$16)-P32)</f>
        <v/>
      </c>
      <c r="S32" s="175">
        <f>IF(ISBLANK(O32)," ",R32/(Q$13*Q$14))</f>
        <v/>
      </c>
      <c r="T32" s="173" t="n"/>
      <c r="U32" s="172">
        <f>IF(ISBLANK(T32)," ",(T32/$T$16)-($T$17/$T$15))</f>
        <v/>
      </c>
      <c r="V32" s="174">
        <f>IF(ISBLANK(T32), " ", (U32/T$13))</f>
        <v/>
      </c>
      <c r="W32" s="173" t="n"/>
      <c r="X32" s="172">
        <f>IF(ISBLANK(W32)," ",(W32/$W$16)-($W$17/$W$15))</f>
        <v/>
      </c>
      <c r="Y32" s="171">
        <f>IF(ISBLANK(W32), " ", (X32/$W$13))</f>
        <v/>
      </c>
    </row>
    <row r="33" ht="19.9" customFormat="1" customHeight="1" s="158">
      <c r="A33" s="183" t="n"/>
      <c r="B33" s="548" t="n"/>
      <c r="C33" s="485" t="n"/>
      <c r="D33" s="485" t="n"/>
      <c r="E33" s="485" t="n"/>
      <c r="F33" s="485" t="n"/>
      <c r="G33" s="519" t="n"/>
      <c r="H33" s="181" t="n"/>
      <c r="I33" s="180" t="n"/>
      <c r="J33" s="173" t="n"/>
      <c r="K33" s="179" t="n"/>
      <c r="L33" s="177">
        <f>IF(ISBLANK(K33)," ",IF(K33=" "," ",(3+3.29*(((K33)*$N$16*(1+($N$16/$N$15)))^0.5))/($N$14*$N$13*$N$16)))</f>
        <v/>
      </c>
      <c r="M33" s="176">
        <f>IF(ISBLANK(J33)," ",(J33/$N$16)-K33)</f>
        <v/>
      </c>
      <c r="N33" s="175">
        <f>IF(ISBLANK(J33)," ",M33/(N$13*N$14))</f>
        <v/>
      </c>
      <c r="O33" s="173" t="n"/>
      <c r="P33" s="178" t="n"/>
      <c r="Q33" s="177">
        <f>IF(ISBLANK(P33)," ",IF(P33=" "," ",(3+3.29*(((P33)*$Q$16*(1+($Q$16/$Q$15)))^0.5))/($Q$14*$Q$13*$Q$16)))</f>
        <v/>
      </c>
      <c r="R33" s="176">
        <f>IF(ISBLANK(O33)," ",(O33/$Q$16)-P33)</f>
        <v/>
      </c>
      <c r="S33" s="175">
        <f>IF(ISBLANK(O33)," ",R33/(Q$13*Q$14))</f>
        <v/>
      </c>
      <c r="T33" s="173" t="n"/>
      <c r="U33" s="172">
        <f>IF(ISBLANK(T33)," ",(T33/$T$16)-($T$17/$T$15))</f>
        <v/>
      </c>
      <c r="V33" s="174">
        <f>IF(ISBLANK(T33), " ", (U33/T$13))</f>
        <v/>
      </c>
      <c r="W33" s="173" t="n"/>
      <c r="X33" s="172">
        <f>IF(ISBLANK(W33)," ",(W33/$W$16)-($W$17/$W$15))</f>
        <v/>
      </c>
      <c r="Y33" s="171">
        <f>IF(ISBLANK(W33), " ", (X33/$W$13))</f>
        <v/>
      </c>
    </row>
    <row r="34" ht="19.9" customFormat="1" customHeight="1" s="158">
      <c r="A34" s="183" t="n"/>
      <c r="B34" s="548" t="n"/>
      <c r="C34" s="485" t="n"/>
      <c r="D34" s="485" t="n"/>
      <c r="E34" s="485" t="n"/>
      <c r="F34" s="485" t="n"/>
      <c r="G34" s="519" t="n"/>
      <c r="H34" s="181" t="n"/>
      <c r="I34" s="180" t="n"/>
      <c r="J34" s="173" t="n"/>
      <c r="K34" s="179" t="n"/>
      <c r="L34" s="177">
        <f>IF(ISBLANK(K34)," ",IF(K34=" "," ",(3+3.29*(((K34)*$N$16*(1+($N$16/$N$15)))^0.5))/($N$14*$N$13*$N$16)))</f>
        <v/>
      </c>
      <c r="M34" s="176">
        <f>IF(ISBLANK(J34)," ",(J34/$N$16)-K34)</f>
        <v/>
      </c>
      <c r="N34" s="175">
        <f>IF(ISBLANK(J34)," ",M34/(N$13*N$14))</f>
        <v/>
      </c>
      <c r="O34" s="173" t="n"/>
      <c r="P34" s="178" t="n"/>
      <c r="Q34" s="177">
        <f>IF(ISBLANK(P34)," ",IF(P34=" "," ",(3+3.29*(((P34)*$Q$16*(1+($Q$16/$Q$15)))^0.5))/($Q$14*$Q$13*$Q$16)))</f>
        <v/>
      </c>
      <c r="R34" s="176">
        <f>IF(ISBLANK(O34)," ",(O34/$Q$16)-P34)</f>
        <v/>
      </c>
      <c r="S34" s="175">
        <f>IF(ISBLANK(O34)," ",R34/(Q$13*Q$14))</f>
        <v/>
      </c>
      <c r="T34" s="173" t="n"/>
      <c r="U34" s="172">
        <f>IF(ISBLANK(T34)," ",(T34/$T$16)-($T$17/$T$15))</f>
        <v/>
      </c>
      <c r="V34" s="174">
        <f>IF(ISBLANK(T34), " ", (U34/T$13))</f>
        <v/>
      </c>
      <c r="W34" s="173" t="n"/>
      <c r="X34" s="172">
        <f>IF(ISBLANK(W34)," ",(W34/$W$16)-($W$17/$W$15))</f>
        <v/>
      </c>
      <c r="Y34" s="171">
        <f>IF(ISBLANK(W34), " ", (X34/$W$13))</f>
        <v/>
      </c>
    </row>
    <row r="35" ht="19.9" customFormat="1" customHeight="1" s="158">
      <c r="A35" s="182" t="n"/>
      <c r="B35" s="548" t="n"/>
      <c r="C35" s="485" t="n"/>
      <c r="D35" s="485" t="n"/>
      <c r="E35" s="485" t="n"/>
      <c r="F35" s="485" t="n"/>
      <c r="G35" s="519" t="n"/>
      <c r="H35" s="181" t="n"/>
      <c r="I35" s="180" t="n"/>
      <c r="J35" s="173" t="n"/>
      <c r="K35" s="179" t="n"/>
      <c r="L35" s="177">
        <f>IF(ISBLANK(K35)," ",IF(K35=" "," ",(3+3.29*(((K35)*$N$16*(1+($N$16/$N$15)))^0.5))/($N$14*$N$13*$N$16)))</f>
        <v/>
      </c>
      <c r="M35" s="176">
        <f>IF(ISBLANK(J35)," ",(J35/$N$16)-K35)</f>
        <v/>
      </c>
      <c r="N35" s="175">
        <f>IF(ISBLANK(J35)," ",M35/(N$13*N$14))</f>
        <v/>
      </c>
      <c r="O35" s="173" t="n"/>
      <c r="P35" s="178" t="n"/>
      <c r="Q35" s="177">
        <f>IF(ISBLANK(P35)," ",IF(P35=" "," ",(3+3.29*(((P35)*$Q$16*(1+($Q$16/$Q$15)))^0.5))/($Q$14*$Q$13*$Q$16)))</f>
        <v/>
      </c>
      <c r="R35" s="176">
        <f>IF(ISBLANK(O35)," ",(O35/$Q$16)-P35)</f>
        <v/>
      </c>
      <c r="S35" s="175">
        <f>IF(ISBLANK(O35)," ",R35/(Q$13*Q$14))</f>
        <v/>
      </c>
      <c r="T35" s="173" t="n"/>
      <c r="U35" s="172">
        <f>IF(ISBLANK(T35)," ",(T35/$T$16)-($T$17/$T$15))</f>
        <v/>
      </c>
      <c r="V35" s="174">
        <f>IF(ISBLANK(T35), " ", (U35/T$13))</f>
        <v/>
      </c>
      <c r="W35" s="173" t="n"/>
      <c r="X35" s="172">
        <f>IF(ISBLANK(W35)," ",(W35/$W$16)-($W$17/$W$15))</f>
        <v/>
      </c>
      <c r="Y35" s="171">
        <f>IF(ISBLANK(W35), " ", (X35/$W$13))</f>
        <v/>
      </c>
    </row>
    <row r="36" ht="19.9" customFormat="1" customHeight="1" s="158">
      <c r="A36" s="182" t="n"/>
      <c r="B36" s="548" t="n"/>
      <c r="C36" s="485" t="n"/>
      <c r="D36" s="485" t="n"/>
      <c r="E36" s="485" t="n"/>
      <c r="F36" s="485" t="n"/>
      <c r="G36" s="519" t="n"/>
      <c r="H36" s="181" t="n"/>
      <c r="I36" s="180" t="n"/>
      <c r="J36" s="173" t="n"/>
      <c r="K36" s="179" t="n"/>
      <c r="L36" s="177">
        <f>IF(ISBLANK(K36)," ",IF(K36=" "," ",(3+3.29*(((K36)*$N$16*(1+($N$16/$N$15)))^0.5))/($N$14*$N$13*$N$16)))</f>
        <v/>
      </c>
      <c r="M36" s="176">
        <f>IF(ISBLANK(J36)," ",(J36/$N$16)-K36)</f>
        <v/>
      </c>
      <c r="N36" s="175">
        <f>IF(ISBLANK(J36)," ",M36/(N$13*N$14))</f>
        <v/>
      </c>
      <c r="O36" s="173" t="n"/>
      <c r="P36" s="178" t="n"/>
      <c r="Q36" s="177">
        <f>IF(ISBLANK(P36)," ",IF(P36=" "," ",(3+3.29*(((P36)*$Q$16*(1+($Q$16/$Q$15)))^0.5))/($Q$14*$Q$13*$Q$16)))</f>
        <v/>
      </c>
      <c r="R36" s="176">
        <f>IF(ISBLANK(O36)," ",(O36/$Q$16)-P36)</f>
        <v/>
      </c>
      <c r="S36" s="175">
        <f>IF(ISBLANK(O36)," ",R36/(Q$13*Q$14))</f>
        <v/>
      </c>
      <c r="T36" s="173" t="n"/>
      <c r="U36" s="172">
        <f>IF(ISBLANK(T36)," ",(T36/$T$16)-($T$17/$T$15))</f>
        <v/>
      </c>
      <c r="V36" s="174">
        <f>IF(ISBLANK(T36), " ", (U36/T$13))</f>
        <v/>
      </c>
      <c r="W36" s="173" t="n"/>
      <c r="X36" s="172">
        <f>IF(ISBLANK(W36)," ",(W36/$W$16)-($W$17/$W$15))</f>
        <v/>
      </c>
      <c r="Y36" s="171">
        <f>IF(ISBLANK(W36), " ", (X36/$W$13))</f>
        <v/>
      </c>
    </row>
    <row r="37" ht="19.9" customFormat="1" customHeight="1" s="158">
      <c r="A37" s="183" t="n"/>
      <c r="B37" s="548" t="n"/>
      <c r="C37" s="485" t="n"/>
      <c r="D37" s="485" t="n"/>
      <c r="E37" s="485" t="n"/>
      <c r="F37" s="485" t="n"/>
      <c r="G37" s="519" t="n"/>
      <c r="H37" s="181" t="n"/>
      <c r="I37" s="180" t="n"/>
      <c r="J37" s="173" t="n"/>
      <c r="K37" s="179" t="n"/>
      <c r="L37" s="177">
        <f>IF(ISBLANK(K37)," ",IF(K37=" "," ",(3+3.29*(((K37)*$N$16*(1+($N$16/$N$15)))^0.5))/($N$14*$N$13*$N$16)))</f>
        <v/>
      </c>
      <c r="M37" s="176">
        <f>IF(ISBLANK(J37)," ",(J37/$N$16)-K37)</f>
        <v/>
      </c>
      <c r="N37" s="175">
        <f>IF(ISBLANK(J37)," ",M37/(N$13*N$14))</f>
        <v/>
      </c>
      <c r="O37" s="173" t="n"/>
      <c r="P37" s="178" t="n"/>
      <c r="Q37" s="177">
        <f>IF(ISBLANK(P37)," ",IF(P37=" "," ",(3+3.29*(((P37)*$Q$16*(1+($Q$16/$Q$15)))^0.5))/($Q$14*$Q$13*$Q$16)))</f>
        <v/>
      </c>
      <c r="R37" s="176">
        <f>IF(ISBLANK(O37)," ",(O37/$Q$16)-P37)</f>
        <v/>
      </c>
      <c r="S37" s="175">
        <f>IF(ISBLANK(O37)," ",R37/(Q$13*Q$14))</f>
        <v/>
      </c>
      <c r="T37" s="173" t="n"/>
      <c r="U37" s="172">
        <f>IF(ISBLANK(T37)," ",(T37/$T$16)-($T$17/$T$15))</f>
        <v/>
      </c>
      <c r="V37" s="174">
        <f>IF(ISBLANK(T37), " ", (U37/T$13))</f>
        <v/>
      </c>
      <c r="W37" s="173" t="n"/>
      <c r="X37" s="172">
        <f>IF(ISBLANK(W37)," ",(W37/$W$16)-($W$17/$W$15))</f>
        <v/>
      </c>
      <c r="Y37" s="171">
        <f>IF(ISBLANK(W37), " ", (X37/$W$13))</f>
        <v/>
      </c>
    </row>
    <row r="38" ht="19.9" customFormat="1" customHeight="1" s="158">
      <c r="A38" s="182" t="n"/>
      <c r="B38" s="548" t="n"/>
      <c r="C38" s="485" t="n"/>
      <c r="D38" s="485" t="n"/>
      <c r="E38" s="485" t="n"/>
      <c r="F38" s="485" t="n"/>
      <c r="G38" s="519" t="n"/>
      <c r="H38" s="181" t="n"/>
      <c r="I38" s="180" t="n"/>
      <c r="J38" s="173" t="n"/>
      <c r="K38" s="179" t="n"/>
      <c r="L38" s="177">
        <f>IF(ISBLANK(K38)," ",IF(K38=" "," ",(3+3.29*(((K38)*$N$16*(1+($N$16/$N$15)))^0.5))/($N$14*$N$13*$N$16)))</f>
        <v/>
      </c>
      <c r="M38" s="176">
        <f>IF(ISBLANK(J38)," ",(J38/$N$16)-K38)</f>
        <v/>
      </c>
      <c r="N38" s="175">
        <f>IF(ISBLANK(J38)," ",M38/(N$13*N$14))</f>
        <v/>
      </c>
      <c r="O38" s="173" t="n"/>
      <c r="P38" s="178" t="n"/>
      <c r="Q38" s="177">
        <f>IF(ISBLANK(P38)," ",IF(P38=" "," ",(3+3.29*(((P38)*$Q$16*(1+($Q$16/$Q$15)))^0.5))/($Q$14*$Q$13*$Q$16)))</f>
        <v/>
      </c>
      <c r="R38" s="176">
        <f>IF(ISBLANK(O38)," ",(O38/$Q$16)-P38)</f>
        <v/>
      </c>
      <c r="S38" s="175">
        <f>IF(ISBLANK(O38)," ",R38/(Q$13*Q$14))</f>
        <v/>
      </c>
      <c r="T38" s="173" t="n"/>
      <c r="U38" s="172">
        <f>IF(ISBLANK(T38)," ",(T38/$T$16)-($T$17/$T$15))</f>
        <v/>
      </c>
      <c r="V38" s="174">
        <f>IF(ISBLANK(T38), " ", (U38/T$13))</f>
        <v/>
      </c>
      <c r="W38" s="173" t="n"/>
      <c r="X38" s="172">
        <f>IF(ISBLANK(W38)," ",(W38/$W$16)-($W$17/$W$15))</f>
        <v/>
      </c>
      <c r="Y38" s="171">
        <f>IF(ISBLANK(W38), " ", (X38/$W$13))</f>
        <v/>
      </c>
    </row>
    <row r="39" ht="19.9" customFormat="1" customHeight="1" s="158">
      <c r="A39" s="182" t="n"/>
      <c r="B39" s="548" t="n"/>
      <c r="C39" s="485" t="n"/>
      <c r="D39" s="485" t="n"/>
      <c r="E39" s="485" t="n"/>
      <c r="F39" s="485" t="n"/>
      <c r="G39" s="519" t="n"/>
      <c r="H39" s="181" t="n"/>
      <c r="I39" s="180" t="n"/>
      <c r="J39" s="173" t="n"/>
      <c r="K39" s="179" t="n"/>
      <c r="L39" s="177">
        <f>IF(ISBLANK(K39)," ",IF(K39=" "," ",(3+3.29*(((K39)*$N$16*(1+($N$16/$N$15)))^0.5))/($N$14*$N$13*$N$16)))</f>
        <v/>
      </c>
      <c r="M39" s="176">
        <f>IF(ISBLANK(J39)," ",(J39/$N$16)-K39)</f>
        <v/>
      </c>
      <c r="N39" s="175">
        <f>IF(ISBLANK(J39)," ",M39/(N$13*N$14))</f>
        <v/>
      </c>
      <c r="O39" s="173" t="n"/>
      <c r="P39" s="178" t="n"/>
      <c r="Q39" s="177">
        <f>IF(ISBLANK(P39)," ",IF(P39=" "," ",(3+3.29*(((P39)*$Q$16*(1+($Q$16/$Q$15)))^0.5))/($Q$14*$Q$13*$Q$16)))</f>
        <v/>
      </c>
      <c r="R39" s="176">
        <f>IF(ISBLANK(O39)," ",(O39/$Q$16)-P39)</f>
        <v/>
      </c>
      <c r="S39" s="175">
        <f>IF(ISBLANK(O39)," ",R39/(Q$13*Q$14))</f>
        <v/>
      </c>
      <c r="T39" s="173" t="n"/>
      <c r="U39" s="172">
        <f>IF(ISBLANK(T39)," ",(T39/$T$16)-($T$17/$T$15))</f>
        <v/>
      </c>
      <c r="V39" s="174">
        <f>IF(ISBLANK(T39), " ", (U39/T$13))</f>
        <v/>
      </c>
      <c r="W39" s="173" t="n"/>
      <c r="X39" s="172">
        <f>IF(ISBLANK(W39)," ",(W39/$W$16)-($W$17/$W$15))</f>
        <v/>
      </c>
      <c r="Y39" s="171">
        <f>IF(ISBLANK(W39), " ", (X39/$W$13))</f>
        <v/>
      </c>
    </row>
    <row r="40" ht="19.9" customFormat="1" customHeight="1" s="158">
      <c r="A40" s="182" t="n"/>
      <c r="B40" s="548" t="n"/>
      <c r="C40" s="485" t="n"/>
      <c r="D40" s="485" t="n"/>
      <c r="E40" s="485" t="n"/>
      <c r="F40" s="485" t="n"/>
      <c r="G40" s="519" t="n"/>
      <c r="H40" s="181" t="n"/>
      <c r="I40" s="180" t="n"/>
      <c r="J40" s="173" t="n"/>
      <c r="K40" s="179" t="n"/>
      <c r="L40" s="177">
        <f>IF(ISBLANK(K40)," ",IF(K40=" "," ",(3+3.29*(((K40)*$N$16*(1+($N$16/$N$15)))^0.5))/($N$14*$N$13*$N$16)))</f>
        <v/>
      </c>
      <c r="M40" s="176">
        <f>IF(ISBLANK(J40)," ",(J40/$N$16)-K40)</f>
        <v/>
      </c>
      <c r="N40" s="175">
        <f>IF(ISBLANK(J40)," ",M40/(N$13*N$14))</f>
        <v/>
      </c>
      <c r="O40" s="173" t="n"/>
      <c r="P40" s="178" t="n"/>
      <c r="Q40" s="177">
        <f>IF(ISBLANK(P40)," ",IF(P40=" "," ",(3+3.29*(((P40)*$Q$16*(1+($Q$16/$Q$15)))^0.5))/($Q$14*$Q$13*$Q$16)))</f>
        <v/>
      </c>
      <c r="R40" s="176">
        <f>IF(ISBLANK(O40)," ",(O40/$Q$16)-P40)</f>
        <v/>
      </c>
      <c r="S40" s="175">
        <f>IF(ISBLANK(O40)," ",R40/(Q$13*Q$14))</f>
        <v/>
      </c>
      <c r="T40" s="173" t="n"/>
      <c r="U40" s="172">
        <f>IF(ISBLANK(T40)," ",(T40/$T$16)-($T$17/$T$15))</f>
        <v/>
      </c>
      <c r="V40" s="174">
        <f>IF(ISBLANK(T40), " ", (U40/T$13))</f>
        <v/>
      </c>
      <c r="W40" s="173" t="n"/>
      <c r="X40" s="172">
        <f>IF(ISBLANK(W40)," ",(W40/$W$16)-($W$17/$W$15))</f>
        <v/>
      </c>
      <c r="Y40" s="171">
        <f>IF(ISBLANK(W40), " ", (X40/$W$13))</f>
        <v/>
      </c>
    </row>
    <row r="41" ht="19.9" customFormat="1" customHeight="1" s="158" thickBot="1">
      <c r="A41" s="170" t="n"/>
      <c r="B41" s="550" t="n"/>
      <c r="C41" s="501" t="n"/>
      <c r="D41" s="501" t="n"/>
      <c r="E41" s="501" t="n"/>
      <c r="F41" s="501" t="n"/>
      <c r="G41" s="532" t="n"/>
      <c r="H41" s="169" t="n"/>
      <c r="I41" s="168" t="n"/>
      <c r="J41" s="161" t="n"/>
      <c r="K41" s="167" t="n"/>
      <c r="L41" s="165">
        <f>IF(ISBLANK(K41)," ",IF(K41=" "," ",(3+3.29*(((K41)*$N$16*(1+($N$16/$N$15)))^0.5))/($N$14*$N$13*$N$16)))</f>
        <v/>
      </c>
      <c r="M41" s="164">
        <f>IF(ISBLANK(J41)," ",(J41/$N$16)-K41)</f>
        <v/>
      </c>
      <c r="N41" s="163">
        <f>IF(ISBLANK(J41)," ",M41/(N$13*N$14))</f>
        <v/>
      </c>
      <c r="O41" s="161" t="n"/>
      <c r="P41" s="166" t="n"/>
      <c r="Q41" s="165">
        <f>IF(ISBLANK(P41)," ",IF(P41=" "," ",(3+3.29*(((P41)*$Q$16*(1+($Q$16/$Q$15)))^0.5))/($Q$14*$Q$13*$Q$16)))</f>
        <v/>
      </c>
      <c r="R41" s="164">
        <f>IF(ISBLANK(O41)," ",(O41/$Q$16)-P41)</f>
        <v/>
      </c>
      <c r="S41" s="163">
        <f>IF(ISBLANK(O41)," ",R41/(Q$13*Q$14))</f>
        <v/>
      </c>
      <c r="T41" s="161" t="n"/>
      <c r="U41" s="160">
        <f>IF(ISBLANK(T41)," ",(T41/$T$16)-($T$17/$T$15))</f>
        <v/>
      </c>
      <c r="V41" s="162">
        <f>IF(ISBLANK(T41), " ", (U41/T$13))</f>
        <v/>
      </c>
      <c r="W41" s="161" t="n"/>
      <c r="X41" s="160">
        <f>IF(ISBLANK(W41)," ",(W41/$W$16)-($W$17/$W$15))</f>
        <v/>
      </c>
      <c r="Y41" s="159">
        <f>IF(ISBLANK(W41), " ", (X41/$W$13))</f>
        <v/>
      </c>
    </row>
    <row r="42" ht="13.5" customHeight="1" s="88" thickTop="1"/>
  </sheetData>
  <mergeCells count="111">
    <mergeCell ref="B40:G40"/>
    <mergeCell ref="B41:G41"/>
    <mergeCell ref="B34:G34"/>
    <mergeCell ref="B35:G35"/>
    <mergeCell ref="B36:G36"/>
    <mergeCell ref="B37:G37"/>
    <mergeCell ref="B38:G38"/>
    <mergeCell ref="B39:G39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20:G20"/>
    <mergeCell ref="J20:N20"/>
    <mergeCell ref="O20:S20"/>
    <mergeCell ref="T20:V20"/>
    <mergeCell ref="W20:Y20"/>
    <mergeCell ref="B21:G21"/>
    <mergeCell ref="B22:G22"/>
    <mergeCell ref="B23:G23"/>
    <mergeCell ref="B24:G24"/>
    <mergeCell ref="A18:E18"/>
    <mergeCell ref="J18:M18"/>
    <mergeCell ref="N18:S18"/>
    <mergeCell ref="T18:V18"/>
    <mergeCell ref="W18:Y18"/>
    <mergeCell ref="A19:E19"/>
    <mergeCell ref="H19:I19"/>
    <mergeCell ref="J19:S19"/>
    <mergeCell ref="T19:Y19"/>
    <mergeCell ref="A16:E16"/>
    <mergeCell ref="J16:M16"/>
    <mergeCell ref="N16:P16"/>
    <mergeCell ref="Q16:S16"/>
    <mergeCell ref="T16:V16"/>
    <mergeCell ref="W16:Y16"/>
    <mergeCell ref="A17:E17"/>
    <mergeCell ref="J17:M17"/>
    <mergeCell ref="N17:P17"/>
    <mergeCell ref="Q17:S17"/>
    <mergeCell ref="T17:V17"/>
    <mergeCell ref="W17:Y17"/>
    <mergeCell ref="A14:E14"/>
    <mergeCell ref="J14:M14"/>
    <mergeCell ref="N14:P14"/>
    <mergeCell ref="Q14:S14"/>
    <mergeCell ref="T14:V14"/>
    <mergeCell ref="W14:Y14"/>
    <mergeCell ref="A15:E15"/>
    <mergeCell ref="J15:M15"/>
    <mergeCell ref="N15:P15"/>
    <mergeCell ref="Q15:S15"/>
    <mergeCell ref="T15:V15"/>
    <mergeCell ref="W15:Y15"/>
    <mergeCell ref="A12:E12"/>
    <mergeCell ref="J12:M12"/>
    <mergeCell ref="N12:P12"/>
    <mergeCell ref="Q12:S12"/>
    <mergeCell ref="T12:V12"/>
    <mergeCell ref="W12:Y12"/>
    <mergeCell ref="A13:E13"/>
    <mergeCell ref="J13:M13"/>
    <mergeCell ref="N13:P13"/>
    <mergeCell ref="Q13:S13"/>
    <mergeCell ref="T13:V13"/>
    <mergeCell ref="W13:Y13"/>
    <mergeCell ref="A10:E10"/>
    <mergeCell ref="J10:M10"/>
    <mergeCell ref="N10:P10"/>
    <mergeCell ref="Q10:S10"/>
    <mergeCell ref="T10:V10"/>
    <mergeCell ref="W10:Y10"/>
    <mergeCell ref="A11:E11"/>
    <mergeCell ref="J11:M11"/>
    <mergeCell ref="N11:P11"/>
    <mergeCell ref="Q11:S11"/>
    <mergeCell ref="T11:V11"/>
    <mergeCell ref="W11:Y11"/>
    <mergeCell ref="A8:E8"/>
    <mergeCell ref="H8:I8"/>
    <mergeCell ref="N8:S8"/>
    <mergeCell ref="T8:Y8"/>
    <mergeCell ref="A9:E9"/>
    <mergeCell ref="N9:P9"/>
    <mergeCell ref="Q9:S9"/>
    <mergeCell ref="T9:V9"/>
    <mergeCell ref="W9:Y9"/>
    <mergeCell ref="J4:Y4"/>
    <mergeCell ref="A5:C5"/>
    <mergeCell ref="D5:G5"/>
    <mergeCell ref="H5:I6"/>
    <mergeCell ref="J5:Y6"/>
    <mergeCell ref="A6:C6"/>
    <mergeCell ref="D6:G6"/>
    <mergeCell ref="A7:C7"/>
    <mergeCell ref="D7:G7"/>
    <mergeCell ref="H7:Y7"/>
    <mergeCell ref="A1:C1"/>
    <mergeCell ref="D1:G1"/>
    <mergeCell ref="A2:C2"/>
    <mergeCell ref="D2:G2"/>
    <mergeCell ref="A3:C3"/>
    <mergeCell ref="D3:G3"/>
    <mergeCell ref="A4:C4"/>
    <mergeCell ref="D4:G4"/>
    <mergeCell ref="H4:I4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zoomScaleNormal="100" workbookViewId="0">
      <selection activeCell="A18" sqref="A18:H20"/>
    </sheetView>
  </sheetViews>
  <sheetFormatPr baseColWidth="8" defaultRowHeight="12.75"/>
  <cols>
    <col width="3.42578125" customWidth="1" style="111" min="1" max="1"/>
    <col width="10.42578125" customWidth="1" style="111" min="2" max="3"/>
    <col width="18.28515625" customWidth="1" style="111" min="4" max="4"/>
    <col width="5.28515625" customWidth="1" style="111" min="5" max="5"/>
    <col width="2.5703125" customWidth="1" style="111" min="6" max="7"/>
    <col width="5.28515625" customWidth="1" style="111" min="8" max="8"/>
    <col width="7.42578125" customWidth="1" style="111" min="9" max="19"/>
    <col width="9.140625" customWidth="1" style="111" min="20" max="16384"/>
  </cols>
  <sheetData>
    <row r="1" ht="39" customHeight="1" s="88" thickBot="1">
      <c r="A1" s="432" t="n"/>
      <c r="B1" s="496" t="n"/>
      <c r="C1" s="496" t="n"/>
      <c r="D1" s="496" t="n"/>
      <c r="E1" s="496" t="n"/>
      <c r="F1" s="496" t="n"/>
      <c r="G1" s="496" t="n"/>
      <c r="H1" s="496" t="n"/>
      <c r="I1" s="496" t="n"/>
      <c r="J1" s="496" t="n"/>
      <c r="K1" s="496" t="n"/>
      <c r="L1" s="496" t="n"/>
      <c r="M1" s="496" t="n"/>
      <c r="N1" s="496" t="n"/>
      <c r="O1" s="496" t="n"/>
      <c r="P1" s="496" t="n"/>
      <c r="Q1" s="496" t="n"/>
      <c r="R1" s="496" t="n"/>
      <c r="S1" s="496" t="n"/>
    </row>
    <row r="2" ht="13.5" customHeight="1" s="88" thickTop="1">
      <c r="A2" s="14" t="n"/>
      <c r="B2" s="15" t="inlineStr">
        <is>
          <t>Survey No</t>
        </is>
      </c>
      <c r="C2" s="551" t="inlineStr">
        <is>
          <t>INIS-010220-880</t>
        </is>
      </c>
      <c r="D2" s="482" t="n"/>
      <c r="E2" s="552" t="inlineStr">
        <is>
          <t>Item Surveyed</t>
        </is>
      </c>
      <c r="F2" s="481" t="n"/>
      <c r="G2" s="481" t="n"/>
      <c r="H2" s="490" t="n"/>
      <c r="I2" s="553" t="inlineStr">
        <is>
          <t>Research and Training Building Curtain Wall Brick Removal</t>
        </is>
      </c>
      <c r="J2" s="481" t="n"/>
      <c r="K2" s="481" t="n"/>
      <c r="L2" s="481" t="n"/>
      <c r="M2" s="481" t="n"/>
      <c r="N2" s="481" t="n"/>
      <c r="O2" s="481" t="n"/>
      <c r="P2" s="481" t="n"/>
      <c r="Q2" s="481" t="n"/>
      <c r="R2" s="481" t="n"/>
      <c r="S2" s="482" t="n"/>
    </row>
    <row r="3" ht="13.5" customHeight="1" s="88">
      <c r="A3" s="16" t="n"/>
      <c r="B3" s="17" t="inlineStr">
        <is>
          <t>Date</t>
        </is>
      </c>
      <c r="C3" s="554" t="n">
        <v>43832</v>
      </c>
      <c r="D3" s="486" t="n"/>
      <c r="E3" s="555" t="inlineStr">
        <is>
          <t>Comments</t>
        </is>
      </c>
      <c r="F3" s="493" t="n"/>
      <c r="G3" s="493" t="n"/>
      <c r="H3" s="556" t="n"/>
      <c r="I3" s="557" t="inlineStr">
        <is>
          <t>Reference survey INIS-121319-807 for prior survey results.</t>
        </is>
      </c>
      <c r="J3" s="493" t="n"/>
      <c r="K3" s="493" t="n"/>
      <c r="L3" s="493" t="n"/>
      <c r="M3" s="493" t="n"/>
      <c r="N3" s="493" t="n"/>
      <c r="O3" s="493" t="n"/>
      <c r="P3" s="493" t="n"/>
      <c r="Q3" s="493" t="n"/>
      <c r="R3" s="493" t="n"/>
      <c r="S3" s="494" t="n"/>
    </row>
    <row r="4" ht="13.5" customHeight="1" s="88" thickBot="1">
      <c r="A4" s="18" t="n"/>
      <c r="B4" s="19" t="inlineStr">
        <is>
          <t>Survey Tech</t>
        </is>
      </c>
      <c r="C4" s="558" t="inlineStr">
        <is>
          <t>M. Renderos/D. Beckstrom</t>
        </is>
      </c>
      <c r="D4" s="486" t="n"/>
      <c r="E4" s="495" t="n"/>
      <c r="F4" s="496" t="n"/>
      <c r="G4" s="496" t="n"/>
      <c r="H4" s="559" t="n"/>
      <c r="I4" s="560" t="n"/>
      <c r="J4" s="496" t="n"/>
      <c r="K4" s="496" t="n"/>
      <c r="L4" s="496" t="n"/>
      <c r="M4" s="496" t="n"/>
      <c r="N4" s="496" t="n"/>
      <c r="O4" s="496" t="n"/>
      <c r="P4" s="496" t="n"/>
      <c r="Q4" s="496" t="n"/>
      <c r="R4" s="496" t="n"/>
      <c r="S4" s="505" t="n"/>
    </row>
    <row r="5" ht="13.5" customHeight="1" s="88" thickTop="1">
      <c r="A5" s="20" t="n"/>
      <c r="B5" s="19" t="inlineStr">
        <is>
          <t>Count Room Tech</t>
        </is>
      </c>
      <c r="C5" s="558" t="inlineStr">
        <is>
          <t>P. Ray</t>
        </is>
      </c>
      <c r="D5" s="486" t="n"/>
      <c r="E5" s="21" t="inlineStr">
        <is>
          <t>Parameters</t>
        </is>
      </c>
      <c r="F5" s="22" t="n"/>
      <c r="G5" s="23" t="n"/>
      <c r="H5" s="24" t="n"/>
      <c r="I5" s="561" t="inlineStr">
        <is>
          <t>Gamma</t>
        </is>
      </c>
      <c r="J5" s="539" t="n"/>
      <c r="K5" s="538" t="n"/>
      <c r="L5" s="25" t="inlineStr">
        <is>
          <t>Total Activity</t>
        </is>
      </c>
      <c r="M5" s="26" t="n"/>
      <c r="N5" s="23" t="n"/>
      <c r="O5" s="27" t="n"/>
      <c r="P5" s="155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88">
      <c r="A6" s="31" t="n"/>
      <c r="B6" s="32" t="inlineStr">
        <is>
          <t>Date Counted</t>
        </is>
      </c>
      <c r="C6" s="554" t="n">
        <v>43832</v>
      </c>
      <c r="D6" s="486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39" t="inlineStr">
        <is>
          <t>Alpha</t>
        </is>
      </c>
      <c r="Q6" s="40" t="n"/>
      <c r="R6" s="41" t="inlineStr">
        <is>
          <t>Beta-Gamma</t>
        </is>
      </c>
      <c r="S6" s="156" t="n"/>
      <c r="V6" s="30">
        <f>IF(ISBLANK(L14)," ",SQRT(L11*L14))</f>
        <v/>
      </c>
    </row>
    <row r="7" ht="13.5" customHeight="1" s="88">
      <c r="A7" s="42" t="n"/>
      <c r="B7" s="19" t="inlineStr">
        <is>
          <t>Survey Type</t>
        </is>
      </c>
      <c r="C7" s="558" t="inlineStr">
        <is>
          <t>Characterization</t>
        </is>
      </c>
      <c r="D7" s="486" t="n"/>
      <c r="E7" s="43" t="n"/>
      <c r="F7" s="44" t="n"/>
      <c r="G7" s="45" t="n"/>
      <c r="H7" s="46" t="inlineStr">
        <is>
          <t>Instrument Model</t>
        </is>
      </c>
      <c r="I7" s="89" t="n"/>
      <c r="J7" s="108" t="n"/>
      <c r="K7" s="90" t="n"/>
      <c r="L7" s="562" t="inlineStr">
        <is>
          <t>2360/43-93</t>
        </is>
      </c>
      <c r="M7" s="563" t="n"/>
      <c r="N7" s="562">
        <f>IF(L7="","",L7)</f>
        <v/>
      </c>
      <c r="O7" s="563" t="n"/>
      <c r="P7" s="562" t="inlineStr">
        <is>
          <t>2929/43-10-1</t>
        </is>
      </c>
      <c r="Q7" s="563" t="n"/>
      <c r="R7" s="564">
        <f>IF(P7="","",P7)</f>
        <v/>
      </c>
      <c r="S7" s="565" t="n"/>
      <c r="V7" s="30">
        <f>IF(ISBLANK(L14)," ",V5*V6)</f>
        <v/>
      </c>
    </row>
    <row r="8" ht="13.5" customHeight="1" s="88" thickBot="1">
      <c r="A8" s="47" t="n"/>
      <c r="B8" s="19" t="inlineStr">
        <is>
          <t>Level of Posting</t>
        </is>
      </c>
      <c r="C8" s="566" t="inlineStr">
        <is>
          <t>RCA</t>
        </is>
      </c>
      <c r="D8" s="502" t="n"/>
      <c r="E8" s="48" t="n"/>
      <c r="F8" s="49" t="n"/>
      <c r="G8" s="45" t="n"/>
      <c r="H8" s="46" t="inlineStr">
        <is>
          <t>Instrument SN</t>
        </is>
      </c>
      <c r="I8" s="89" t="n"/>
      <c r="J8" s="89" t="n"/>
      <c r="K8" s="91" t="n"/>
      <c r="L8" s="567" t="inlineStr">
        <is>
          <t>225238/PR294127</t>
        </is>
      </c>
      <c r="M8" s="519" t="n"/>
      <c r="N8" s="567">
        <f>IF(L8="","",L8)</f>
        <v/>
      </c>
      <c r="O8" s="519" t="n"/>
      <c r="P8" s="567" t="inlineStr">
        <is>
          <t>143878/PR147628</t>
        </is>
      </c>
      <c r="Q8" s="519" t="n"/>
      <c r="R8" s="568">
        <f>IF(P8="","",P8)</f>
        <v/>
      </c>
      <c r="S8" s="486" t="n"/>
      <c r="V8" s="30">
        <f>IF(ISBLANK(N14)," ",SQRT(1+N14/N13))</f>
        <v/>
      </c>
    </row>
    <row r="9" ht="13.5" customHeight="1" s="88" thickTop="1">
      <c r="A9" s="1" t="inlineStr">
        <is>
          <t>Notes</t>
        </is>
      </c>
      <c r="B9" s="50" t="n"/>
      <c r="C9" s="51" t="n"/>
      <c r="D9" s="2" t="inlineStr">
        <is>
          <t>Total Activity</t>
        </is>
      </c>
      <c r="E9" s="48" t="n"/>
      <c r="F9" s="49" t="n"/>
      <c r="G9" s="52" t="n"/>
      <c r="H9" s="46" t="inlineStr">
        <is>
          <t>Cal. Due Date</t>
        </is>
      </c>
      <c r="I9" s="112" t="n"/>
      <c r="J9" s="109" t="n"/>
      <c r="K9" s="92" t="n"/>
      <c r="L9" s="569" t="n">
        <v>44134</v>
      </c>
      <c r="M9" s="519" t="n"/>
      <c r="N9" s="569">
        <f>IF(L9="","",L9)</f>
        <v/>
      </c>
      <c r="O9" s="519" t="n"/>
      <c r="P9" s="569" t="n">
        <v>44143</v>
      </c>
      <c r="Q9" s="519" t="n"/>
      <c r="R9" s="570">
        <f>IF(P9="","",P9)</f>
        <v/>
      </c>
      <c r="S9" s="486" t="n"/>
      <c r="V9" s="30">
        <f>IF(ISBLANK(N14)," ",SQRT(N11*N14))</f>
        <v/>
      </c>
    </row>
    <row r="10" ht="13.5" customHeight="1" s="88">
      <c r="A10" s="3" t="inlineStr">
        <is>
          <t xml:space="preserve">   PCF = Probe Correction Factor</t>
        </is>
      </c>
      <c r="B10" s="53" t="n"/>
      <c r="C10" s="53" t="n"/>
      <c r="D10" s="4" t="inlineStr">
        <is>
          <t xml:space="preserve">   dpm = (cpm - Bcpm)/(eff * PCF)</t>
        </is>
      </c>
      <c r="E10" s="54" t="n"/>
      <c r="F10" s="55" t="n"/>
      <c r="G10" s="56" t="n"/>
      <c r="H10" s="57" t="inlineStr">
        <is>
          <t>Efficiency</t>
        </is>
      </c>
      <c r="I10" s="58" t="n"/>
      <c r="J10" s="59" t="n"/>
      <c r="K10" s="60" t="n"/>
      <c r="L10" s="571" t="n">
        <v>0.2063</v>
      </c>
      <c r="M10" s="519" t="n"/>
      <c r="N10" s="571" t="n">
        <v>0.3543</v>
      </c>
      <c r="O10" s="519" t="n"/>
      <c r="P10" s="571" t="n">
        <v>0.3787</v>
      </c>
      <c r="Q10" s="519" t="n"/>
      <c r="R10" s="572" t="n">
        <v>0.4214</v>
      </c>
      <c r="S10" s="486" t="n"/>
      <c r="V10" s="30">
        <f>IF(ISBLANK(N14)," ",V8*V9)</f>
        <v/>
      </c>
    </row>
    <row r="11" ht="13.5" customHeight="1" s="88">
      <c r="A11" s="5" t="inlineStr">
        <is>
          <t xml:space="preserve">   Tb = Background count time</t>
        </is>
      </c>
      <c r="B11" s="53" t="n"/>
      <c r="C11" s="53" t="n"/>
      <c r="D11" s="2" t="inlineStr">
        <is>
          <t>Removable Activity</t>
        </is>
      </c>
      <c r="E11" s="61" t="n"/>
      <c r="F11" s="62" t="n"/>
      <c r="G11" s="63" t="n"/>
      <c r="H11" s="46" t="inlineStr">
        <is>
          <t>Background Counts</t>
        </is>
      </c>
      <c r="I11" s="93" t="n"/>
      <c r="J11" s="93" t="n"/>
      <c r="K11" s="94" t="n"/>
      <c r="L11" s="573" t="n">
        <v>1</v>
      </c>
      <c r="M11" s="519" t="n"/>
      <c r="N11" s="573" t="n">
        <v>237</v>
      </c>
      <c r="O11" s="519" t="n"/>
      <c r="P11" s="573" t="n">
        <v>9</v>
      </c>
      <c r="Q11" s="519" t="n"/>
      <c r="R11" s="574" t="n">
        <v>2689</v>
      </c>
      <c r="S11" s="486" t="n"/>
      <c r="V11" s="30">
        <f>IF(ISBLANK(P13)," ",SQRT(1+P14/P13))</f>
        <v/>
      </c>
    </row>
    <row r="12" ht="13.5" customHeight="1" s="88">
      <c r="A12" s="5" t="inlineStr">
        <is>
          <t xml:space="preserve">   Ts = Sample count time</t>
        </is>
      </c>
      <c r="B12" s="64" t="n"/>
      <c r="C12" s="53" t="n"/>
      <c r="D12" s="4" t="inlineStr">
        <is>
          <t xml:space="preserve">   dpm = (cpm - Bcpm)/ eff</t>
        </is>
      </c>
      <c r="E12" s="48" t="n"/>
      <c r="F12" s="49" t="n"/>
      <c r="G12" s="45" t="n"/>
      <c r="H12" s="46" t="inlineStr">
        <is>
          <t>PCF</t>
        </is>
      </c>
      <c r="I12" s="58" t="n"/>
      <c r="J12" s="65" t="n"/>
      <c r="K12" s="58" t="n"/>
      <c r="L12" s="567" t="n">
        <v>1</v>
      </c>
      <c r="M12" s="519" t="n"/>
      <c r="N12" s="567" t="n">
        <v>1</v>
      </c>
      <c r="O12" s="519" t="n"/>
      <c r="P12" s="567" t="n">
        <v>1</v>
      </c>
      <c r="Q12" s="519" t="n"/>
      <c r="R12" s="568" t="n">
        <v>1</v>
      </c>
      <c r="S12" s="486" t="n"/>
      <c r="V12" s="30" t="n"/>
    </row>
    <row r="13" ht="13.5" customHeight="1" s="88">
      <c r="A13" s="3" t="inlineStr">
        <is>
          <t xml:space="preserve">   Rb = Background count rate</t>
        </is>
      </c>
      <c r="B13" s="64" t="n"/>
      <c r="C13" s="53" t="n"/>
      <c r="D13" s="4" t="inlineStr">
        <is>
          <t xml:space="preserve">   *dpm results are per 100cm2</t>
        </is>
      </c>
      <c r="E13" s="48" t="n"/>
      <c r="F13" s="49" t="n"/>
      <c r="G13" s="66" t="n"/>
      <c r="H13" s="46" t="inlineStr">
        <is>
          <t>Tb</t>
        </is>
      </c>
      <c r="I13" s="58" t="n"/>
      <c r="J13" s="65" t="n"/>
      <c r="K13" s="67" t="n"/>
      <c r="L13" s="575" t="n">
        <v>1</v>
      </c>
      <c r="M13" s="519" t="n"/>
      <c r="N13" s="575" t="n">
        <v>1</v>
      </c>
      <c r="O13" s="519" t="n"/>
      <c r="P13" s="575" t="n">
        <v>60</v>
      </c>
      <c r="Q13" s="519" t="n"/>
      <c r="R13" s="576" t="n">
        <v>60</v>
      </c>
      <c r="S13" s="486" t="n"/>
      <c r="V13" s="30" t="n"/>
    </row>
    <row r="14" ht="13.5" customHeight="1" s="88">
      <c r="A14" s="3" t="inlineStr">
        <is>
          <t xml:space="preserve">   Bcpm = Background cpm </t>
        </is>
      </c>
      <c r="B14" s="64" t="n"/>
      <c r="C14" s="53" t="n"/>
      <c r="E14" s="48" t="n"/>
      <c r="F14" s="49" t="n"/>
      <c r="G14" s="66" t="n"/>
      <c r="H14" s="46" t="inlineStr">
        <is>
          <t>Ts</t>
        </is>
      </c>
      <c r="I14" s="58" t="n"/>
      <c r="J14" s="65" t="n"/>
      <c r="K14" s="67" t="n"/>
      <c r="L14" s="575" t="n">
        <v>1</v>
      </c>
      <c r="M14" s="519" t="n"/>
      <c r="N14" s="575" t="n">
        <v>1</v>
      </c>
      <c r="O14" s="519" t="n"/>
      <c r="P14" s="575" t="n">
        <v>1</v>
      </c>
      <c r="Q14" s="519" t="n"/>
      <c r="R14" s="576" t="n">
        <v>1</v>
      </c>
      <c r="S14" s="486" t="n"/>
      <c r="V14" s="30" t="n"/>
    </row>
    <row r="15" ht="13.5" customHeight="1" s="88">
      <c r="A15" s="3" t="inlineStr">
        <is>
          <t xml:space="preserve">   MDCR = Minimum Detectable Count Rate (net cpm)</t>
        </is>
      </c>
      <c r="B15" s="53" t="n"/>
      <c r="C15" s="53" t="n"/>
      <c r="E15" s="577" t="inlineStr">
        <is>
          <t>MDCR</t>
        </is>
      </c>
      <c r="F15" s="485" t="n"/>
      <c r="G15" s="485" t="n"/>
      <c r="H15" s="519" t="n"/>
      <c r="I15" s="68" t="n"/>
      <c r="J15" s="69" t="n"/>
      <c r="K15" s="70" t="n"/>
      <c r="L15" s="578">
        <f>IF(ISBLANK(L11)," ",3+3.29*((L11/L13)*L14*(1+(L14/L13)))^0.5)</f>
        <v/>
      </c>
      <c r="M15" s="519" t="n"/>
      <c r="N15" s="578">
        <f>IF(ISBLANK(N11)," ",3+3.29*((N11/N13)*N14*(1+(N14/N13)))^0.5)</f>
        <v/>
      </c>
      <c r="O15" s="519" t="n"/>
      <c r="P15" s="578">
        <f>IF(ISBLANK(P11)," ",3+3.29*((P11/P13)*P14*(1+(P14/P13)))^0.5)</f>
        <v/>
      </c>
      <c r="Q15" s="519" t="n"/>
      <c r="R15" s="579">
        <f>IF(ISBLANK(R11)," ",3+3.29*((R11/R13)*R14*(1+(R14/R13)))^0.5)</f>
        <v/>
      </c>
      <c r="S15" s="486" t="n"/>
      <c r="V15" s="30" t="n"/>
    </row>
    <row r="16" ht="13.5" customHeight="1" s="88" thickBot="1">
      <c r="A16" s="3" t="inlineStr">
        <is>
          <t xml:space="preserve">   MDC = Minimum Detectable Concentration (dpm per 100cm2)</t>
        </is>
      </c>
      <c r="B16" s="53" t="n"/>
      <c r="C16" s="53" t="n"/>
      <c r="D16" s="71" t="n"/>
      <c r="E16" s="580" t="inlineStr">
        <is>
          <t>MDC</t>
        </is>
      </c>
      <c r="F16" s="501" t="n"/>
      <c r="G16" s="501" t="n"/>
      <c r="H16" s="532" t="n"/>
      <c r="I16" s="68" t="n"/>
      <c r="J16" s="69" t="n"/>
      <c r="K16" s="70" t="n"/>
      <c r="L16" s="578">
        <f>IF(ISBLANK(L11)," ",(3+3.29*((L11/L13)*L14*(1+(L14/L13)))^0.5)/L14/L10/L12)</f>
        <v/>
      </c>
      <c r="M16" s="519" t="n"/>
      <c r="N16" s="578">
        <f>IF(ISBLANK(N11)," ",(3+3.29*((N11/N13)*N14*(1+(N14/N13)))^0.5)/N14/N10/N12)</f>
        <v/>
      </c>
      <c r="O16" s="519" t="n"/>
      <c r="P16" s="581">
        <f>IF(ISBLANK(P11)," ",(3+3.29*((P11/P13)*P14*(1+(P14/P13)))^0.5)/P14/P10/P12)</f>
        <v/>
      </c>
      <c r="Q16" s="532" t="n"/>
      <c r="R16" s="582">
        <f>IF(ISBLANK(R11)," ",(3+3.29*((R11/R13)*R14*(1+(R14/R13)))^0.5)/R14/R10/R12)</f>
        <v/>
      </c>
      <c r="S16" s="502" t="n"/>
      <c r="V16" s="30" t="n"/>
    </row>
    <row r="17" ht="24" customHeight="1" s="88" thickBot="1" thickTop="1">
      <c r="A17" s="6" t="inlineStr">
        <is>
          <t>No.</t>
        </is>
      </c>
      <c r="B17" s="583" t="inlineStr">
        <is>
          <t>Descriptions</t>
        </is>
      </c>
      <c r="C17" s="411" t="n"/>
      <c r="D17" s="411" t="n"/>
      <c r="E17" s="411" t="n"/>
      <c r="F17" s="411" t="n"/>
      <c r="G17" s="411" t="n"/>
      <c r="H17" s="412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7" thickTop="1">
      <c r="A18" s="95" t="n">
        <v>1</v>
      </c>
      <c r="B18" s="584" t="inlineStr">
        <is>
          <t>Outside brick face wall (front exposed) - Location 18 on referenced survey</t>
        </is>
      </c>
      <c r="C18" s="481" t="n"/>
      <c r="D18" s="481" t="n"/>
      <c r="E18" s="481" t="n"/>
      <c r="F18" s="481" t="n"/>
      <c r="G18" s="481" t="n"/>
      <c r="H18" s="490" t="n"/>
      <c r="I18" s="96" t="n"/>
      <c r="J18" s="97" t="n"/>
      <c r="K18" s="97" t="n"/>
      <c r="L18" s="98" t="n"/>
      <c r="M18" s="72">
        <f>IF(ISBLANK(L18)," ",((L18/$L$14)-($L$11/$L$13))/$L$10/$L$12)</f>
        <v/>
      </c>
      <c r="N18" s="98" t="n"/>
      <c r="O18" s="73">
        <f>IF(ISBLANK(N18)," ",((N18/$N$14)-($N$11/$N$13))/$N$10/$N$12)</f>
        <v/>
      </c>
      <c r="P18" s="98" t="n">
        <v>2</v>
      </c>
      <c r="Q18" s="74">
        <f>IF(ISBLANK(P18)," ",((P18/$P$14)-($P$11/$P$13))/$P$10/$P$12)</f>
        <v/>
      </c>
      <c r="R18" s="75" t="n">
        <v>50</v>
      </c>
      <c r="S18" s="76">
        <f>IF(ISBLANK(R18)," ",((R18/$R$14)-($R$11/$R$13))/$R$10/$R$12)</f>
        <v/>
      </c>
    </row>
    <row r="19" ht="15.6" customFormat="1" customHeight="1" s="77">
      <c r="A19" s="99" t="n">
        <v>2</v>
      </c>
      <c r="B19" s="585" t="inlineStr">
        <is>
          <t>Inside wall - Location 18 on referenced survey</t>
        </is>
      </c>
      <c r="C19" s="485" t="n"/>
      <c r="D19" s="485" t="n"/>
      <c r="E19" s="485" t="n"/>
      <c r="F19" s="485" t="n"/>
      <c r="G19" s="485" t="n"/>
      <c r="H19" s="519" t="n"/>
      <c r="I19" s="100" t="n"/>
      <c r="J19" s="97" t="n"/>
      <c r="K19" s="97" t="n"/>
      <c r="L19" s="101" t="n">
        <v>1</v>
      </c>
      <c r="M19" s="72">
        <f>IF(ISBLANK(L19)," ",((L19/$L$14)-($L$11/$L$13))/$L$10/$L$12)</f>
        <v/>
      </c>
      <c r="N19" s="101" t="n">
        <v>260</v>
      </c>
      <c r="O19" s="72">
        <f>IF(ISBLANK(N19)," ",((N19/$N$14)-($N$11/$N$13))/$N$10/$N$12)</f>
        <v/>
      </c>
      <c r="P19" s="101" t="n">
        <v>0</v>
      </c>
      <c r="Q19" s="72">
        <f>IF(ISBLANK(P19)," ",((P19/$P$14)-($P$11/$P$13))/$P$10/$P$12)</f>
        <v/>
      </c>
      <c r="R19" s="75" t="n">
        <v>49</v>
      </c>
      <c r="S19" s="78">
        <f>IF(ISBLANK(R19)," ",((R19/$R$14)-($R$11/$R$13))/$R$10/$R$12)</f>
        <v/>
      </c>
    </row>
    <row r="20" ht="15.6" customFormat="1" customHeight="1" s="77">
      <c r="A20" s="95" t="n">
        <v>3</v>
      </c>
      <c r="B20" s="585" t="inlineStr">
        <is>
          <t>Inside brick face (back exposed) - Location 18 on referenced survey</t>
        </is>
      </c>
      <c r="C20" s="485" t="n"/>
      <c r="D20" s="485" t="n"/>
      <c r="E20" s="485" t="n"/>
      <c r="F20" s="485" t="n"/>
      <c r="G20" s="485" t="n"/>
      <c r="H20" s="519" t="n"/>
      <c r="I20" s="100" t="n"/>
      <c r="J20" s="97" t="n"/>
      <c r="K20" s="97" t="n"/>
      <c r="L20" s="101" t="n"/>
      <c r="M20" s="72">
        <f>IF(ISBLANK(L20)," ",((L20/$L$14)-($L$11/$L$13))/$L$10/$L$12)</f>
        <v/>
      </c>
      <c r="N20" s="101" t="n"/>
      <c r="O20" s="72">
        <f>IF(ISBLANK(N20)," ",((N20/$N$14)-($N$11/$N$13))/$N$10/$N$12)</f>
        <v/>
      </c>
      <c r="P20" s="101" t="n">
        <v>0</v>
      </c>
      <c r="Q20" s="72">
        <f>IF(ISBLANK(P20)," ",((P20/$P$14)-($P$11/$P$13))/$P$10/$P$12)</f>
        <v/>
      </c>
      <c r="R20" s="75" t="n">
        <v>57</v>
      </c>
      <c r="S20" s="78">
        <f>IF(ISBLANK(R20)," ",((R20/$R$14)-($R$11/$R$13))/$R$10/$R$12)</f>
        <v/>
      </c>
    </row>
    <row r="21" ht="15.6" customFormat="1" customHeight="1" s="77">
      <c r="A21" s="99" t="n"/>
      <c r="B21" s="585" t="n"/>
      <c r="C21" s="485" t="n"/>
      <c r="D21" s="485" t="n"/>
      <c r="E21" s="485" t="n"/>
      <c r="F21" s="485" t="n"/>
      <c r="G21" s="485" t="n"/>
      <c r="H21" s="519" t="n"/>
      <c r="I21" s="100" t="n"/>
      <c r="J21" s="97" t="n"/>
      <c r="K21" s="97" t="n"/>
      <c r="L21" s="101" t="n"/>
      <c r="M21" s="72">
        <f>IF(ISBLANK(L21)," ",((L21/$L$14)-($L$11/$L$13))/$L$10/$L$12)</f>
        <v/>
      </c>
      <c r="N21" s="101" t="n"/>
      <c r="O21" s="72">
        <f>IF(ISBLANK(N21)," ",((N21/$N$14)-($N$11/$N$13))/$N$10/$N$12)</f>
        <v/>
      </c>
      <c r="P21" s="101" t="n"/>
      <c r="Q21" s="72">
        <f>IF(ISBLANK(P21)," ",((P21/$P$14)-($P$11/$P$13))/$P$10/$P$12)</f>
        <v/>
      </c>
      <c r="R21" s="75" t="n"/>
      <c r="S21" s="78">
        <f>IF(ISBLANK(R21)," ",((R21/$R$14)-($R$11/$R$13))/$R$10/$R$12)</f>
        <v/>
      </c>
    </row>
    <row r="22" ht="15.6" customFormat="1" customHeight="1" s="77">
      <c r="A22" s="95" t="n"/>
      <c r="B22" s="585" t="n"/>
      <c r="C22" s="485" t="n"/>
      <c r="D22" s="485" t="n"/>
      <c r="E22" s="485" t="n"/>
      <c r="F22" s="485" t="n"/>
      <c r="G22" s="485" t="n"/>
      <c r="H22" s="519" t="n"/>
      <c r="I22" s="100" t="n"/>
      <c r="J22" s="97" t="n"/>
      <c r="K22" s="97" t="n"/>
      <c r="L22" s="101" t="n"/>
      <c r="M22" s="72">
        <f>IF(ISBLANK(L22)," ",((L22/$L$14)-($L$11/$L$13))/$L$10/$L$12)</f>
        <v/>
      </c>
      <c r="N22" s="101" t="n"/>
      <c r="O22" s="72">
        <f>IF(ISBLANK(N22)," ",((N22/$N$14)-($N$11/$N$13))/$N$10/$N$12)</f>
        <v/>
      </c>
      <c r="P22" s="101" t="n"/>
      <c r="Q22" s="72">
        <f>IF(ISBLANK(P22)," ",((P22/$P$14)-($P$11/$P$13))/$P$10/$P$12)</f>
        <v/>
      </c>
      <c r="R22" s="75" t="n"/>
      <c r="S22" s="78">
        <f>IF(ISBLANK(R22)," ",((R22/$R$14)-($R$11/$R$13))/$R$10/$R$12)</f>
        <v/>
      </c>
    </row>
    <row r="23" ht="15.6" customFormat="1" customHeight="1" s="77">
      <c r="A23" s="95" t="n"/>
      <c r="B23" s="585" t="n"/>
      <c r="C23" s="485" t="n"/>
      <c r="D23" s="485" t="n"/>
      <c r="E23" s="485" t="n"/>
      <c r="F23" s="485" t="n"/>
      <c r="G23" s="485" t="n"/>
      <c r="H23" s="519" t="n"/>
      <c r="I23" s="100" t="n"/>
      <c r="J23" s="97" t="n"/>
      <c r="K23" s="97" t="n"/>
      <c r="L23" s="101" t="n"/>
      <c r="M23" s="72">
        <f>IF(ISBLANK(L23)," ",((L23/$L$14)-($L$11/$L$13))/$L$10/$L$12)</f>
        <v/>
      </c>
      <c r="N23" s="101" t="n"/>
      <c r="O23" s="72">
        <f>IF(ISBLANK(N23)," ",((N23/$N$14)-($N$11/$N$13))/$N$10/$N$12)</f>
        <v/>
      </c>
      <c r="P23" s="101" t="n"/>
      <c r="Q23" s="72">
        <f>IF(ISBLANK(P23)," ",((P23/$P$14)-($P$11/$P$13))/$P$10/$P$12)</f>
        <v/>
      </c>
      <c r="R23" s="75" t="n"/>
      <c r="S23" s="78">
        <f>IF(ISBLANK(R23)," ",((R23/$R$14)-($R$11/$R$13))/$R$10/$R$12)</f>
        <v/>
      </c>
    </row>
    <row r="24" ht="15.6" customFormat="1" customHeight="1" s="77">
      <c r="A24" s="99" t="n"/>
      <c r="B24" s="585" t="n"/>
      <c r="C24" s="485" t="n"/>
      <c r="D24" s="485" t="n"/>
      <c r="E24" s="485" t="n"/>
      <c r="F24" s="485" t="n"/>
      <c r="G24" s="485" t="n"/>
      <c r="H24" s="519" t="n"/>
      <c r="I24" s="100" t="n"/>
      <c r="J24" s="97" t="n"/>
      <c r="K24" s="97" t="n"/>
      <c r="L24" s="101" t="n"/>
      <c r="M24" s="72">
        <f>IF(ISBLANK(L24)," ",((L24/$L$14)-($L$11/$L$13))/$L$10/$L$12)</f>
        <v/>
      </c>
      <c r="N24" s="101" t="n"/>
      <c r="O24" s="72">
        <f>IF(ISBLANK(N24)," ",((N24/$N$14)-($N$11/$N$13))/$N$10/$N$12)</f>
        <v/>
      </c>
      <c r="P24" s="101" t="n"/>
      <c r="Q24" s="72">
        <f>IF(ISBLANK(P24)," ",((P24/$P$14)-($P$11/$P$13))/$P$10/$P$12)</f>
        <v/>
      </c>
      <c r="R24" s="75" t="n"/>
      <c r="S24" s="78">
        <f>IF(ISBLANK(R24)," ",((R24/$R$14)-($R$11/$R$13))/$R$10/$R$12)</f>
        <v/>
      </c>
    </row>
    <row r="25" ht="15.6" customFormat="1" customHeight="1" s="77">
      <c r="A25" s="95" t="n"/>
      <c r="B25" s="585" t="n"/>
      <c r="C25" s="485" t="n"/>
      <c r="D25" s="485" t="n"/>
      <c r="E25" s="485" t="n"/>
      <c r="F25" s="485" t="n"/>
      <c r="G25" s="485" t="n"/>
      <c r="H25" s="519" t="n"/>
      <c r="I25" s="100" t="n"/>
      <c r="J25" s="97" t="n"/>
      <c r="K25" s="97" t="n"/>
      <c r="L25" s="101" t="n"/>
      <c r="M25" s="72">
        <f>IF(ISBLANK(L25)," ",((L25/$L$14)-($L$11/$L$13))/$L$10/$L$12)</f>
        <v/>
      </c>
      <c r="N25" s="101" t="n"/>
      <c r="O25" s="72">
        <f>IF(ISBLANK(N25)," ",((N25/$N$14)-($N$11/$N$13))/$N$10/$N$12)</f>
        <v/>
      </c>
      <c r="P25" s="101" t="n"/>
      <c r="Q25" s="72">
        <f>IF(ISBLANK(P25)," ",((P25/$P$14)-($P$11/$P$13))/$P$10/$P$12)</f>
        <v/>
      </c>
      <c r="R25" s="75" t="n"/>
      <c r="S25" s="78">
        <f>IF(ISBLANK(R25)," ",((R25/$R$14)-($R$11/$R$13))/$R$10/$R$12)</f>
        <v/>
      </c>
    </row>
    <row r="26" ht="15.6" customFormat="1" customHeight="1" s="77">
      <c r="A26" s="95" t="n"/>
      <c r="B26" s="585" t="n"/>
      <c r="C26" s="485" t="n"/>
      <c r="D26" s="485" t="n"/>
      <c r="E26" s="485" t="n"/>
      <c r="F26" s="485" t="n"/>
      <c r="G26" s="485" t="n"/>
      <c r="H26" s="519" t="n"/>
      <c r="I26" s="100" t="n"/>
      <c r="J26" s="97" t="n"/>
      <c r="K26" s="102" t="n"/>
      <c r="L26" s="101" t="n"/>
      <c r="M26" s="72">
        <f>IF(ISBLANK(L26)," ",((L26/$L$14)-($L$11/$L$13))/$L$10/$L$12)</f>
        <v/>
      </c>
      <c r="N26" s="101" t="n"/>
      <c r="O26" s="72">
        <f>IF(ISBLANK(N26)," ",((N26/$N$14)-($N$11/$N$13))/$N$10/$N$12)</f>
        <v/>
      </c>
      <c r="P26" s="101" t="n"/>
      <c r="Q26" s="72">
        <f>IF(ISBLANK(P26)," ",((P26/$P$14)-($P$11/$P$13))/$P$10/$P$12)</f>
        <v/>
      </c>
      <c r="R26" s="75" t="n"/>
      <c r="S26" s="78">
        <f>IF(ISBLANK(R26)," ",((R26/$R$14)-($R$11/$R$13))/$R$10/$R$12)</f>
        <v/>
      </c>
    </row>
    <row r="27" ht="15.6" customFormat="1" customHeight="1" s="77">
      <c r="A27" s="99" t="n"/>
      <c r="B27" s="585" t="n"/>
      <c r="C27" s="485" t="n"/>
      <c r="D27" s="485" t="n"/>
      <c r="E27" s="485" t="n"/>
      <c r="F27" s="485" t="n"/>
      <c r="G27" s="485" t="n"/>
      <c r="H27" s="519" t="n"/>
      <c r="I27" s="100" t="n"/>
      <c r="J27" s="97" t="n"/>
      <c r="K27" s="102" t="n"/>
      <c r="L27" s="101" t="n"/>
      <c r="M27" s="72">
        <f>IF(ISBLANK(L27)," ",((L27/$L$14)-($L$11/$L$13))/$L$10/$L$12)</f>
        <v/>
      </c>
      <c r="N27" s="101" t="n"/>
      <c r="O27" s="72">
        <f>IF(ISBLANK(N27)," ",((N27/$N$14)-($N$11/$N$13))/$N$10/$N$12)</f>
        <v/>
      </c>
      <c r="P27" s="101" t="n"/>
      <c r="Q27" s="72">
        <f>IF(ISBLANK(P27)," ",((P27/$P$14)-($P$11/$P$13))/$P$10/$P$12)</f>
        <v/>
      </c>
      <c r="R27" s="75" t="n"/>
      <c r="S27" s="78">
        <f>IF(ISBLANK(R27)," ",((R27/$R$14)-($R$11/$R$13))/$R$10/$R$12)</f>
        <v/>
      </c>
    </row>
    <row r="28" ht="15.6" customFormat="1" customHeight="1" s="77">
      <c r="A28" s="95" t="n"/>
      <c r="B28" s="585" t="n"/>
      <c r="C28" s="485" t="n"/>
      <c r="D28" s="485" t="n"/>
      <c r="E28" s="485" t="n"/>
      <c r="F28" s="485" t="n"/>
      <c r="G28" s="485" t="n"/>
      <c r="H28" s="519" t="n"/>
      <c r="I28" s="100" t="n"/>
      <c r="J28" s="97" t="n"/>
      <c r="K28" s="102" t="n"/>
      <c r="L28" s="101" t="n"/>
      <c r="M28" s="72">
        <f>IF(ISBLANK(L28)," ",((L28/$L$14)-($L$11/$L$13))/$L$10/$L$12)</f>
        <v/>
      </c>
      <c r="N28" s="101" t="n"/>
      <c r="O28" s="72">
        <f>IF(ISBLANK(N28)," ",((N28/$N$14)-($N$11/$N$13))/$N$10/$N$12)</f>
        <v/>
      </c>
      <c r="P28" s="101" t="n"/>
      <c r="Q28" s="72">
        <f>IF(ISBLANK(P28)," ",((P28/$P$14)-($P$11/$P$13))/$P$10/$P$12)</f>
        <v/>
      </c>
      <c r="R28" s="75" t="n"/>
      <c r="S28" s="78">
        <f>IF(ISBLANK(R28)," ",((R28/$R$14)-($R$11/$R$13))/$R$10/$R$12)</f>
        <v/>
      </c>
    </row>
    <row r="29" ht="15.6" customFormat="1" customHeight="1" s="77">
      <c r="A29" s="99" t="n"/>
      <c r="B29" s="585" t="n"/>
      <c r="C29" s="485" t="n"/>
      <c r="D29" s="485" t="n"/>
      <c r="E29" s="485" t="n"/>
      <c r="F29" s="485" t="n"/>
      <c r="G29" s="485" t="n"/>
      <c r="H29" s="519" t="n"/>
      <c r="I29" s="100" t="n"/>
      <c r="J29" s="97" t="n"/>
      <c r="K29" s="102" t="n"/>
      <c r="L29" s="101" t="n"/>
      <c r="M29" s="72">
        <f>IF(ISBLANK(L29)," ",((L29/$L$14)-($L$11/$L$13))/$L$10/$L$12)</f>
        <v/>
      </c>
      <c r="N29" s="101" t="n"/>
      <c r="O29" s="72">
        <f>IF(ISBLANK(N29)," ",((N29/$N$14)-($N$11/$N$13))/$N$10/$N$12)</f>
        <v/>
      </c>
      <c r="P29" s="101" t="n"/>
      <c r="Q29" s="72">
        <f>IF(ISBLANK(P29)," ",((P29/$P$14)-($P$11/$P$13))/$P$10/$P$12)</f>
        <v/>
      </c>
      <c r="R29" s="75" t="n"/>
      <c r="S29" s="78">
        <f>IF(ISBLANK(R29)," ",((R29/$R$14)-($R$11/$R$13))/$R$10/$R$12)</f>
        <v/>
      </c>
      <c r="U29" s="77" t="inlineStr">
        <is>
          <t xml:space="preserve"> </t>
        </is>
      </c>
    </row>
    <row r="30" ht="15.6" customFormat="1" customHeight="1" s="77">
      <c r="A30" s="95" t="n"/>
      <c r="B30" s="585" t="n"/>
      <c r="C30" s="485" t="n"/>
      <c r="D30" s="485" t="n"/>
      <c r="E30" s="485" t="n"/>
      <c r="F30" s="485" t="n"/>
      <c r="G30" s="485" t="n"/>
      <c r="H30" s="519" t="n"/>
      <c r="I30" s="100" t="n"/>
      <c r="J30" s="97" t="n"/>
      <c r="K30" s="102" t="n"/>
      <c r="L30" s="101" t="n"/>
      <c r="M30" s="72">
        <f>IF(ISBLANK(L30)," ",((L30/$L$14)-($L$11/$L$13))/$L$10/$L$12)</f>
        <v/>
      </c>
      <c r="N30" s="101" t="n"/>
      <c r="O30" s="72">
        <f>IF(ISBLANK(N30)," ",((N30/$N$14)-($N$11/$N$13))/$N$10/$N$12)</f>
        <v/>
      </c>
      <c r="P30" s="101" t="n"/>
      <c r="Q30" s="72">
        <f>IF(ISBLANK(P30)," ",((P30/$P$14)-($P$11/$P$13))/$P$10/$P$12)</f>
        <v/>
      </c>
      <c r="R30" s="75" t="n"/>
      <c r="S30" s="78">
        <f>IF(ISBLANK(R30)," ",((R30/$R$14)-($R$11/$R$13))/$R$10/$R$12)</f>
        <v/>
      </c>
    </row>
    <row r="31" ht="15.6" customFormat="1" customHeight="1" s="77">
      <c r="A31" s="99" t="n"/>
      <c r="B31" s="585" t="n"/>
      <c r="C31" s="485" t="n"/>
      <c r="D31" s="485" t="n"/>
      <c r="E31" s="485" t="n"/>
      <c r="F31" s="485" t="n"/>
      <c r="G31" s="485" t="n"/>
      <c r="H31" s="519" t="n"/>
      <c r="I31" s="100" t="n"/>
      <c r="J31" s="97" t="n"/>
      <c r="K31" s="102" t="n"/>
      <c r="L31" s="101" t="n"/>
      <c r="M31" s="72">
        <f>IF(ISBLANK(L31)," ",((L31/$L$14)-($L$11/$L$13))/$L$10/$L$12)</f>
        <v/>
      </c>
      <c r="N31" s="101" t="n"/>
      <c r="O31" s="72">
        <f>IF(ISBLANK(N31)," ",((N31/$N$14)-($N$11/$N$13))/$N$10/$N$12)</f>
        <v/>
      </c>
      <c r="P31" s="101" t="n"/>
      <c r="Q31" s="72">
        <f>IF(ISBLANK(P31)," ",((P31/$P$14)-($P$11/$P$13))/$P$10/$P$12)</f>
        <v/>
      </c>
      <c r="R31" s="75" t="n"/>
      <c r="S31" s="78">
        <f>IF(ISBLANK(R31)," ",((R31/$R$14)-($R$11/$R$13))/$R$10/$R$12)</f>
        <v/>
      </c>
    </row>
    <row r="32" ht="15.6" customFormat="1" customHeight="1" s="77">
      <c r="A32" s="95" t="n"/>
      <c r="B32" s="585" t="n"/>
      <c r="C32" s="485" t="n"/>
      <c r="D32" s="485" t="n"/>
      <c r="E32" s="485" t="n"/>
      <c r="F32" s="485" t="n"/>
      <c r="G32" s="485" t="n"/>
      <c r="H32" s="519" t="n"/>
      <c r="I32" s="100" t="n"/>
      <c r="J32" s="97" t="n"/>
      <c r="K32" s="102" t="n"/>
      <c r="L32" s="101" t="n"/>
      <c r="M32" s="72">
        <f>IF(ISBLANK(L32)," ",((L32/$L$14)-($L$11/$L$13))/$L$10/$L$12)</f>
        <v/>
      </c>
      <c r="N32" s="101" t="n"/>
      <c r="O32" s="72">
        <f>IF(ISBLANK(N32)," ",((N32/$N$14)-($N$11/$N$13))/$N$10/$N$12)</f>
        <v/>
      </c>
      <c r="P32" s="101" t="n"/>
      <c r="Q32" s="72">
        <f>IF(ISBLANK(P32)," ",((P32/$P$14)-($P$11/$P$13))/$P$10/$P$12)</f>
        <v/>
      </c>
      <c r="R32" s="75" t="n"/>
      <c r="S32" s="78">
        <f>IF(ISBLANK(R32)," ",((R32/$R$14)-($R$11/$R$13))/$R$10/$R$12)</f>
        <v/>
      </c>
    </row>
    <row r="33" ht="15.6" customFormat="1" customHeight="1" s="77">
      <c r="A33" s="99" t="n"/>
      <c r="B33" s="585" t="n"/>
      <c r="C33" s="485" t="n"/>
      <c r="D33" s="485" t="n"/>
      <c r="E33" s="485" t="n"/>
      <c r="F33" s="485" t="n"/>
      <c r="G33" s="485" t="n"/>
      <c r="H33" s="519" t="n"/>
      <c r="I33" s="100" t="n"/>
      <c r="J33" s="97" t="n"/>
      <c r="K33" s="102" t="n"/>
      <c r="L33" s="101" t="n"/>
      <c r="M33" s="72">
        <f>IF(ISBLANK(L33)," ",((L33/$L$14)-($L$11/$L$13))/$L$10/$L$12)</f>
        <v/>
      </c>
      <c r="N33" s="101" t="n"/>
      <c r="O33" s="72">
        <f>IF(ISBLANK(N33)," ",((N33/$N$14)-($N$11/$N$13))/$N$10/$N$12)</f>
        <v/>
      </c>
      <c r="P33" s="101" t="n"/>
      <c r="Q33" s="72">
        <f>IF(ISBLANK(P33)," ",((P33/$P$14)-($P$11/$P$13))/$P$10/$P$12)</f>
        <v/>
      </c>
      <c r="R33" s="75" t="n"/>
      <c r="S33" s="78">
        <f>IF(ISBLANK(R33)," ",((R33/$R$14)-($R$11/$R$13))/$R$10/$R$12)</f>
        <v/>
      </c>
    </row>
    <row r="34" ht="15.6" customFormat="1" customHeight="1" s="77">
      <c r="A34" s="95" t="n"/>
      <c r="B34" s="585" t="n"/>
      <c r="C34" s="485" t="n"/>
      <c r="D34" s="485" t="n"/>
      <c r="E34" s="485" t="n"/>
      <c r="F34" s="485" t="n"/>
      <c r="G34" s="485" t="n"/>
      <c r="H34" s="519" t="n"/>
      <c r="I34" s="100" t="n"/>
      <c r="J34" s="97" t="n"/>
      <c r="K34" s="102" t="n"/>
      <c r="L34" s="101" t="n"/>
      <c r="M34" s="72">
        <f>IF(ISBLANK(L34)," ",((L34/$L$14)-($L$11/$L$13))/$L$10/$L$12)</f>
        <v/>
      </c>
      <c r="N34" s="101" t="n"/>
      <c r="O34" s="72">
        <f>IF(ISBLANK(N34)," ",((N34/$N$14)-($N$11/$N$13))/$N$10/$N$12)</f>
        <v/>
      </c>
      <c r="P34" s="101" t="n"/>
      <c r="Q34" s="72">
        <f>IF(ISBLANK(P34)," ",((P34/$P$14)-($P$11/$P$13))/$P$10/$P$12)</f>
        <v/>
      </c>
      <c r="R34" s="75" t="n"/>
      <c r="S34" s="78">
        <f>IF(ISBLANK(R34)," ",((R34/$R$14)-($R$11/$R$13))/$R$10/$R$12)</f>
        <v/>
      </c>
    </row>
    <row r="35" ht="15.6" customFormat="1" customHeight="1" s="77">
      <c r="A35" s="99" t="n"/>
      <c r="B35" s="585" t="n"/>
      <c r="C35" s="485" t="n"/>
      <c r="D35" s="485" t="n"/>
      <c r="E35" s="485" t="n"/>
      <c r="F35" s="485" t="n"/>
      <c r="G35" s="485" t="n"/>
      <c r="H35" s="519" t="n"/>
      <c r="I35" s="100" t="n"/>
      <c r="J35" s="97" t="n"/>
      <c r="K35" s="102" t="n"/>
      <c r="L35" s="101" t="n"/>
      <c r="M35" s="72">
        <f>IF(ISBLANK(L35)," ",((L35/$L$14)-($L$11/$L$13))/$L$10/$L$12)</f>
        <v/>
      </c>
      <c r="N35" s="101" t="n"/>
      <c r="O35" s="72">
        <f>IF(ISBLANK(N35)," ",((N35/$N$14)-($N$11/$N$13))/$N$10/$N$12)</f>
        <v/>
      </c>
      <c r="P35" s="101" t="n"/>
      <c r="Q35" s="72">
        <f>IF(ISBLANK(P35)," ",((P35/$P$14)-($P$11/$P$13))/$P$10/$P$12)</f>
        <v/>
      </c>
      <c r="R35" s="75" t="n"/>
      <c r="S35" s="78">
        <f>IF(ISBLANK(R35)," ",((R35/$R$14)-($R$11/$R$13))/$R$10/$R$12)</f>
        <v/>
      </c>
    </row>
    <row r="36" ht="15.6" customFormat="1" customHeight="1" s="77">
      <c r="A36" s="95" t="n"/>
      <c r="B36" s="585" t="n"/>
      <c r="C36" s="485" t="n"/>
      <c r="D36" s="485" t="n"/>
      <c r="E36" s="485" t="n"/>
      <c r="F36" s="485" t="n"/>
      <c r="G36" s="485" t="n"/>
      <c r="H36" s="519" t="n"/>
      <c r="I36" s="100" t="n"/>
      <c r="J36" s="97" t="n"/>
      <c r="K36" s="102" t="n"/>
      <c r="L36" s="101" t="n"/>
      <c r="M36" s="72">
        <f>IF(ISBLANK(L36)," ",((L36/$L$14)-($L$11/$L$13))/$L$10/$L$12)</f>
        <v/>
      </c>
      <c r="N36" s="101" t="n"/>
      <c r="O36" s="72">
        <f>IF(ISBLANK(N36)," ",((N36/$N$14)-($N$11/$N$13))/$N$10/$N$12)</f>
        <v/>
      </c>
      <c r="P36" s="101" t="n"/>
      <c r="Q36" s="72">
        <f>IF(ISBLANK(P36)," ",((P36/$P$14)-($P$11/$P$13))/$P$10/$P$12)</f>
        <v/>
      </c>
      <c r="R36" s="75" t="n"/>
      <c r="S36" s="78">
        <f>IF(ISBLANK(R36)," ",((R36/$R$14)-($R$11/$R$13))/$R$10/$R$12)</f>
        <v/>
      </c>
    </row>
    <row r="37" ht="15.6" customFormat="1" customHeight="1" s="77" thickBot="1">
      <c r="A37" s="103" t="n"/>
      <c r="B37" s="586" t="n"/>
      <c r="C37" s="501" t="n"/>
      <c r="D37" s="501" t="n"/>
      <c r="E37" s="501" t="n"/>
      <c r="F37" s="501" t="n"/>
      <c r="G37" s="501" t="n"/>
      <c r="H37" s="532" t="n"/>
      <c r="I37" s="104" t="n"/>
      <c r="J37" s="105" t="n"/>
      <c r="K37" s="106" t="n"/>
      <c r="L37" s="107" t="n"/>
      <c r="M37" s="79">
        <f>IF(ISBLANK(L37)," ",((L37/$L$14)-($L$11/$L$13))/$L$10/$L$12)</f>
        <v/>
      </c>
      <c r="N37" s="107" t="n"/>
      <c r="O37" s="79">
        <f>IF(ISBLANK(N37)," ",((N37/$N$14)-($N$11/$N$13))/$N$10/$N$12)</f>
        <v/>
      </c>
      <c r="P37" s="107" t="n"/>
      <c r="Q37" s="79">
        <f>IF(ISBLANK(P37)," ",((P37/$P$14)-($P$11/$P$13))/$P$10/$P$12)</f>
        <v/>
      </c>
      <c r="R37" s="107" t="n"/>
      <c r="S37" s="80">
        <f>IF(ISBLANK(R37)," ",((R37/$R$14)-($R$11/$R$13))/$R$10/$R$12)</f>
        <v/>
      </c>
    </row>
    <row r="38" ht="15.75" customHeight="1" s="88" thickTop="1">
      <c r="A38" s="81" t="n"/>
      <c r="B38" s="81" t="n"/>
      <c r="C38" s="82" t="n"/>
      <c r="D38" s="82" t="n"/>
      <c r="E38" s="83" t="n"/>
      <c r="F38" s="83" t="n"/>
      <c r="G38" s="83" t="n"/>
      <c r="H38" s="83" t="n"/>
      <c r="I38" s="83" t="n"/>
      <c r="J38" s="83" t="n"/>
      <c r="K38" s="84" t="n"/>
      <c r="L38" s="85" t="n"/>
      <c r="M38" s="86" t="n"/>
      <c r="N38" s="85" t="n"/>
      <c r="O38" s="86" t="n"/>
      <c r="P38" s="85" t="n"/>
      <c r="Q38" s="86" t="n"/>
      <c r="R38" s="85" t="n"/>
      <c r="S38" s="86">
        <f>IF(ISBLANK(R38)," ",((R38/$R$14)-($R$11/$R$13))/$R$10/$R$12)</f>
        <v/>
      </c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  <c r="AG38" s="87" t="n"/>
      <c r="AH38" s="87" t="n"/>
      <c r="AI38" s="87" t="n"/>
      <c r="AJ38" s="87" t="n"/>
      <c r="AK38" s="87" t="n"/>
      <c r="AL38" s="87" t="n"/>
      <c r="AM38" s="87" t="n"/>
      <c r="AN38" s="87" t="n"/>
      <c r="AO38" s="87" t="n"/>
      <c r="AP38" s="87" t="n"/>
      <c r="AQ38" s="87" t="n"/>
      <c r="AR38" s="87" t="n"/>
      <c r="AS38" s="87" t="n"/>
      <c r="AT38" s="87" t="n"/>
      <c r="AU38" s="87" t="n"/>
      <c r="AV38" s="87" t="n"/>
      <c r="AW38" s="87" t="n"/>
      <c r="AX38" s="87" t="n"/>
      <c r="AY38" s="87" t="n"/>
      <c r="AZ38" s="87" t="n"/>
      <c r="BA38" s="87" t="n"/>
      <c r="BB38" s="87" t="n"/>
      <c r="BC38" s="87" t="n"/>
    </row>
    <row r="39" ht="15.75" customHeight="1" s="88">
      <c r="A39" s="397" t="n"/>
      <c r="O39" s="393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  <c r="AG39" s="87" t="n"/>
      <c r="AH39" s="87" t="n"/>
      <c r="AI39" s="87" t="n"/>
      <c r="AJ39" s="87" t="n"/>
      <c r="AK39" s="87" t="n"/>
      <c r="AL39" s="87" t="n"/>
      <c r="AM39" s="87" t="n"/>
      <c r="AN39" s="87" t="n"/>
      <c r="AO39" s="87" t="n"/>
      <c r="AP39" s="87" t="n"/>
      <c r="AQ39" s="87" t="n"/>
      <c r="AR39" s="87" t="n"/>
      <c r="AS39" s="87" t="n"/>
      <c r="AT39" s="87" t="n"/>
      <c r="AU39" s="87" t="n"/>
      <c r="AV39" s="87" t="n"/>
      <c r="AW39" s="87" t="n"/>
      <c r="AX39" s="87" t="n"/>
      <c r="AY39" s="87" t="n"/>
      <c r="AZ39" s="87" t="n"/>
      <c r="BA39" s="87" t="n"/>
      <c r="BB39" s="87" t="n"/>
      <c r="BC39" s="87" t="n"/>
    </row>
    <row r="41">
      <c r="I41" s="110" t="n"/>
      <c r="J41" s="110" t="n"/>
      <c r="K41" s="110" t="n"/>
      <c r="L41" s="110" t="n"/>
      <c r="M41" s="110" t="n"/>
      <c r="N41" s="110" t="n"/>
      <c r="O41" s="110" t="n"/>
      <c r="P41" s="111" t="n"/>
      <c r="Q41" s="111" t="n"/>
    </row>
    <row r="42">
      <c r="I42" s="111" t="n"/>
      <c r="J42" s="111" t="n"/>
      <c r="K42" s="111" t="n"/>
      <c r="L42" s="111" t="n"/>
      <c r="M42" s="111" t="n"/>
      <c r="N42" s="111" t="n"/>
      <c r="O42" s="111" t="n"/>
      <c r="P42" s="111" t="n"/>
      <c r="Q42" s="111" t="n"/>
    </row>
    <row r="51">
      <c r="N51" s="111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K45" sqref="K45:Y45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469" t="n"/>
      <c r="B1" s="496" t="n"/>
      <c r="C1" s="496" t="n"/>
      <c r="D1" s="496" t="n"/>
      <c r="E1" s="496" t="n"/>
      <c r="F1" s="496" t="n"/>
      <c r="G1" s="496" t="n"/>
      <c r="H1" s="496" t="n"/>
      <c r="I1" s="496" t="n"/>
      <c r="J1" s="496" t="n"/>
      <c r="K1" s="496" t="n"/>
      <c r="L1" s="496" t="n"/>
      <c r="M1" s="496" t="n"/>
      <c r="N1" s="496" t="n"/>
      <c r="O1" s="496" t="n"/>
      <c r="P1" s="496" t="n"/>
      <c r="Q1" s="496" t="n"/>
      <c r="R1" s="496" t="n"/>
      <c r="S1" s="496" t="n"/>
      <c r="T1" s="496" t="n"/>
      <c r="U1" s="496" t="n"/>
      <c r="V1" s="496" t="n"/>
      <c r="W1" s="496" t="n"/>
      <c r="X1" s="496" t="n"/>
      <c r="Y1" s="496" t="n"/>
      <c r="Z1" s="496" t="n"/>
      <c r="AA1" s="496" t="n"/>
      <c r="AB1" s="496" t="n"/>
      <c r="AC1" s="496" t="n"/>
      <c r="AD1" s="496" t="n"/>
      <c r="AE1" s="496" t="n"/>
      <c r="AF1" s="496" t="n"/>
      <c r="AG1" s="496" t="n"/>
      <c r="AH1" s="496" t="n"/>
      <c r="AI1" s="496" t="n"/>
      <c r="AJ1" s="496" t="n"/>
      <c r="AK1" s="496" t="n"/>
      <c r="AL1" s="496" t="n"/>
      <c r="AM1" s="496" t="n"/>
      <c r="AN1" s="496" t="n"/>
      <c r="AO1" s="496" t="n"/>
      <c r="AP1" s="496" t="n"/>
      <c r="AQ1" s="496" t="n"/>
      <c r="AR1" s="496" t="n"/>
      <c r="AS1" s="496" t="n"/>
      <c r="AT1" s="496" t="n"/>
      <c r="AU1" s="496" t="n"/>
      <c r="AV1" s="496" t="n"/>
      <c r="AW1" s="496" t="n"/>
      <c r="AX1" s="496" t="n"/>
      <c r="AY1" s="496" t="n"/>
      <c r="AZ1" s="496" t="n"/>
      <c r="BA1" s="496" t="n"/>
      <c r="BB1" s="496" t="n"/>
      <c r="BC1" s="496" t="n"/>
      <c r="BD1" s="496" t="n"/>
      <c r="BE1" s="496" t="n"/>
      <c r="BF1" s="496" t="n"/>
      <c r="BG1" s="496" t="n"/>
      <c r="BH1" s="496" t="n"/>
      <c r="BI1" s="496" t="n"/>
      <c r="BJ1" s="496" t="n"/>
      <c r="BK1" s="496" t="n"/>
      <c r="BL1" s="496" t="n"/>
      <c r="BM1" s="496" t="n"/>
      <c r="BN1" s="496" t="n"/>
      <c r="BO1" s="496" t="n"/>
      <c r="BP1" s="496" t="n"/>
      <c r="BQ1" s="496" t="n"/>
      <c r="BR1" s="496" t="n"/>
      <c r="BS1" s="496" t="n"/>
      <c r="BT1" s="496" t="n"/>
      <c r="BU1" s="496" t="n"/>
      <c r="BV1" s="496" t="n"/>
      <c r="BW1" s="496" t="n"/>
      <c r="BX1" s="496" t="n"/>
      <c r="BY1" s="496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58" t="n"/>
      <c r="CQ15" s="158" t="n"/>
      <c r="CR15" s="158" t="n"/>
      <c r="CS15" s="158" t="n"/>
      <c r="CT15" s="158" t="n"/>
      <c r="CU15" s="158" t="n"/>
      <c r="CV15" s="158" t="n"/>
      <c r="CW15" s="158" t="n"/>
      <c r="CX15" s="158" t="n"/>
      <c r="CY15" s="158" t="n"/>
      <c r="CZ15" s="158" t="n"/>
      <c r="DA15" s="158" t="n"/>
      <c r="DB15" s="158" t="n"/>
      <c r="DC15" s="158" t="n"/>
      <c r="DD15" s="158" t="n"/>
      <c r="DE15" s="158" t="n"/>
      <c r="DF15" s="158" t="n"/>
      <c r="DG15" s="158" t="n"/>
      <c r="DH15" s="158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58" t="n"/>
      <c r="CQ16" s="158" t="n"/>
      <c r="CR16" s="158" t="n"/>
      <c r="CS16" s="158" t="n"/>
      <c r="CT16" s="158" t="n"/>
      <c r="CU16" s="158" t="n"/>
      <c r="CV16" s="158" t="n"/>
      <c r="CW16" s="158" t="n"/>
      <c r="CX16" s="158" t="n"/>
      <c r="CY16" s="158" t="n"/>
      <c r="CZ16" s="158" t="n"/>
      <c r="DA16" s="158" t="n"/>
      <c r="DB16" s="158" t="n"/>
      <c r="DC16" s="158" t="n"/>
      <c r="DD16" s="158" t="n"/>
      <c r="DE16" s="158" t="n"/>
      <c r="DF16" s="158" t="n"/>
      <c r="DG16" s="158" t="n"/>
      <c r="DH16" s="158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58" t="n"/>
      <c r="CQ17" s="158" t="n"/>
      <c r="CR17" s="158" t="n"/>
      <c r="CS17" s="158" t="n"/>
      <c r="CT17" s="158" t="n"/>
      <c r="CU17" s="158" t="n"/>
      <c r="CV17" s="158" t="n"/>
      <c r="CW17" s="158" t="n"/>
      <c r="CX17" s="158" t="n"/>
      <c r="CY17" s="158" t="n"/>
      <c r="CZ17" s="158" t="n"/>
      <c r="DA17" s="158" t="n"/>
      <c r="DB17" s="158" t="n"/>
      <c r="DC17" s="158" t="n"/>
      <c r="DD17" s="158" t="n"/>
      <c r="DE17" s="158" t="n"/>
      <c r="DF17" s="158" t="n"/>
      <c r="DG17" s="158" t="n"/>
      <c r="DH17" s="158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58" t="n"/>
      <c r="CQ18" s="158" t="n"/>
      <c r="CR18" s="158" t="n"/>
      <c r="CS18" s="158" t="n"/>
      <c r="CT18" s="158" t="n"/>
      <c r="CU18" s="158" t="n"/>
      <c r="CV18" s="158" t="n"/>
      <c r="CW18" s="158" t="n"/>
      <c r="CX18" s="158" t="n"/>
      <c r="CY18" s="158" t="n"/>
      <c r="CZ18" s="158" t="n"/>
      <c r="DA18" s="158" t="n"/>
      <c r="DB18" s="158" t="n"/>
      <c r="DC18" s="158" t="n"/>
      <c r="DD18" s="158" t="n"/>
      <c r="DE18" s="158" t="n"/>
      <c r="DF18" s="158" t="n"/>
      <c r="DG18" s="158" t="n"/>
      <c r="DH18" s="158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58" t="n"/>
      <c r="CQ19" s="158" t="n"/>
      <c r="CR19" s="158" t="n"/>
      <c r="CS19" s="158" t="n"/>
      <c r="CT19" s="158" t="n"/>
      <c r="CU19" s="158" t="n"/>
      <c r="CV19" s="158" t="n"/>
      <c r="CW19" s="158" t="n"/>
      <c r="CX19" s="158" t="n"/>
      <c r="CY19" s="158" t="n"/>
      <c r="CZ19" s="158" t="n"/>
      <c r="DA19" s="129" t="n"/>
      <c r="DB19" s="158" t="n"/>
      <c r="DC19" s="158" t="n"/>
      <c r="DD19" s="158" t="n"/>
      <c r="DE19" s="158" t="n"/>
      <c r="DF19" s="158" t="n"/>
      <c r="DG19" s="158" t="n"/>
      <c r="DH19" s="158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58" t="n"/>
      <c r="CQ20" s="158" t="n"/>
      <c r="CR20" s="158" t="n"/>
      <c r="CS20" s="158" t="n"/>
      <c r="CT20" s="158" t="n"/>
      <c r="CU20" s="158" t="n"/>
      <c r="CV20" s="158" t="n"/>
      <c r="CW20" s="158" t="n"/>
      <c r="CX20" s="158" t="n"/>
      <c r="CY20" s="158" t="n"/>
      <c r="CZ20" s="158" t="n"/>
      <c r="DA20" s="129" t="n"/>
      <c r="DB20" s="158" t="n"/>
      <c r="DC20" s="158" t="n"/>
      <c r="DD20" s="158" t="n"/>
      <c r="DE20" s="158" t="n"/>
      <c r="DF20" s="158" t="n"/>
      <c r="DG20" s="158" t="n"/>
      <c r="DH20" s="158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58" t="n"/>
      <c r="CQ21" s="158" t="n"/>
      <c r="CR21" s="158" t="n"/>
      <c r="CS21" s="158" t="n"/>
      <c r="CT21" s="158" t="n"/>
      <c r="CU21" s="158" t="n"/>
      <c r="CV21" s="158" t="n"/>
      <c r="CW21" s="158" t="n"/>
      <c r="CX21" s="158" t="n"/>
      <c r="CY21" s="158" t="n"/>
      <c r="CZ21" s="158" t="n"/>
      <c r="DA21" s="129" t="n"/>
      <c r="DB21" s="158" t="n"/>
      <c r="DC21" s="158" t="n"/>
      <c r="DD21" s="158" t="n"/>
      <c r="DE21" s="158" t="n"/>
      <c r="DF21" s="158" t="n"/>
      <c r="DG21" s="158" t="n"/>
      <c r="DH21" s="158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58" t="n"/>
      <c r="CQ22" s="158" t="n"/>
      <c r="CR22" s="158" t="n"/>
      <c r="CS22" s="158" t="n"/>
      <c r="CT22" s="158" t="n"/>
      <c r="CU22" s="158" t="n"/>
      <c r="CV22" s="158" t="n"/>
      <c r="CW22" s="158" t="n"/>
      <c r="CX22" s="158" t="n"/>
      <c r="CY22" s="158" t="n"/>
      <c r="CZ22" s="158" t="n"/>
      <c r="DA22" s="158" t="n"/>
      <c r="DB22" s="158" t="n"/>
      <c r="DC22" s="158" t="n"/>
      <c r="DD22" s="158" t="n"/>
      <c r="DE22" s="158" t="n"/>
      <c r="DF22" s="158" t="n"/>
      <c r="DG22" s="158" t="n"/>
      <c r="DH22" s="158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58" t="n"/>
      <c r="CQ23" s="158" t="n"/>
      <c r="CR23" s="158" t="n"/>
      <c r="CS23" s="158" t="n"/>
      <c r="CT23" s="158" t="n"/>
      <c r="CU23" s="158" t="n"/>
      <c r="CV23" s="158" t="n"/>
      <c r="CW23" s="158" t="n"/>
      <c r="CX23" s="158" t="n"/>
      <c r="CY23" s="158" t="n"/>
      <c r="CZ23" s="158" t="n"/>
      <c r="DA23" s="158" t="n"/>
      <c r="DB23" s="158" t="n"/>
      <c r="DC23" s="158" t="n"/>
      <c r="DD23" s="158" t="n"/>
      <c r="DE23" s="158" t="n"/>
      <c r="DF23" s="158" t="n"/>
      <c r="DG23" s="158" t="n"/>
      <c r="DH23" s="158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58" t="n"/>
      <c r="C27" s="158" t="n"/>
      <c r="D27" s="158" t="n"/>
      <c r="E27" s="158" t="n"/>
      <c r="F27" s="158" t="n"/>
      <c r="G27" s="158" t="n"/>
      <c r="H27" s="158" t="n"/>
      <c r="I27" s="158" t="n"/>
      <c r="J27" s="158" t="n"/>
      <c r="K27" s="158" t="n"/>
      <c r="L27" s="158" t="n"/>
      <c r="M27" s="158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58" t="n"/>
      <c r="C28" s="158" t="n"/>
      <c r="D28" s="158" t="n"/>
      <c r="E28" s="158" t="n"/>
      <c r="F28" s="158" t="n"/>
      <c r="G28" s="158" t="n"/>
      <c r="H28" s="158" t="n"/>
      <c r="I28" s="158" t="n"/>
      <c r="J28" s="158" t="n"/>
      <c r="K28" s="158" t="n"/>
      <c r="L28" s="158" t="n"/>
      <c r="M28" s="158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58" t="n"/>
      <c r="C29" s="158" t="n"/>
      <c r="D29" s="158" t="n"/>
      <c r="E29" s="158" t="n"/>
      <c r="F29" s="158" t="n"/>
      <c r="G29" s="158" t="n"/>
      <c r="H29" s="158" t="n"/>
      <c r="I29" s="158" t="n"/>
      <c r="J29" s="158" t="n"/>
      <c r="K29" s="158" t="n"/>
      <c r="L29" s="158" t="n"/>
      <c r="M29" s="158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58" t="n"/>
      <c r="C30" s="158" t="n"/>
      <c r="D30" s="158" t="n"/>
      <c r="E30" s="158" t="n"/>
      <c r="F30" s="158" t="n"/>
      <c r="G30" s="158" t="n"/>
      <c r="H30" s="158" t="n"/>
      <c r="I30" s="158" t="n"/>
      <c r="J30" s="158" t="n"/>
      <c r="K30" s="158" t="n"/>
      <c r="L30" s="158" t="n"/>
      <c r="M30" s="158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58" t="n"/>
      <c r="C31" s="158" t="n"/>
      <c r="D31" s="158" t="n"/>
      <c r="E31" s="158" t="n"/>
      <c r="F31" s="158" t="n"/>
      <c r="G31" s="158" t="n"/>
      <c r="H31" s="158" t="n"/>
      <c r="I31" s="158" t="n"/>
      <c r="J31" s="158" t="n"/>
      <c r="K31" s="158" t="n"/>
      <c r="L31" s="158" t="n"/>
      <c r="M31" s="158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58" t="n"/>
      <c r="C32" s="158" t="n"/>
      <c r="D32" s="158" t="n"/>
      <c r="E32" s="158" t="n"/>
      <c r="F32" s="158" t="n"/>
      <c r="G32" s="158" t="n"/>
      <c r="H32" s="158" t="n"/>
      <c r="I32" s="158" t="n"/>
      <c r="J32" s="158" t="n"/>
      <c r="K32" s="158" t="n"/>
      <c r="L32" s="158" t="n"/>
      <c r="M32" s="158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58" t="n"/>
      <c r="C33" s="158" t="n"/>
      <c r="D33" s="158" t="n"/>
      <c r="E33" s="158" t="n"/>
      <c r="F33" s="158" t="n"/>
      <c r="G33" s="158" t="n"/>
      <c r="H33" s="158" t="n"/>
      <c r="I33" s="158" t="n"/>
      <c r="J33" s="158" t="n"/>
      <c r="K33" s="158" t="n"/>
      <c r="L33" s="158" t="n"/>
      <c r="M33" s="158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58" t="n"/>
      <c r="AM33" s="158" t="n"/>
      <c r="AN33" s="158" t="n"/>
      <c r="AO33" s="158" t="n"/>
      <c r="AP33" s="158" t="n"/>
      <c r="AQ33" s="158" t="n"/>
      <c r="AR33" s="158" t="n"/>
      <c r="AS33" s="158" t="n"/>
      <c r="AT33" s="158" t="n"/>
      <c r="AU33" s="158" t="n"/>
      <c r="AV33" s="158" t="n"/>
      <c r="AW33" s="158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58" t="n"/>
      <c r="BJ33" s="158" t="n"/>
      <c r="BK33" s="158" t="n"/>
      <c r="BL33" s="158" t="n"/>
      <c r="BM33" s="158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58" t="n"/>
      <c r="C34" s="158" t="n"/>
      <c r="D34" s="158" t="n"/>
      <c r="E34" s="158" t="n"/>
      <c r="F34" s="158" t="n"/>
      <c r="G34" s="158" t="n"/>
      <c r="H34" s="158" t="n"/>
      <c r="I34" s="158" t="n"/>
      <c r="J34" s="158" t="n"/>
      <c r="K34" s="158" t="n"/>
      <c r="L34" s="158" t="n"/>
      <c r="M34" s="158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58" t="n"/>
      <c r="AM34" s="158" t="n"/>
      <c r="AN34" s="158" t="n"/>
      <c r="AO34" s="158" t="n"/>
      <c r="AP34" s="158" t="n"/>
      <c r="AQ34" s="158" t="n"/>
      <c r="AR34" s="158" t="n"/>
      <c r="AS34" s="158" t="n"/>
      <c r="AT34" s="158" t="n"/>
      <c r="AU34" s="158" t="n"/>
      <c r="AV34" s="158" t="n"/>
      <c r="AW34" s="158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58" t="n"/>
      <c r="BJ34" s="158" t="n"/>
      <c r="BK34" s="158" t="n"/>
      <c r="BL34" s="158" t="n"/>
      <c r="BM34" s="158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58" t="n"/>
      <c r="C35" s="158" t="n"/>
      <c r="D35" s="158" t="n"/>
      <c r="E35" s="158" t="n"/>
      <c r="F35" s="158" t="n"/>
      <c r="G35" s="158" t="n"/>
      <c r="H35" s="158" t="n"/>
      <c r="I35" s="158" t="n"/>
      <c r="J35" s="158" t="n"/>
      <c r="K35" s="158" t="n"/>
      <c r="L35" s="158" t="n"/>
      <c r="M35" s="158" t="n"/>
      <c r="N35" s="136" t="n"/>
      <c r="O35" s="136" t="n"/>
      <c r="P35" s="136" t="n"/>
      <c r="Q35" s="136" t="n"/>
      <c r="R35" s="136" t="n"/>
      <c r="S35" s="158" t="n"/>
      <c r="T35" s="158" t="n"/>
      <c r="U35" s="158" t="n"/>
      <c r="V35" s="158" t="n"/>
      <c r="W35" s="158" t="n"/>
      <c r="X35" s="158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58" t="n"/>
      <c r="C36" s="158" t="n"/>
      <c r="D36" s="158" t="n"/>
      <c r="E36" s="158" t="n"/>
      <c r="F36" s="158" t="n"/>
      <c r="G36" s="158" t="n"/>
      <c r="H36" s="158" t="n"/>
      <c r="I36" s="158" t="n"/>
      <c r="J36" s="158" t="n"/>
      <c r="K36" s="158" t="n"/>
      <c r="L36" s="158" t="n"/>
      <c r="M36" s="158" t="n"/>
      <c r="N36" s="136" t="n"/>
      <c r="O36" s="136" t="n"/>
      <c r="P36" s="136" t="n"/>
      <c r="Q36" s="136" t="n"/>
      <c r="R36" s="136" t="n"/>
      <c r="S36" s="158" t="n"/>
      <c r="T36" s="158" t="n"/>
      <c r="U36" s="158" t="n"/>
      <c r="V36" s="158" t="n"/>
      <c r="W36" s="158" t="n"/>
      <c r="X36" s="158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489" t="inlineStr">
        <is>
          <t>Survey No</t>
        </is>
      </c>
      <c r="B38" s="481" t="n"/>
      <c r="C38" s="481" t="n"/>
      <c r="D38" s="481" t="n"/>
      <c r="E38" s="481" t="n"/>
      <c r="F38" s="481" t="n"/>
      <c r="G38" s="481" t="n"/>
      <c r="H38" s="481" t="n"/>
      <c r="I38" s="481" t="n"/>
      <c r="J38" s="490" t="n"/>
      <c r="K38" s="587" t="inlineStr">
        <is>
          <t>INIS-010220-880</t>
        </is>
      </c>
      <c r="L38" s="481" t="n"/>
      <c r="M38" s="481" t="n"/>
      <c r="N38" s="481" t="n"/>
      <c r="O38" s="481" t="n"/>
      <c r="P38" s="481" t="n"/>
      <c r="Q38" s="481" t="n"/>
      <c r="R38" s="481" t="n"/>
      <c r="S38" s="481" t="n"/>
      <c r="T38" s="481" t="n"/>
      <c r="U38" s="481" t="n"/>
      <c r="V38" s="481" t="n"/>
      <c r="W38" s="481" t="n"/>
      <c r="X38" s="481" t="n"/>
      <c r="Y38" s="482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518" t="inlineStr">
        <is>
          <t>Date</t>
        </is>
      </c>
      <c r="B39" s="485" t="n"/>
      <c r="C39" s="485" t="n"/>
      <c r="D39" s="485" t="n"/>
      <c r="E39" s="485" t="n"/>
      <c r="F39" s="485" t="n"/>
      <c r="G39" s="485" t="n"/>
      <c r="H39" s="485" t="n"/>
      <c r="I39" s="485" t="n"/>
      <c r="J39" s="519" t="n"/>
      <c r="K39" s="588" t="n">
        <v>43832</v>
      </c>
      <c r="L39" s="485" t="n"/>
      <c r="M39" s="485" t="n"/>
      <c r="N39" s="485" t="n"/>
      <c r="O39" s="485" t="n"/>
      <c r="P39" s="485" t="n"/>
      <c r="Q39" s="485" t="n"/>
      <c r="R39" s="485" t="n"/>
      <c r="S39" s="485" t="n"/>
      <c r="T39" s="485" t="n"/>
      <c r="U39" s="485" t="n"/>
      <c r="V39" s="485" t="n"/>
      <c r="W39" s="485" t="n"/>
      <c r="X39" s="485" t="n"/>
      <c r="Y39" s="486" t="n"/>
      <c r="Z39" s="149" t="n"/>
      <c r="AA39" s="211" t="n"/>
      <c r="AB39" s="211" t="n"/>
      <c r="AC39" s="211" t="n"/>
      <c r="AD39" s="211" t="n"/>
      <c r="AE39" s="211" t="n"/>
      <c r="AF39" s="211" t="n"/>
      <c r="AG39" s="2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211" t="n"/>
      <c r="BH39" s="211" t="n"/>
      <c r="BI39" s="211" t="n"/>
      <c r="BJ39" s="211" t="n"/>
      <c r="BK39" s="211" t="n"/>
      <c r="BL39" s="211" t="n"/>
      <c r="BM39" s="211" t="n"/>
      <c r="BN39" s="211" t="n"/>
      <c r="BO39" s="211" t="n"/>
      <c r="BP39" s="211" t="n"/>
      <c r="BQ39" s="211" t="n"/>
      <c r="BR39" s="211" t="n"/>
      <c r="BS39" s="211" t="n"/>
      <c r="BT39" s="211" t="n"/>
      <c r="BU39" s="211" t="n"/>
      <c r="BV39" s="211" t="n"/>
      <c r="BW39" s="211" t="n"/>
      <c r="BX39" s="211" t="n"/>
      <c r="BY39" s="147" t="n"/>
    </row>
    <row r="40" ht="12" customHeight="1" s="88">
      <c r="A40" s="518" t="inlineStr">
        <is>
          <t>Survey Tech</t>
        </is>
      </c>
      <c r="B40" s="485" t="n"/>
      <c r="C40" s="485" t="n"/>
      <c r="D40" s="485" t="n"/>
      <c r="E40" s="485" t="n"/>
      <c r="F40" s="485" t="n"/>
      <c r="G40" s="485" t="n"/>
      <c r="H40" s="485" t="n"/>
      <c r="I40" s="485" t="n"/>
      <c r="J40" s="519" t="n"/>
      <c r="K40" s="589" t="inlineStr">
        <is>
          <t>M. Renderos/D. Beckstrom</t>
        </is>
      </c>
      <c r="L40" s="485" t="n"/>
      <c r="M40" s="485" t="n"/>
      <c r="N40" s="485" t="n"/>
      <c r="O40" s="485" t="n"/>
      <c r="P40" s="485" t="n"/>
      <c r="Q40" s="485" t="n"/>
      <c r="R40" s="485" t="n"/>
      <c r="S40" s="485" t="n"/>
      <c r="T40" s="485" t="n"/>
      <c r="U40" s="485" t="n"/>
      <c r="V40" s="485" t="n"/>
      <c r="W40" s="485" t="n"/>
      <c r="X40" s="485" t="n"/>
      <c r="Y40" s="486" t="n"/>
      <c r="Z40" s="149" t="n"/>
      <c r="AA40" s="211" t="n"/>
      <c r="AB40" s="211" t="n"/>
      <c r="AC40" s="211" t="n"/>
      <c r="AD40" s="211" t="n"/>
      <c r="AE40" s="211" t="n"/>
      <c r="AF40" s="211" t="n"/>
      <c r="AG40" s="2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211" t="n"/>
      <c r="BQ40" s="211" t="n"/>
      <c r="BR40" s="211" t="n"/>
      <c r="BS40" s="211" t="n"/>
      <c r="BT40" s="211" t="n"/>
      <c r="BU40" s="211" t="n"/>
      <c r="BV40" s="211" t="n"/>
      <c r="BW40" s="211" t="n"/>
      <c r="BX40" s="211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518" t="inlineStr">
        <is>
          <t>Count Room Tech</t>
        </is>
      </c>
      <c r="B41" s="485" t="n"/>
      <c r="C41" s="485" t="n"/>
      <c r="D41" s="485" t="n"/>
      <c r="E41" s="485" t="n"/>
      <c r="F41" s="485" t="n"/>
      <c r="G41" s="485" t="n"/>
      <c r="H41" s="485" t="n"/>
      <c r="I41" s="485" t="n"/>
      <c r="J41" s="519" t="n"/>
      <c r="K41" s="589" t="inlineStr">
        <is>
          <t>P. Ray</t>
        </is>
      </c>
      <c r="L41" s="485" t="n"/>
      <c r="M41" s="485" t="n"/>
      <c r="N41" s="485" t="n"/>
      <c r="O41" s="485" t="n"/>
      <c r="P41" s="485" t="n"/>
      <c r="Q41" s="485" t="n"/>
      <c r="R41" s="485" t="n"/>
      <c r="S41" s="485" t="n"/>
      <c r="T41" s="485" t="n"/>
      <c r="U41" s="485" t="n"/>
      <c r="V41" s="485" t="n"/>
      <c r="W41" s="485" t="n"/>
      <c r="X41" s="485" t="n"/>
      <c r="Y41" s="486" t="n"/>
      <c r="Z41" s="149" t="n"/>
      <c r="AA41" s="211" t="n"/>
      <c r="AB41" s="211" t="n"/>
      <c r="AC41" s="211" t="n"/>
      <c r="AD41" s="211" t="n"/>
      <c r="AE41" s="211" t="n"/>
      <c r="AF41" s="211" t="n"/>
      <c r="AG41" s="2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211" t="n"/>
      <c r="BQ41" s="211" t="n"/>
      <c r="BR41" s="211" t="n"/>
      <c r="BS41" s="211" t="n"/>
      <c r="BT41" s="211" t="n"/>
      <c r="BU41" s="211" t="n"/>
      <c r="BV41" s="211" t="n"/>
      <c r="BW41" s="211" t="n"/>
      <c r="BX41" s="211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518" t="inlineStr">
        <is>
          <t>Date Counted</t>
        </is>
      </c>
      <c r="B42" s="485" t="n"/>
      <c r="C42" s="485" t="n"/>
      <c r="D42" s="485" t="n"/>
      <c r="E42" s="485" t="n"/>
      <c r="F42" s="485" t="n"/>
      <c r="G42" s="485" t="n"/>
      <c r="H42" s="485" t="n"/>
      <c r="I42" s="485" t="n"/>
      <c r="J42" s="519" t="n"/>
      <c r="K42" s="588" t="n">
        <v>43832</v>
      </c>
      <c r="L42" s="485" t="n"/>
      <c r="M42" s="485" t="n"/>
      <c r="N42" s="485" t="n"/>
      <c r="O42" s="485" t="n"/>
      <c r="P42" s="485" t="n"/>
      <c r="Q42" s="485" t="n"/>
      <c r="R42" s="485" t="n"/>
      <c r="S42" s="485" t="n"/>
      <c r="T42" s="485" t="n"/>
      <c r="U42" s="485" t="n"/>
      <c r="V42" s="485" t="n"/>
      <c r="W42" s="485" t="n"/>
      <c r="X42" s="485" t="n"/>
      <c r="Y42" s="486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518" t="inlineStr">
        <is>
          <t>Survey Type</t>
        </is>
      </c>
      <c r="B43" s="485" t="n"/>
      <c r="C43" s="485" t="n"/>
      <c r="D43" s="485" t="n"/>
      <c r="E43" s="485" t="n"/>
      <c r="F43" s="485" t="n"/>
      <c r="G43" s="485" t="n"/>
      <c r="H43" s="485" t="n"/>
      <c r="I43" s="485" t="n"/>
      <c r="J43" s="519" t="n"/>
      <c r="K43" s="589" t="inlineStr">
        <is>
          <t>Characterization</t>
        </is>
      </c>
      <c r="L43" s="485" t="n"/>
      <c r="M43" s="485" t="n"/>
      <c r="N43" s="485" t="n"/>
      <c r="O43" s="485" t="n"/>
      <c r="P43" s="485" t="n"/>
      <c r="Q43" s="485" t="n"/>
      <c r="R43" s="485" t="n"/>
      <c r="S43" s="485" t="n"/>
      <c r="T43" s="485" t="n"/>
      <c r="U43" s="485" t="n"/>
      <c r="V43" s="485" t="n"/>
      <c r="W43" s="485" t="n"/>
      <c r="X43" s="485" t="n"/>
      <c r="Y43" s="486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518" t="inlineStr">
        <is>
          <t>Level of Posting</t>
        </is>
      </c>
      <c r="B44" s="485" t="n"/>
      <c r="C44" s="485" t="n"/>
      <c r="D44" s="485" t="n"/>
      <c r="E44" s="485" t="n"/>
      <c r="F44" s="485" t="n"/>
      <c r="G44" s="485" t="n"/>
      <c r="H44" s="485" t="n"/>
      <c r="I44" s="485" t="n"/>
      <c r="J44" s="519" t="n"/>
      <c r="K44" s="589" t="inlineStr">
        <is>
          <t>RCA</t>
        </is>
      </c>
      <c r="L44" s="485" t="n"/>
      <c r="M44" s="485" t="n"/>
      <c r="N44" s="485" t="n"/>
      <c r="O44" s="485" t="n"/>
      <c r="P44" s="485" t="n"/>
      <c r="Q44" s="485" t="n"/>
      <c r="R44" s="485" t="n"/>
      <c r="S44" s="485" t="n"/>
      <c r="T44" s="485" t="n"/>
      <c r="U44" s="485" t="n"/>
      <c r="V44" s="485" t="n"/>
      <c r="W44" s="485" t="n"/>
      <c r="X44" s="485" t="n"/>
      <c r="Y44" s="486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211" t="n"/>
      <c r="BS44" s="211" t="n"/>
      <c r="BT44" s="211" t="n"/>
      <c r="BU44" s="211" t="n"/>
      <c r="BV44" s="211" t="n"/>
      <c r="BW44" s="211" t="n"/>
      <c r="BX44" s="211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590" t="inlineStr">
        <is>
          <t>Comments</t>
        </is>
      </c>
      <c r="B45" s="501" t="n"/>
      <c r="C45" s="501" t="n"/>
      <c r="D45" s="501" t="n"/>
      <c r="E45" s="501" t="n"/>
      <c r="F45" s="501" t="n"/>
      <c r="G45" s="501" t="n"/>
      <c r="H45" s="501" t="n"/>
      <c r="I45" s="501" t="n"/>
      <c r="J45" s="532" t="n"/>
      <c r="K45" s="591" t="n"/>
      <c r="L45" s="501" t="n"/>
      <c r="M45" s="501" t="n"/>
      <c r="N45" s="501" t="n"/>
      <c r="O45" s="501" t="n"/>
      <c r="P45" s="501" t="n"/>
      <c r="Q45" s="501" t="n"/>
      <c r="R45" s="501" t="n"/>
      <c r="S45" s="501" t="n"/>
      <c r="T45" s="501" t="n"/>
      <c r="U45" s="501" t="n"/>
      <c r="V45" s="501" t="n"/>
      <c r="W45" s="501" t="n"/>
      <c r="X45" s="501" t="n"/>
      <c r="Y45" s="502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49" ht="12" customHeight="1" s="88">
      <c r="A49" s="149" t="n"/>
      <c r="B49" s="149" t="n"/>
      <c r="C49" s="149" t="n"/>
      <c r="D49" s="149" t="n"/>
      <c r="E49" s="149" t="n"/>
      <c r="F49" s="149" t="n"/>
    </row>
    <row r="50" ht="12" customHeight="1" s="88">
      <c r="A50" s="149" t="n"/>
      <c r="B50" s="149" t="n"/>
      <c r="C50" s="149" t="n"/>
      <c r="D50" s="149" t="n"/>
      <c r="E50" s="149" t="n"/>
      <c r="F50" s="149" t="n"/>
    </row>
    <row r="51" ht="12" customHeight="1" s="88">
      <c r="A51" s="158" t="n"/>
      <c r="B51" s="158" t="n"/>
      <c r="C51" s="149" t="n"/>
      <c r="D51" s="149" t="n"/>
      <c r="E51" s="149" t="n"/>
      <c r="F51" s="149" t="n"/>
    </row>
    <row r="52" ht="12" customHeight="1" s="88">
      <c r="A52" s="158" t="n"/>
      <c r="B52" s="158" t="n"/>
      <c r="C52" s="149" t="n"/>
      <c r="D52" s="149" t="n"/>
      <c r="E52" s="149" t="n"/>
      <c r="F52" s="149" t="n"/>
    </row>
    <row r="53" ht="12" customHeight="1" s="88">
      <c r="A53" s="149" t="n"/>
      <c r="B53" s="149" t="n"/>
      <c r="C53" s="149" t="n"/>
      <c r="D53" s="149" t="n"/>
      <c r="E53" s="149" t="n"/>
      <c r="F53" s="149" t="n"/>
    </row>
    <row r="54" ht="12" customHeight="1" s="88">
      <c r="A54" s="149" t="n"/>
      <c r="B54" s="149" t="n"/>
      <c r="C54" s="149" t="n"/>
      <c r="D54" s="149" t="n"/>
      <c r="E54" s="149" t="n"/>
      <c r="F54" s="149" t="n"/>
    </row>
    <row r="55" ht="12" customHeight="1" s="88">
      <c r="A55" s="149" t="n"/>
      <c r="B55" s="149" t="n"/>
      <c r="C55" s="149" t="n"/>
      <c r="D55" s="149" t="n"/>
      <c r="E55" s="149" t="n"/>
      <c r="F55" s="149" t="n"/>
    </row>
    <row r="56" ht="12" customHeight="1" s="88">
      <c r="A56" s="149" t="n"/>
      <c r="B56" s="149" t="n"/>
      <c r="C56" s="149" t="n"/>
      <c r="D56" s="149" t="n"/>
      <c r="E56" s="149" t="n"/>
      <c r="F56" s="149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2020-02-13T18:50:31Z</dcterms:modified>
  <cp:lastModifiedBy>Max Pinion</cp:lastModifiedBy>
  <cp:lastPrinted>2019-10-09T20:00:39Z</cp:lastPrinted>
</cp:coreProperties>
</file>