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.jones\Documents\GitHub\ModiffyEfficiency\ModiffyEfficiency\"/>
    </mc:Choice>
  </mc:AlternateContent>
  <bookViews>
    <workbookView xWindow="0" yWindow="0" windowWidth="28800" windowHeight="13020"/>
  </bookViews>
  <sheets>
    <sheet name="2360-227443" sheetId="1" r:id="rId1"/>
    <sheet name="2360-227443 (2)" sheetId="2" r:id="rId2"/>
    <sheet name="2360-227443 (3)" sheetId="3" r:id="rId3"/>
    <sheet name="Map" sheetId="4" r:id="rId4"/>
  </sheets>
  <definedNames>
    <definedName name="_2360" localSheetId="0">#REF!</definedName>
    <definedName name="_2360" localSheetId="1">#REF!</definedName>
    <definedName name="_2360" localSheetId="2">#REF!</definedName>
    <definedName name="_2360">#REF!</definedName>
    <definedName name="_xlnm.Print_Area" localSheetId="0">'2360-227443'!$A$1:$S$37</definedName>
    <definedName name="_xlnm.Print_Area" localSheetId="1">'2360-227443 (2)'!$A$1:$S$37</definedName>
    <definedName name="_xlnm.Print_Area" localSheetId="2">'2360-227443 (3)'!$A$1:$S$37</definedName>
    <definedName name="_xlnm.Print_Area" localSheetId="3">Map!$A$1:$BY$45</definedName>
    <definedName name="_xlnm.Print_Titles" localSheetId="0">'2360-227443'!$1:$17</definedName>
    <definedName name="_xlnm.Print_Titles" localSheetId="1">'2360-227443 (2)'!$1:$17</definedName>
    <definedName name="_xlnm.Print_Titles" localSheetId="2">'2360-227443 (3)'!$1:$17</definedName>
  </definedNames>
  <calcPr calcId="152511"/>
</workbook>
</file>

<file path=xl/calcChain.xml><?xml version="1.0" encoding="utf-8"?>
<calcChain xmlns="http://schemas.openxmlformats.org/spreadsheetml/2006/main">
  <c r="S37" i="3" l="1"/>
  <c r="Q37" i="3"/>
  <c r="O37" i="3"/>
  <c r="M37" i="3"/>
  <c r="S36" i="3"/>
  <c r="Q36" i="3"/>
  <c r="O36" i="3"/>
  <c r="M36" i="3"/>
  <c r="S35" i="3"/>
  <c r="Q35" i="3"/>
  <c r="O35" i="3"/>
  <c r="M35" i="3"/>
  <c r="S34" i="3"/>
  <c r="Q34" i="3"/>
  <c r="O34" i="3"/>
  <c r="M34" i="3"/>
  <c r="S33" i="3"/>
  <c r="Q33" i="3"/>
  <c r="O33" i="3"/>
  <c r="M33" i="3"/>
  <c r="S32" i="3"/>
  <c r="Q32" i="3"/>
  <c r="O32" i="3"/>
  <c r="M32" i="3"/>
  <c r="S31" i="3"/>
  <c r="Q31" i="3"/>
  <c r="O31" i="3"/>
  <c r="M31" i="3"/>
  <c r="S30" i="3"/>
  <c r="Q30" i="3"/>
  <c r="O30" i="3"/>
  <c r="M30" i="3"/>
  <c r="S29" i="3"/>
  <c r="Q29" i="3"/>
  <c r="O29" i="3"/>
  <c r="M29" i="3"/>
  <c r="S28" i="3"/>
  <c r="Q28" i="3"/>
  <c r="O28" i="3"/>
  <c r="M28" i="3"/>
  <c r="S27" i="3"/>
  <c r="Q27" i="3"/>
  <c r="O27" i="3"/>
  <c r="M27" i="3"/>
  <c r="S26" i="3"/>
  <c r="Q26" i="3"/>
  <c r="O26" i="3"/>
  <c r="M26" i="3"/>
  <c r="S25" i="3"/>
  <c r="Q25" i="3"/>
  <c r="O25" i="3"/>
  <c r="M25" i="3"/>
  <c r="S24" i="3"/>
  <c r="Q24" i="3"/>
  <c r="O24" i="3"/>
  <c r="M24" i="3"/>
  <c r="S23" i="3"/>
  <c r="Q23" i="3"/>
  <c r="O23" i="3"/>
  <c r="M23" i="3"/>
  <c r="S22" i="3"/>
  <c r="Q22" i="3"/>
  <c r="O22" i="3"/>
  <c r="M22" i="3"/>
  <c r="S21" i="3"/>
  <c r="Q21" i="3"/>
  <c r="O21" i="3"/>
  <c r="M21" i="3"/>
  <c r="S20" i="3"/>
  <c r="Q20" i="3"/>
  <c r="O20" i="3"/>
  <c r="M20" i="3"/>
  <c r="S19" i="3"/>
  <c r="Q19" i="3"/>
  <c r="O19" i="3"/>
  <c r="M19" i="3"/>
  <c r="S18" i="3"/>
  <c r="Q18" i="3"/>
  <c r="O18" i="3"/>
  <c r="M18" i="3"/>
  <c r="R16" i="3"/>
  <c r="P16" i="3"/>
  <c r="N16" i="3"/>
  <c r="L16" i="3"/>
  <c r="V15" i="3"/>
  <c r="R15" i="3"/>
  <c r="P15" i="3"/>
  <c r="N15" i="3"/>
  <c r="L15" i="3"/>
  <c r="V14" i="3"/>
  <c r="V11" i="3"/>
  <c r="V13" i="3" s="1"/>
  <c r="V10" i="3"/>
  <c r="V9" i="3"/>
  <c r="R9" i="3"/>
  <c r="V8" i="3"/>
  <c r="R8" i="3"/>
  <c r="R7" i="3"/>
  <c r="N7" i="3"/>
  <c r="V6" i="3"/>
  <c r="V5" i="3"/>
  <c r="V7" i="3" s="1"/>
  <c r="S37" i="2"/>
  <c r="Q37" i="2"/>
  <c r="O37" i="2"/>
  <c r="M37" i="2"/>
  <c r="S36" i="2"/>
  <c r="Q36" i="2"/>
  <c r="O36" i="2"/>
  <c r="M36" i="2"/>
  <c r="S35" i="2"/>
  <c r="Q35" i="2"/>
  <c r="O35" i="2"/>
  <c r="M35" i="2"/>
  <c r="S34" i="2"/>
  <c r="Q34" i="2"/>
  <c r="O34" i="2"/>
  <c r="M34" i="2"/>
  <c r="S33" i="2"/>
  <c r="Q33" i="2"/>
  <c r="O33" i="2"/>
  <c r="M33" i="2"/>
  <c r="S32" i="2"/>
  <c r="Q32" i="2"/>
  <c r="O32" i="2"/>
  <c r="M32" i="2"/>
  <c r="S31" i="2"/>
  <c r="Q31" i="2"/>
  <c r="O31" i="2"/>
  <c r="M31" i="2"/>
  <c r="S30" i="2"/>
  <c r="Q30" i="2"/>
  <c r="O30" i="2"/>
  <c r="M30" i="2"/>
  <c r="S29" i="2"/>
  <c r="Q29" i="2"/>
  <c r="O29" i="2"/>
  <c r="M29" i="2"/>
  <c r="S28" i="2"/>
  <c r="Q28" i="2"/>
  <c r="O28" i="2"/>
  <c r="M28" i="2"/>
  <c r="S27" i="2"/>
  <c r="Q27" i="2"/>
  <c r="O27" i="2"/>
  <c r="M27" i="2"/>
  <c r="S26" i="2"/>
  <c r="Q26" i="2"/>
  <c r="O26" i="2"/>
  <c r="M26" i="2"/>
  <c r="S25" i="2"/>
  <c r="Q25" i="2"/>
  <c r="O25" i="2"/>
  <c r="M25" i="2"/>
  <c r="S24" i="2"/>
  <c r="Q24" i="2"/>
  <c r="O24" i="2"/>
  <c r="M24" i="2"/>
  <c r="S23" i="2"/>
  <c r="Q23" i="2"/>
  <c r="O23" i="2"/>
  <c r="M23" i="2"/>
  <c r="S22" i="2"/>
  <c r="Q22" i="2"/>
  <c r="O22" i="2"/>
  <c r="M22" i="2"/>
  <c r="S21" i="2"/>
  <c r="Q21" i="2"/>
  <c r="O21" i="2"/>
  <c r="M21" i="2"/>
  <c r="S20" i="2"/>
  <c r="Q20" i="2"/>
  <c r="O20" i="2"/>
  <c r="M20" i="2"/>
  <c r="S19" i="2"/>
  <c r="Q19" i="2"/>
  <c r="O19" i="2"/>
  <c r="M19" i="2"/>
  <c r="S18" i="2"/>
  <c r="Q18" i="2"/>
  <c r="O18" i="2"/>
  <c r="M18" i="2"/>
  <c r="R16" i="2"/>
  <c r="P16" i="2"/>
  <c r="N16" i="2"/>
  <c r="L16" i="2"/>
  <c r="R15" i="2"/>
  <c r="P15" i="2"/>
  <c r="N15" i="2"/>
  <c r="L15" i="2"/>
  <c r="V14" i="2"/>
  <c r="V15" i="2" s="1"/>
  <c r="V13" i="2"/>
  <c r="V11" i="2"/>
  <c r="V9" i="2"/>
  <c r="V10" i="2" s="1"/>
  <c r="R9" i="2"/>
  <c r="V8" i="2"/>
  <c r="R8" i="2"/>
  <c r="R7" i="2"/>
  <c r="N7" i="2"/>
  <c r="V6" i="2"/>
  <c r="V5" i="2"/>
  <c r="V7" i="2" s="1"/>
  <c r="S37" i="1"/>
  <c r="Q37" i="1"/>
  <c r="O37" i="1"/>
  <c r="M37" i="1"/>
  <c r="S36" i="1"/>
  <c r="Q36" i="1"/>
  <c r="O36" i="1"/>
  <c r="M36" i="1"/>
  <c r="S35" i="1"/>
  <c r="Q35" i="1"/>
  <c r="O35" i="1"/>
  <c r="M35" i="1"/>
  <c r="S34" i="1"/>
  <c r="Q34" i="1"/>
  <c r="O34" i="1"/>
  <c r="M34" i="1"/>
  <c r="S33" i="1"/>
  <c r="Q33" i="1"/>
  <c r="O33" i="1"/>
  <c r="M33" i="1"/>
  <c r="S32" i="1"/>
  <c r="Q32" i="1"/>
  <c r="O32" i="1"/>
  <c r="M32" i="1"/>
  <c r="S31" i="1"/>
  <c r="Q31" i="1"/>
  <c r="O31" i="1"/>
  <c r="M31" i="1"/>
  <c r="S30" i="1"/>
  <c r="Q30" i="1"/>
  <c r="O30" i="1"/>
  <c r="M30" i="1"/>
  <c r="S29" i="1"/>
  <c r="Q29" i="1"/>
  <c r="O29" i="1"/>
  <c r="M29" i="1"/>
  <c r="S28" i="1"/>
  <c r="Q28" i="1"/>
  <c r="O28" i="1"/>
  <c r="M28" i="1"/>
  <c r="S27" i="1"/>
  <c r="Q27" i="1"/>
  <c r="O27" i="1"/>
  <c r="M27" i="1"/>
  <c r="S26" i="1"/>
  <c r="Q26" i="1"/>
  <c r="O26" i="1"/>
  <c r="M26" i="1"/>
  <c r="S25" i="1"/>
  <c r="Q25" i="1"/>
  <c r="O25" i="1"/>
  <c r="M25" i="1"/>
  <c r="S24" i="1"/>
  <c r="Q24" i="1"/>
  <c r="O24" i="1"/>
  <c r="M24" i="1"/>
  <c r="S23" i="1"/>
  <c r="Q23" i="1"/>
  <c r="O23" i="1"/>
  <c r="M23" i="1"/>
  <c r="S22" i="1"/>
  <c r="Q22" i="1"/>
  <c r="O22" i="1"/>
  <c r="M22" i="1"/>
  <c r="S21" i="1"/>
  <c r="Q21" i="1"/>
  <c r="O21" i="1"/>
  <c r="M21" i="1"/>
  <c r="S20" i="1"/>
  <c r="Q20" i="1"/>
  <c r="O20" i="1"/>
  <c r="M20" i="1"/>
  <c r="S19" i="1"/>
  <c r="Q19" i="1"/>
  <c r="O19" i="1"/>
  <c r="M19" i="1"/>
  <c r="S18" i="1"/>
  <c r="Q18" i="1"/>
  <c r="O18" i="1"/>
  <c r="M18" i="1"/>
  <c r="R16" i="1"/>
  <c r="P16" i="1"/>
  <c r="N16" i="1"/>
  <c r="L16" i="1"/>
  <c r="R15" i="1"/>
  <c r="P15" i="1"/>
  <c r="N15" i="1"/>
  <c r="L15" i="1"/>
  <c r="R9" i="1"/>
  <c r="R8" i="1"/>
  <c r="R7" i="1"/>
  <c r="N7" i="1"/>
</calcChain>
</file>

<file path=xl/sharedStrings.xml><?xml version="1.0" encoding="utf-8"?>
<sst xmlns="http://schemas.openxmlformats.org/spreadsheetml/2006/main" count="406" uniqueCount="73">
  <si>
    <t>Survey No</t>
  </si>
  <si>
    <t>INIS-090319-241</t>
  </si>
  <si>
    <t>Item Surveyed</t>
  </si>
  <si>
    <t>Room 220 hole in wall and surrounding "East"</t>
  </si>
  <si>
    <t>Date</t>
  </si>
  <si>
    <t>Comments</t>
  </si>
  <si>
    <t>Survey Tech</t>
  </si>
  <si>
    <t>J. Cuevas</t>
  </si>
  <si>
    <t>Count Room Tech</t>
  </si>
  <si>
    <t>P. Ray</t>
  </si>
  <si>
    <t>Parameters</t>
  </si>
  <si>
    <t>Gamma</t>
  </si>
  <si>
    <t>Total Activity</t>
  </si>
  <si>
    <t>Removable Activity</t>
  </si>
  <si>
    <t>Date Counted</t>
  </si>
  <si>
    <t>CPM</t>
  </si>
  <si>
    <t>µR/hr</t>
  </si>
  <si>
    <t>µRem/hr</t>
  </si>
  <si>
    <t>Alpha</t>
  </si>
  <si>
    <t>Beta-Gamma</t>
  </si>
  <si>
    <t>Survey Type</t>
  </si>
  <si>
    <t>Characterization</t>
  </si>
  <si>
    <t>Instrument Model</t>
  </si>
  <si>
    <t>2360/43-93</t>
  </si>
  <si>
    <t>2929/43-10-1</t>
  </si>
  <si>
    <t>Level of Posting</t>
  </si>
  <si>
    <t>Instrument SN</t>
  </si>
  <si>
    <t>227443/PR238100</t>
  </si>
  <si>
    <t>143878/PR147628</t>
  </si>
  <si>
    <t>Notes</t>
  </si>
  <si>
    <t>Cal. Due Date</t>
  </si>
  <si>
    <t xml:space="preserve">   PCF = Probe Correction Factor</t>
  </si>
  <si>
    <t xml:space="preserve">   dpm = (cpm - Bcpm)/(eff * PCF)</t>
  </si>
  <si>
    <t>Efficiency</t>
  </si>
  <si>
    <t xml:space="preserve">   Tb = Background count time</t>
  </si>
  <si>
    <t>Background Counts</t>
  </si>
  <si>
    <t xml:space="preserve">   Ts = Sample count time</t>
  </si>
  <si>
    <t xml:space="preserve">   dpm = (cpm - Bcpm)/ eff</t>
  </si>
  <si>
    <t>PCF</t>
  </si>
  <si>
    <t xml:space="preserve">   Rb = Background count rate</t>
  </si>
  <si>
    <t xml:space="preserve">   *dpm results are per 100cm2</t>
  </si>
  <si>
    <t>Tb</t>
  </si>
  <si>
    <t xml:space="preserve">   Bcpm = Background cpm </t>
  </si>
  <si>
    <t>Ts</t>
  </si>
  <si>
    <t xml:space="preserve">   MDCR = Minimum Detectable Count Rate (net cpm)</t>
  </si>
  <si>
    <t>MDCR</t>
  </si>
  <si>
    <t xml:space="preserve">   MDC = Minimum Detectable Concentration (dpm per 100cm2)</t>
  </si>
  <si>
    <t>MDC</t>
  </si>
  <si>
    <t>No.</t>
  </si>
  <si>
    <t>Descriptions</t>
  </si>
  <si>
    <t>cpm</t>
  </si>
  <si>
    <t>gross counts</t>
  </si>
  <si>
    <t>*dpm</t>
  </si>
  <si>
    <t>Floor unshielded</t>
  </si>
  <si>
    <t>Floor shielded</t>
  </si>
  <si>
    <t>Wall unshielded</t>
  </si>
  <si>
    <t>Wall shielded</t>
  </si>
  <si>
    <t xml:space="preserve"> </t>
  </si>
  <si>
    <t>Man Door unshielded</t>
  </si>
  <si>
    <t>Man Door shielded</t>
  </si>
  <si>
    <t>Vent unshielded</t>
  </si>
  <si>
    <t>Vent shielded</t>
  </si>
  <si>
    <t>Concrete wall unshielded</t>
  </si>
  <si>
    <t>Concrete wall shielded</t>
  </si>
  <si>
    <t>Top concrete unshielded</t>
  </si>
  <si>
    <t>Top concrete shielded</t>
  </si>
  <si>
    <t>INIS-090319-241.xlsx</t>
  </si>
  <si>
    <t>2360-227443</t>
  </si>
  <si>
    <t>2360-227443 (2)</t>
  </si>
  <si>
    <t>2360-227443 (3)</t>
  </si>
  <si>
    <t>INIS-111219-642.xlsx</t>
  </si>
  <si>
    <t>2360-190602</t>
  </si>
  <si>
    <t>INIS-111219-642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</si>
</sst>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3" x14ac:knownFonts="1">
    <font>
      <sz val="10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i/>
      <sz val="8"/>
      <name val="Times New Roman"/>
      <family val="1"/>
    </font>
    <font>
      <i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sz val="6"/>
      <name val="Times New Roman"/>
      <family val="1"/>
    </font>
    <font>
      <i/>
      <sz val="7"/>
      <name val="Times New Roman"/>
      <family val="1"/>
    </font>
    <font>
      <vertAlign val="superscript"/>
      <sz val="6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sz val="8"/>
      <color indexed="8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2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8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222">
    <xf numFmtId="0" fontId="0" fillId="0" borderId="0" xfId="0"/>
    <xf numFmtId="0" fontId="2" fillId="0" borderId="22" xfId="0" applyFont="1" applyBorder="1" applyAlignment="1">
      <alignment horizontal="left" vertical="center"/>
    </xf>
    <xf numFmtId="0" fontId="2" fillId="0" borderId="48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2" fillId="0" borderId="45" xfId="0" applyFont="1" applyBorder="1" applyAlignment="1">
      <alignment horizontal="left" vertical="center"/>
    </xf>
    <xf numFmtId="0" fontId="7" fillId="4" borderId="53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 wrapText="1"/>
    </xf>
    <xf numFmtId="0" fontId="7" fillId="4" borderId="55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7" fillId="4" borderId="60" xfId="0" applyFont="1" applyFill="1" applyBorder="1" applyAlignment="1">
      <alignment horizontal="center"/>
    </xf>
    <xf numFmtId="0" fontId="7" fillId="4" borderId="56" xfId="0" applyFont="1" applyFill="1" applyBorder="1" applyAlignment="1">
      <alignment horizontal="center"/>
    </xf>
    <xf numFmtId="0" fontId="7" fillId="4" borderId="57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6" fillId="3" borderId="22" xfId="0" applyFont="1" applyFill="1" applyBorder="1" applyAlignment="1">
      <alignment horizontal="centerContinuous" vertical="center"/>
    </xf>
    <xf numFmtId="0" fontId="4" fillId="3" borderId="23" xfId="0" applyFont="1" applyFill="1" applyBorder="1" applyAlignment="1">
      <alignment horizontal="centerContinuous" vertical="center"/>
    </xf>
    <xf numFmtId="0" fontId="3" fillId="3" borderId="23" xfId="0" applyFont="1" applyFill="1" applyBorder="1" applyAlignment="1">
      <alignment horizontal="centerContinuous" vertical="center"/>
    </xf>
    <xf numFmtId="0" fontId="3" fillId="3" borderId="24" xfId="0" applyFont="1" applyFill="1" applyBorder="1" applyAlignment="1">
      <alignment horizontal="centerContinuous" vertical="center"/>
    </xf>
    <xf numFmtId="0" fontId="6" fillId="3" borderId="27" xfId="0" applyFont="1" applyFill="1" applyBorder="1" applyAlignment="1">
      <alignment horizontal="centerContinuous" vertical="center"/>
    </xf>
    <xf numFmtId="0" fontId="7" fillId="3" borderId="23" xfId="0" applyFont="1" applyFill="1" applyBorder="1" applyAlignment="1">
      <alignment horizontal="centerContinuous" vertical="center"/>
    </xf>
    <xf numFmtId="0" fontId="7" fillId="3" borderId="24" xfId="0" applyFont="1" applyFill="1" applyBorder="1" applyAlignment="1">
      <alignment horizontal="centerContinuous" vertical="center"/>
    </xf>
    <xf numFmtId="0" fontId="6" fillId="3" borderId="26" xfId="0" applyFont="1" applyFill="1" applyBorder="1" applyAlignment="1">
      <alignment horizontal="centerContinuous" vertical="center"/>
    </xf>
    <xf numFmtId="0" fontId="7" fillId="3" borderId="26" xfId="0" applyFont="1" applyFill="1" applyBorder="1" applyAlignment="1">
      <alignment horizontal="centerContinuous" vertical="center"/>
    </xf>
    <xf numFmtId="0" fontId="3" fillId="3" borderId="28" xfId="0" applyFont="1" applyFill="1" applyBorder="1" applyAlignment="1">
      <alignment horizontal="centerContinuous" vertical="center"/>
    </xf>
    <xf numFmtId="164" fontId="5" fillId="4" borderId="0" xfId="0" applyNumberFormat="1" applyFont="1" applyFill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8" fillId="3" borderId="29" xfId="0" applyFont="1" applyFill="1" applyBorder="1" applyAlignment="1">
      <alignment vertical="center"/>
    </xf>
    <xf numFmtId="0" fontId="8" fillId="3" borderId="30" xfId="0" applyFont="1" applyFill="1" applyBorder="1" applyAlignment="1">
      <alignment vertical="center"/>
    </xf>
    <xf numFmtId="0" fontId="9" fillId="3" borderId="30" xfId="0" applyFont="1" applyFill="1" applyBorder="1" applyAlignment="1">
      <alignment horizontal="centerContinuous" vertical="center"/>
    </xf>
    <xf numFmtId="0" fontId="9" fillId="3" borderId="31" xfId="0" applyFont="1" applyFill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 wrapText="1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4" fillId="3" borderId="30" xfId="0" applyFont="1" applyFill="1" applyBorder="1" applyAlignment="1">
      <alignment horizontal="centerContinuous" vertical="center"/>
    </xf>
    <xf numFmtId="0" fontId="4" fillId="3" borderId="37" xfId="0" applyFont="1" applyFill="1" applyBorder="1" applyAlignment="1">
      <alignment horizontal="centerContinuous" vertical="center"/>
    </xf>
    <xf numFmtId="0" fontId="2" fillId="0" borderId="7" xfId="0" applyFont="1" applyBorder="1" applyAlignment="1">
      <alignment vertical="center"/>
    </xf>
    <xf numFmtId="0" fontId="3" fillId="3" borderId="7" xfId="0" applyFont="1" applyFill="1" applyBorder="1" applyAlignment="1">
      <alignment horizontal="left" vertical="center"/>
    </xf>
    <xf numFmtId="0" fontId="3" fillId="3" borderId="38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vertical="center"/>
    </xf>
    <xf numFmtId="0" fontId="7" fillId="3" borderId="39" xfId="0" applyFont="1" applyFill="1" applyBorder="1" applyAlignment="1">
      <alignment horizontal="right" vertical="center"/>
    </xf>
    <xf numFmtId="0" fontId="3" fillId="0" borderId="45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38" xfId="0" applyFont="1" applyFill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11" fillId="3" borderId="14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1" fillId="3" borderId="11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 vertical="center"/>
    </xf>
    <xf numFmtId="0" fontId="11" fillId="3" borderId="12" xfId="0" applyFont="1" applyFill="1" applyBorder="1" applyAlignment="1">
      <alignment horizontal="right" vertical="center"/>
    </xf>
    <xf numFmtId="0" fontId="7" fillId="3" borderId="13" xfId="0" applyFont="1" applyFill="1" applyBorder="1" applyAlignment="1">
      <alignment horizontal="right" vertical="center"/>
    </xf>
    <xf numFmtId="0" fontId="2" fillId="5" borderId="49" xfId="0" applyFont="1" applyFill="1" applyBorder="1" applyAlignment="1">
      <alignment horizontal="centerContinuous" vertical="center"/>
    </xf>
    <xf numFmtId="0" fontId="3" fillId="5" borderId="50" xfId="0" applyFont="1" applyFill="1" applyBorder="1" applyAlignment="1">
      <alignment horizontal="center" vertical="center"/>
    </xf>
    <xf numFmtId="0" fontId="3" fillId="5" borderId="49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right" vertical="center"/>
    </xf>
    <xf numFmtId="0" fontId="7" fillId="3" borderId="14" xfId="0" quotePrefix="1" applyFont="1" applyFill="1" applyBorder="1" applyAlignment="1">
      <alignment horizontal="right" vertical="center"/>
    </xf>
    <xf numFmtId="0" fontId="11" fillId="3" borderId="14" xfId="0" quotePrefix="1" applyFont="1" applyFill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2" fillId="5" borderId="50" xfId="0" applyFont="1" applyFill="1" applyBorder="1" applyAlignment="1">
      <alignment horizontal="centerContinuous" vertical="center"/>
    </xf>
    <xf numFmtId="0" fontId="14" fillId="3" borderId="14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Continuous" vertical="center"/>
    </xf>
    <xf numFmtId="0" fontId="2" fillId="5" borderId="9" xfId="0" applyFont="1" applyFill="1" applyBorder="1" applyAlignment="1">
      <alignment horizontal="centerContinuous" vertical="center"/>
    </xf>
    <xf numFmtId="0" fontId="2" fillId="5" borderId="42" xfId="0" applyFont="1" applyFill="1" applyBorder="1" applyAlignment="1">
      <alignment horizontal="centerContinuous" vertical="center"/>
    </xf>
    <xf numFmtId="0" fontId="2" fillId="5" borderId="14" xfId="0" applyFont="1" applyFill="1" applyBorder="1" applyAlignment="1">
      <alignment horizontal="centerContinuous" vertical="center"/>
    </xf>
    <xf numFmtId="0" fontId="10" fillId="0" borderId="48" xfId="0" applyFont="1" applyBorder="1" applyAlignment="1">
      <alignment vertical="center"/>
    </xf>
    <xf numFmtId="1" fontId="3" fillId="0" borderId="63" xfId="0" applyNumberFormat="1" applyFont="1" applyBorder="1" applyAlignment="1">
      <alignment horizontal="right" vertical="center"/>
    </xf>
    <xf numFmtId="1" fontId="3" fillId="0" borderId="64" xfId="0" applyNumberFormat="1" applyFont="1" applyBorder="1" applyAlignment="1">
      <alignment horizontal="right" vertical="center"/>
    </xf>
    <xf numFmtId="1" fontId="3" fillId="0" borderId="65" xfId="0" applyNumberFormat="1" applyFont="1" applyBorder="1" applyAlignment="1">
      <alignment horizontal="right" vertical="center"/>
    </xf>
    <xf numFmtId="0" fontId="3" fillId="2" borderId="62" xfId="0" applyFont="1" applyFill="1" applyBorder="1" applyAlignment="1" applyProtection="1">
      <alignment horizontal="right" vertical="center"/>
      <protection locked="0"/>
    </xf>
    <xf numFmtId="1" fontId="3" fillId="0" borderId="66" xfId="0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1" fontId="3" fillId="0" borderId="69" xfId="0" applyNumberFormat="1" applyFont="1" applyBorder="1" applyAlignment="1">
      <alignment horizontal="right" vertical="center"/>
    </xf>
    <xf numFmtId="1" fontId="3" fillId="0" borderId="74" xfId="0" applyNumberFormat="1" applyFont="1" applyBorder="1" applyAlignment="1">
      <alignment horizontal="right" vertical="center"/>
    </xf>
    <xf numFmtId="1" fontId="3" fillId="0" borderId="75" xfId="0" applyNumberFormat="1" applyFont="1" applyBorder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1" fontId="10" fillId="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0" fontId="0" fillId="4" borderId="0" xfId="0" applyFill="1" applyAlignment="1">
      <alignment vertical="center"/>
    </xf>
    <xf numFmtId="0" fontId="19" fillId="0" borderId="22" xfId="1" applyFont="1" applyBorder="1" applyAlignment="1">
      <alignment vertical="center"/>
    </xf>
    <xf numFmtId="0" fontId="19" fillId="0" borderId="23" xfId="1" applyFont="1" applyBorder="1" applyAlignment="1">
      <alignment vertical="center"/>
    </xf>
    <xf numFmtId="0" fontId="19" fillId="0" borderId="28" xfId="1" applyFont="1" applyBorder="1" applyAlignment="1">
      <alignment vertical="center"/>
    </xf>
    <xf numFmtId="0" fontId="19" fillId="0" borderId="45" xfId="1" applyFont="1" applyBorder="1" applyAlignment="1">
      <alignment vertical="center"/>
    </xf>
    <xf numFmtId="0" fontId="19" fillId="0" borderId="76" xfId="1" applyFont="1" applyBorder="1" applyAlignment="1">
      <alignment vertical="center"/>
    </xf>
    <xf numFmtId="0" fontId="18" fillId="0" borderId="76" xfId="1" applyBorder="1"/>
    <xf numFmtId="0" fontId="17" fillId="0" borderId="0" xfId="1" applyFont="1" applyAlignment="1">
      <alignment horizontal="right"/>
    </xf>
    <xf numFmtId="0" fontId="18" fillId="0" borderId="45" xfId="1" applyBorder="1"/>
    <xf numFmtId="0" fontId="18" fillId="0" borderId="18" xfId="1" applyBorder="1"/>
    <xf numFmtId="0" fontId="18" fillId="0" borderId="1" xfId="1" applyBorder="1"/>
    <xf numFmtId="0" fontId="18" fillId="0" borderId="21" xfId="1" applyBorder="1"/>
    <xf numFmtId="0" fontId="4" fillId="0" borderId="23" xfId="1" applyFont="1" applyBorder="1"/>
    <xf numFmtId="0" fontId="4" fillId="0" borderId="0" xfId="1" applyFont="1"/>
    <xf numFmtId="0" fontId="4" fillId="0" borderId="28" xfId="1" applyFont="1" applyBorder="1"/>
    <xf numFmtId="0" fontId="4" fillId="0" borderId="76" xfId="1" applyFont="1" applyBorder="1"/>
    <xf numFmtId="0" fontId="4" fillId="0" borderId="0" xfId="1" applyFont="1" applyAlignment="1">
      <alignment horizontal="center"/>
    </xf>
    <xf numFmtId="0" fontId="21" fillId="0" borderId="0" xfId="1" applyFont="1" applyAlignment="1">
      <alignment vertical="center"/>
    </xf>
    <xf numFmtId="0" fontId="21" fillId="0" borderId="0" xfId="1" applyFont="1" applyAlignment="1">
      <alignment vertical="top"/>
    </xf>
    <xf numFmtId="0" fontId="4" fillId="0" borderId="0" xfId="1" applyFont="1" applyAlignment="1">
      <alignment horizontal="left"/>
    </xf>
    <xf numFmtId="0" fontId="17" fillId="0" borderId="23" xfId="1" applyFont="1" applyBorder="1" applyAlignment="1">
      <alignment vertical="center"/>
    </xf>
    <xf numFmtId="0" fontId="18" fillId="0" borderId="23" xfId="1" applyBorder="1"/>
    <xf numFmtId="0" fontId="21" fillId="0" borderId="1" xfId="1" applyFont="1" applyBorder="1"/>
    <xf numFmtId="0" fontId="4" fillId="0" borderId="21" xfId="1" applyFont="1" applyBorder="1"/>
    <xf numFmtId="0" fontId="17" fillId="0" borderId="0" xfId="1" applyFont="1"/>
    <xf numFmtId="0" fontId="17" fillId="0" borderId="45" xfId="1" applyFont="1" applyBorder="1"/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1" xfId="0" applyFont="1" applyFill="1" applyBorder="1" applyAlignment="1" applyProtection="1">
      <alignment horizontal="centerContinuous" vertical="center" wrapText="1"/>
      <protection locked="0"/>
    </xf>
    <xf numFmtId="0" fontId="3" fillId="2" borderId="42" xfId="0" applyFont="1" applyFill="1" applyBorder="1" applyAlignment="1" applyProtection="1">
      <alignment horizontal="centerContinuous" vertical="center"/>
      <protection locked="0"/>
    </xf>
    <xf numFmtId="14" fontId="3" fillId="2" borderId="42" xfId="0" applyNumberFormat="1" applyFont="1" applyFill="1" applyBorder="1" applyAlignment="1" applyProtection="1">
      <alignment horizontal="centerContinuous" vertical="center"/>
      <protection locked="0"/>
    </xf>
    <xf numFmtId="0" fontId="3" fillId="2" borderId="42" xfId="0" applyFont="1" applyFill="1" applyBorder="1" applyAlignment="1" applyProtection="1">
      <alignment horizontal="center" vertical="center"/>
      <protection locked="0"/>
    </xf>
    <xf numFmtId="0" fontId="3" fillId="2" borderId="49" xfId="0" applyFont="1" applyFill="1" applyBorder="1" applyAlignment="1" applyProtection="1">
      <alignment horizontal="centerContinuous" vertical="center"/>
      <protection locked="0"/>
    </xf>
    <xf numFmtId="0" fontId="3" fillId="2" borderId="61" xfId="0" applyFont="1" applyFill="1" applyBorder="1" applyAlignment="1" applyProtection="1">
      <alignment horizontal="center" vertical="center"/>
      <protection locked="0"/>
    </xf>
    <xf numFmtId="0" fontId="3" fillId="2" borderId="49" xfId="0" applyFont="1" applyFill="1" applyBorder="1" applyAlignment="1" applyProtection="1">
      <alignment vertical="center"/>
      <protection locked="0"/>
    </xf>
    <xf numFmtId="0" fontId="3" fillId="2" borderId="50" xfId="0" applyFont="1" applyFill="1" applyBorder="1" applyAlignment="1" applyProtection="1">
      <alignment vertical="center"/>
      <protection locked="0"/>
    </xf>
    <xf numFmtId="0" fontId="15" fillId="2" borderId="62" xfId="0" applyFont="1" applyFill="1" applyBorder="1" applyAlignment="1" applyProtection="1">
      <alignment horizontal="right" vertical="center"/>
      <protection locked="0"/>
    </xf>
    <xf numFmtId="0" fontId="3" fillId="2" borderId="67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vertical="center"/>
      <protection locked="0"/>
    </xf>
    <xf numFmtId="0" fontId="3" fillId="2" borderId="68" xfId="0" applyFont="1" applyFill="1" applyBorder="1" applyAlignment="1" applyProtection="1">
      <alignment horizontal="right" vertical="center"/>
      <protection locked="0"/>
    </xf>
    <xf numFmtId="1" fontId="3" fillId="2" borderId="39" xfId="0" applyNumberFormat="1" applyFont="1" applyFill="1" applyBorder="1" applyAlignment="1" applyProtection="1">
      <alignment vertical="center"/>
      <protection locked="0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46" xfId="0" applyFont="1" applyFill="1" applyBorder="1" applyAlignment="1" applyProtection="1">
      <alignment vertical="center"/>
      <protection locked="0"/>
    </xf>
    <xf numFmtId="0" fontId="3" fillId="2" borderId="72" xfId="0" applyFont="1" applyFill="1" applyBorder="1" applyAlignment="1" applyProtection="1">
      <alignment vertical="center"/>
      <protection locked="0"/>
    </xf>
    <xf numFmtId="1" fontId="3" fillId="2" borderId="52" xfId="0" applyNumberFormat="1" applyFont="1" applyFill="1" applyBorder="1" applyAlignment="1" applyProtection="1">
      <alignment vertical="center"/>
      <protection locked="0"/>
    </xf>
    <xf numFmtId="0" fontId="3" fillId="2" borderId="73" xfId="0" applyFont="1" applyFill="1" applyBorder="1" applyAlignment="1" applyProtection="1">
      <alignment horizontal="right" vertical="center"/>
      <protection locked="0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>
      <alignment vertical="center"/>
    </xf>
    <xf numFmtId="49" fontId="17" fillId="0" borderId="0" xfId="1" applyNumberFormat="1" applyFont="1"/>
    <xf numFmtId="0" fontId="18" fillId="0" borderId="0" xfId="1"/>
    <xf numFmtId="0" fontId="17" fillId="0" borderId="0" xfId="1" applyFont="1" applyAlignment="1">
      <alignment vertical="top"/>
    </xf>
    <xf numFmtId="0" fontId="20" fillId="0" borderId="0" xfId="1" applyFont="1"/>
    <xf numFmtId="14" fontId="20" fillId="0" borderId="0" xfId="1" applyNumberFormat="1" applyFont="1"/>
    <xf numFmtId="49" fontId="1" fillId="0" borderId="0" xfId="1" applyNumberFormat="1" applyFont="1"/>
    <xf numFmtId="49" fontId="20" fillId="0" borderId="0" xfId="1" applyNumberFormat="1" applyFont="1"/>
    <xf numFmtId="0" fontId="3" fillId="2" borderId="40" xfId="0" applyFont="1" applyFill="1" applyBorder="1" applyAlignment="1" applyProtection="1">
      <alignment horizontal="center" vertical="center"/>
      <protection locked="0"/>
    </xf>
    <xf numFmtId="49" fontId="3" fillId="2" borderId="9" xfId="0" applyNumberFormat="1" applyFont="1" applyFill="1" applyBorder="1" applyAlignment="1" applyProtection="1">
      <alignment horizontal="center" vertical="center"/>
      <protection locked="0"/>
    </xf>
    <xf numFmtId="14" fontId="13" fillId="2" borderId="9" xfId="0" applyNumberFormat="1" applyFont="1" applyFill="1" applyBorder="1" applyAlignment="1" applyProtection="1">
      <alignment horizontal="center" vertical="center"/>
      <protection locked="0"/>
    </xf>
    <xf numFmtId="0" fontId="3" fillId="2" borderId="70" xfId="0" applyFont="1" applyFill="1" applyBorder="1" applyAlignment="1" applyProtection="1">
      <alignment horizontal="left" vertical="center"/>
      <protection locked="0"/>
    </xf>
    <xf numFmtId="0" fontId="3" fillId="2" borderId="14" xfId="0" applyFont="1" applyFill="1" applyBorder="1" applyAlignment="1" applyProtection="1">
      <alignment horizontal="left" vertical="center"/>
      <protection locked="0"/>
    </xf>
    <xf numFmtId="0" fontId="3" fillId="2" borderId="39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3" fillId="2" borderId="74" xfId="0" applyFont="1" applyFill="1" applyBorder="1" applyAlignment="1" applyProtection="1">
      <alignment horizontal="left" vertical="center"/>
      <protection locked="0"/>
    </xf>
    <xf numFmtId="0" fontId="0" fillId="0" borderId="51" xfId="0" applyBorder="1"/>
    <xf numFmtId="0" fontId="0" fillId="0" borderId="52" xfId="0" applyBorder="1"/>
    <xf numFmtId="0" fontId="17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" fontId="17" fillId="4" borderId="0" xfId="0" applyNumberFormat="1" applyFont="1" applyFill="1" applyAlignment="1">
      <alignment horizontal="right" vertical="center"/>
    </xf>
    <xf numFmtId="0" fontId="3" fillId="2" borderId="63" xfId="0" applyFont="1" applyFill="1" applyBorder="1" applyAlignment="1" applyProtection="1">
      <alignment horizontal="left" vertical="center"/>
      <protection locked="0"/>
    </xf>
    <xf numFmtId="0" fontId="0" fillId="0" borderId="14" xfId="0" applyBorder="1"/>
    <xf numFmtId="0" fontId="0" fillId="0" borderId="39" xfId="0" applyBorder="1"/>
    <xf numFmtId="0" fontId="7" fillId="3" borderId="84" xfId="0" applyFont="1" applyFill="1" applyBorder="1" applyAlignment="1">
      <alignment horizontal="right" vertical="center"/>
    </xf>
    <xf numFmtId="1" fontId="3" fillId="0" borderId="42" xfId="0" applyNumberFormat="1" applyFont="1" applyBorder="1" applyAlignment="1">
      <alignment horizontal="center" vertical="center"/>
    </xf>
    <xf numFmtId="0" fontId="7" fillId="4" borderId="85" xfId="0" applyFont="1" applyFill="1" applyBorder="1" applyAlignment="1">
      <alignment horizontal="center"/>
    </xf>
    <xf numFmtId="0" fontId="0" fillId="0" borderId="54" xfId="0" applyBorder="1"/>
    <xf numFmtId="0" fontId="0" fillId="0" borderId="55" xfId="0" applyBorder="1"/>
    <xf numFmtId="0" fontId="3" fillId="2" borderId="64" xfId="0" applyFont="1" applyFill="1" applyBorder="1" applyAlignment="1" applyProtection="1">
      <alignment horizontal="left" vertical="center"/>
      <protection locked="0"/>
    </xf>
    <xf numFmtId="0" fontId="0" fillId="0" borderId="23" xfId="0" applyBorder="1"/>
    <xf numFmtId="0" fontId="0" fillId="0" borderId="24" xfId="0" applyBorder="1"/>
    <xf numFmtId="1" fontId="3" fillId="0" borderId="79" xfId="0" applyNumberFormat="1" applyFont="1" applyBorder="1" applyAlignment="1">
      <alignment horizontal="center" vertical="center"/>
    </xf>
    <xf numFmtId="0" fontId="0" fillId="0" borderId="10" xfId="0" applyBorder="1"/>
    <xf numFmtId="0" fontId="7" fillId="3" borderId="80" xfId="0" applyFont="1" applyFill="1" applyBorder="1" applyAlignment="1">
      <alignment horizontal="right" vertical="center"/>
    </xf>
    <xf numFmtId="1" fontId="3" fillId="0" borderId="81" xfId="0" applyNumberFormat="1" applyFont="1" applyBorder="1" applyAlignment="1">
      <alignment horizontal="center" vertical="center"/>
    </xf>
    <xf numFmtId="0" fontId="0" fillId="0" borderId="47" xfId="0" applyBorder="1"/>
    <xf numFmtId="0" fontId="3" fillId="0" borderId="42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1" fontId="3" fillId="2" borderId="42" xfId="0" applyNumberFormat="1" applyFont="1" applyFill="1" applyBorder="1" applyAlignment="1" applyProtection="1">
      <alignment horizontal="center" vertical="center"/>
      <protection locked="0"/>
    </xf>
    <xf numFmtId="1" fontId="3" fillId="2" borderId="79" xfId="0" applyNumberFormat="1" applyFont="1" applyFill="1" applyBorder="1" applyAlignment="1" applyProtection="1">
      <alignment horizontal="center" vertical="center"/>
      <protection locked="0"/>
    </xf>
    <xf numFmtId="0" fontId="3" fillId="3" borderId="42" xfId="0" applyFont="1" applyFill="1" applyBorder="1" applyAlignment="1">
      <alignment horizontal="center" vertical="center"/>
    </xf>
    <xf numFmtId="0" fontId="3" fillId="3" borderId="79" xfId="0" applyFont="1" applyFill="1" applyBorder="1" applyAlignment="1">
      <alignment horizontal="center" vertical="center"/>
    </xf>
    <xf numFmtId="14" fontId="3" fillId="0" borderId="42" xfId="0" applyNumberFormat="1" applyFont="1" applyBorder="1" applyAlignment="1">
      <alignment horizontal="center" vertical="center"/>
    </xf>
    <xf numFmtId="14" fontId="3" fillId="3" borderId="42" xfId="0" applyNumberFormat="1" applyFont="1" applyFill="1" applyBorder="1" applyAlignment="1">
      <alignment horizontal="center" vertical="center"/>
    </xf>
    <xf numFmtId="14" fontId="3" fillId="3" borderId="79" xfId="0" applyNumberFormat="1" applyFont="1" applyFill="1" applyBorder="1" applyAlignment="1">
      <alignment horizontal="center" vertical="center"/>
    </xf>
    <xf numFmtId="10" fontId="3" fillId="0" borderId="42" xfId="0" applyNumberFormat="1" applyFont="1" applyBorder="1" applyAlignment="1">
      <alignment horizontal="center" vertical="center"/>
    </xf>
    <xf numFmtId="10" fontId="3" fillId="3" borderId="42" xfId="0" applyNumberFormat="1" applyFont="1" applyFill="1" applyBorder="1" applyAlignment="1">
      <alignment horizontal="center" vertical="center"/>
    </xf>
    <xf numFmtId="10" fontId="3" fillId="3" borderId="79" xfId="0" applyNumberFormat="1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0" fillId="0" borderId="43" xfId="0" applyBorder="1"/>
    <xf numFmtId="0" fontId="3" fillId="3" borderId="83" xfId="0" applyFont="1" applyFill="1" applyBorder="1" applyAlignment="1">
      <alignment horizontal="center" vertical="center"/>
    </xf>
    <xf numFmtId="0" fontId="0" fillId="0" borderId="44" xfId="0" applyBorder="1"/>
    <xf numFmtId="0" fontId="3" fillId="2" borderId="81" xfId="0" applyFont="1" applyFill="1" applyBorder="1" applyAlignment="1" applyProtection="1">
      <alignment horizontal="left" vertical="center"/>
      <protection locked="0"/>
    </xf>
    <xf numFmtId="0" fontId="3" fillId="0" borderId="41" xfId="0" applyFont="1" applyBorder="1" applyAlignment="1">
      <alignment horizontal="center" vertical="center"/>
    </xf>
    <xf numFmtId="0" fontId="3" fillId="2" borderId="79" xfId="0" applyFont="1" applyFill="1" applyBorder="1" applyAlignment="1" applyProtection="1">
      <alignment horizontal="left" vertical="center"/>
      <protection locked="0"/>
    </xf>
    <xf numFmtId="0" fontId="6" fillId="3" borderId="82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5" xfId="0" applyBorder="1"/>
    <xf numFmtId="14" fontId="3" fillId="2" borderId="79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vertical="center"/>
    </xf>
    <xf numFmtId="0" fontId="0" fillId="0" borderId="1" xfId="0" applyBorder="1"/>
    <xf numFmtId="14" fontId="3" fillId="2" borderId="77" xfId="0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/>
    <xf numFmtId="0" fontId="2" fillId="0" borderId="78" xfId="0" applyFont="1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3" fillId="2" borderId="77" xfId="0" applyFont="1" applyFill="1" applyBorder="1" applyAlignment="1" applyProtection="1">
      <alignment horizontal="left" vertical="center"/>
      <protection locked="0"/>
    </xf>
    <xf numFmtId="0" fontId="2" fillId="0" borderId="80" xfId="0" applyFont="1" applyBorder="1" applyAlignment="1">
      <alignment horizontal="right" vertical="top" wrapText="1"/>
    </xf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3" fillId="2" borderId="81" xfId="0" applyFont="1" applyFill="1" applyBorder="1" applyAlignment="1" applyProtection="1">
      <alignment horizontal="left" vertical="top" wrapText="1"/>
      <protection locked="0"/>
    </xf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22" fillId="0" borderId="80" xfId="1" applyFont="1" applyBorder="1" applyAlignment="1">
      <alignment horizontal="right" vertical="center"/>
    </xf>
    <xf numFmtId="0" fontId="22" fillId="0" borderId="84" xfId="1" applyFont="1" applyBorder="1" applyAlignment="1">
      <alignment horizontal="right" vertical="center"/>
    </xf>
    <xf numFmtId="14" fontId="4" fillId="2" borderId="79" xfId="1" applyNumberFormat="1" applyFont="1" applyFill="1" applyBorder="1" applyAlignment="1" applyProtection="1">
      <alignment horizontal="left" vertical="center"/>
      <protection locked="0"/>
    </xf>
    <xf numFmtId="49" fontId="4" fillId="2" borderId="79" xfId="1" applyNumberFormat="1" applyFont="1" applyFill="1" applyBorder="1" applyAlignment="1" applyProtection="1">
      <alignment horizontal="left" vertical="center"/>
      <protection locked="0"/>
    </xf>
    <xf numFmtId="49" fontId="4" fillId="2" borderId="81" xfId="1" applyNumberFormat="1" applyFont="1" applyFill="1" applyBorder="1" applyAlignment="1" applyProtection="1">
      <alignment horizontal="left" vertical="center"/>
      <protection locked="0"/>
    </xf>
    <xf numFmtId="0" fontId="1" fillId="0" borderId="1" xfId="1" applyFont="1" applyBorder="1" applyAlignment="1">
      <alignment horizontal="left"/>
    </xf>
    <xf numFmtId="49" fontId="4" fillId="2" borderId="77" xfId="1" applyNumberFormat="1" applyFont="1" applyFill="1" applyBorder="1" applyAlignment="1" applyProtection="1">
      <alignment horizontal="left" vertical="center"/>
      <protection locked="0"/>
    </xf>
    <xf numFmtId="0" fontId="22" fillId="0" borderId="78" xfId="1" applyFont="1" applyBorder="1" applyAlignment="1">
      <alignment horizontal="right" vertical="center"/>
    </xf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0</xdr:row>
      <xdr:rowOff>457200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0" cy="4572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0</xdr:row>
      <xdr:rowOff>457200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0" cy="4572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0</xdr:row>
      <xdr:rowOff>457200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0" cy="4572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67235</xdr:colOff>
      <xdr:row>0</xdr:row>
      <xdr:rowOff>457200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24000" cy="4572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51"/>
  <sheetViews>
    <sheetView showGridLines="0" tabSelected="1" topLeftCell="P1" zoomScaleNormal="100" workbookViewId="0">
      <selection activeCell="AE11" sqref="AE11"/>
    </sheetView>
  </sheetViews>
  <sheetFormatPr defaultRowHeight="12.75" x14ac:dyDescent="0.2"/>
  <cols>
    <col min="1" max="1" width="3.42578125" style="150" customWidth="1"/>
    <col min="2" max="3" width="10.42578125" style="150" customWidth="1"/>
    <col min="4" max="4" width="18.28515625" style="150" customWidth="1"/>
    <col min="5" max="5" width="5.28515625" style="150" customWidth="1"/>
    <col min="6" max="7" width="2.5703125" style="150" customWidth="1"/>
    <col min="8" max="8" width="5.28515625" style="150" customWidth="1"/>
    <col min="9" max="19" width="7.42578125" style="150" customWidth="1"/>
    <col min="20" max="21" width="9.140625" style="150" customWidth="1"/>
    <col min="22" max="16384" width="9.140625" style="150"/>
  </cols>
  <sheetData>
    <row r="1" spans="1:26" ht="39" customHeight="1" thickBot="1" x14ac:dyDescent="0.2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</row>
    <row r="2" spans="1:26" ht="13.5" customHeight="1" thickTop="1" x14ac:dyDescent="0.2">
      <c r="A2" s="13"/>
      <c r="B2" s="14" t="s">
        <v>0</v>
      </c>
      <c r="C2" s="198" t="s">
        <v>1</v>
      </c>
      <c r="D2" s="199"/>
      <c r="E2" s="200" t="s">
        <v>2</v>
      </c>
      <c r="F2" s="201"/>
      <c r="G2" s="201"/>
      <c r="H2" s="202"/>
      <c r="I2" s="203" t="s">
        <v>3</v>
      </c>
      <c r="J2" s="201"/>
      <c r="K2" s="201"/>
      <c r="L2" s="201"/>
      <c r="M2" s="201"/>
      <c r="N2" s="201"/>
      <c r="O2" s="201"/>
      <c r="P2" s="201"/>
      <c r="Q2" s="201"/>
      <c r="R2" s="201"/>
      <c r="S2" s="199"/>
      <c r="U2" t="s">
        <v>66</v>
      </c>
      <c r="V2" s="221" t="s">
        <v>67</v>
      </c>
      <c r="W2" s="221" t="s">
        <v>1</v>
      </c>
      <c r="X2">
        <v>4666</v>
      </c>
      <c r="Y2">
        <v>158</v>
      </c>
      <c r="Z2">
        <v>0.34799999999999998</v>
      </c>
    </row>
    <row r="3" spans="1:26" ht="13.5" customHeight="1" x14ac:dyDescent="0.2">
      <c r="A3" s="15"/>
      <c r="B3" s="16" t="s">
        <v>4</v>
      </c>
      <c r="C3" s="195">
        <v>43711</v>
      </c>
      <c r="D3" s="169"/>
      <c r="E3" s="204" t="s">
        <v>5</v>
      </c>
      <c r="F3" s="205"/>
      <c r="G3" s="205"/>
      <c r="H3" s="206"/>
      <c r="I3" s="209"/>
      <c r="J3" s="205"/>
      <c r="K3" s="205"/>
      <c r="L3" s="205"/>
      <c r="M3" s="205"/>
      <c r="N3" s="205"/>
      <c r="O3" s="205"/>
      <c r="P3" s="205"/>
      <c r="Q3" s="205"/>
      <c r="R3" s="205"/>
      <c r="S3" s="210"/>
      <c r="U3" t="s">
        <v>66</v>
      </c>
      <c r="V3" s="221" t="s">
        <v>67</v>
      </c>
      <c r="W3" s="221" t="s">
        <v>1</v>
      </c>
      <c r="X3">
        <v>1829</v>
      </c>
      <c r="Y3">
        <v>158</v>
      </c>
      <c r="Z3">
        <v>0.34799999999999998</v>
      </c>
    </row>
    <row r="4" spans="1:26" ht="13.5" customHeight="1" thickBot="1" x14ac:dyDescent="0.25">
      <c r="A4" s="17"/>
      <c r="B4" s="18" t="s">
        <v>6</v>
      </c>
      <c r="C4" s="191" t="s">
        <v>7</v>
      </c>
      <c r="D4" s="169"/>
      <c r="E4" s="207"/>
      <c r="F4" s="197"/>
      <c r="G4" s="197"/>
      <c r="H4" s="208"/>
      <c r="I4" s="211"/>
      <c r="J4" s="197"/>
      <c r="K4" s="197"/>
      <c r="L4" s="197"/>
      <c r="M4" s="197"/>
      <c r="N4" s="197"/>
      <c r="O4" s="197"/>
      <c r="P4" s="197"/>
      <c r="Q4" s="197"/>
      <c r="R4" s="197"/>
      <c r="S4" s="212"/>
      <c r="U4" t="s">
        <v>66</v>
      </c>
      <c r="V4" s="221" t="s">
        <v>67</v>
      </c>
      <c r="W4" s="221" t="s">
        <v>1</v>
      </c>
      <c r="X4">
        <v>1150</v>
      </c>
      <c r="Y4">
        <v>158</v>
      </c>
      <c r="Z4">
        <v>0.34799999999999998</v>
      </c>
    </row>
    <row r="5" spans="1:26" ht="13.5" customHeight="1" thickTop="1" x14ac:dyDescent="0.2">
      <c r="A5" s="19"/>
      <c r="B5" s="18" t="s">
        <v>8</v>
      </c>
      <c r="C5" s="191" t="s">
        <v>9</v>
      </c>
      <c r="D5" s="169"/>
      <c r="E5" s="20" t="s">
        <v>10</v>
      </c>
      <c r="F5" s="21"/>
      <c r="G5" s="22"/>
      <c r="H5" s="23"/>
      <c r="I5" s="192" t="s">
        <v>11</v>
      </c>
      <c r="J5" s="193"/>
      <c r="K5" s="194"/>
      <c r="L5" s="24" t="s">
        <v>12</v>
      </c>
      <c r="M5" s="25"/>
      <c r="N5" s="22"/>
      <c r="O5" s="26"/>
      <c r="P5" s="27" t="s">
        <v>13</v>
      </c>
      <c r="Q5" s="28"/>
      <c r="R5" s="22"/>
      <c r="S5" s="29"/>
      <c r="U5" t="s">
        <v>66</v>
      </c>
      <c r="V5" s="221" t="s">
        <v>67</v>
      </c>
      <c r="W5" s="221" t="s">
        <v>1</v>
      </c>
      <c r="X5">
        <v>574</v>
      </c>
      <c r="Y5">
        <v>158</v>
      </c>
      <c r="Z5">
        <v>0.34799999999999998</v>
      </c>
    </row>
    <row r="6" spans="1:26" ht="13.5" customHeight="1" x14ac:dyDescent="0.2">
      <c r="A6" s="31"/>
      <c r="B6" s="32" t="s">
        <v>14</v>
      </c>
      <c r="C6" s="195">
        <v>43711</v>
      </c>
      <c r="D6" s="169"/>
      <c r="E6" s="33"/>
      <c r="F6" s="34"/>
      <c r="G6" s="35"/>
      <c r="H6" s="36"/>
      <c r="I6" s="37" t="s">
        <v>15</v>
      </c>
      <c r="J6" s="38" t="s">
        <v>16</v>
      </c>
      <c r="K6" s="38" t="s">
        <v>17</v>
      </c>
      <c r="L6" s="39" t="s">
        <v>18</v>
      </c>
      <c r="M6" s="40"/>
      <c r="N6" s="41" t="s">
        <v>19</v>
      </c>
      <c r="O6" s="40"/>
      <c r="P6" s="42" t="s">
        <v>18</v>
      </c>
      <c r="Q6" s="43"/>
      <c r="R6" s="41" t="s">
        <v>19</v>
      </c>
      <c r="S6" s="44"/>
      <c r="U6" t="s">
        <v>66</v>
      </c>
      <c r="V6" s="221" t="s">
        <v>67</v>
      </c>
      <c r="W6" s="221" t="s">
        <v>1</v>
      </c>
      <c r="X6">
        <v>3381</v>
      </c>
      <c r="Y6">
        <v>158</v>
      </c>
      <c r="Z6">
        <v>0.34799999999999998</v>
      </c>
    </row>
    <row r="7" spans="1:26" ht="13.5" customHeight="1" x14ac:dyDescent="0.2">
      <c r="A7" s="45"/>
      <c r="B7" s="18" t="s">
        <v>20</v>
      </c>
      <c r="C7" s="191" t="s">
        <v>21</v>
      </c>
      <c r="D7" s="169"/>
      <c r="E7" s="46"/>
      <c r="F7" s="47"/>
      <c r="G7" s="48"/>
      <c r="H7" s="49" t="s">
        <v>22</v>
      </c>
      <c r="I7" s="116"/>
      <c r="J7" s="144"/>
      <c r="K7" s="117"/>
      <c r="L7" s="190" t="s">
        <v>23</v>
      </c>
      <c r="M7" s="186"/>
      <c r="N7" s="190" t="str">
        <f>IF(L7="","",L7)</f>
        <v>2360/43-93</v>
      </c>
      <c r="O7" s="186"/>
      <c r="P7" s="185" t="s">
        <v>24</v>
      </c>
      <c r="Q7" s="186"/>
      <c r="R7" s="187" t="str">
        <f>IF(P7="","",P7)</f>
        <v>2929/43-10-1</v>
      </c>
      <c r="S7" s="188"/>
      <c r="U7" t="s">
        <v>66</v>
      </c>
      <c r="V7" s="221" t="s">
        <v>67</v>
      </c>
      <c r="W7" s="221" t="s">
        <v>1</v>
      </c>
      <c r="X7">
        <v>1009</v>
      </c>
      <c r="Y7">
        <v>158</v>
      </c>
      <c r="Z7">
        <v>0.34799999999999998</v>
      </c>
    </row>
    <row r="8" spans="1:26" ht="13.5" customHeight="1" thickBot="1" x14ac:dyDescent="0.25">
      <c r="A8" s="50"/>
      <c r="B8" s="18" t="s">
        <v>25</v>
      </c>
      <c r="C8" s="189"/>
      <c r="D8" s="172"/>
      <c r="E8" s="51"/>
      <c r="F8" s="52"/>
      <c r="G8" s="48"/>
      <c r="H8" s="49" t="s">
        <v>26</v>
      </c>
      <c r="I8" s="116"/>
      <c r="J8" s="116"/>
      <c r="K8" s="118"/>
      <c r="L8" s="173" t="s">
        <v>27</v>
      </c>
      <c r="M8" s="159"/>
      <c r="N8" s="173" t="s">
        <v>27</v>
      </c>
      <c r="O8" s="159"/>
      <c r="P8" s="177" t="s">
        <v>28</v>
      </c>
      <c r="Q8" s="159"/>
      <c r="R8" s="178" t="str">
        <f>IF(P8="","",P8)</f>
        <v>143878/PR147628</v>
      </c>
      <c r="S8" s="169"/>
      <c r="U8" t="s">
        <v>66</v>
      </c>
      <c r="V8" s="221" t="s">
        <v>67</v>
      </c>
      <c r="W8" s="221" t="s">
        <v>1</v>
      </c>
      <c r="X8">
        <v>32916</v>
      </c>
      <c r="Y8">
        <v>158</v>
      </c>
      <c r="Z8">
        <v>0.34799999999999998</v>
      </c>
    </row>
    <row r="9" spans="1:26" ht="13.5" customHeight="1" thickTop="1" x14ac:dyDescent="0.2">
      <c r="A9" s="1" t="s">
        <v>29</v>
      </c>
      <c r="B9" s="53"/>
      <c r="C9" s="54"/>
      <c r="D9" s="2" t="s">
        <v>12</v>
      </c>
      <c r="E9" s="51"/>
      <c r="F9" s="52"/>
      <c r="G9" s="55"/>
      <c r="H9" s="49" t="s">
        <v>30</v>
      </c>
      <c r="I9" s="146"/>
      <c r="J9" s="145"/>
      <c r="K9" s="119"/>
      <c r="L9" s="179">
        <v>43996</v>
      </c>
      <c r="M9" s="159"/>
      <c r="N9" s="179">
        <v>43996</v>
      </c>
      <c r="O9" s="159"/>
      <c r="P9" s="180">
        <v>43994</v>
      </c>
      <c r="Q9" s="159"/>
      <c r="R9" s="181">
        <f>IF(P9="","",P9)</f>
        <v>43994</v>
      </c>
      <c r="S9" s="169"/>
      <c r="U9" t="s">
        <v>66</v>
      </c>
      <c r="V9" s="221" t="s">
        <v>67</v>
      </c>
      <c r="W9" s="221" t="s">
        <v>1</v>
      </c>
      <c r="X9">
        <v>4414</v>
      </c>
      <c r="Y9">
        <v>158</v>
      </c>
      <c r="Z9">
        <v>0.34799999999999998</v>
      </c>
    </row>
    <row r="10" spans="1:26" ht="13.5" customHeight="1" x14ac:dyDescent="0.2">
      <c r="A10" s="3" t="s">
        <v>31</v>
      </c>
      <c r="B10" s="56"/>
      <c r="C10" s="56"/>
      <c r="D10" s="4" t="s">
        <v>32</v>
      </c>
      <c r="E10" s="57"/>
      <c r="F10" s="58"/>
      <c r="G10" s="59"/>
      <c r="H10" s="60" t="s">
        <v>33</v>
      </c>
      <c r="I10" s="61"/>
      <c r="J10" s="62"/>
      <c r="K10" s="63"/>
      <c r="L10" s="182">
        <v>0.21360000000000001</v>
      </c>
      <c r="M10" s="159"/>
      <c r="N10" s="182">
        <v>0.34799999999999998</v>
      </c>
      <c r="O10" s="159"/>
      <c r="P10" s="183">
        <v>0.37369999999999998</v>
      </c>
      <c r="Q10" s="159"/>
      <c r="R10" s="184">
        <v>0.39350000000000002</v>
      </c>
      <c r="S10" s="169"/>
      <c r="U10" t="s">
        <v>66</v>
      </c>
      <c r="V10" s="221" t="s">
        <v>67</v>
      </c>
      <c r="W10" s="221" t="s">
        <v>1</v>
      </c>
      <c r="X10">
        <v>1432</v>
      </c>
      <c r="Y10">
        <v>158</v>
      </c>
      <c r="Z10">
        <v>0.34799999999999998</v>
      </c>
    </row>
    <row r="11" spans="1:26" ht="13.5" customHeight="1" x14ac:dyDescent="0.2">
      <c r="A11" s="5" t="s">
        <v>34</v>
      </c>
      <c r="B11" s="56"/>
      <c r="C11" s="56"/>
      <c r="D11" s="2" t="s">
        <v>13</v>
      </c>
      <c r="E11" s="64"/>
      <c r="F11" s="65"/>
      <c r="G11" s="66"/>
      <c r="H11" s="49" t="s">
        <v>35</v>
      </c>
      <c r="I11" s="120"/>
      <c r="J11" s="120"/>
      <c r="K11" s="121"/>
      <c r="L11" s="175">
        <v>2</v>
      </c>
      <c r="M11" s="159"/>
      <c r="N11" s="175">
        <v>158</v>
      </c>
      <c r="O11" s="159"/>
      <c r="P11" s="175">
        <v>4</v>
      </c>
      <c r="Q11" s="159"/>
      <c r="R11" s="176">
        <v>2590</v>
      </c>
      <c r="S11" s="169"/>
      <c r="U11" t="s">
        <v>66</v>
      </c>
      <c r="V11" s="221" t="s">
        <v>67</v>
      </c>
      <c r="W11" s="221" t="s">
        <v>1</v>
      </c>
      <c r="X11">
        <v>612</v>
      </c>
      <c r="Y11">
        <v>158</v>
      </c>
      <c r="Z11">
        <v>0.34799999999999998</v>
      </c>
    </row>
    <row r="12" spans="1:26" ht="13.5" customHeight="1" x14ac:dyDescent="0.2">
      <c r="A12" s="5" t="s">
        <v>36</v>
      </c>
      <c r="B12" s="67"/>
      <c r="C12" s="56"/>
      <c r="D12" s="4" t="s">
        <v>37</v>
      </c>
      <c r="E12" s="51"/>
      <c r="F12" s="52"/>
      <c r="G12" s="48"/>
      <c r="H12" s="49" t="s">
        <v>38</v>
      </c>
      <c r="I12" s="61"/>
      <c r="J12" s="68"/>
      <c r="K12" s="61"/>
      <c r="L12" s="177">
        <v>1</v>
      </c>
      <c r="M12" s="159"/>
      <c r="N12" s="177">
        <v>1</v>
      </c>
      <c r="O12" s="159"/>
      <c r="P12" s="177">
        <v>1</v>
      </c>
      <c r="Q12" s="159"/>
      <c r="R12" s="178">
        <v>1</v>
      </c>
      <c r="S12" s="169"/>
      <c r="U12" t="s">
        <v>66</v>
      </c>
      <c r="V12" s="221" t="s">
        <v>67</v>
      </c>
      <c r="W12" s="221" t="s">
        <v>1</v>
      </c>
      <c r="X12">
        <v>2173</v>
      </c>
      <c r="Y12">
        <v>158</v>
      </c>
      <c r="Z12">
        <v>0.34799999999999998</v>
      </c>
    </row>
    <row r="13" spans="1:26" ht="13.5" customHeight="1" x14ac:dyDescent="0.2">
      <c r="A13" s="3" t="s">
        <v>39</v>
      </c>
      <c r="B13" s="67"/>
      <c r="C13" s="56"/>
      <c r="D13" s="4" t="s">
        <v>40</v>
      </c>
      <c r="E13" s="51"/>
      <c r="F13" s="52"/>
      <c r="G13" s="69"/>
      <c r="H13" s="49" t="s">
        <v>41</v>
      </c>
      <c r="I13" s="61"/>
      <c r="J13" s="68"/>
      <c r="K13" s="70"/>
      <c r="L13" s="173">
        <v>1</v>
      </c>
      <c r="M13" s="159"/>
      <c r="N13" s="173">
        <v>1</v>
      </c>
      <c r="O13" s="159"/>
      <c r="P13" s="173">
        <v>60</v>
      </c>
      <c r="Q13" s="159"/>
      <c r="R13" s="174">
        <v>60</v>
      </c>
      <c r="S13" s="169"/>
      <c r="U13" t="s">
        <v>66</v>
      </c>
      <c r="V13" s="221" t="s">
        <v>67</v>
      </c>
      <c r="W13" s="221" t="s">
        <v>1</v>
      </c>
      <c r="X13">
        <v>714</v>
      </c>
      <c r="Y13">
        <v>158</v>
      </c>
      <c r="Z13">
        <v>0.34799999999999998</v>
      </c>
    </row>
    <row r="14" spans="1:26" ht="13.5" customHeight="1" x14ac:dyDescent="0.2">
      <c r="A14" s="3" t="s">
        <v>42</v>
      </c>
      <c r="B14" s="67"/>
      <c r="C14" s="56"/>
      <c r="E14" s="51"/>
      <c r="F14" s="52"/>
      <c r="G14" s="69"/>
      <c r="H14" s="49" t="s">
        <v>43</v>
      </c>
      <c r="I14" s="61"/>
      <c r="J14" s="68"/>
      <c r="K14" s="70"/>
      <c r="L14" s="173">
        <v>1</v>
      </c>
      <c r="M14" s="159"/>
      <c r="N14" s="173">
        <v>1</v>
      </c>
      <c r="O14" s="159"/>
      <c r="P14" s="173">
        <v>1</v>
      </c>
      <c r="Q14" s="159"/>
      <c r="R14" s="174">
        <v>1</v>
      </c>
      <c r="S14" s="169"/>
      <c r="U14" t="s">
        <v>66</v>
      </c>
      <c r="V14" s="221" t="s">
        <v>67</v>
      </c>
      <c r="W14" s="221" t="s">
        <v>1</v>
      </c>
      <c r="X14">
        <v>718</v>
      </c>
      <c r="Y14">
        <v>158</v>
      </c>
      <c r="Z14">
        <v>0.34799999999999998</v>
      </c>
    </row>
    <row r="15" spans="1:26" ht="13.5" customHeight="1" x14ac:dyDescent="0.2">
      <c r="A15" s="3" t="s">
        <v>44</v>
      </c>
      <c r="B15" s="56"/>
      <c r="C15" s="56"/>
      <c r="E15" s="160" t="s">
        <v>45</v>
      </c>
      <c r="F15" s="158"/>
      <c r="G15" s="158"/>
      <c r="H15" s="159"/>
      <c r="I15" s="71"/>
      <c r="J15" s="72"/>
      <c r="K15" s="73"/>
      <c r="L15" s="161">
        <f>IF(ISBLANK(L11)," ",3+3.29*((L11/L13)*L14*(1+(L14/L13)))^0.5)</f>
        <v>9.58</v>
      </c>
      <c r="M15" s="159"/>
      <c r="N15" s="161">
        <f>IF(ISBLANK(N11)," ",3+3.29*((N11/N13)*N14*(1+(N14/N13)))^0.5)</f>
        <v>61.484319265936577</v>
      </c>
      <c r="O15" s="159"/>
      <c r="P15" s="161">
        <f>IF(ISBLANK(P11)," ",3+3.29*((P11/P13)*P14*(1+(P14/P13)))^0.5)</f>
        <v>3.8565240477910963</v>
      </c>
      <c r="Q15" s="159"/>
      <c r="R15" s="168">
        <f>IF(ISBLANK(R11)," ",3+3.29*((R11/R13)*R14*(1+(R14/R13)))^0.5)</f>
        <v>24.795129164053552</v>
      </c>
      <c r="S15" s="169"/>
      <c r="U15" t="s">
        <v>66</v>
      </c>
      <c r="V15" s="221" t="s">
        <v>67</v>
      </c>
      <c r="W15" s="221" t="s">
        <v>1</v>
      </c>
      <c r="X15">
        <v>695</v>
      </c>
      <c r="Y15">
        <v>158</v>
      </c>
      <c r="Z15">
        <v>0.34799999999999998</v>
      </c>
    </row>
    <row r="16" spans="1:26" ht="13.5" customHeight="1" thickBot="1" x14ac:dyDescent="0.25">
      <c r="A16" s="3" t="s">
        <v>46</v>
      </c>
      <c r="B16" s="56"/>
      <c r="C16" s="56"/>
      <c r="D16" s="74"/>
      <c r="E16" s="170" t="s">
        <v>47</v>
      </c>
      <c r="F16" s="152"/>
      <c r="G16" s="152"/>
      <c r="H16" s="153"/>
      <c r="I16" s="71"/>
      <c r="J16" s="72"/>
      <c r="K16" s="73"/>
      <c r="L16" s="161">
        <f>IF(ISBLANK(L11)," ",(3+3.29*((L11/L13)*L14*(1+(L14/L13)))^0.5)/L14/L10/L12)</f>
        <v>44.850187265917597</v>
      </c>
      <c r="M16" s="159"/>
      <c r="N16" s="161">
        <f>IF(ISBLANK(N11)," ",(3+3.29*((N11/N13)*N14*(1+(N14/N13)))^0.5)/N14/N10/N12)</f>
        <v>176.67907835039247</v>
      </c>
      <c r="O16" s="159"/>
      <c r="P16" s="161">
        <f>IF(ISBLANK(P11)," ",(3+3.29*((P11/P13)*P14*(1+(P14/P13)))^0.5)/P14/P10/P12)</f>
        <v>10.319839571290062</v>
      </c>
      <c r="Q16" s="159"/>
      <c r="R16" s="171">
        <f>IF(ISBLANK(R11)," ",(3+3.29*((R11/R13)*R14*(1+(R14/R13)))^0.5)/R14/R10/R12)</f>
        <v>63.011764076374973</v>
      </c>
      <c r="S16" s="172"/>
      <c r="U16" t="s">
        <v>66</v>
      </c>
      <c r="V16" s="221" t="s">
        <v>67</v>
      </c>
      <c r="W16" s="221" t="s">
        <v>1</v>
      </c>
      <c r="X16">
        <v>622</v>
      </c>
      <c r="Y16">
        <v>158</v>
      </c>
      <c r="Z16">
        <v>0.34799999999999998</v>
      </c>
    </row>
    <row r="17" spans="1:26" ht="24" customHeight="1" thickTop="1" thickBot="1" x14ac:dyDescent="0.25">
      <c r="A17" s="6" t="s">
        <v>48</v>
      </c>
      <c r="B17" s="162" t="s">
        <v>49</v>
      </c>
      <c r="C17" s="163"/>
      <c r="D17" s="163"/>
      <c r="E17" s="163"/>
      <c r="F17" s="163"/>
      <c r="G17" s="163"/>
      <c r="H17" s="164"/>
      <c r="I17" s="11" t="s">
        <v>50</v>
      </c>
      <c r="J17" s="12" t="s">
        <v>16</v>
      </c>
      <c r="K17" s="8" t="s">
        <v>17</v>
      </c>
      <c r="L17" s="7" t="s">
        <v>51</v>
      </c>
      <c r="M17" s="8" t="s">
        <v>52</v>
      </c>
      <c r="N17" s="7" t="s">
        <v>51</v>
      </c>
      <c r="O17" s="8" t="s">
        <v>52</v>
      </c>
      <c r="P17" s="7" t="s">
        <v>51</v>
      </c>
      <c r="Q17" s="9" t="s">
        <v>52</v>
      </c>
      <c r="R17" s="7" t="s">
        <v>51</v>
      </c>
      <c r="S17" s="10" t="s">
        <v>52</v>
      </c>
      <c r="U17" t="s">
        <v>66</v>
      </c>
      <c r="V17" s="221" t="s">
        <v>67</v>
      </c>
      <c r="W17" s="221" t="s">
        <v>1</v>
      </c>
      <c r="X17">
        <v>478</v>
      </c>
      <c r="Y17">
        <v>158</v>
      </c>
      <c r="Z17">
        <v>0.34799999999999998</v>
      </c>
    </row>
    <row r="18" spans="1:26" s="80" customFormat="1" ht="15.6" customHeight="1" thickTop="1" x14ac:dyDescent="0.2">
      <c r="A18" s="122">
        <v>1</v>
      </c>
      <c r="B18" s="165" t="s">
        <v>53</v>
      </c>
      <c r="C18" s="166"/>
      <c r="D18" s="166"/>
      <c r="E18" s="166"/>
      <c r="F18" s="166"/>
      <c r="G18" s="166"/>
      <c r="H18" s="167"/>
      <c r="I18" s="123"/>
      <c r="J18" s="124"/>
      <c r="K18" s="124"/>
      <c r="L18" s="125">
        <v>2</v>
      </c>
      <c r="M18" s="75">
        <f t="shared" ref="M18:M37" si="0">IF(ISBLANK(L18)," ",((L18/$L$14)-($L$11/$L$13))/$L$10/$L$12)</f>
        <v>0</v>
      </c>
      <c r="N18" s="125">
        <v>4666</v>
      </c>
      <c r="O18" s="76">
        <f t="shared" ref="O18:O37" si="1">IF(ISBLANK(N18)," ",((N18/$N$14)-($N$11/$N$13))/$N$10/$N$12)</f>
        <v>12954.022988505749</v>
      </c>
      <c r="P18" s="125">
        <v>0</v>
      </c>
      <c r="Q18" s="77">
        <f t="shared" ref="Q18:Q37" si="2">IF(ISBLANK(P18)," ",((P18/$P$14)-($P$11/$P$13))/$P$10/$P$12)</f>
        <v>-0.17839621800017841</v>
      </c>
      <c r="R18" s="78">
        <v>90</v>
      </c>
      <c r="S18" s="79">
        <f t="shared" ref="S18:S37" si="3">IF(ISBLANK(R18)," ",((R18/$R$14)-($R$11/$R$13))/$R$10/$R$12)</f>
        <v>119.01736552308344</v>
      </c>
      <c r="U18" t="s">
        <v>66</v>
      </c>
      <c r="V18" s="221" t="s">
        <v>67</v>
      </c>
      <c r="W18" s="221" t="s">
        <v>1</v>
      </c>
      <c r="X18">
        <v>779</v>
      </c>
      <c r="Y18">
        <v>158</v>
      </c>
      <c r="Z18">
        <v>0.34799999999999998</v>
      </c>
    </row>
    <row r="19" spans="1:26" s="80" customFormat="1" ht="15.6" customHeight="1" x14ac:dyDescent="0.2">
      <c r="A19" s="126"/>
      <c r="B19" s="157" t="s">
        <v>54</v>
      </c>
      <c r="C19" s="158"/>
      <c r="D19" s="158"/>
      <c r="E19" s="158"/>
      <c r="F19" s="158"/>
      <c r="G19" s="158"/>
      <c r="H19" s="159"/>
      <c r="I19" s="127"/>
      <c r="J19" s="124"/>
      <c r="K19" s="124"/>
      <c r="L19" s="128">
        <v>2</v>
      </c>
      <c r="M19" s="75">
        <f t="shared" si="0"/>
        <v>0</v>
      </c>
      <c r="N19" s="128">
        <v>1829</v>
      </c>
      <c r="O19" s="75">
        <f t="shared" si="1"/>
        <v>4801.7241379310344</v>
      </c>
      <c r="P19" s="128"/>
      <c r="Q19" s="75" t="str">
        <f t="shared" si="2"/>
        <v xml:space="preserve"> </v>
      </c>
      <c r="R19" s="78"/>
      <c r="S19" s="81" t="str">
        <f t="shared" si="3"/>
        <v xml:space="preserve"> </v>
      </c>
      <c r="U19" t="s">
        <v>66</v>
      </c>
      <c r="V19" s="221" t="s">
        <v>67</v>
      </c>
      <c r="W19" s="221" t="s">
        <v>1</v>
      </c>
      <c r="X19">
        <v>641</v>
      </c>
      <c r="Y19">
        <v>158</v>
      </c>
      <c r="Z19">
        <v>0.34799999999999998</v>
      </c>
    </row>
    <row r="20" spans="1:26" s="80" customFormat="1" ht="15.6" customHeight="1" x14ac:dyDescent="0.2">
      <c r="A20" s="122">
        <v>2</v>
      </c>
      <c r="B20" s="157" t="s">
        <v>53</v>
      </c>
      <c r="C20" s="158"/>
      <c r="D20" s="158"/>
      <c r="E20" s="158"/>
      <c r="F20" s="158"/>
      <c r="G20" s="158"/>
      <c r="H20" s="159"/>
      <c r="I20" s="127"/>
      <c r="J20" s="124"/>
      <c r="K20" s="124"/>
      <c r="L20" s="128">
        <v>2</v>
      </c>
      <c r="M20" s="75">
        <f t="shared" si="0"/>
        <v>0</v>
      </c>
      <c r="N20" s="128">
        <v>1150</v>
      </c>
      <c r="O20" s="75">
        <f t="shared" si="1"/>
        <v>2850.5747126436781</v>
      </c>
      <c r="P20" s="128">
        <v>1</v>
      </c>
      <c r="Q20" s="75">
        <f t="shared" si="2"/>
        <v>2.4975470520024978</v>
      </c>
      <c r="R20" s="78">
        <v>141</v>
      </c>
      <c r="S20" s="81">
        <f t="shared" si="3"/>
        <v>248.62346463362982</v>
      </c>
      <c r="U20" t="s">
        <v>66</v>
      </c>
      <c r="V20" s="221" t="s">
        <v>67</v>
      </c>
      <c r="W20" s="221" t="s">
        <v>1</v>
      </c>
      <c r="X20">
        <v>512</v>
      </c>
      <c r="Y20">
        <v>158</v>
      </c>
      <c r="Z20">
        <v>0.34799999999999998</v>
      </c>
    </row>
    <row r="21" spans="1:26" s="80" customFormat="1" ht="15.6" customHeight="1" x14ac:dyDescent="0.2">
      <c r="A21" s="126"/>
      <c r="B21" s="157" t="s">
        <v>54</v>
      </c>
      <c r="C21" s="158"/>
      <c r="D21" s="158"/>
      <c r="E21" s="158"/>
      <c r="F21" s="158"/>
      <c r="G21" s="158"/>
      <c r="H21" s="159"/>
      <c r="I21" s="127"/>
      <c r="J21" s="124"/>
      <c r="K21" s="124"/>
      <c r="L21" s="128">
        <v>0</v>
      </c>
      <c r="M21" s="75">
        <f t="shared" si="0"/>
        <v>-9.3632958801498116</v>
      </c>
      <c r="N21" s="128">
        <v>574</v>
      </c>
      <c r="O21" s="75">
        <f t="shared" si="1"/>
        <v>1195.4022988505749</v>
      </c>
      <c r="P21" s="128"/>
      <c r="Q21" s="75" t="str">
        <f t="shared" si="2"/>
        <v xml:space="preserve"> </v>
      </c>
      <c r="R21" s="78"/>
      <c r="S21" s="81" t="str">
        <f t="shared" si="3"/>
        <v xml:space="preserve"> </v>
      </c>
      <c r="U21" t="s">
        <v>66</v>
      </c>
      <c r="V21" s="221" t="s">
        <v>67</v>
      </c>
      <c r="W21" s="221" t="s">
        <v>1</v>
      </c>
      <c r="X21">
        <v>469</v>
      </c>
      <c r="Y21">
        <v>158</v>
      </c>
      <c r="Z21">
        <v>0.34799999999999998</v>
      </c>
    </row>
    <row r="22" spans="1:26" s="80" customFormat="1" ht="15.6" customHeight="1" x14ac:dyDescent="0.2">
      <c r="A22" s="122">
        <v>3</v>
      </c>
      <c r="B22" s="157" t="s">
        <v>53</v>
      </c>
      <c r="C22" s="158"/>
      <c r="D22" s="158"/>
      <c r="E22" s="158"/>
      <c r="F22" s="158"/>
      <c r="G22" s="158"/>
      <c r="H22" s="159"/>
      <c r="I22" s="127"/>
      <c r="J22" s="124"/>
      <c r="K22" s="124"/>
      <c r="L22" s="128">
        <v>2</v>
      </c>
      <c r="M22" s="75">
        <f t="shared" si="0"/>
        <v>0</v>
      </c>
      <c r="N22" s="128">
        <v>3381</v>
      </c>
      <c r="O22" s="75">
        <f t="shared" si="1"/>
        <v>9261.4942528735646</v>
      </c>
      <c r="P22" s="128">
        <v>0</v>
      </c>
      <c r="Q22" s="75">
        <f t="shared" si="2"/>
        <v>-0.17839621800017841</v>
      </c>
      <c r="R22" s="78">
        <v>112</v>
      </c>
      <c r="S22" s="81">
        <f t="shared" si="3"/>
        <v>174.92587886488778</v>
      </c>
      <c r="U22" t="s">
        <v>66</v>
      </c>
      <c r="V22" t="s">
        <v>68</v>
      </c>
      <c r="W22" s="221" t="s">
        <v>1</v>
      </c>
      <c r="X22">
        <v>653</v>
      </c>
      <c r="Y22">
        <v>158</v>
      </c>
      <c r="Z22">
        <v>0.34799999999999998</v>
      </c>
    </row>
    <row r="23" spans="1:26" s="80" customFormat="1" ht="15.6" customHeight="1" x14ac:dyDescent="0.2">
      <c r="A23" s="126"/>
      <c r="B23" s="157" t="s">
        <v>54</v>
      </c>
      <c r="C23" s="158"/>
      <c r="D23" s="158"/>
      <c r="E23" s="158"/>
      <c r="F23" s="158"/>
      <c r="G23" s="158"/>
      <c r="H23" s="159"/>
      <c r="I23" s="127"/>
      <c r="J23" s="124"/>
      <c r="K23" s="124"/>
      <c r="L23" s="128">
        <v>0</v>
      </c>
      <c r="M23" s="75">
        <f t="shared" si="0"/>
        <v>-9.3632958801498116</v>
      </c>
      <c r="N23" s="128">
        <v>1009</v>
      </c>
      <c r="O23" s="75">
        <f t="shared" si="1"/>
        <v>2445.4022988505749</v>
      </c>
      <c r="P23" s="128"/>
      <c r="Q23" s="75" t="str">
        <f t="shared" si="2"/>
        <v xml:space="preserve"> </v>
      </c>
      <c r="R23" s="78"/>
      <c r="S23" s="81" t="str">
        <f t="shared" si="3"/>
        <v xml:space="preserve"> </v>
      </c>
      <c r="U23" t="s">
        <v>66</v>
      </c>
      <c r="V23" t="s">
        <v>68</v>
      </c>
      <c r="W23" s="221" t="s">
        <v>1</v>
      </c>
      <c r="X23">
        <v>650</v>
      </c>
      <c r="Y23">
        <v>158</v>
      </c>
      <c r="Z23">
        <v>0.34799999999999998</v>
      </c>
    </row>
    <row r="24" spans="1:26" s="80" customFormat="1" ht="15.6" customHeight="1" x14ac:dyDescent="0.2">
      <c r="A24" s="122">
        <v>4</v>
      </c>
      <c r="B24" s="157" t="s">
        <v>53</v>
      </c>
      <c r="C24" s="158"/>
      <c r="D24" s="158"/>
      <c r="E24" s="158"/>
      <c r="F24" s="158"/>
      <c r="G24" s="158"/>
      <c r="H24" s="159"/>
      <c r="I24" s="127"/>
      <c r="J24" s="124"/>
      <c r="K24" s="124"/>
      <c r="L24" s="128">
        <v>2</v>
      </c>
      <c r="M24" s="75">
        <f t="shared" si="0"/>
        <v>0</v>
      </c>
      <c r="N24" s="128">
        <v>32916</v>
      </c>
      <c r="O24" s="75">
        <f t="shared" si="1"/>
        <v>94132.18390804599</v>
      </c>
      <c r="P24" s="128">
        <v>0</v>
      </c>
      <c r="Q24" s="75">
        <f t="shared" si="2"/>
        <v>-0.17839621800017841</v>
      </c>
      <c r="R24" s="78">
        <v>163</v>
      </c>
      <c r="S24" s="81">
        <f t="shared" si="3"/>
        <v>304.53197797543413</v>
      </c>
      <c r="U24" t="s">
        <v>66</v>
      </c>
      <c r="V24" t="s">
        <v>68</v>
      </c>
      <c r="W24" s="221" t="s">
        <v>1</v>
      </c>
      <c r="X24">
        <v>2750</v>
      </c>
      <c r="Y24">
        <v>158</v>
      </c>
      <c r="Z24">
        <v>0.34799999999999998</v>
      </c>
    </row>
    <row r="25" spans="1:26" s="80" customFormat="1" ht="15.6" customHeight="1" x14ac:dyDescent="0.2">
      <c r="A25" s="126"/>
      <c r="B25" s="157" t="s">
        <v>54</v>
      </c>
      <c r="C25" s="158"/>
      <c r="D25" s="158"/>
      <c r="E25" s="158"/>
      <c r="F25" s="158"/>
      <c r="G25" s="158"/>
      <c r="H25" s="159"/>
      <c r="I25" s="127"/>
      <c r="J25" s="124"/>
      <c r="K25" s="124"/>
      <c r="L25" s="128">
        <v>0</v>
      </c>
      <c r="M25" s="75">
        <f t="shared" si="0"/>
        <v>-9.3632958801498116</v>
      </c>
      <c r="N25" s="128">
        <v>4414</v>
      </c>
      <c r="O25" s="75">
        <f t="shared" si="1"/>
        <v>12229.885057471265</v>
      </c>
      <c r="P25" s="128"/>
      <c r="Q25" s="75" t="str">
        <f t="shared" si="2"/>
        <v xml:space="preserve"> </v>
      </c>
      <c r="R25" s="78"/>
      <c r="S25" s="81" t="str">
        <f t="shared" si="3"/>
        <v xml:space="preserve"> </v>
      </c>
      <c r="U25" t="s">
        <v>66</v>
      </c>
      <c r="V25" t="s">
        <v>68</v>
      </c>
      <c r="W25" s="221" t="s">
        <v>1</v>
      </c>
      <c r="X25">
        <v>948</v>
      </c>
      <c r="Y25">
        <v>158</v>
      </c>
      <c r="Z25">
        <v>0.34799999999999998</v>
      </c>
    </row>
    <row r="26" spans="1:26" s="80" customFormat="1" ht="15.6" customHeight="1" x14ac:dyDescent="0.2">
      <c r="A26" s="122">
        <v>5</v>
      </c>
      <c r="B26" s="157" t="s">
        <v>53</v>
      </c>
      <c r="C26" s="158"/>
      <c r="D26" s="158"/>
      <c r="E26" s="158"/>
      <c r="F26" s="158"/>
      <c r="G26" s="158"/>
      <c r="H26" s="159"/>
      <c r="I26" s="127"/>
      <c r="J26" s="124"/>
      <c r="K26" s="129"/>
      <c r="L26" s="128">
        <v>2</v>
      </c>
      <c r="M26" s="75">
        <f t="shared" si="0"/>
        <v>0</v>
      </c>
      <c r="N26" s="128">
        <v>1432</v>
      </c>
      <c r="O26" s="75">
        <f t="shared" si="1"/>
        <v>3660.9195402298851</v>
      </c>
      <c r="P26" s="128">
        <v>1</v>
      </c>
      <c r="Q26" s="75">
        <f t="shared" si="2"/>
        <v>2.4975470520024978</v>
      </c>
      <c r="R26" s="78">
        <v>133</v>
      </c>
      <c r="S26" s="81">
        <f t="shared" si="3"/>
        <v>228.29309614570099</v>
      </c>
      <c r="U26" t="s">
        <v>66</v>
      </c>
      <c r="V26" t="s">
        <v>68</v>
      </c>
      <c r="W26" s="221" t="s">
        <v>1</v>
      </c>
      <c r="X26">
        <v>742</v>
      </c>
      <c r="Y26">
        <v>158</v>
      </c>
      <c r="Z26">
        <v>0.34799999999999998</v>
      </c>
    </row>
    <row r="27" spans="1:26" s="80" customFormat="1" ht="15.6" customHeight="1" x14ac:dyDescent="0.2">
      <c r="A27" s="126"/>
      <c r="B27" s="157" t="s">
        <v>54</v>
      </c>
      <c r="C27" s="158"/>
      <c r="D27" s="158"/>
      <c r="E27" s="158"/>
      <c r="F27" s="158"/>
      <c r="G27" s="158"/>
      <c r="H27" s="159"/>
      <c r="I27" s="127"/>
      <c r="J27" s="124"/>
      <c r="K27" s="129"/>
      <c r="L27" s="128">
        <v>1</v>
      </c>
      <c r="M27" s="75">
        <f t="shared" si="0"/>
        <v>-4.6816479400749058</v>
      </c>
      <c r="N27" s="128">
        <v>612</v>
      </c>
      <c r="O27" s="75">
        <f t="shared" si="1"/>
        <v>1304.5977011494253</v>
      </c>
      <c r="P27" s="128"/>
      <c r="Q27" s="75" t="str">
        <f t="shared" si="2"/>
        <v xml:space="preserve"> </v>
      </c>
      <c r="R27" s="78"/>
      <c r="S27" s="81" t="str">
        <f t="shared" si="3"/>
        <v xml:space="preserve"> </v>
      </c>
      <c r="U27" t="s">
        <v>66</v>
      </c>
      <c r="V27" t="s">
        <v>68</v>
      </c>
      <c r="W27" s="221" t="s">
        <v>1</v>
      </c>
      <c r="X27">
        <v>722</v>
      </c>
      <c r="Y27">
        <v>158</v>
      </c>
      <c r="Z27">
        <v>0.34799999999999998</v>
      </c>
    </row>
    <row r="28" spans="1:26" s="80" customFormat="1" ht="15.6" customHeight="1" x14ac:dyDescent="0.2">
      <c r="A28" s="122">
        <v>6</v>
      </c>
      <c r="B28" s="157" t="s">
        <v>55</v>
      </c>
      <c r="C28" s="158"/>
      <c r="D28" s="158"/>
      <c r="E28" s="158"/>
      <c r="F28" s="158"/>
      <c r="G28" s="158"/>
      <c r="H28" s="159"/>
      <c r="I28" s="127"/>
      <c r="J28" s="124"/>
      <c r="K28" s="129"/>
      <c r="L28" s="128">
        <v>2</v>
      </c>
      <c r="M28" s="75">
        <f t="shared" si="0"/>
        <v>0</v>
      </c>
      <c r="N28" s="128">
        <v>2173</v>
      </c>
      <c r="O28" s="75">
        <f t="shared" si="1"/>
        <v>5790.2298850574716</v>
      </c>
      <c r="P28" s="128">
        <v>1</v>
      </c>
      <c r="Q28" s="75">
        <f t="shared" si="2"/>
        <v>2.4975470520024978</v>
      </c>
      <c r="R28" s="78">
        <v>229</v>
      </c>
      <c r="S28" s="81">
        <f t="shared" si="3"/>
        <v>472.25751800084709</v>
      </c>
      <c r="U28" t="s">
        <v>66</v>
      </c>
      <c r="V28" t="s">
        <v>68</v>
      </c>
      <c r="W28" s="221" t="s">
        <v>1</v>
      </c>
      <c r="X28">
        <v>7952</v>
      </c>
      <c r="Y28">
        <v>158</v>
      </c>
      <c r="Z28">
        <v>0.34799999999999998</v>
      </c>
    </row>
    <row r="29" spans="1:26" s="80" customFormat="1" ht="15.6" customHeight="1" x14ac:dyDescent="0.2">
      <c r="A29" s="126"/>
      <c r="B29" s="157" t="s">
        <v>56</v>
      </c>
      <c r="C29" s="158"/>
      <c r="D29" s="158"/>
      <c r="E29" s="158"/>
      <c r="F29" s="158"/>
      <c r="G29" s="158"/>
      <c r="H29" s="159"/>
      <c r="I29" s="127"/>
      <c r="J29" s="124"/>
      <c r="K29" s="129"/>
      <c r="L29" s="128">
        <v>1</v>
      </c>
      <c r="M29" s="75">
        <f t="shared" si="0"/>
        <v>-4.6816479400749058</v>
      </c>
      <c r="N29" s="128">
        <v>714</v>
      </c>
      <c r="O29" s="75">
        <f t="shared" si="1"/>
        <v>1597.7011494252874</v>
      </c>
      <c r="P29" s="128"/>
      <c r="Q29" s="75" t="str">
        <f t="shared" si="2"/>
        <v xml:space="preserve"> </v>
      </c>
      <c r="R29" s="78"/>
      <c r="S29" s="81" t="str">
        <f t="shared" si="3"/>
        <v xml:space="preserve"> </v>
      </c>
      <c r="U29" t="s">
        <v>66</v>
      </c>
      <c r="V29" t="s">
        <v>68</v>
      </c>
      <c r="W29" s="221" t="s">
        <v>1</v>
      </c>
      <c r="X29">
        <v>1290</v>
      </c>
      <c r="Y29">
        <v>158</v>
      </c>
      <c r="Z29">
        <v>0.34799999999999998</v>
      </c>
    </row>
    <row r="30" spans="1:26" s="80" customFormat="1" ht="15.6" customHeight="1" x14ac:dyDescent="0.2">
      <c r="A30" s="122">
        <v>7</v>
      </c>
      <c r="B30" s="157" t="s">
        <v>55</v>
      </c>
      <c r="C30" s="158"/>
      <c r="D30" s="158"/>
      <c r="E30" s="158"/>
      <c r="F30" s="158"/>
      <c r="G30" s="158"/>
      <c r="H30" s="159"/>
      <c r="I30" s="127"/>
      <c r="J30" s="124"/>
      <c r="K30" s="129"/>
      <c r="L30" s="128">
        <v>2</v>
      </c>
      <c r="M30" s="75">
        <f t="shared" si="0"/>
        <v>0</v>
      </c>
      <c r="N30" s="128">
        <v>718</v>
      </c>
      <c r="O30" s="75">
        <f t="shared" si="1"/>
        <v>1609.1954022988507</v>
      </c>
      <c r="P30" s="128">
        <v>0</v>
      </c>
      <c r="Q30" s="75">
        <f t="shared" si="2"/>
        <v>-0.17839621800017841</v>
      </c>
      <c r="R30" s="78">
        <v>113</v>
      </c>
      <c r="S30" s="81">
        <f t="shared" si="3"/>
        <v>177.46717492587888</v>
      </c>
      <c r="U30" t="s">
        <v>66</v>
      </c>
      <c r="V30" t="s">
        <v>68</v>
      </c>
      <c r="W30" s="221" t="s">
        <v>1</v>
      </c>
      <c r="X30">
        <v>772</v>
      </c>
      <c r="Y30">
        <v>158</v>
      </c>
      <c r="Z30">
        <v>0.34799999999999998</v>
      </c>
    </row>
    <row r="31" spans="1:26" s="80" customFormat="1" ht="15.6" customHeight="1" x14ac:dyDescent="0.2">
      <c r="A31" s="126"/>
      <c r="B31" s="157" t="s">
        <v>56</v>
      </c>
      <c r="C31" s="158"/>
      <c r="D31" s="158"/>
      <c r="E31" s="158"/>
      <c r="F31" s="158"/>
      <c r="G31" s="158"/>
      <c r="H31" s="159"/>
      <c r="I31" s="127"/>
      <c r="J31" s="124"/>
      <c r="K31" s="129"/>
      <c r="L31" s="128">
        <v>0</v>
      </c>
      <c r="M31" s="75">
        <f t="shared" si="0"/>
        <v>-9.3632958801498116</v>
      </c>
      <c r="N31" s="128">
        <v>695</v>
      </c>
      <c r="O31" s="75">
        <f t="shared" si="1"/>
        <v>1543.1034482758621</v>
      </c>
      <c r="P31" s="128"/>
      <c r="Q31" s="75" t="str">
        <f t="shared" si="2"/>
        <v xml:space="preserve"> </v>
      </c>
      <c r="R31" s="78"/>
      <c r="S31" s="81" t="str">
        <f t="shared" si="3"/>
        <v xml:space="preserve"> </v>
      </c>
      <c r="U31" t="s">
        <v>66</v>
      </c>
      <c r="V31" t="s">
        <v>68</v>
      </c>
      <c r="W31" s="221" t="s">
        <v>1</v>
      </c>
      <c r="X31">
        <v>677</v>
      </c>
      <c r="Y31">
        <v>158</v>
      </c>
      <c r="Z31">
        <v>0.34799999999999998</v>
      </c>
    </row>
    <row r="32" spans="1:26" s="80" customFormat="1" ht="15.6" customHeight="1" x14ac:dyDescent="0.2">
      <c r="A32" s="122">
        <v>8</v>
      </c>
      <c r="B32" s="157" t="s">
        <v>55</v>
      </c>
      <c r="C32" s="158"/>
      <c r="D32" s="158"/>
      <c r="E32" s="158"/>
      <c r="F32" s="158"/>
      <c r="G32" s="158"/>
      <c r="H32" s="159"/>
      <c r="I32" s="127"/>
      <c r="J32" s="124"/>
      <c r="K32" s="129"/>
      <c r="L32" s="128">
        <v>0</v>
      </c>
      <c r="M32" s="75">
        <f t="shared" si="0"/>
        <v>-9.3632958801498116</v>
      </c>
      <c r="N32" s="128">
        <v>622</v>
      </c>
      <c r="O32" s="75">
        <f t="shared" si="1"/>
        <v>1333.3333333333335</v>
      </c>
      <c r="P32" s="128">
        <v>0</v>
      </c>
      <c r="Q32" s="75">
        <f t="shared" si="2"/>
        <v>-0.17839621800017841</v>
      </c>
      <c r="R32" s="78">
        <v>54</v>
      </c>
      <c r="S32" s="81">
        <f t="shared" si="3"/>
        <v>27.530707327403647</v>
      </c>
      <c r="U32" t="s">
        <v>66</v>
      </c>
      <c r="V32" t="s">
        <v>68</v>
      </c>
      <c r="W32" s="221" t="s">
        <v>1</v>
      </c>
      <c r="X32">
        <v>2771</v>
      </c>
      <c r="Y32">
        <v>158</v>
      </c>
      <c r="Z32">
        <v>0.34799999999999998</v>
      </c>
    </row>
    <row r="33" spans="1:55" s="80" customFormat="1" ht="15.6" customHeight="1" x14ac:dyDescent="0.2">
      <c r="A33" s="126"/>
      <c r="B33" s="157" t="s">
        <v>56</v>
      </c>
      <c r="C33" s="158"/>
      <c r="D33" s="158"/>
      <c r="E33" s="158"/>
      <c r="F33" s="158"/>
      <c r="G33" s="158"/>
      <c r="H33" s="159"/>
      <c r="I33" s="127"/>
      <c r="J33" s="124"/>
      <c r="K33" s="129"/>
      <c r="L33" s="128">
        <v>0</v>
      </c>
      <c r="M33" s="75">
        <f t="shared" si="0"/>
        <v>-9.3632958801498116</v>
      </c>
      <c r="N33" s="128">
        <v>478</v>
      </c>
      <c r="O33" s="75">
        <f t="shared" si="1"/>
        <v>919.54022988505756</v>
      </c>
      <c r="P33" s="128"/>
      <c r="Q33" s="75" t="str">
        <f t="shared" si="2"/>
        <v xml:space="preserve"> </v>
      </c>
      <c r="R33" s="78"/>
      <c r="S33" s="81" t="str">
        <f t="shared" si="3"/>
        <v xml:space="preserve"> </v>
      </c>
      <c r="U33" t="s">
        <v>66</v>
      </c>
      <c r="V33" t="s">
        <v>68</v>
      </c>
      <c r="W33" s="221" t="s">
        <v>1</v>
      </c>
      <c r="X33">
        <v>748</v>
      </c>
      <c r="Y33">
        <v>158</v>
      </c>
      <c r="Z33">
        <v>0.34799999999999998</v>
      </c>
    </row>
    <row r="34" spans="1:55" s="80" customFormat="1" ht="15.6" customHeight="1" x14ac:dyDescent="0.2">
      <c r="A34" s="122">
        <v>9</v>
      </c>
      <c r="B34" s="157" t="s">
        <v>55</v>
      </c>
      <c r="C34" s="158"/>
      <c r="D34" s="158"/>
      <c r="E34" s="158"/>
      <c r="F34" s="158"/>
      <c r="G34" s="158"/>
      <c r="H34" s="159"/>
      <c r="I34" s="127"/>
      <c r="J34" s="124"/>
      <c r="K34" s="129"/>
      <c r="L34" s="128">
        <v>0</v>
      </c>
      <c r="M34" s="75">
        <f t="shared" si="0"/>
        <v>-9.3632958801498116</v>
      </c>
      <c r="N34" s="128">
        <v>779</v>
      </c>
      <c r="O34" s="75">
        <f t="shared" si="1"/>
        <v>1784.4827586206898</v>
      </c>
      <c r="P34" s="128">
        <v>0</v>
      </c>
      <c r="Q34" s="75">
        <f t="shared" si="2"/>
        <v>-0.17839621800017841</v>
      </c>
      <c r="R34" s="78">
        <v>157</v>
      </c>
      <c r="S34" s="81">
        <f t="shared" si="3"/>
        <v>289.28420160948752</v>
      </c>
      <c r="U34" t="s">
        <v>66</v>
      </c>
      <c r="V34" t="s">
        <v>68</v>
      </c>
      <c r="W34" s="221" t="s">
        <v>1</v>
      </c>
      <c r="X34">
        <v>1200</v>
      </c>
      <c r="Y34">
        <v>158</v>
      </c>
      <c r="Z34">
        <v>0.34799999999999998</v>
      </c>
    </row>
    <row r="35" spans="1:55" s="80" customFormat="1" ht="15.6" customHeight="1" x14ac:dyDescent="0.2">
      <c r="A35" s="126"/>
      <c r="B35" s="157" t="s">
        <v>56</v>
      </c>
      <c r="C35" s="158"/>
      <c r="D35" s="158"/>
      <c r="E35" s="158"/>
      <c r="F35" s="158"/>
      <c r="G35" s="158"/>
      <c r="H35" s="159"/>
      <c r="I35" s="127"/>
      <c r="J35" s="124"/>
      <c r="K35" s="129"/>
      <c r="L35" s="128">
        <v>0</v>
      </c>
      <c r="M35" s="75">
        <f t="shared" si="0"/>
        <v>-9.3632958801498116</v>
      </c>
      <c r="N35" s="128">
        <v>641</v>
      </c>
      <c r="O35" s="75">
        <f t="shared" si="1"/>
        <v>1387.9310344827586</v>
      </c>
      <c r="P35" s="128"/>
      <c r="Q35" s="75" t="str">
        <f t="shared" si="2"/>
        <v xml:space="preserve"> </v>
      </c>
      <c r="R35" s="78"/>
      <c r="S35" s="81" t="str">
        <f t="shared" si="3"/>
        <v xml:space="preserve"> </v>
      </c>
      <c r="U35" t="s">
        <v>66</v>
      </c>
      <c r="V35" t="s">
        <v>68</v>
      </c>
      <c r="W35" s="221" t="s">
        <v>1</v>
      </c>
      <c r="X35">
        <v>492</v>
      </c>
      <c r="Y35">
        <v>158</v>
      </c>
      <c r="Z35">
        <v>0.34799999999999998</v>
      </c>
    </row>
    <row r="36" spans="1:55" s="80" customFormat="1" ht="15.6" customHeight="1" x14ac:dyDescent="0.2">
      <c r="A36" s="122">
        <v>10</v>
      </c>
      <c r="B36" s="147" t="s">
        <v>55</v>
      </c>
      <c r="C36" s="148"/>
      <c r="D36" s="148"/>
      <c r="E36" s="148"/>
      <c r="F36" s="148"/>
      <c r="G36" s="148"/>
      <c r="H36" s="149"/>
      <c r="I36" s="127"/>
      <c r="J36" s="124"/>
      <c r="K36" s="129"/>
      <c r="L36" s="128">
        <v>2</v>
      </c>
      <c r="M36" s="75">
        <f t="shared" si="0"/>
        <v>0</v>
      </c>
      <c r="N36" s="128">
        <v>512</v>
      </c>
      <c r="O36" s="75">
        <f t="shared" si="1"/>
        <v>1017.2413793103449</v>
      </c>
      <c r="P36" s="128">
        <v>0</v>
      </c>
      <c r="Q36" s="75">
        <f t="shared" si="2"/>
        <v>-0.17839621800017841</v>
      </c>
      <c r="R36" s="78">
        <v>83</v>
      </c>
      <c r="S36" s="81">
        <f t="shared" si="3"/>
        <v>101.22829309614571</v>
      </c>
      <c r="U36" t="s">
        <v>66</v>
      </c>
      <c r="V36" t="s">
        <v>68</v>
      </c>
      <c r="W36" s="221" t="s">
        <v>1</v>
      </c>
      <c r="X36">
        <v>499</v>
      </c>
      <c r="Y36">
        <v>158</v>
      </c>
      <c r="Z36">
        <v>0.34799999999999998</v>
      </c>
    </row>
    <row r="37" spans="1:55" s="80" customFormat="1" ht="15.6" customHeight="1" thickBot="1" x14ac:dyDescent="0.25">
      <c r="A37" s="130"/>
      <c r="B37" s="151" t="s">
        <v>56</v>
      </c>
      <c r="C37" s="152"/>
      <c r="D37" s="152"/>
      <c r="E37" s="152"/>
      <c r="F37" s="152"/>
      <c r="G37" s="152"/>
      <c r="H37" s="153"/>
      <c r="I37" s="131"/>
      <c r="J37" s="132"/>
      <c r="K37" s="133"/>
      <c r="L37" s="134">
        <v>1</v>
      </c>
      <c r="M37" s="82">
        <f t="shared" si="0"/>
        <v>-4.6816479400749058</v>
      </c>
      <c r="N37" s="134">
        <v>469</v>
      </c>
      <c r="O37" s="82">
        <f t="shared" si="1"/>
        <v>893.67816091954035</v>
      </c>
      <c r="P37" s="134"/>
      <c r="Q37" s="82" t="str">
        <f t="shared" si="2"/>
        <v xml:space="preserve"> </v>
      </c>
      <c r="R37" s="134"/>
      <c r="S37" s="83" t="str">
        <f t="shared" si="3"/>
        <v xml:space="preserve"> </v>
      </c>
      <c r="U37" t="s">
        <v>66</v>
      </c>
      <c r="V37" t="s">
        <v>68</v>
      </c>
      <c r="W37" s="221" t="s">
        <v>1</v>
      </c>
      <c r="X37">
        <v>472</v>
      </c>
      <c r="Y37">
        <v>158</v>
      </c>
      <c r="Z37">
        <v>0.34799999999999998</v>
      </c>
    </row>
    <row r="38" spans="1:55" ht="15.75" customHeight="1" thickTop="1" x14ac:dyDescent="0.2">
      <c r="A38" s="84"/>
      <c r="B38" s="84"/>
      <c r="C38" s="85"/>
      <c r="D38" s="85"/>
      <c r="E38" s="86"/>
      <c r="F38" s="86"/>
      <c r="G38" s="86"/>
      <c r="H38" s="86"/>
      <c r="I38" s="86"/>
      <c r="J38" s="86"/>
      <c r="K38" s="87"/>
      <c r="L38" s="88"/>
      <c r="M38" s="89"/>
      <c r="N38" s="88"/>
      <c r="O38" s="89"/>
      <c r="P38" s="88"/>
      <c r="Q38" s="89"/>
      <c r="R38" s="88"/>
      <c r="S38" s="89"/>
      <c r="T38" s="90"/>
      <c r="U38" t="s">
        <v>66</v>
      </c>
      <c r="V38" t="s">
        <v>68</v>
      </c>
      <c r="W38" s="221" t="s">
        <v>1</v>
      </c>
      <c r="X38">
        <v>447</v>
      </c>
      <c r="Y38">
        <v>158</v>
      </c>
      <c r="Z38">
        <v>0.34799999999999998</v>
      </c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</row>
    <row r="39" spans="1:55" ht="15.75" customHeight="1" x14ac:dyDescent="0.2">
      <c r="A39" s="154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6"/>
      <c r="P39" s="155"/>
      <c r="Q39" s="155"/>
      <c r="R39" s="155"/>
      <c r="S39" s="155"/>
      <c r="T39" s="90"/>
      <c r="U39" t="s">
        <v>66</v>
      </c>
      <c r="V39" t="s">
        <v>68</v>
      </c>
      <c r="W39" s="221" t="s">
        <v>1</v>
      </c>
      <c r="X39">
        <v>418</v>
      </c>
      <c r="Y39">
        <v>158</v>
      </c>
      <c r="Z39">
        <v>0.34799999999999998</v>
      </c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</row>
    <row r="40" spans="1:55" x14ac:dyDescent="0.2">
      <c r="U40" t="s">
        <v>66</v>
      </c>
      <c r="V40" t="s">
        <v>68</v>
      </c>
      <c r="W40" s="221" t="s">
        <v>1</v>
      </c>
      <c r="X40">
        <v>909</v>
      </c>
      <c r="Y40">
        <v>158</v>
      </c>
      <c r="Z40">
        <v>0.34799999999999998</v>
      </c>
    </row>
    <row r="41" spans="1:55" x14ac:dyDescent="0.2">
      <c r="U41" t="s">
        <v>66</v>
      </c>
      <c r="V41" t="s">
        <v>68</v>
      </c>
      <c r="W41" s="221" t="s">
        <v>1</v>
      </c>
      <c r="X41">
        <v>664</v>
      </c>
      <c r="Y41">
        <v>158</v>
      </c>
      <c r="Z41">
        <v>0.34799999999999998</v>
      </c>
    </row>
    <row r="42" spans="1:55" x14ac:dyDescent="0.2">
      <c r="U42" t="s">
        <v>66</v>
      </c>
      <c r="V42" t="s">
        <v>69</v>
      </c>
      <c r="W42" s="221" t="s">
        <v>1</v>
      </c>
      <c r="X42">
        <v>911</v>
      </c>
      <c r="Y42">
        <v>158</v>
      </c>
      <c r="Z42">
        <v>0.34799999999999998</v>
      </c>
    </row>
    <row r="43" spans="1:55" x14ac:dyDescent="0.2">
      <c r="U43" t="s">
        <v>66</v>
      </c>
      <c r="V43" t="s">
        <v>69</v>
      </c>
      <c r="W43" s="221" t="s">
        <v>1</v>
      </c>
      <c r="X43">
        <v>693</v>
      </c>
      <c r="Y43">
        <v>158</v>
      </c>
      <c r="Z43">
        <v>0.34799999999999998</v>
      </c>
    </row>
    <row r="44" spans="1:55" x14ac:dyDescent="0.2">
      <c r="U44" t="s">
        <v>66</v>
      </c>
      <c r="V44" t="s">
        <v>69</v>
      </c>
      <c r="W44" s="221" t="s">
        <v>1</v>
      </c>
      <c r="X44">
        <v>998</v>
      </c>
      <c r="Y44">
        <v>158</v>
      </c>
      <c r="Z44">
        <v>0.34799999999999998</v>
      </c>
    </row>
    <row r="45" spans="1:55" x14ac:dyDescent="0.2">
      <c r="U45" t="s">
        <v>66</v>
      </c>
      <c r="V45" t="s">
        <v>69</v>
      </c>
      <c r="W45" s="221" t="s">
        <v>1</v>
      </c>
      <c r="X45">
        <v>707</v>
      </c>
      <c r="Y45">
        <v>158</v>
      </c>
      <c r="Z45">
        <v>0.34799999999999998</v>
      </c>
    </row>
    <row r="46" spans="1:55" x14ac:dyDescent="0.2">
      <c r="U46" t="s">
        <v>66</v>
      </c>
      <c r="V46" t="s">
        <v>69</v>
      </c>
      <c r="W46" s="221" t="s">
        <v>1</v>
      </c>
      <c r="X46">
        <v>10244</v>
      </c>
      <c r="Y46">
        <v>158</v>
      </c>
      <c r="Z46">
        <v>0.34799999999999998</v>
      </c>
    </row>
    <row r="47" spans="1:55" x14ac:dyDescent="0.2">
      <c r="U47" t="s">
        <v>66</v>
      </c>
      <c r="V47" t="s">
        <v>69</v>
      </c>
      <c r="W47" s="221" t="s">
        <v>1</v>
      </c>
      <c r="X47">
        <v>1774</v>
      </c>
      <c r="Y47">
        <v>158</v>
      </c>
      <c r="Z47">
        <v>0.34799999999999998</v>
      </c>
    </row>
    <row r="48" spans="1:55" x14ac:dyDescent="0.2">
      <c r="U48" t="s">
        <v>70</v>
      </c>
      <c r="V48" t="s">
        <v>71</v>
      </c>
      <c r="W48" t="s">
        <v>72</v>
      </c>
      <c r="X48">
        <v>6380</v>
      </c>
      <c r="Y48">
        <v>1281</v>
      </c>
      <c r="Z48">
        <v>0.35780000000000001</v>
      </c>
    </row>
    <row r="49" spans="21:26" x14ac:dyDescent="0.2">
      <c r="U49" t="s">
        <v>70</v>
      </c>
      <c r="V49" t="s">
        <v>71</v>
      </c>
      <c r="W49" t="s">
        <v>72</v>
      </c>
      <c r="X49">
        <v>13579</v>
      </c>
      <c r="Y49">
        <v>1281</v>
      </c>
      <c r="Z49">
        <v>0.35780000000000001</v>
      </c>
    </row>
    <row r="50" spans="21:26" x14ac:dyDescent="0.2">
      <c r="U50" t="s">
        <v>70</v>
      </c>
      <c r="V50" t="s">
        <v>71</v>
      </c>
      <c r="W50" t="s">
        <v>72</v>
      </c>
      <c r="X50">
        <v>10243</v>
      </c>
      <c r="Y50">
        <v>1281</v>
      </c>
      <c r="Z50">
        <v>0.35780000000000001</v>
      </c>
    </row>
    <row r="51" spans="21:26" x14ac:dyDescent="0.2">
      <c r="U51" t="s">
        <v>70</v>
      </c>
      <c r="V51" t="s">
        <v>71</v>
      </c>
      <c r="W51" t="s">
        <v>72</v>
      </c>
      <c r="X51">
        <v>12405</v>
      </c>
      <c r="Y51">
        <v>1281</v>
      </c>
      <c r="Z51">
        <v>0.35780000000000001</v>
      </c>
    </row>
  </sheetData>
  <mergeCells count="77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7:H37"/>
    <mergeCell ref="A39:N39"/>
    <mergeCell ref="O39:S39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5:H35"/>
  </mergeCells>
  <printOptions horizontalCentered="1"/>
  <pageMargins left="0.25" right="0.25" top="0.25" bottom="0.25" header="0.375" footer="0.1"/>
  <pageSetup scale="97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9"/>
  <sheetViews>
    <sheetView showGridLines="0" zoomScaleNormal="100" workbookViewId="0">
      <selection activeCell="O36" activeCellId="9" sqref="O18 O20 O22 O24 O26 O28 O30 O32 O34 O36"/>
    </sheetView>
  </sheetViews>
  <sheetFormatPr defaultRowHeight="12.75" x14ac:dyDescent="0.2"/>
  <cols>
    <col min="1" max="1" width="3.42578125" style="150" customWidth="1"/>
    <col min="2" max="3" width="10.42578125" style="150" customWidth="1"/>
    <col min="4" max="4" width="18.28515625" style="150" customWidth="1"/>
    <col min="5" max="5" width="5.28515625" style="150" customWidth="1"/>
    <col min="6" max="7" width="2.5703125" style="150" customWidth="1"/>
    <col min="8" max="8" width="5.28515625" style="150" customWidth="1"/>
    <col min="9" max="19" width="7.42578125" style="150" customWidth="1"/>
    <col min="20" max="21" width="9.140625" style="150" customWidth="1"/>
    <col min="22" max="16384" width="9.140625" style="150"/>
  </cols>
  <sheetData>
    <row r="1" spans="1:22" ht="39" customHeight="1" thickBot="1" x14ac:dyDescent="0.2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</row>
    <row r="2" spans="1:22" ht="13.5" customHeight="1" thickTop="1" x14ac:dyDescent="0.2">
      <c r="A2" s="13"/>
      <c r="B2" s="14" t="s">
        <v>0</v>
      </c>
      <c r="C2" s="198" t="s">
        <v>1</v>
      </c>
      <c r="D2" s="199"/>
      <c r="E2" s="200" t="s">
        <v>2</v>
      </c>
      <c r="F2" s="201"/>
      <c r="G2" s="201"/>
      <c r="H2" s="202"/>
      <c r="I2" s="203" t="s">
        <v>3</v>
      </c>
      <c r="J2" s="201"/>
      <c r="K2" s="201"/>
      <c r="L2" s="201"/>
      <c r="M2" s="201"/>
      <c r="N2" s="201"/>
      <c r="O2" s="201"/>
      <c r="P2" s="201"/>
      <c r="Q2" s="201"/>
      <c r="R2" s="201"/>
      <c r="S2" s="199"/>
    </row>
    <row r="3" spans="1:22" ht="13.5" customHeight="1" x14ac:dyDescent="0.2">
      <c r="A3" s="15"/>
      <c r="B3" s="16" t="s">
        <v>4</v>
      </c>
      <c r="C3" s="195">
        <v>43711</v>
      </c>
      <c r="D3" s="169"/>
      <c r="E3" s="204" t="s">
        <v>5</v>
      </c>
      <c r="F3" s="205"/>
      <c r="G3" s="205"/>
      <c r="H3" s="206"/>
      <c r="I3" s="209"/>
      <c r="J3" s="205"/>
      <c r="K3" s="205"/>
      <c r="L3" s="205"/>
      <c r="M3" s="205"/>
      <c r="N3" s="205"/>
      <c r="O3" s="205"/>
      <c r="P3" s="205"/>
      <c r="Q3" s="205"/>
      <c r="R3" s="205"/>
      <c r="S3" s="210"/>
    </row>
    <row r="4" spans="1:22" ht="13.5" customHeight="1" thickBot="1" x14ac:dyDescent="0.25">
      <c r="A4" s="17"/>
      <c r="B4" s="18" t="s">
        <v>6</v>
      </c>
      <c r="C4" s="191" t="s">
        <v>7</v>
      </c>
      <c r="D4" s="169"/>
      <c r="E4" s="207"/>
      <c r="F4" s="197"/>
      <c r="G4" s="197"/>
      <c r="H4" s="208"/>
      <c r="I4" s="211"/>
      <c r="J4" s="197"/>
      <c r="K4" s="197"/>
      <c r="L4" s="197"/>
      <c r="M4" s="197"/>
      <c r="N4" s="197"/>
      <c r="O4" s="197"/>
      <c r="P4" s="197"/>
      <c r="Q4" s="197"/>
      <c r="R4" s="197"/>
      <c r="S4" s="212"/>
    </row>
    <row r="5" spans="1:22" ht="13.5" customHeight="1" thickTop="1" x14ac:dyDescent="0.2">
      <c r="A5" s="19"/>
      <c r="B5" s="18" t="s">
        <v>8</v>
      </c>
      <c r="C5" s="191" t="s">
        <v>9</v>
      </c>
      <c r="D5" s="169"/>
      <c r="E5" s="20" t="s">
        <v>10</v>
      </c>
      <c r="F5" s="21"/>
      <c r="G5" s="22"/>
      <c r="H5" s="23"/>
      <c r="I5" s="192" t="s">
        <v>11</v>
      </c>
      <c r="J5" s="193"/>
      <c r="K5" s="194"/>
      <c r="L5" s="24" t="s">
        <v>12</v>
      </c>
      <c r="M5" s="25"/>
      <c r="N5" s="22"/>
      <c r="O5" s="26"/>
      <c r="P5" s="27" t="s">
        <v>13</v>
      </c>
      <c r="Q5" s="28"/>
      <c r="R5" s="22"/>
      <c r="S5" s="29"/>
      <c r="V5" s="30">
        <f>IF(ISBLANK(L14)," ",SQRT(1+L14/L13))</f>
        <v>1.4142135623730951</v>
      </c>
    </row>
    <row r="6" spans="1:22" ht="13.5" customHeight="1" x14ac:dyDescent="0.2">
      <c r="A6" s="31"/>
      <c r="B6" s="32" t="s">
        <v>14</v>
      </c>
      <c r="C6" s="195">
        <v>43711</v>
      </c>
      <c r="D6" s="169"/>
      <c r="E6" s="33"/>
      <c r="F6" s="34"/>
      <c r="G6" s="35"/>
      <c r="H6" s="36"/>
      <c r="I6" s="37" t="s">
        <v>15</v>
      </c>
      <c r="J6" s="38" t="s">
        <v>16</v>
      </c>
      <c r="K6" s="38" t="s">
        <v>17</v>
      </c>
      <c r="L6" s="39" t="s">
        <v>18</v>
      </c>
      <c r="M6" s="40"/>
      <c r="N6" s="41" t="s">
        <v>19</v>
      </c>
      <c r="O6" s="40"/>
      <c r="P6" s="42" t="s">
        <v>18</v>
      </c>
      <c r="Q6" s="43"/>
      <c r="R6" s="41" t="s">
        <v>19</v>
      </c>
      <c r="S6" s="44"/>
      <c r="V6" s="30">
        <f>IF(ISBLANK(L14)," ",SQRT(L11*L14))</f>
        <v>1.4142135623730951</v>
      </c>
    </row>
    <row r="7" spans="1:22" ht="13.5" customHeight="1" x14ac:dyDescent="0.2">
      <c r="A7" s="45"/>
      <c r="B7" s="18" t="s">
        <v>20</v>
      </c>
      <c r="C7" s="191" t="s">
        <v>21</v>
      </c>
      <c r="D7" s="169"/>
      <c r="E7" s="46"/>
      <c r="F7" s="47"/>
      <c r="G7" s="48"/>
      <c r="H7" s="49" t="s">
        <v>22</v>
      </c>
      <c r="I7" s="116"/>
      <c r="J7" s="144"/>
      <c r="K7" s="117"/>
      <c r="L7" s="190" t="s">
        <v>23</v>
      </c>
      <c r="M7" s="186"/>
      <c r="N7" s="190" t="str">
        <f>IF(L7="","",L7)</f>
        <v>2360/43-93</v>
      </c>
      <c r="O7" s="186"/>
      <c r="P7" s="185" t="s">
        <v>24</v>
      </c>
      <c r="Q7" s="186"/>
      <c r="R7" s="187" t="str">
        <f>IF(P7="","",P7)</f>
        <v>2929/43-10-1</v>
      </c>
      <c r="S7" s="188"/>
      <c r="V7" s="30">
        <f>IF(ISBLANK(L14)," ",V5*V6)</f>
        <v>2.0000000000000004</v>
      </c>
    </row>
    <row r="8" spans="1:22" ht="13.5" customHeight="1" thickBot="1" x14ac:dyDescent="0.25">
      <c r="A8" s="50"/>
      <c r="B8" s="18" t="s">
        <v>25</v>
      </c>
      <c r="C8" s="189"/>
      <c r="D8" s="172"/>
      <c r="E8" s="51"/>
      <c r="F8" s="52"/>
      <c r="G8" s="48"/>
      <c r="H8" s="49" t="s">
        <v>26</v>
      </c>
      <c r="I8" s="116"/>
      <c r="J8" s="116"/>
      <c r="K8" s="118"/>
      <c r="L8" s="173" t="s">
        <v>27</v>
      </c>
      <c r="M8" s="159"/>
      <c r="N8" s="173" t="s">
        <v>27</v>
      </c>
      <c r="O8" s="159"/>
      <c r="P8" s="177" t="s">
        <v>28</v>
      </c>
      <c r="Q8" s="159"/>
      <c r="R8" s="178" t="str">
        <f>IF(P8="","",P8)</f>
        <v>143878/PR147628</v>
      </c>
      <c r="S8" s="169"/>
      <c r="V8" s="30">
        <f>IF(ISBLANK(N14)," ",SQRT(1+N14/N13))</f>
        <v>1.4142135623730951</v>
      </c>
    </row>
    <row r="9" spans="1:22" ht="13.5" customHeight="1" thickTop="1" x14ac:dyDescent="0.2">
      <c r="A9" s="1" t="s">
        <v>29</v>
      </c>
      <c r="B9" s="53"/>
      <c r="C9" s="54"/>
      <c r="D9" s="2" t="s">
        <v>12</v>
      </c>
      <c r="E9" s="51"/>
      <c r="F9" s="52"/>
      <c r="G9" s="55"/>
      <c r="H9" s="49" t="s">
        <v>30</v>
      </c>
      <c r="I9" s="146"/>
      <c r="J9" s="145"/>
      <c r="K9" s="119"/>
      <c r="L9" s="179">
        <v>43996</v>
      </c>
      <c r="M9" s="159"/>
      <c r="N9" s="179">
        <v>43996</v>
      </c>
      <c r="O9" s="159"/>
      <c r="P9" s="180">
        <v>43994</v>
      </c>
      <c r="Q9" s="159"/>
      <c r="R9" s="181">
        <f>IF(P9="","",P9)</f>
        <v>43994</v>
      </c>
      <c r="S9" s="169"/>
      <c r="V9" s="30">
        <f>IF(ISBLANK(N14)," ",SQRT(N11*N14))</f>
        <v>12.569805089976535</v>
      </c>
    </row>
    <row r="10" spans="1:22" ht="13.5" customHeight="1" x14ac:dyDescent="0.2">
      <c r="A10" s="3" t="s">
        <v>31</v>
      </c>
      <c r="B10" s="56"/>
      <c r="C10" s="56"/>
      <c r="D10" s="4" t="s">
        <v>32</v>
      </c>
      <c r="E10" s="57"/>
      <c r="F10" s="58"/>
      <c r="G10" s="59"/>
      <c r="H10" s="60" t="s">
        <v>33</v>
      </c>
      <c r="I10" s="61"/>
      <c r="J10" s="62"/>
      <c r="K10" s="63"/>
      <c r="L10" s="182">
        <v>0.21360000000000001</v>
      </c>
      <c r="M10" s="159"/>
      <c r="N10" s="182">
        <v>0.34799999999999998</v>
      </c>
      <c r="O10" s="159"/>
      <c r="P10" s="183">
        <v>0.37369999999999998</v>
      </c>
      <c r="Q10" s="159"/>
      <c r="R10" s="184">
        <v>0.39350000000000002</v>
      </c>
      <c r="S10" s="169"/>
      <c r="V10" s="30">
        <f>IF(ISBLANK(N14)," ",V8*V9)</f>
        <v>17.776388834631181</v>
      </c>
    </row>
    <row r="11" spans="1:22" ht="13.5" customHeight="1" x14ac:dyDescent="0.2">
      <c r="A11" s="5" t="s">
        <v>34</v>
      </c>
      <c r="B11" s="56"/>
      <c r="C11" s="56"/>
      <c r="D11" s="2" t="s">
        <v>13</v>
      </c>
      <c r="E11" s="64"/>
      <c r="F11" s="65"/>
      <c r="G11" s="66"/>
      <c r="H11" s="49" t="s">
        <v>35</v>
      </c>
      <c r="I11" s="120"/>
      <c r="J11" s="120"/>
      <c r="K11" s="121"/>
      <c r="L11" s="175">
        <v>2</v>
      </c>
      <c r="M11" s="159"/>
      <c r="N11" s="175">
        <v>158</v>
      </c>
      <c r="O11" s="159"/>
      <c r="P11" s="175">
        <v>4</v>
      </c>
      <c r="Q11" s="159"/>
      <c r="R11" s="176">
        <v>2590</v>
      </c>
      <c r="S11" s="169"/>
      <c r="V11" s="30">
        <f>IF(ISBLANK(P13)," ",SQRT(1+P14/P13))</f>
        <v>1.0082988974836116</v>
      </c>
    </row>
    <row r="12" spans="1:22" ht="13.5" customHeight="1" x14ac:dyDescent="0.2">
      <c r="A12" s="5" t="s">
        <v>36</v>
      </c>
      <c r="B12" s="67"/>
      <c r="C12" s="56"/>
      <c r="D12" s="4" t="s">
        <v>37</v>
      </c>
      <c r="E12" s="51"/>
      <c r="F12" s="52"/>
      <c r="G12" s="48"/>
      <c r="H12" s="49" t="s">
        <v>38</v>
      </c>
      <c r="I12" s="61"/>
      <c r="J12" s="68"/>
      <c r="K12" s="61"/>
      <c r="L12" s="177">
        <v>1</v>
      </c>
      <c r="M12" s="159"/>
      <c r="N12" s="177">
        <v>1</v>
      </c>
      <c r="O12" s="159"/>
      <c r="P12" s="177">
        <v>1</v>
      </c>
      <c r="Q12" s="159"/>
      <c r="R12" s="178">
        <v>1</v>
      </c>
      <c r="S12" s="169"/>
      <c r="V12" s="30" t="s">
        <v>57</v>
      </c>
    </row>
    <row r="13" spans="1:22" ht="13.5" customHeight="1" x14ac:dyDescent="0.2">
      <c r="A13" s="3" t="s">
        <v>39</v>
      </c>
      <c r="B13" s="67"/>
      <c r="C13" s="56"/>
      <c r="D13" s="4" t="s">
        <v>40</v>
      </c>
      <c r="E13" s="51"/>
      <c r="F13" s="52"/>
      <c r="G13" s="69"/>
      <c r="H13" s="49" t="s">
        <v>41</v>
      </c>
      <c r="I13" s="61"/>
      <c r="J13" s="68"/>
      <c r="K13" s="70"/>
      <c r="L13" s="173">
        <v>1</v>
      </c>
      <c r="M13" s="159"/>
      <c r="N13" s="173">
        <v>1</v>
      </c>
      <c r="O13" s="159"/>
      <c r="P13" s="173">
        <v>60</v>
      </c>
      <c r="Q13" s="159"/>
      <c r="R13" s="174">
        <v>60</v>
      </c>
      <c r="S13" s="169"/>
      <c r="V13" s="30" t="e">
        <f>IF(ISBLANK(P14)," ",V11*V12)</f>
        <v>#VALUE!</v>
      </c>
    </row>
    <row r="14" spans="1:22" ht="13.5" customHeight="1" x14ac:dyDescent="0.2">
      <c r="A14" s="3" t="s">
        <v>42</v>
      </c>
      <c r="B14" s="67"/>
      <c r="C14" s="56"/>
      <c r="E14" s="51"/>
      <c r="F14" s="52"/>
      <c r="G14" s="69"/>
      <c r="H14" s="49" t="s">
        <v>43</v>
      </c>
      <c r="I14" s="61"/>
      <c r="J14" s="68"/>
      <c r="K14" s="70"/>
      <c r="L14" s="173">
        <v>1</v>
      </c>
      <c r="M14" s="159"/>
      <c r="N14" s="173">
        <v>1</v>
      </c>
      <c r="O14" s="159"/>
      <c r="P14" s="173">
        <v>1</v>
      </c>
      <c r="Q14" s="159"/>
      <c r="R14" s="174">
        <v>1</v>
      </c>
      <c r="S14" s="169"/>
      <c r="V14" s="30">
        <f>IF(ISBLANK(R13)," ",SQRT(1+R14/R13))</f>
        <v>1.0082988974836116</v>
      </c>
    </row>
    <row r="15" spans="1:22" ht="13.5" customHeight="1" x14ac:dyDescent="0.2">
      <c r="A15" s="3" t="s">
        <v>44</v>
      </c>
      <c r="B15" s="56"/>
      <c r="C15" s="56"/>
      <c r="E15" s="160" t="s">
        <v>45</v>
      </c>
      <c r="F15" s="158"/>
      <c r="G15" s="158"/>
      <c r="H15" s="159"/>
      <c r="I15" s="71"/>
      <c r="J15" s="72"/>
      <c r="K15" s="73"/>
      <c r="L15" s="161">
        <f>IF(ISBLANK(L11)," ",3+3.29*((L11/L13)*L14*(1+(L14/L13)))^0.5)</f>
        <v>9.58</v>
      </c>
      <c r="M15" s="159"/>
      <c r="N15" s="161">
        <f>IF(ISBLANK(N11)," ",3+3.29*((N11/N13)*N14*(1+(N14/N13)))^0.5)</f>
        <v>61.484319265936577</v>
      </c>
      <c r="O15" s="159"/>
      <c r="P15" s="161">
        <f>IF(ISBLANK(P11)," ",3+3.29*((P11/P13)*P14*(1+(P14/P13)))^0.5)</f>
        <v>3.8565240477910963</v>
      </c>
      <c r="Q15" s="159"/>
      <c r="R15" s="168">
        <f>IF(ISBLANK(R11)," ",3+3.29*((R11/R13)*R14*(1+(R14/R13)))^0.5)</f>
        <v>24.795129164053552</v>
      </c>
      <c r="S15" s="169"/>
      <c r="V15" s="30" t="e">
        <f>IF(ISBLANK(R14)," ",V14*#REF!)</f>
        <v>#REF!</v>
      </c>
    </row>
    <row r="16" spans="1:22" ht="13.5" customHeight="1" thickBot="1" x14ac:dyDescent="0.25">
      <c r="A16" s="3" t="s">
        <v>46</v>
      </c>
      <c r="B16" s="56"/>
      <c r="C16" s="56"/>
      <c r="D16" s="74"/>
      <c r="E16" s="170" t="s">
        <v>47</v>
      </c>
      <c r="F16" s="152"/>
      <c r="G16" s="152"/>
      <c r="H16" s="153"/>
      <c r="I16" s="71"/>
      <c r="J16" s="72"/>
      <c r="K16" s="73"/>
      <c r="L16" s="161">
        <f>IF(ISBLANK(L11)," ",(3+3.29*((L11/L13)*L14*(1+(L14/L13)))^0.5)/L14/L10/L12)</f>
        <v>44.850187265917597</v>
      </c>
      <c r="M16" s="159"/>
      <c r="N16" s="161">
        <f>IF(ISBLANK(N11)," ",(3+3.29*((N11/N13)*N14*(1+(N14/N13)))^0.5)/N14/N10/N12)</f>
        <v>176.67907835039247</v>
      </c>
      <c r="O16" s="159"/>
      <c r="P16" s="161">
        <f>IF(ISBLANK(P11)," ",(3+3.29*((P11/P13)*P14*(1+(P14/P13)))^0.5)/P14/P10/P12)</f>
        <v>10.319839571290062</v>
      </c>
      <c r="Q16" s="159"/>
      <c r="R16" s="171">
        <f>IF(ISBLANK(R11)," ",(3+3.29*((R11/R13)*R14*(1+(R14/R13)))^0.5)/R14/R10/R12)</f>
        <v>63.011764076374973</v>
      </c>
      <c r="S16" s="172"/>
      <c r="V16" s="30"/>
    </row>
    <row r="17" spans="1:21" ht="24" customHeight="1" thickTop="1" thickBot="1" x14ac:dyDescent="0.25">
      <c r="A17" s="6" t="s">
        <v>48</v>
      </c>
      <c r="B17" s="162" t="s">
        <v>49</v>
      </c>
      <c r="C17" s="163"/>
      <c r="D17" s="163"/>
      <c r="E17" s="163"/>
      <c r="F17" s="163"/>
      <c r="G17" s="163"/>
      <c r="H17" s="164"/>
      <c r="I17" s="11" t="s">
        <v>50</v>
      </c>
      <c r="J17" s="12" t="s">
        <v>16</v>
      </c>
      <c r="K17" s="8" t="s">
        <v>17</v>
      </c>
      <c r="L17" s="7" t="s">
        <v>51</v>
      </c>
      <c r="M17" s="8" t="s">
        <v>52</v>
      </c>
      <c r="N17" s="7" t="s">
        <v>51</v>
      </c>
      <c r="O17" s="8" t="s">
        <v>52</v>
      </c>
      <c r="P17" s="7" t="s">
        <v>51</v>
      </c>
      <c r="Q17" s="9" t="s">
        <v>52</v>
      </c>
      <c r="R17" s="7" t="s">
        <v>51</v>
      </c>
      <c r="S17" s="10" t="s">
        <v>52</v>
      </c>
    </row>
    <row r="18" spans="1:21" s="80" customFormat="1" ht="15.6" customHeight="1" thickTop="1" x14ac:dyDescent="0.2">
      <c r="A18" s="122">
        <v>11</v>
      </c>
      <c r="B18" s="165" t="s">
        <v>58</v>
      </c>
      <c r="C18" s="166"/>
      <c r="D18" s="166"/>
      <c r="E18" s="166"/>
      <c r="F18" s="166"/>
      <c r="G18" s="166"/>
      <c r="H18" s="167"/>
      <c r="I18" s="123"/>
      <c r="J18" s="124"/>
      <c r="K18" s="124"/>
      <c r="L18" s="125">
        <v>0</v>
      </c>
      <c r="M18" s="75">
        <f t="shared" ref="M18:M37" si="0">IF(ISBLANK(L18)," ",((L18/$L$14)-($L$11/$L$13))/$L$10/$L$12)</f>
        <v>-9.3632958801498116</v>
      </c>
      <c r="N18" s="125">
        <v>653</v>
      </c>
      <c r="O18" s="76">
        <f t="shared" ref="O18:O37" si="1">IF(ISBLANK(N18)," ",((N18/$N$14)-($N$11/$N$13))/$N$10/$N$12)</f>
        <v>1422.4137931034484</v>
      </c>
      <c r="P18" s="125">
        <v>0</v>
      </c>
      <c r="Q18" s="77">
        <f t="shared" ref="Q18:Q37" si="2">IF(ISBLANK(P18)," ",((P18/$P$14)-($P$11/$P$13))/$P$10/$P$12)</f>
        <v>-0.17839621800017841</v>
      </c>
      <c r="R18" s="78">
        <v>43</v>
      </c>
      <c r="S18" s="79">
        <f t="shared" ref="S18:S37" si="3">IF(ISBLANK(R18)," ",((R18/$R$14)-($R$11/$R$13))/$R$10/$R$12)</f>
        <v>-0.42354934349851153</v>
      </c>
    </row>
    <row r="19" spans="1:21" s="80" customFormat="1" ht="15.6" customHeight="1" x14ac:dyDescent="0.2">
      <c r="A19" s="126"/>
      <c r="B19" s="157" t="s">
        <v>59</v>
      </c>
      <c r="C19" s="158"/>
      <c r="D19" s="158"/>
      <c r="E19" s="158"/>
      <c r="F19" s="158"/>
      <c r="G19" s="158"/>
      <c r="H19" s="159"/>
      <c r="I19" s="127"/>
      <c r="J19" s="124"/>
      <c r="K19" s="124"/>
      <c r="L19" s="128">
        <v>1</v>
      </c>
      <c r="M19" s="75">
        <f t="shared" si="0"/>
        <v>-4.6816479400749058</v>
      </c>
      <c r="N19" s="128">
        <v>650</v>
      </c>
      <c r="O19" s="75">
        <f t="shared" si="1"/>
        <v>1413.793103448276</v>
      </c>
      <c r="P19" s="128"/>
      <c r="Q19" s="75" t="str">
        <f t="shared" si="2"/>
        <v xml:space="preserve"> </v>
      </c>
      <c r="R19" s="78"/>
      <c r="S19" s="81" t="str">
        <f t="shared" si="3"/>
        <v xml:space="preserve"> </v>
      </c>
    </row>
    <row r="20" spans="1:21" s="80" customFormat="1" ht="15.6" customHeight="1" x14ac:dyDescent="0.2">
      <c r="A20" s="122">
        <v>12</v>
      </c>
      <c r="B20" s="157" t="s">
        <v>60</v>
      </c>
      <c r="C20" s="158"/>
      <c r="D20" s="158"/>
      <c r="E20" s="158"/>
      <c r="F20" s="158"/>
      <c r="G20" s="158"/>
      <c r="H20" s="159"/>
      <c r="I20" s="127"/>
      <c r="J20" s="124"/>
      <c r="K20" s="124"/>
      <c r="L20" s="128">
        <v>0</v>
      </c>
      <c r="M20" s="75">
        <f t="shared" si="0"/>
        <v>-9.3632958801498116</v>
      </c>
      <c r="N20" s="128">
        <v>2750</v>
      </c>
      <c r="O20" s="75">
        <f t="shared" si="1"/>
        <v>7448.2758620689656</v>
      </c>
      <c r="P20" s="128">
        <v>0</v>
      </c>
      <c r="Q20" s="75">
        <f t="shared" si="2"/>
        <v>-0.17839621800017841</v>
      </c>
      <c r="R20" s="78">
        <v>138</v>
      </c>
      <c r="S20" s="81">
        <f t="shared" si="3"/>
        <v>240.99957645065652</v>
      </c>
    </row>
    <row r="21" spans="1:21" s="80" customFormat="1" ht="15.6" customHeight="1" x14ac:dyDescent="0.2">
      <c r="A21" s="126"/>
      <c r="B21" s="157" t="s">
        <v>61</v>
      </c>
      <c r="C21" s="158"/>
      <c r="D21" s="158"/>
      <c r="E21" s="158"/>
      <c r="F21" s="158"/>
      <c r="G21" s="158"/>
      <c r="H21" s="159"/>
      <c r="I21" s="127"/>
      <c r="J21" s="124"/>
      <c r="K21" s="124"/>
      <c r="L21" s="128">
        <v>4</v>
      </c>
      <c r="M21" s="75">
        <f t="shared" si="0"/>
        <v>9.3632958801498116</v>
      </c>
      <c r="N21" s="128">
        <v>948</v>
      </c>
      <c r="O21" s="75">
        <f t="shared" si="1"/>
        <v>2270.1149425287358</v>
      </c>
      <c r="P21" s="128"/>
      <c r="Q21" s="75" t="str">
        <f t="shared" si="2"/>
        <v xml:space="preserve"> </v>
      </c>
      <c r="R21" s="78"/>
      <c r="S21" s="81" t="str">
        <f t="shared" si="3"/>
        <v xml:space="preserve"> </v>
      </c>
    </row>
    <row r="22" spans="1:21" s="80" customFormat="1" ht="15.6" customHeight="1" x14ac:dyDescent="0.2">
      <c r="A22" s="122">
        <v>13</v>
      </c>
      <c r="B22" s="157" t="s">
        <v>58</v>
      </c>
      <c r="C22" s="158"/>
      <c r="D22" s="158"/>
      <c r="E22" s="158"/>
      <c r="F22" s="158"/>
      <c r="G22" s="158"/>
      <c r="H22" s="159"/>
      <c r="I22" s="127"/>
      <c r="J22" s="124"/>
      <c r="K22" s="124"/>
      <c r="L22" s="128">
        <v>1</v>
      </c>
      <c r="M22" s="75">
        <f t="shared" si="0"/>
        <v>-4.6816479400749058</v>
      </c>
      <c r="N22" s="128">
        <v>742</v>
      </c>
      <c r="O22" s="75">
        <f t="shared" si="1"/>
        <v>1678.16091954023</v>
      </c>
      <c r="P22" s="128">
        <v>0</v>
      </c>
      <c r="Q22" s="75">
        <f t="shared" si="2"/>
        <v>-0.17839621800017841</v>
      </c>
      <c r="R22" s="78">
        <v>118</v>
      </c>
      <c r="S22" s="81">
        <f t="shared" si="3"/>
        <v>190.17365523083441</v>
      </c>
    </row>
    <row r="23" spans="1:21" s="80" customFormat="1" ht="15.6" customHeight="1" x14ac:dyDescent="0.2">
      <c r="A23" s="126"/>
      <c r="B23" s="157" t="s">
        <v>59</v>
      </c>
      <c r="C23" s="158"/>
      <c r="D23" s="158"/>
      <c r="E23" s="158"/>
      <c r="F23" s="158"/>
      <c r="G23" s="158"/>
      <c r="H23" s="159"/>
      <c r="I23" s="127"/>
      <c r="J23" s="124"/>
      <c r="K23" s="124"/>
      <c r="L23" s="128">
        <v>2</v>
      </c>
      <c r="M23" s="75">
        <f t="shared" si="0"/>
        <v>0</v>
      </c>
      <c r="N23" s="128">
        <v>722</v>
      </c>
      <c r="O23" s="75">
        <f t="shared" si="1"/>
        <v>1620.6896551724139</v>
      </c>
      <c r="P23" s="128"/>
      <c r="Q23" s="75" t="str">
        <f t="shared" si="2"/>
        <v xml:space="preserve"> </v>
      </c>
      <c r="R23" s="78"/>
      <c r="S23" s="81" t="str">
        <f t="shared" si="3"/>
        <v xml:space="preserve"> </v>
      </c>
    </row>
    <row r="24" spans="1:21" s="80" customFormat="1" ht="15.6" customHeight="1" x14ac:dyDescent="0.2">
      <c r="A24" s="122">
        <v>14</v>
      </c>
      <c r="B24" s="157" t="s">
        <v>60</v>
      </c>
      <c r="C24" s="158"/>
      <c r="D24" s="158"/>
      <c r="E24" s="158"/>
      <c r="F24" s="158"/>
      <c r="G24" s="158"/>
      <c r="H24" s="159"/>
      <c r="I24" s="127"/>
      <c r="J24" s="124"/>
      <c r="K24" s="124"/>
      <c r="L24" s="128">
        <v>2</v>
      </c>
      <c r="M24" s="75">
        <f t="shared" si="0"/>
        <v>0</v>
      </c>
      <c r="N24" s="128">
        <v>7952</v>
      </c>
      <c r="O24" s="75">
        <f t="shared" si="1"/>
        <v>22396.551724137931</v>
      </c>
      <c r="P24" s="128">
        <v>1</v>
      </c>
      <c r="Q24" s="75">
        <f t="shared" si="2"/>
        <v>2.4975470520024978</v>
      </c>
      <c r="R24" s="78">
        <v>97</v>
      </c>
      <c r="S24" s="81">
        <f t="shared" si="3"/>
        <v>136.80643795002118</v>
      </c>
    </row>
    <row r="25" spans="1:21" s="80" customFormat="1" ht="15.6" customHeight="1" x14ac:dyDescent="0.2">
      <c r="A25" s="126"/>
      <c r="B25" s="157" t="s">
        <v>61</v>
      </c>
      <c r="C25" s="158"/>
      <c r="D25" s="158"/>
      <c r="E25" s="158"/>
      <c r="F25" s="158"/>
      <c r="G25" s="158"/>
      <c r="H25" s="159"/>
      <c r="I25" s="127"/>
      <c r="J25" s="124"/>
      <c r="K25" s="124"/>
      <c r="L25" s="128">
        <v>0</v>
      </c>
      <c r="M25" s="75">
        <f t="shared" si="0"/>
        <v>-9.3632958801498116</v>
      </c>
      <c r="N25" s="128">
        <v>1290</v>
      </c>
      <c r="O25" s="75">
        <f t="shared" si="1"/>
        <v>3252.8735632183912</v>
      </c>
      <c r="P25" s="128"/>
      <c r="Q25" s="75" t="str">
        <f t="shared" si="2"/>
        <v xml:space="preserve"> </v>
      </c>
      <c r="R25" s="78"/>
      <c r="S25" s="81" t="str">
        <f t="shared" si="3"/>
        <v xml:space="preserve"> </v>
      </c>
    </row>
    <row r="26" spans="1:21" s="80" customFormat="1" ht="15.6" customHeight="1" x14ac:dyDescent="0.2">
      <c r="A26" s="122">
        <v>15</v>
      </c>
      <c r="B26" s="157" t="s">
        <v>55</v>
      </c>
      <c r="C26" s="158"/>
      <c r="D26" s="158"/>
      <c r="E26" s="158"/>
      <c r="F26" s="158"/>
      <c r="G26" s="158"/>
      <c r="H26" s="159"/>
      <c r="I26" s="127"/>
      <c r="J26" s="124"/>
      <c r="K26" s="129"/>
      <c r="L26" s="128">
        <v>2</v>
      </c>
      <c r="M26" s="75">
        <f t="shared" si="0"/>
        <v>0</v>
      </c>
      <c r="N26" s="128">
        <v>772</v>
      </c>
      <c r="O26" s="75">
        <f t="shared" si="1"/>
        <v>1764.3678160919542</v>
      </c>
      <c r="P26" s="128">
        <v>0</v>
      </c>
      <c r="Q26" s="75">
        <f t="shared" si="2"/>
        <v>-0.17839621800017841</v>
      </c>
      <c r="R26" s="78">
        <v>56</v>
      </c>
      <c r="S26" s="81">
        <f t="shared" si="3"/>
        <v>32.613299449385856</v>
      </c>
    </row>
    <row r="27" spans="1:21" s="80" customFormat="1" ht="15.6" customHeight="1" x14ac:dyDescent="0.2">
      <c r="A27" s="126"/>
      <c r="B27" s="157" t="s">
        <v>56</v>
      </c>
      <c r="C27" s="158"/>
      <c r="D27" s="158"/>
      <c r="E27" s="158"/>
      <c r="F27" s="158"/>
      <c r="G27" s="158"/>
      <c r="H27" s="159"/>
      <c r="I27" s="127"/>
      <c r="J27" s="124"/>
      <c r="K27" s="129"/>
      <c r="L27" s="128">
        <v>2</v>
      </c>
      <c r="M27" s="75">
        <f t="shared" si="0"/>
        <v>0</v>
      </c>
      <c r="N27" s="128">
        <v>677</v>
      </c>
      <c r="O27" s="75">
        <f t="shared" si="1"/>
        <v>1491.3793103448277</v>
      </c>
      <c r="P27" s="128"/>
      <c r="Q27" s="75" t="str">
        <f t="shared" si="2"/>
        <v xml:space="preserve"> </v>
      </c>
      <c r="R27" s="78"/>
      <c r="S27" s="81" t="str">
        <f t="shared" si="3"/>
        <v xml:space="preserve"> </v>
      </c>
    </row>
    <row r="28" spans="1:21" s="80" customFormat="1" ht="15.6" customHeight="1" x14ac:dyDescent="0.2">
      <c r="A28" s="122">
        <v>16</v>
      </c>
      <c r="B28" s="157" t="s">
        <v>62</v>
      </c>
      <c r="C28" s="158"/>
      <c r="D28" s="158"/>
      <c r="E28" s="158"/>
      <c r="F28" s="158"/>
      <c r="G28" s="158"/>
      <c r="H28" s="159"/>
      <c r="I28" s="127"/>
      <c r="J28" s="124"/>
      <c r="K28" s="129"/>
      <c r="L28" s="128">
        <v>3</v>
      </c>
      <c r="M28" s="75">
        <f t="shared" si="0"/>
        <v>4.6816479400749058</v>
      </c>
      <c r="N28" s="128">
        <v>2771</v>
      </c>
      <c r="O28" s="75">
        <f t="shared" si="1"/>
        <v>7508.620689655173</v>
      </c>
      <c r="P28" s="128">
        <v>0</v>
      </c>
      <c r="Q28" s="75">
        <f t="shared" si="2"/>
        <v>-0.17839621800017841</v>
      </c>
      <c r="R28" s="78">
        <v>190</v>
      </c>
      <c r="S28" s="81">
        <f t="shared" si="3"/>
        <v>373.14697162219397</v>
      </c>
    </row>
    <row r="29" spans="1:21" s="80" customFormat="1" ht="15.6" customHeight="1" x14ac:dyDescent="0.2">
      <c r="A29" s="126"/>
      <c r="B29" s="157" t="s">
        <v>63</v>
      </c>
      <c r="C29" s="158"/>
      <c r="D29" s="158"/>
      <c r="E29" s="158"/>
      <c r="F29" s="158"/>
      <c r="G29" s="158"/>
      <c r="H29" s="159"/>
      <c r="I29" s="127"/>
      <c r="J29" s="124"/>
      <c r="K29" s="129"/>
      <c r="L29" s="128">
        <v>0</v>
      </c>
      <c r="M29" s="75">
        <f t="shared" si="0"/>
        <v>-9.3632958801498116</v>
      </c>
      <c r="N29" s="128">
        <v>748</v>
      </c>
      <c r="O29" s="75">
        <f t="shared" si="1"/>
        <v>1695.4022988505749</v>
      </c>
      <c r="P29" s="128"/>
      <c r="Q29" s="75" t="str">
        <f t="shared" si="2"/>
        <v xml:space="preserve"> </v>
      </c>
      <c r="R29" s="78"/>
      <c r="S29" s="81" t="str">
        <f t="shared" si="3"/>
        <v xml:space="preserve"> </v>
      </c>
      <c r="U29" s="80" t="s">
        <v>57</v>
      </c>
    </row>
    <row r="30" spans="1:21" s="80" customFormat="1" ht="15.6" customHeight="1" x14ac:dyDescent="0.2">
      <c r="A30" s="122">
        <v>17</v>
      </c>
      <c r="B30" s="157" t="s">
        <v>62</v>
      </c>
      <c r="C30" s="158"/>
      <c r="D30" s="158"/>
      <c r="E30" s="158"/>
      <c r="F30" s="158"/>
      <c r="G30" s="158"/>
      <c r="H30" s="159"/>
      <c r="I30" s="127"/>
      <c r="J30" s="124"/>
      <c r="K30" s="129"/>
      <c r="L30" s="128">
        <v>3</v>
      </c>
      <c r="M30" s="75">
        <f t="shared" si="0"/>
        <v>4.6816479400749058</v>
      </c>
      <c r="N30" s="128">
        <v>1200</v>
      </c>
      <c r="O30" s="75">
        <f t="shared" si="1"/>
        <v>2994.2528735632186</v>
      </c>
      <c r="P30" s="128">
        <v>0</v>
      </c>
      <c r="Q30" s="75">
        <f t="shared" si="2"/>
        <v>-0.17839621800017841</v>
      </c>
      <c r="R30" s="78">
        <v>86</v>
      </c>
      <c r="S30" s="81">
        <f t="shared" si="3"/>
        <v>108.85218127911902</v>
      </c>
    </row>
    <row r="31" spans="1:21" s="80" customFormat="1" ht="15.6" customHeight="1" x14ac:dyDescent="0.2">
      <c r="A31" s="126"/>
      <c r="B31" s="157" t="s">
        <v>63</v>
      </c>
      <c r="C31" s="158"/>
      <c r="D31" s="158"/>
      <c r="E31" s="158"/>
      <c r="F31" s="158"/>
      <c r="G31" s="158"/>
      <c r="H31" s="159"/>
      <c r="I31" s="127"/>
      <c r="J31" s="124"/>
      <c r="K31" s="129"/>
      <c r="L31" s="128">
        <v>0</v>
      </c>
      <c r="M31" s="75">
        <f t="shared" si="0"/>
        <v>-9.3632958801498116</v>
      </c>
      <c r="N31" s="128">
        <v>492</v>
      </c>
      <c r="O31" s="75">
        <f t="shared" si="1"/>
        <v>959.77011494252883</v>
      </c>
      <c r="P31" s="128"/>
      <c r="Q31" s="75" t="str">
        <f t="shared" si="2"/>
        <v xml:space="preserve"> </v>
      </c>
      <c r="R31" s="78"/>
      <c r="S31" s="81" t="str">
        <f t="shared" si="3"/>
        <v xml:space="preserve"> </v>
      </c>
    </row>
    <row r="32" spans="1:21" s="80" customFormat="1" ht="15.6" customHeight="1" x14ac:dyDescent="0.2">
      <c r="A32" s="122">
        <v>18</v>
      </c>
      <c r="B32" s="157" t="s">
        <v>62</v>
      </c>
      <c r="C32" s="158"/>
      <c r="D32" s="158"/>
      <c r="E32" s="158"/>
      <c r="F32" s="158"/>
      <c r="G32" s="158"/>
      <c r="H32" s="159"/>
      <c r="I32" s="127"/>
      <c r="J32" s="124"/>
      <c r="K32" s="129"/>
      <c r="L32" s="128">
        <v>4</v>
      </c>
      <c r="M32" s="75">
        <f t="shared" si="0"/>
        <v>9.3632958801498116</v>
      </c>
      <c r="N32" s="128">
        <v>499</v>
      </c>
      <c r="O32" s="75">
        <f t="shared" si="1"/>
        <v>979.88505747126442</v>
      </c>
      <c r="P32" s="128">
        <v>0</v>
      </c>
      <c r="Q32" s="75">
        <f t="shared" si="2"/>
        <v>-0.17839621800017841</v>
      </c>
      <c r="R32" s="78">
        <v>42</v>
      </c>
      <c r="S32" s="81">
        <f t="shared" si="3"/>
        <v>-2.9648454044896169</v>
      </c>
    </row>
    <row r="33" spans="1:55" s="80" customFormat="1" ht="15.6" customHeight="1" x14ac:dyDescent="0.2">
      <c r="A33" s="126"/>
      <c r="B33" s="157" t="s">
        <v>63</v>
      </c>
      <c r="C33" s="158"/>
      <c r="D33" s="158"/>
      <c r="E33" s="158"/>
      <c r="F33" s="158"/>
      <c r="G33" s="158"/>
      <c r="H33" s="159"/>
      <c r="I33" s="127"/>
      <c r="J33" s="124"/>
      <c r="K33" s="129"/>
      <c r="L33" s="128">
        <v>1</v>
      </c>
      <c r="M33" s="75">
        <f t="shared" si="0"/>
        <v>-4.6816479400749058</v>
      </c>
      <c r="N33" s="128">
        <v>472</v>
      </c>
      <c r="O33" s="75">
        <f t="shared" si="1"/>
        <v>902.29885057471267</v>
      </c>
      <c r="P33" s="128"/>
      <c r="Q33" s="75" t="str">
        <f t="shared" si="2"/>
        <v xml:space="preserve"> </v>
      </c>
      <c r="R33" s="78"/>
      <c r="S33" s="81" t="str">
        <f t="shared" si="3"/>
        <v xml:space="preserve"> </v>
      </c>
    </row>
    <row r="34" spans="1:55" s="80" customFormat="1" ht="15.6" customHeight="1" x14ac:dyDescent="0.2">
      <c r="A34" s="122">
        <v>19</v>
      </c>
      <c r="B34" s="157" t="s">
        <v>64</v>
      </c>
      <c r="C34" s="158"/>
      <c r="D34" s="158"/>
      <c r="E34" s="158"/>
      <c r="F34" s="158"/>
      <c r="G34" s="158"/>
      <c r="H34" s="159"/>
      <c r="I34" s="127"/>
      <c r="J34" s="124"/>
      <c r="K34" s="129"/>
      <c r="L34" s="128">
        <v>2</v>
      </c>
      <c r="M34" s="75">
        <f t="shared" si="0"/>
        <v>0</v>
      </c>
      <c r="N34" s="128">
        <v>447</v>
      </c>
      <c r="O34" s="75">
        <f t="shared" si="1"/>
        <v>830.45977011494256</v>
      </c>
      <c r="P34" s="128">
        <v>1</v>
      </c>
      <c r="Q34" s="75">
        <f t="shared" si="2"/>
        <v>2.4975470520024978</v>
      </c>
      <c r="R34" s="78">
        <v>164</v>
      </c>
      <c r="S34" s="81">
        <f t="shared" si="3"/>
        <v>307.07327403642523</v>
      </c>
    </row>
    <row r="35" spans="1:55" s="80" customFormat="1" ht="15.6" customHeight="1" x14ac:dyDescent="0.2">
      <c r="A35" s="126"/>
      <c r="B35" s="147" t="s">
        <v>65</v>
      </c>
      <c r="C35" s="148"/>
      <c r="D35" s="148"/>
      <c r="E35" s="148"/>
      <c r="F35" s="148"/>
      <c r="G35" s="148"/>
      <c r="H35" s="149"/>
      <c r="I35" s="127"/>
      <c r="J35" s="124"/>
      <c r="K35" s="129"/>
      <c r="L35" s="128">
        <v>1</v>
      </c>
      <c r="M35" s="75">
        <f t="shared" si="0"/>
        <v>-4.6816479400749058</v>
      </c>
      <c r="N35" s="128">
        <v>418</v>
      </c>
      <c r="O35" s="75">
        <f t="shared" si="1"/>
        <v>747.1264367816093</v>
      </c>
      <c r="P35" s="128"/>
      <c r="Q35" s="75" t="str">
        <f t="shared" si="2"/>
        <v xml:space="preserve"> </v>
      </c>
      <c r="R35" s="78"/>
      <c r="S35" s="81" t="str">
        <f t="shared" si="3"/>
        <v xml:space="preserve"> </v>
      </c>
    </row>
    <row r="36" spans="1:55" s="80" customFormat="1" ht="15.6" customHeight="1" x14ac:dyDescent="0.2">
      <c r="A36" s="122">
        <v>20</v>
      </c>
      <c r="B36" s="147" t="s">
        <v>55</v>
      </c>
      <c r="C36" s="148"/>
      <c r="D36" s="148"/>
      <c r="E36" s="148"/>
      <c r="F36" s="148"/>
      <c r="G36" s="148"/>
      <c r="H36" s="149"/>
      <c r="I36" s="127"/>
      <c r="J36" s="124"/>
      <c r="K36" s="129"/>
      <c r="L36" s="128">
        <v>30</v>
      </c>
      <c r="M36" s="75">
        <f t="shared" si="0"/>
        <v>131.08614232209737</v>
      </c>
      <c r="N36" s="128">
        <v>909</v>
      </c>
      <c r="O36" s="75">
        <f t="shared" si="1"/>
        <v>2158.0459770114944</v>
      </c>
      <c r="P36" s="128">
        <v>1</v>
      </c>
      <c r="Q36" s="75">
        <f t="shared" si="2"/>
        <v>2.4975470520024978</v>
      </c>
      <c r="R36" s="78">
        <v>64</v>
      </c>
      <c r="S36" s="81">
        <f t="shared" si="3"/>
        <v>52.9436679373147</v>
      </c>
    </row>
    <row r="37" spans="1:55" s="80" customFormat="1" ht="15.6" customHeight="1" thickBot="1" x14ac:dyDescent="0.25">
      <c r="A37" s="130"/>
      <c r="B37" s="151" t="s">
        <v>56</v>
      </c>
      <c r="C37" s="152"/>
      <c r="D37" s="152"/>
      <c r="E37" s="152"/>
      <c r="F37" s="152"/>
      <c r="G37" s="152"/>
      <c r="H37" s="153"/>
      <c r="I37" s="131"/>
      <c r="J37" s="132"/>
      <c r="K37" s="133"/>
      <c r="L37" s="134">
        <v>19</v>
      </c>
      <c r="M37" s="82">
        <f t="shared" si="0"/>
        <v>79.588014981273403</v>
      </c>
      <c r="N37" s="134">
        <v>664</v>
      </c>
      <c r="O37" s="82">
        <f t="shared" si="1"/>
        <v>1454.0229885057472</v>
      </c>
      <c r="P37" s="134"/>
      <c r="Q37" s="82" t="str">
        <f t="shared" si="2"/>
        <v xml:space="preserve"> </v>
      </c>
      <c r="R37" s="134"/>
      <c r="S37" s="83" t="str">
        <f t="shared" si="3"/>
        <v xml:space="preserve"> </v>
      </c>
    </row>
    <row r="38" spans="1:55" ht="15.75" customHeight="1" thickTop="1" x14ac:dyDescent="0.2">
      <c r="A38" s="84"/>
      <c r="B38" s="84"/>
      <c r="C38" s="85"/>
      <c r="D38" s="85"/>
      <c r="E38" s="86"/>
      <c r="F38" s="86"/>
      <c r="G38" s="86"/>
      <c r="H38" s="86"/>
      <c r="I38" s="86"/>
      <c r="J38" s="86"/>
      <c r="K38" s="87"/>
      <c r="L38" s="88"/>
      <c r="M38" s="89"/>
      <c r="N38" s="88"/>
      <c r="O38" s="89"/>
      <c r="P38" s="88"/>
      <c r="Q38" s="89"/>
      <c r="R38" s="88"/>
      <c r="S38" s="89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</row>
    <row r="39" spans="1:55" ht="15.75" customHeight="1" x14ac:dyDescent="0.2">
      <c r="A39" s="154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6"/>
      <c r="P39" s="155"/>
      <c r="Q39" s="155"/>
      <c r="R39" s="155"/>
      <c r="S39" s="155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E16:H16"/>
    <mergeCell ref="L16:M16"/>
    <mergeCell ref="N16:O16"/>
    <mergeCell ref="P16:Q16"/>
    <mergeCell ref="R16:S16"/>
    <mergeCell ref="E15:H15"/>
    <mergeCell ref="L15:M15"/>
    <mergeCell ref="N15:O15"/>
    <mergeCell ref="P15:Q15"/>
    <mergeCell ref="R15:S15"/>
    <mergeCell ref="B28:H28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37:H37"/>
    <mergeCell ref="A39:N39"/>
    <mergeCell ref="O39:S39"/>
    <mergeCell ref="B29:H29"/>
    <mergeCell ref="B30:H30"/>
    <mergeCell ref="B31:H31"/>
    <mergeCell ref="B32:H32"/>
    <mergeCell ref="B33:H33"/>
    <mergeCell ref="B34:H34"/>
  </mergeCells>
  <printOptions horizontalCentered="1"/>
  <pageMargins left="0.25" right="0.25" top="0.25" bottom="0.25" header="0.375" footer="0.1"/>
  <pageSetup scale="97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9"/>
  <sheetViews>
    <sheetView showGridLines="0" topLeftCell="A3" zoomScaleNormal="100" workbookViewId="0">
      <selection activeCell="O20" activeCellId="1" sqref="O18 O20"/>
    </sheetView>
  </sheetViews>
  <sheetFormatPr defaultRowHeight="12.75" x14ac:dyDescent="0.2"/>
  <cols>
    <col min="1" max="1" width="3.42578125" style="150" customWidth="1"/>
    <col min="2" max="3" width="10.42578125" style="150" customWidth="1"/>
    <col min="4" max="4" width="18.28515625" style="150" customWidth="1"/>
    <col min="5" max="5" width="5.28515625" style="150" customWidth="1"/>
    <col min="6" max="7" width="2.5703125" style="150" customWidth="1"/>
    <col min="8" max="8" width="5.28515625" style="150" customWidth="1"/>
    <col min="9" max="19" width="7.42578125" style="150" customWidth="1"/>
    <col min="20" max="21" width="9.140625" style="150" customWidth="1"/>
    <col min="22" max="16384" width="9.140625" style="150"/>
  </cols>
  <sheetData>
    <row r="1" spans="1:22" ht="39" customHeight="1" thickBot="1" x14ac:dyDescent="0.25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</row>
    <row r="2" spans="1:22" ht="13.5" customHeight="1" thickTop="1" x14ac:dyDescent="0.2">
      <c r="A2" s="13"/>
      <c r="B2" s="14" t="s">
        <v>0</v>
      </c>
      <c r="C2" s="198" t="s">
        <v>1</v>
      </c>
      <c r="D2" s="199"/>
      <c r="E2" s="200" t="s">
        <v>2</v>
      </c>
      <c r="F2" s="201"/>
      <c r="G2" s="201"/>
      <c r="H2" s="202"/>
      <c r="I2" s="203" t="s">
        <v>3</v>
      </c>
      <c r="J2" s="201"/>
      <c r="K2" s="201"/>
      <c r="L2" s="201"/>
      <c r="M2" s="201"/>
      <c r="N2" s="201"/>
      <c r="O2" s="201"/>
      <c r="P2" s="201"/>
      <c r="Q2" s="201"/>
      <c r="R2" s="201"/>
      <c r="S2" s="199"/>
    </row>
    <row r="3" spans="1:22" ht="13.5" customHeight="1" x14ac:dyDescent="0.2">
      <c r="A3" s="15"/>
      <c r="B3" s="16" t="s">
        <v>4</v>
      </c>
      <c r="C3" s="195">
        <v>43711</v>
      </c>
      <c r="D3" s="169"/>
      <c r="E3" s="204" t="s">
        <v>5</v>
      </c>
      <c r="F3" s="205"/>
      <c r="G3" s="205"/>
      <c r="H3" s="206"/>
      <c r="I3" s="209"/>
      <c r="J3" s="205"/>
      <c r="K3" s="205"/>
      <c r="L3" s="205"/>
      <c r="M3" s="205"/>
      <c r="N3" s="205"/>
      <c r="O3" s="205"/>
      <c r="P3" s="205"/>
      <c r="Q3" s="205"/>
      <c r="R3" s="205"/>
      <c r="S3" s="210"/>
    </row>
    <row r="4" spans="1:22" ht="13.5" customHeight="1" thickBot="1" x14ac:dyDescent="0.25">
      <c r="A4" s="17"/>
      <c r="B4" s="18" t="s">
        <v>6</v>
      </c>
      <c r="C4" s="191" t="s">
        <v>7</v>
      </c>
      <c r="D4" s="169"/>
      <c r="E4" s="207"/>
      <c r="F4" s="197"/>
      <c r="G4" s="197"/>
      <c r="H4" s="208"/>
      <c r="I4" s="211"/>
      <c r="J4" s="197"/>
      <c r="K4" s="197"/>
      <c r="L4" s="197"/>
      <c r="M4" s="197"/>
      <c r="N4" s="197"/>
      <c r="O4" s="197"/>
      <c r="P4" s="197"/>
      <c r="Q4" s="197"/>
      <c r="R4" s="197"/>
      <c r="S4" s="212"/>
    </row>
    <row r="5" spans="1:22" ht="13.5" customHeight="1" thickTop="1" x14ac:dyDescent="0.2">
      <c r="A5" s="19"/>
      <c r="B5" s="18" t="s">
        <v>8</v>
      </c>
      <c r="C5" s="191" t="s">
        <v>9</v>
      </c>
      <c r="D5" s="169"/>
      <c r="E5" s="20" t="s">
        <v>10</v>
      </c>
      <c r="F5" s="21"/>
      <c r="G5" s="22"/>
      <c r="H5" s="23"/>
      <c r="I5" s="192" t="s">
        <v>11</v>
      </c>
      <c r="J5" s="193"/>
      <c r="K5" s="194"/>
      <c r="L5" s="24" t="s">
        <v>12</v>
      </c>
      <c r="M5" s="25"/>
      <c r="N5" s="22"/>
      <c r="O5" s="26"/>
      <c r="P5" s="27" t="s">
        <v>13</v>
      </c>
      <c r="Q5" s="28"/>
      <c r="R5" s="22"/>
      <c r="S5" s="29"/>
      <c r="V5" s="30">
        <f>IF(ISBLANK(L14)," ",SQRT(1+L14/L13))</f>
        <v>1.4142135623730951</v>
      </c>
    </row>
    <row r="6" spans="1:22" ht="13.5" customHeight="1" x14ac:dyDescent="0.2">
      <c r="A6" s="31"/>
      <c r="B6" s="32" t="s">
        <v>14</v>
      </c>
      <c r="C6" s="195">
        <v>43711</v>
      </c>
      <c r="D6" s="169"/>
      <c r="E6" s="33"/>
      <c r="F6" s="34"/>
      <c r="G6" s="35"/>
      <c r="H6" s="36"/>
      <c r="I6" s="37" t="s">
        <v>15</v>
      </c>
      <c r="J6" s="38" t="s">
        <v>16</v>
      </c>
      <c r="K6" s="38" t="s">
        <v>17</v>
      </c>
      <c r="L6" s="39" t="s">
        <v>18</v>
      </c>
      <c r="M6" s="40"/>
      <c r="N6" s="41" t="s">
        <v>19</v>
      </c>
      <c r="O6" s="40"/>
      <c r="P6" s="42" t="s">
        <v>18</v>
      </c>
      <c r="Q6" s="43"/>
      <c r="R6" s="41" t="s">
        <v>19</v>
      </c>
      <c r="S6" s="44"/>
      <c r="V6" s="30">
        <f>IF(ISBLANK(L14)," ",SQRT(L11*L14))</f>
        <v>1.4142135623730951</v>
      </c>
    </row>
    <row r="7" spans="1:22" ht="13.5" customHeight="1" x14ac:dyDescent="0.2">
      <c r="A7" s="45"/>
      <c r="B7" s="18" t="s">
        <v>20</v>
      </c>
      <c r="C7" s="191" t="s">
        <v>21</v>
      </c>
      <c r="D7" s="169"/>
      <c r="E7" s="46"/>
      <c r="F7" s="47"/>
      <c r="G7" s="48"/>
      <c r="H7" s="49" t="s">
        <v>22</v>
      </c>
      <c r="I7" s="116"/>
      <c r="J7" s="144"/>
      <c r="K7" s="117"/>
      <c r="L7" s="190" t="s">
        <v>23</v>
      </c>
      <c r="M7" s="186"/>
      <c r="N7" s="190" t="str">
        <f>IF(L7="","",L7)</f>
        <v>2360/43-93</v>
      </c>
      <c r="O7" s="186"/>
      <c r="P7" s="185" t="s">
        <v>24</v>
      </c>
      <c r="Q7" s="186"/>
      <c r="R7" s="187" t="str">
        <f>IF(P7="","",P7)</f>
        <v>2929/43-10-1</v>
      </c>
      <c r="S7" s="188"/>
      <c r="V7" s="30">
        <f>IF(ISBLANK(L14)," ",V5*V6)</f>
        <v>2.0000000000000004</v>
      </c>
    </row>
    <row r="8" spans="1:22" ht="13.5" customHeight="1" thickBot="1" x14ac:dyDescent="0.25">
      <c r="A8" s="50"/>
      <c r="B8" s="18" t="s">
        <v>25</v>
      </c>
      <c r="C8" s="189"/>
      <c r="D8" s="172"/>
      <c r="E8" s="51"/>
      <c r="F8" s="52"/>
      <c r="G8" s="48"/>
      <c r="H8" s="49" t="s">
        <v>26</v>
      </c>
      <c r="I8" s="116"/>
      <c r="J8" s="116"/>
      <c r="K8" s="118"/>
      <c r="L8" s="173" t="s">
        <v>27</v>
      </c>
      <c r="M8" s="159"/>
      <c r="N8" s="173" t="s">
        <v>27</v>
      </c>
      <c r="O8" s="159"/>
      <c r="P8" s="177" t="s">
        <v>28</v>
      </c>
      <c r="Q8" s="159"/>
      <c r="R8" s="178" t="str">
        <f>IF(P8="","",P8)</f>
        <v>143878/PR147628</v>
      </c>
      <c r="S8" s="169"/>
      <c r="V8" s="30">
        <f>IF(ISBLANK(N14)," ",SQRT(1+N14/N13))</f>
        <v>1.4142135623730951</v>
      </c>
    </row>
    <row r="9" spans="1:22" ht="13.5" customHeight="1" thickTop="1" x14ac:dyDescent="0.2">
      <c r="A9" s="1" t="s">
        <v>29</v>
      </c>
      <c r="B9" s="53"/>
      <c r="C9" s="54"/>
      <c r="D9" s="2" t="s">
        <v>12</v>
      </c>
      <c r="E9" s="51"/>
      <c r="F9" s="52"/>
      <c r="G9" s="55"/>
      <c r="H9" s="49" t="s">
        <v>30</v>
      </c>
      <c r="I9" s="146"/>
      <c r="J9" s="145"/>
      <c r="K9" s="119"/>
      <c r="L9" s="179">
        <v>43996</v>
      </c>
      <c r="M9" s="159"/>
      <c r="N9" s="179">
        <v>43996</v>
      </c>
      <c r="O9" s="159"/>
      <c r="P9" s="180">
        <v>43994</v>
      </c>
      <c r="Q9" s="159"/>
      <c r="R9" s="181">
        <f>IF(P9="","",P9)</f>
        <v>43994</v>
      </c>
      <c r="S9" s="169"/>
      <c r="V9" s="30">
        <f>IF(ISBLANK(N14)," ",SQRT(N11*N14))</f>
        <v>12.569805089976535</v>
      </c>
    </row>
    <row r="10" spans="1:22" ht="13.5" customHeight="1" x14ac:dyDescent="0.2">
      <c r="A10" s="3" t="s">
        <v>31</v>
      </c>
      <c r="B10" s="56"/>
      <c r="C10" s="56"/>
      <c r="D10" s="4" t="s">
        <v>32</v>
      </c>
      <c r="E10" s="57"/>
      <c r="F10" s="58"/>
      <c r="G10" s="59"/>
      <c r="H10" s="60" t="s">
        <v>33</v>
      </c>
      <c r="I10" s="61"/>
      <c r="J10" s="62"/>
      <c r="K10" s="63"/>
      <c r="L10" s="182">
        <v>0.21360000000000001</v>
      </c>
      <c r="M10" s="159"/>
      <c r="N10" s="182">
        <v>0.34799999999999998</v>
      </c>
      <c r="O10" s="159"/>
      <c r="P10" s="183">
        <v>0.37369999999999998</v>
      </c>
      <c r="Q10" s="159"/>
      <c r="R10" s="184">
        <v>0.39350000000000002</v>
      </c>
      <c r="S10" s="169"/>
      <c r="V10" s="30">
        <f>IF(ISBLANK(N14)," ",V8*V9)</f>
        <v>17.776388834631181</v>
      </c>
    </row>
    <row r="11" spans="1:22" ht="13.5" customHeight="1" x14ac:dyDescent="0.2">
      <c r="A11" s="5" t="s">
        <v>34</v>
      </c>
      <c r="B11" s="56"/>
      <c r="C11" s="56"/>
      <c r="D11" s="2" t="s">
        <v>13</v>
      </c>
      <c r="E11" s="64"/>
      <c r="F11" s="65"/>
      <c r="G11" s="66"/>
      <c r="H11" s="49" t="s">
        <v>35</v>
      </c>
      <c r="I11" s="120"/>
      <c r="J11" s="120"/>
      <c r="K11" s="121"/>
      <c r="L11" s="175">
        <v>2</v>
      </c>
      <c r="M11" s="159"/>
      <c r="N11" s="175">
        <v>158</v>
      </c>
      <c r="O11" s="159"/>
      <c r="P11" s="175">
        <v>4</v>
      </c>
      <c r="Q11" s="159"/>
      <c r="R11" s="176">
        <v>2590</v>
      </c>
      <c r="S11" s="169"/>
      <c r="V11" s="30">
        <f>IF(ISBLANK(P13)," ",SQRT(1+P14/P13))</f>
        <v>1.0082988974836116</v>
      </c>
    </row>
    <row r="12" spans="1:22" ht="13.5" customHeight="1" x14ac:dyDescent="0.2">
      <c r="A12" s="5" t="s">
        <v>36</v>
      </c>
      <c r="B12" s="67"/>
      <c r="C12" s="56"/>
      <c r="D12" s="4" t="s">
        <v>37</v>
      </c>
      <c r="E12" s="51"/>
      <c r="F12" s="52"/>
      <c r="G12" s="48"/>
      <c r="H12" s="49" t="s">
        <v>38</v>
      </c>
      <c r="I12" s="61"/>
      <c r="J12" s="68"/>
      <c r="K12" s="61"/>
      <c r="L12" s="177">
        <v>1</v>
      </c>
      <c r="M12" s="159"/>
      <c r="N12" s="177">
        <v>1</v>
      </c>
      <c r="O12" s="159"/>
      <c r="P12" s="177">
        <v>1</v>
      </c>
      <c r="Q12" s="159"/>
      <c r="R12" s="178">
        <v>1</v>
      </c>
      <c r="S12" s="169"/>
      <c r="V12" s="30" t="s">
        <v>57</v>
      </c>
    </row>
    <row r="13" spans="1:22" ht="13.5" customHeight="1" x14ac:dyDescent="0.2">
      <c r="A13" s="3" t="s">
        <v>39</v>
      </c>
      <c r="B13" s="67"/>
      <c r="C13" s="56"/>
      <c r="D13" s="4" t="s">
        <v>40</v>
      </c>
      <c r="E13" s="51"/>
      <c r="F13" s="52"/>
      <c r="G13" s="69"/>
      <c r="H13" s="49" t="s">
        <v>41</v>
      </c>
      <c r="I13" s="61"/>
      <c r="J13" s="68"/>
      <c r="K13" s="70"/>
      <c r="L13" s="173">
        <v>1</v>
      </c>
      <c r="M13" s="159"/>
      <c r="N13" s="173">
        <v>1</v>
      </c>
      <c r="O13" s="159"/>
      <c r="P13" s="173">
        <v>60</v>
      </c>
      <c r="Q13" s="159"/>
      <c r="R13" s="174">
        <v>60</v>
      </c>
      <c r="S13" s="169"/>
      <c r="V13" s="30" t="e">
        <f>IF(ISBLANK(P14)," ",V11*V12)</f>
        <v>#VALUE!</v>
      </c>
    </row>
    <row r="14" spans="1:22" ht="13.5" customHeight="1" x14ac:dyDescent="0.2">
      <c r="A14" s="3" t="s">
        <v>42</v>
      </c>
      <c r="B14" s="67"/>
      <c r="C14" s="56"/>
      <c r="E14" s="51"/>
      <c r="F14" s="52"/>
      <c r="G14" s="69"/>
      <c r="H14" s="49" t="s">
        <v>43</v>
      </c>
      <c r="I14" s="61"/>
      <c r="J14" s="68"/>
      <c r="K14" s="70"/>
      <c r="L14" s="173">
        <v>1</v>
      </c>
      <c r="M14" s="159"/>
      <c r="N14" s="173">
        <v>1</v>
      </c>
      <c r="O14" s="159"/>
      <c r="P14" s="173">
        <v>1</v>
      </c>
      <c r="Q14" s="159"/>
      <c r="R14" s="174">
        <v>1</v>
      </c>
      <c r="S14" s="169"/>
      <c r="V14" s="30">
        <f>IF(ISBLANK(R13)," ",SQRT(1+R14/R13))</f>
        <v>1.0082988974836116</v>
      </c>
    </row>
    <row r="15" spans="1:22" ht="13.5" customHeight="1" x14ac:dyDescent="0.2">
      <c r="A15" s="3" t="s">
        <v>44</v>
      </c>
      <c r="B15" s="56"/>
      <c r="C15" s="56"/>
      <c r="E15" s="160" t="s">
        <v>45</v>
      </c>
      <c r="F15" s="158"/>
      <c r="G15" s="158"/>
      <c r="H15" s="159"/>
      <c r="I15" s="71"/>
      <c r="J15" s="72"/>
      <c r="K15" s="73"/>
      <c r="L15" s="161">
        <f>IF(ISBLANK(L11)," ",3+3.29*((L11/L13)*L14*(1+(L14/L13)))^0.5)</f>
        <v>9.58</v>
      </c>
      <c r="M15" s="159"/>
      <c r="N15" s="161">
        <f>IF(ISBLANK(N11)," ",3+3.29*((N11/N13)*N14*(1+(N14/N13)))^0.5)</f>
        <v>61.484319265936577</v>
      </c>
      <c r="O15" s="159"/>
      <c r="P15" s="161">
        <f>IF(ISBLANK(P11)," ",3+3.29*((P11/P13)*P14*(1+(P14/P13)))^0.5)</f>
        <v>3.8565240477910963</v>
      </c>
      <c r="Q15" s="159"/>
      <c r="R15" s="168">
        <f>IF(ISBLANK(R11)," ",3+3.29*((R11/R13)*R14*(1+(R14/R13)))^0.5)</f>
        <v>24.795129164053552</v>
      </c>
      <c r="S15" s="169"/>
      <c r="V15" s="30" t="e">
        <f>IF(ISBLANK(R14)," ",V14*#REF!)</f>
        <v>#REF!</v>
      </c>
    </row>
    <row r="16" spans="1:22" ht="13.5" customHeight="1" thickBot="1" x14ac:dyDescent="0.25">
      <c r="A16" s="3" t="s">
        <v>46</v>
      </c>
      <c r="B16" s="56"/>
      <c r="C16" s="56"/>
      <c r="D16" s="74"/>
      <c r="E16" s="170" t="s">
        <v>47</v>
      </c>
      <c r="F16" s="152"/>
      <c r="G16" s="152"/>
      <c r="H16" s="153"/>
      <c r="I16" s="71"/>
      <c r="J16" s="72"/>
      <c r="K16" s="73"/>
      <c r="L16" s="161">
        <f>IF(ISBLANK(L11)," ",(3+3.29*((L11/L13)*L14*(1+(L14/L13)))^0.5)/L14/L10/L12)</f>
        <v>44.850187265917597</v>
      </c>
      <c r="M16" s="159"/>
      <c r="N16" s="161">
        <f>IF(ISBLANK(N11)," ",(3+3.29*((N11/N13)*N14*(1+(N14/N13)))^0.5)/N14/N10/N12)</f>
        <v>176.67907835039247</v>
      </c>
      <c r="O16" s="159"/>
      <c r="P16" s="161">
        <f>IF(ISBLANK(P11)," ",(3+3.29*((P11/P13)*P14*(1+(P14/P13)))^0.5)/P14/P10/P12)</f>
        <v>10.319839571290062</v>
      </c>
      <c r="Q16" s="159"/>
      <c r="R16" s="171">
        <f>IF(ISBLANK(R11)," ",(3+3.29*((R11/R13)*R14*(1+(R14/R13)))^0.5)/R14/R10/R12)</f>
        <v>63.011764076374973</v>
      </c>
      <c r="S16" s="172"/>
      <c r="V16" s="30"/>
    </row>
    <row r="17" spans="1:21" ht="24" customHeight="1" thickTop="1" thickBot="1" x14ac:dyDescent="0.25">
      <c r="A17" s="6" t="s">
        <v>48</v>
      </c>
      <c r="B17" s="162" t="s">
        <v>49</v>
      </c>
      <c r="C17" s="163"/>
      <c r="D17" s="163"/>
      <c r="E17" s="163"/>
      <c r="F17" s="163"/>
      <c r="G17" s="163"/>
      <c r="H17" s="164"/>
      <c r="I17" s="11" t="s">
        <v>50</v>
      </c>
      <c r="J17" s="12" t="s">
        <v>16</v>
      </c>
      <c r="K17" s="8" t="s">
        <v>17</v>
      </c>
      <c r="L17" s="7" t="s">
        <v>51</v>
      </c>
      <c r="M17" s="8" t="s">
        <v>52</v>
      </c>
      <c r="N17" s="7" t="s">
        <v>51</v>
      </c>
      <c r="O17" s="8" t="s">
        <v>52</v>
      </c>
      <c r="P17" s="7" t="s">
        <v>51</v>
      </c>
      <c r="Q17" s="9" t="s">
        <v>52</v>
      </c>
      <c r="R17" s="7" t="s">
        <v>51</v>
      </c>
      <c r="S17" s="10" t="s">
        <v>52</v>
      </c>
    </row>
    <row r="18" spans="1:21" s="80" customFormat="1" ht="15.6" customHeight="1" thickTop="1" x14ac:dyDescent="0.2">
      <c r="A18" s="122">
        <v>21</v>
      </c>
      <c r="B18" s="165" t="s">
        <v>55</v>
      </c>
      <c r="C18" s="166"/>
      <c r="D18" s="166"/>
      <c r="E18" s="166"/>
      <c r="F18" s="166"/>
      <c r="G18" s="166"/>
      <c r="H18" s="167"/>
      <c r="I18" s="123"/>
      <c r="J18" s="124"/>
      <c r="K18" s="124"/>
      <c r="L18" s="125">
        <v>24</v>
      </c>
      <c r="M18" s="75">
        <f t="shared" ref="M18:M37" si="0">IF(ISBLANK(L18)," ",((L18/$L$14)-($L$11/$L$13))/$L$10/$L$12)</f>
        <v>102.99625468164794</v>
      </c>
      <c r="N18" s="125">
        <v>911</v>
      </c>
      <c r="O18" s="76">
        <f t="shared" ref="O18:O37" si="1">IF(ISBLANK(N18)," ",((N18/$N$14)-($N$11/$N$13))/$N$10/$N$12)</f>
        <v>2163.7931034482758</v>
      </c>
      <c r="P18" s="125">
        <v>1</v>
      </c>
      <c r="Q18" s="77">
        <f t="shared" ref="Q18:Q37" si="2">IF(ISBLANK(P18)," ",((P18/$P$14)-($P$11/$P$13))/$P$10/$P$12)</f>
        <v>2.4975470520024978</v>
      </c>
      <c r="R18" s="78">
        <v>48</v>
      </c>
      <c r="S18" s="79">
        <f t="shared" ref="S18:S37" si="3">IF(ISBLANK(R18)," ",((R18/$R$14)-($R$11/$R$13))/$R$10/$R$12)</f>
        <v>12.282930961457016</v>
      </c>
    </row>
    <row r="19" spans="1:21" s="80" customFormat="1" ht="15.6" customHeight="1" x14ac:dyDescent="0.2">
      <c r="A19" s="126"/>
      <c r="B19" s="157" t="s">
        <v>56</v>
      </c>
      <c r="C19" s="158"/>
      <c r="D19" s="158"/>
      <c r="E19" s="158"/>
      <c r="F19" s="158"/>
      <c r="G19" s="158"/>
      <c r="H19" s="159"/>
      <c r="I19" s="127"/>
      <c r="J19" s="124"/>
      <c r="K19" s="124"/>
      <c r="L19" s="128">
        <v>1</v>
      </c>
      <c r="M19" s="75">
        <f t="shared" si="0"/>
        <v>-4.6816479400749058</v>
      </c>
      <c r="N19" s="128">
        <v>693</v>
      </c>
      <c r="O19" s="75">
        <f t="shared" si="1"/>
        <v>1537.3563218390805</v>
      </c>
      <c r="P19" s="128"/>
      <c r="Q19" s="75" t="str">
        <f t="shared" si="2"/>
        <v xml:space="preserve"> </v>
      </c>
      <c r="R19" s="78"/>
      <c r="S19" s="81" t="str">
        <f t="shared" si="3"/>
        <v xml:space="preserve"> </v>
      </c>
    </row>
    <row r="20" spans="1:21" s="80" customFormat="1" ht="15.6" customHeight="1" x14ac:dyDescent="0.2">
      <c r="A20" s="122">
        <v>22</v>
      </c>
      <c r="B20" s="157" t="s">
        <v>55</v>
      </c>
      <c r="C20" s="158"/>
      <c r="D20" s="158"/>
      <c r="E20" s="158"/>
      <c r="F20" s="158"/>
      <c r="G20" s="158"/>
      <c r="H20" s="159"/>
      <c r="I20" s="127"/>
      <c r="J20" s="124"/>
      <c r="K20" s="124"/>
      <c r="L20" s="128">
        <v>19</v>
      </c>
      <c r="M20" s="75">
        <f t="shared" si="0"/>
        <v>79.588014981273403</v>
      </c>
      <c r="N20" s="128">
        <v>998</v>
      </c>
      <c r="O20" s="75">
        <f t="shared" si="1"/>
        <v>2413.7931034482758</v>
      </c>
      <c r="P20" s="128">
        <v>1</v>
      </c>
      <c r="Q20" s="75">
        <f t="shared" si="2"/>
        <v>2.4975470520024978</v>
      </c>
      <c r="R20" s="78">
        <v>94</v>
      </c>
      <c r="S20" s="81">
        <f t="shared" si="3"/>
        <v>129.18254976704787</v>
      </c>
    </row>
    <row r="21" spans="1:21" s="80" customFormat="1" ht="15.6" customHeight="1" x14ac:dyDescent="0.2">
      <c r="A21" s="126"/>
      <c r="B21" s="157" t="s">
        <v>56</v>
      </c>
      <c r="C21" s="158"/>
      <c r="D21" s="158"/>
      <c r="E21" s="158"/>
      <c r="F21" s="158"/>
      <c r="G21" s="158"/>
      <c r="H21" s="159"/>
      <c r="I21" s="127"/>
      <c r="J21" s="124"/>
      <c r="K21" s="124"/>
      <c r="L21" s="128">
        <v>0</v>
      </c>
      <c r="M21" s="75">
        <f t="shared" si="0"/>
        <v>-9.3632958801498116</v>
      </c>
      <c r="N21" s="128">
        <v>707</v>
      </c>
      <c r="O21" s="75">
        <f t="shared" si="1"/>
        <v>1577.5862068965519</v>
      </c>
      <c r="P21" s="128"/>
      <c r="Q21" s="75" t="str">
        <f t="shared" si="2"/>
        <v xml:space="preserve"> </v>
      </c>
      <c r="R21" s="78"/>
      <c r="S21" s="81" t="str">
        <f t="shared" si="3"/>
        <v xml:space="preserve"> </v>
      </c>
    </row>
    <row r="22" spans="1:21" s="80" customFormat="1" ht="15.6" customHeight="1" x14ac:dyDescent="0.2">
      <c r="A22" s="122">
        <v>23</v>
      </c>
      <c r="B22" s="157" t="s">
        <v>53</v>
      </c>
      <c r="C22" s="158"/>
      <c r="D22" s="158"/>
      <c r="E22" s="158"/>
      <c r="F22" s="158"/>
      <c r="G22" s="158"/>
      <c r="H22" s="159"/>
      <c r="I22" s="127"/>
      <c r="J22" s="124"/>
      <c r="K22" s="124"/>
      <c r="L22" s="128">
        <v>4</v>
      </c>
      <c r="M22" s="75">
        <f t="shared" si="0"/>
        <v>9.3632958801498116</v>
      </c>
      <c r="N22" s="128">
        <v>10244</v>
      </c>
      <c r="O22" s="75">
        <f t="shared" si="1"/>
        <v>28982.758620689656</v>
      </c>
      <c r="P22" s="128">
        <v>1</v>
      </c>
      <c r="Q22" s="75">
        <f t="shared" si="2"/>
        <v>2.4975470520024978</v>
      </c>
      <c r="R22" s="78">
        <v>70</v>
      </c>
      <c r="S22" s="81">
        <f t="shared" si="3"/>
        <v>68.191444303261335</v>
      </c>
    </row>
    <row r="23" spans="1:21" s="80" customFormat="1" ht="15.6" customHeight="1" x14ac:dyDescent="0.2">
      <c r="A23" s="126"/>
      <c r="B23" s="157" t="s">
        <v>53</v>
      </c>
      <c r="C23" s="158"/>
      <c r="D23" s="158"/>
      <c r="E23" s="158"/>
      <c r="F23" s="158"/>
      <c r="G23" s="158"/>
      <c r="H23" s="159"/>
      <c r="I23" s="127"/>
      <c r="J23" s="124"/>
      <c r="K23" s="124"/>
      <c r="L23" s="128">
        <v>3</v>
      </c>
      <c r="M23" s="75">
        <f t="shared" si="0"/>
        <v>4.6816479400749058</v>
      </c>
      <c r="N23" s="128">
        <v>1774</v>
      </c>
      <c r="O23" s="75">
        <f t="shared" si="1"/>
        <v>4643.6781609195405</v>
      </c>
      <c r="P23" s="128"/>
      <c r="Q23" s="75" t="str">
        <f t="shared" si="2"/>
        <v xml:space="preserve"> </v>
      </c>
      <c r="R23" s="78"/>
      <c r="S23" s="81" t="str">
        <f t="shared" si="3"/>
        <v xml:space="preserve"> </v>
      </c>
    </row>
    <row r="24" spans="1:21" s="80" customFormat="1" ht="15.6" customHeight="1" x14ac:dyDescent="0.2">
      <c r="A24" s="122"/>
      <c r="B24" s="157"/>
      <c r="C24" s="158"/>
      <c r="D24" s="158"/>
      <c r="E24" s="158"/>
      <c r="F24" s="158"/>
      <c r="G24" s="158"/>
      <c r="H24" s="159"/>
      <c r="I24" s="127"/>
      <c r="J24" s="124"/>
      <c r="K24" s="124"/>
      <c r="L24" s="128"/>
      <c r="M24" s="75" t="str">
        <f t="shared" si="0"/>
        <v xml:space="preserve"> </v>
      </c>
      <c r="N24" s="128"/>
      <c r="O24" s="75" t="str">
        <f t="shared" si="1"/>
        <v xml:space="preserve"> </v>
      </c>
      <c r="P24" s="128"/>
      <c r="Q24" s="75" t="str">
        <f t="shared" si="2"/>
        <v xml:space="preserve"> </v>
      </c>
      <c r="R24" s="78"/>
      <c r="S24" s="81" t="str">
        <f t="shared" si="3"/>
        <v xml:space="preserve"> </v>
      </c>
    </row>
    <row r="25" spans="1:21" s="80" customFormat="1" ht="15.6" customHeight="1" x14ac:dyDescent="0.2">
      <c r="A25" s="126"/>
      <c r="B25" s="157"/>
      <c r="C25" s="158"/>
      <c r="D25" s="158"/>
      <c r="E25" s="158"/>
      <c r="F25" s="158"/>
      <c r="G25" s="158"/>
      <c r="H25" s="159"/>
      <c r="I25" s="127"/>
      <c r="J25" s="124"/>
      <c r="K25" s="124"/>
      <c r="L25" s="128"/>
      <c r="M25" s="75" t="str">
        <f t="shared" si="0"/>
        <v xml:space="preserve"> </v>
      </c>
      <c r="N25" s="128"/>
      <c r="O25" s="75" t="str">
        <f t="shared" si="1"/>
        <v xml:space="preserve"> </v>
      </c>
      <c r="P25" s="128"/>
      <c r="Q25" s="75" t="str">
        <f t="shared" si="2"/>
        <v xml:space="preserve"> </v>
      </c>
      <c r="R25" s="78"/>
      <c r="S25" s="81" t="str">
        <f t="shared" si="3"/>
        <v xml:space="preserve"> </v>
      </c>
    </row>
    <row r="26" spans="1:21" s="80" customFormat="1" ht="15.6" customHeight="1" x14ac:dyDescent="0.2">
      <c r="A26" s="122"/>
      <c r="B26" s="157"/>
      <c r="C26" s="158"/>
      <c r="D26" s="158"/>
      <c r="E26" s="158"/>
      <c r="F26" s="158"/>
      <c r="G26" s="158"/>
      <c r="H26" s="159"/>
      <c r="I26" s="127"/>
      <c r="J26" s="124"/>
      <c r="K26" s="129"/>
      <c r="L26" s="128"/>
      <c r="M26" s="75" t="str">
        <f t="shared" si="0"/>
        <v xml:space="preserve"> </v>
      </c>
      <c r="N26" s="128"/>
      <c r="O26" s="75" t="str">
        <f t="shared" si="1"/>
        <v xml:space="preserve"> </v>
      </c>
      <c r="P26" s="128"/>
      <c r="Q26" s="75" t="str">
        <f t="shared" si="2"/>
        <v xml:space="preserve"> </v>
      </c>
      <c r="R26" s="78"/>
      <c r="S26" s="81" t="str">
        <f t="shared" si="3"/>
        <v xml:space="preserve"> </v>
      </c>
    </row>
    <row r="27" spans="1:21" s="80" customFormat="1" ht="15.6" customHeight="1" x14ac:dyDescent="0.2">
      <c r="A27" s="126"/>
      <c r="B27" s="157"/>
      <c r="C27" s="158"/>
      <c r="D27" s="158"/>
      <c r="E27" s="158"/>
      <c r="F27" s="158"/>
      <c r="G27" s="158"/>
      <c r="H27" s="159"/>
      <c r="I27" s="127"/>
      <c r="J27" s="124"/>
      <c r="K27" s="129"/>
      <c r="L27" s="128"/>
      <c r="M27" s="75" t="str">
        <f t="shared" si="0"/>
        <v xml:space="preserve"> </v>
      </c>
      <c r="N27" s="128"/>
      <c r="O27" s="75" t="str">
        <f t="shared" si="1"/>
        <v xml:space="preserve"> </v>
      </c>
      <c r="P27" s="128"/>
      <c r="Q27" s="75" t="str">
        <f t="shared" si="2"/>
        <v xml:space="preserve"> </v>
      </c>
      <c r="R27" s="78"/>
      <c r="S27" s="81" t="str">
        <f t="shared" si="3"/>
        <v xml:space="preserve"> </v>
      </c>
    </row>
    <row r="28" spans="1:21" s="80" customFormat="1" ht="15.6" customHeight="1" x14ac:dyDescent="0.2">
      <c r="A28" s="122"/>
      <c r="B28" s="157"/>
      <c r="C28" s="158"/>
      <c r="D28" s="158"/>
      <c r="E28" s="158"/>
      <c r="F28" s="158"/>
      <c r="G28" s="158"/>
      <c r="H28" s="159"/>
      <c r="I28" s="127"/>
      <c r="J28" s="124"/>
      <c r="K28" s="129"/>
      <c r="L28" s="128"/>
      <c r="M28" s="75" t="str">
        <f t="shared" si="0"/>
        <v xml:space="preserve"> </v>
      </c>
      <c r="N28" s="128"/>
      <c r="O28" s="75" t="str">
        <f t="shared" si="1"/>
        <v xml:space="preserve"> </v>
      </c>
      <c r="P28" s="128"/>
      <c r="Q28" s="75" t="str">
        <f t="shared" si="2"/>
        <v xml:space="preserve"> </v>
      </c>
      <c r="R28" s="78"/>
      <c r="S28" s="81" t="str">
        <f t="shared" si="3"/>
        <v xml:space="preserve"> </v>
      </c>
    </row>
    <row r="29" spans="1:21" s="80" customFormat="1" ht="15.6" customHeight="1" x14ac:dyDescent="0.2">
      <c r="A29" s="126"/>
      <c r="B29" s="157"/>
      <c r="C29" s="158"/>
      <c r="D29" s="158"/>
      <c r="E29" s="158"/>
      <c r="F29" s="158"/>
      <c r="G29" s="158"/>
      <c r="H29" s="159"/>
      <c r="I29" s="127"/>
      <c r="J29" s="124"/>
      <c r="K29" s="129"/>
      <c r="L29" s="128"/>
      <c r="M29" s="75" t="str">
        <f t="shared" si="0"/>
        <v xml:space="preserve"> </v>
      </c>
      <c r="N29" s="128"/>
      <c r="O29" s="75" t="str">
        <f t="shared" si="1"/>
        <v xml:space="preserve"> </v>
      </c>
      <c r="P29" s="128"/>
      <c r="Q29" s="75" t="str">
        <f t="shared" si="2"/>
        <v xml:space="preserve"> </v>
      </c>
      <c r="R29" s="78"/>
      <c r="S29" s="81" t="str">
        <f t="shared" si="3"/>
        <v xml:space="preserve"> </v>
      </c>
      <c r="U29" s="80" t="s">
        <v>57</v>
      </c>
    </row>
    <row r="30" spans="1:21" s="80" customFormat="1" ht="15.6" customHeight="1" x14ac:dyDescent="0.2">
      <c r="A30" s="122"/>
      <c r="B30" s="157"/>
      <c r="C30" s="158"/>
      <c r="D30" s="158"/>
      <c r="E30" s="158"/>
      <c r="F30" s="158"/>
      <c r="G30" s="158"/>
      <c r="H30" s="159"/>
      <c r="I30" s="127"/>
      <c r="J30" s="124"/>
      <c r="K30" s="129"/>
      <c r="L30" s="128"/>
      <c r="M30" s="75" t="str">
        <f t="shared" si="0"/>
        <v xml:space="preserve"> </v>
      </c>
      <c r="N30" s="128"/>
      <c r="O30" s="75" t="str">
        <f t="shared" si="1"/>
        <v xml:space="preserve"> </v>
      </c>
      <c r="P30" s="128"/>
      <c r="Q30" s="75" t="str">
        <f t="shared" si="2"/>
        <v xml:space="preserve"> </v>
      </c>
      <c r="R30" s="78"/>
      <c r="S30" s="81" t="str">
        <f t="shared" si="3"/>
        <v xml:space="preserve"> </v>
      </c>
    </row>
    <row r="31" spans="1:21" s="80" customFormat="1" ht="15.6" customHeight="1" x14ac:dyDescent="0.2">
      <c r="A31" s="126"/>
      <c r="B31" s="157"/>
      <c r="C31" s="158"/>
      <c r="D31" s="158"/>
      <c r="E31" s="158"/>
      <c r="F31" s="158"/>
      <c r="G31" s="158"/>
      <c r="H31" s="159"/>
      <c r="I31" s="127"/>
      <c r="J31" s="124"/>
      <c r="K31" s="129"/>
      <c r="L31" s="128"/>
      <c r="M31" s="75" t="str">
        <f t="shared" si="0"/>
        <v xml:space="preserve"> </v>
      </c>
      <c r="N31" s="128"/>
      <c r="O31" s="75" t="str">
        <f t="shared" si="1"/>
        <v xml:space="preserve"> </v>
      </c>
      <c r="P31" s="128"/>
      <c r="Q31" s="75" t="str">
        <f t="shared" si="2"/>
        <v xml:space="preserve"> </v>
      </c>
      <c r="R31" s="78"/>
      <c r="S31" s="81" t="str">
        <f t="shared" si="3"/>
        <v xml:space="preserve"> </v>
      </c>
    </row>
    <row r="32" spans="1:21" s="80" customFormat="1" ht="15.6" customHeight="1" x14ac:dyDescent="0.2">
      <c r="A32" s="122"/>
      <c r="B32" s="157"/>
      <c r="C32" s="158"/>
      <c r="D32" s="158"/>
      <c r="E32" s="158"/>
      <c r="F32" s="158"/>
      <c r="G32" s="158"/>
      <c r="H32" s="159"/>
      <c r="I32" s="127"/>
      <c r="J32" s="124"/>
      <c r="K32" s="129"/>
      <c r="L32" s="128"/>
      <c r="M32" s="75" t="str">
        <f t="shared" si="0"/>
        <v xml:space="preserve"> </v>
      </c>
      <c r="N32" s="128"/>
      <c r="O32" s="75" t="str">
        <f t="shared" si="1"/>
        <v xml:space="preserve"> </v>
      </c>
      <c r="P32" s="128"/>
      <c r="Q32" s="75" t="str">
        <f t="shared" si="2"/>
        <v xml:space="preserve"> </v>
      </c>
      <c r="R32" s="78"/>
      <c r="S32" s="81" t="str">
        <f t="shared" si="3"/>
        <v xml:space="preserve"> </v>
      </c>
    </row>
    <row r="33" spans="1:55" s="80" customFormat="1" ht="15.6" customHeight="1" x14ac:dyDescent="0.2">
      <c r="A33" s="126"/>
      <c r="B33" s="157"/>
      <c r="C33" s="158"/>
      <c r="D33" s="158"/>
      <c r="E33" s="158"/>
      <c r="F33" s="158"/>
      <c r="G33" s="158"/>
      <c r="H33" s="159"/>
      <c r="I33" s="127"/>
      <c r="J33" s="124"/>
      <c r="K33" s="129"/>
      <c r="L33" s="128"/>
      <c r="M33" s="75" t="str">
        <f t="shared" si="0"/>
        <v xml:space="preserve"> </v>
      </c>
      <c r="N33" s="128"/>
      <c r="O33" s="75" t="str">
        <f t="shared" si="1"/>
        <v xml:space="preserve"> </v>
      </c>
      <c r="P33" s="128"/>
      <c r="Q33" s="75" t="str">
        <f t="shared" si="2"/>
        <v xml:space="preserve"> </v>
      </c>
      <c r="R33" s="78"/>
      <c r="S33" s="81" t="str">
        <f t="shared" si="3"/>
        <v xml:space="preserve"> </v>
      </c>
    </row>
    <row r="34" spans="1:55" s="80" customFormat="1" ht="15.6" customHeight="1" x14ac:dyDescent="0.2">
      <c r="A34" s="122"/>
      <c r="B34" s="157"/>
      <c r="C34" s="158"/>
      <c r="D34" s="158"/>
      <c r="E34" s="158"/>
      <c r="F34" s="158"/>
      <c r="G34" s="158"/>
      <c r="H34" s="159"/>
      <c r="I34" s="127"/>
      <c r="J34" s="124"/>
      <c r="K34" s="129"/>
      <c r="L34" s="128"/>
      <c r="M34" s="75" t="str">
        <f t="shared" si="0"/>
        <v xml:space="preserve"> </v>
      </c>
      <c r="N34" s="128"/>
      <c r="O34" s="75" t="str">
        <f t="shared" si="1"/>
        <v xml:space="preserve"> </v>
      </c>
      <c r="P34" s="128"/>
      <c r="Q34" s="75" t="str">
        <f t="shared" si="2"/>
        <v xml:space="preserve"> </v>
      </c>
      <c r="R34" s="78"/>
      <c r="S34" s="81" t="str">
        <f t="shared" si="3"/>
        <v xml:space="preserve"> </v>
      </c>
    </row>
    <row r="35" spans="1:55" s="80" customFormat="1" ht="15.6" customHeight="1" x14ac:dyDescent="0.2">
      <c r="A35" s="126"/>
      <c r="B35" s="147"/>
      <c r="C35" s="148"/>
      <c r="D35" s="148"/>
      <c r="E35" s="148"/>
      <c r="F35" s="148"/>
      <c r="G35" s="148"/>
      <c r="H35" s="149"/>
      <c r="I35" s="127"/>
      <c r="J35" s="124"/>
      <c r="K35" s="129"/>
      <c r="L35" s="128"/>
      <c r="M35" s="75" t="str">
        <f t="shared" si="0"/>
        <v xml:space="preserve"> </v>
      </c>
      <c r="N35" s="128"/>
      <c r="O35" s="75" t="str">
        <f t="shared" si="1"/>
        <v xml:space="preserve"> </v>
      </c>
      <c r="P35" s="128"/>
      <c r="Q35" s="75" t="str">
        <f t="shared" si="2"/>
        <v xml:space="preserve"> </v>
      </c>
      <c r="R35" s="78"/>
      <c r="S35" s="81" t="str">
        <f t="shared" si="3"/>
        <v xml:space="preserve"> </v>
      </c>
    </row>
    <row r="36" spans="1:55" s="80" customFormat="1" ht="15.6" customHeight="1" x14ac:dyDescent="0.2">
      <c r="A36" s="122"/>
      <c r="B36" s="147"/>
      <c r="C36" s="148"/>
      <c r="D36" s="148"/>
      <c r="E36" s="148"/>
      <c r="F36" s="148"/>
      <c r="G36" s="148"/>
      <c r="H36" s="149"/>
      <c r="I36" s="127"/>
      <c r="J36" s="124"/>
      <c r="K36" s="129"/>
      <c r="L36" s="128"/>
      <c r="M36" s="75" t="str">
        <f t="shared" si="0"/>
        <v xml:space="preserve"> </v>
      </c>
      <c r="N36" s="128"/>
      <c r="O36" s="75" t="str">
        <f t="shared" si="1"/>
        <v xml:space="preserve"> </v>
      </c>
      <c r="P36" s="128"/>
      <c r="Q36" s="75" t="str">
        <f t="shared" si="2"/>
        <v xml:space="preserve"> </v>
      </c>
      <c r="R36" s="78"/>
      <c r="S36" s="81" t="str">
        <f t="shared" si="3"/>
        <v xml:space="preserve"> </v>
      </c>
    </row>
    <row r="37" spans="1:55" s="80" customFormat="1" ht="15.6" customHeight="1" thickBot="1" x14ac:dyDescent="0.25">
      <c r="A37" s="130"/>
      <c r="B37" s="151"/>
      <c r="C37" s="152"/>
      <c r="D37" s="152"/>
      <c r="E37" s="152"/>
      <c r="F37" s="152"/>
      <c r="G37" s="152"/>
      <c r="H37" s="153"/>
      <c r="I37" s="131"/>
      <c r="J37" s="132"/>
      <c r="K37" s="133"/>
      <c r="L37" s="134"/>
      <c r="M37" s="82" t="str">
        <f t="shared" si="0"/>
        <v xml:space="preserve"> </v>
      </c>
      <c r="N37" s="134"/>
      <c r="O37" s="82" t="str">
        <f t="shared" si="1"/>
        <v xml:space="preserve"> </v>
      </c>
      <c r="P37" s="134"/>
      <c r="Q37" s="82" t="str">
        <f t="shared" si="2"/>
        <v xml:space="preserve"> </v>
      </c>
      <c r="R37" s="134"/>
      <c r="S37" s="83" t="str">
        <f t="shared" si="3"/>
        <v xml:space="preserve"> </v>
      </c>
    </row>
    <row r="38" spans="1:55" ht="15.75" customHeight="1" thickTop="1" x14ac:dyDescent="0.2">
      <c r="A38" s="84"/>
      <c r="B38" s="84"/>
      <c r="C38" s="85"/>
      <c r="D38" s="85"/>
      <c r="E38" s="86"/>
      <c r="F38" s="86"/>
      <c r="G38" s="86"/>
      <c r="H38" s="86"/>
      <c r="I38" s="86"/>
      <c r="J38" s="86"/>
      <c r="K38" s="87"/>
      <c r="L38" s="88"/>
      <c r="M38" s="89"/>
      <c r="N38" s="88"/>
      <c r="O38" s="89"/>
      <c r="P38" s="88"/>
      <c r="Q38" s="89"/>
      <c r="R38" s="88"/>
      <c r="S38" s="89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</row>
    <row r="39" spans="1:55" ht="15.75" customHeight="1" x14ac:dyDescent="0.2">
      <c r="A39" s="154"/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6"/>
      <c r="P39" s="155"/>
      <c r="Q39" s="155"/>
      <c r="R39" s="155"/>
      <c r="S39" s="155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E16:H16"/>
    <mergeCell ref="L16:M16"/>
    <mergeCell ref="N16:O16"/>
    <mergeCell ref="P16:Q16"/>
    <mergeCell ref="R16:S16"/>
    <mergeCell ref="E15:H15"/>
    <mergeCell ref="L15:M15"/>
    <mergeCell ref="N15:O15"/>
    <mergeCell ref="P15:Q15"/>
    <mergeCell ref="R15:S15"/>
    <mergeCell ref="B28:H28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37:H37"/>
    <mergeCell ref="A39:N39"/>
    <mergeCell ref="O39:S39"/>
    <mergeCell ref="B29:H29"/>
    <mergeCell ref="B30:H30"/>
    <mergeCell ref="B31:H31"/>
    <mergeCell ref="B32:H32"/>
    <mergeCell ref="B33:H33"/>
    <mergeCell ref="B34:H34"/>
  </mergeCells>
  <printOptions horizontalCentered="1"/>
  <pageMargins left="0.25" right="0.25" top="0.25" bottom="0.25" header="0.375" footer="0.1"/>
  <pageSetup scale="97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2"/>
  <sheetViews>
    <sheetView zoomScale="85" zoomScaleNormal="85" workbookViewId="0">
      <selection activeCell="BC31" sqref="BC31"/>
    </sheetView>
  </sheetViews>
  <sheetFormatPr defaultColWidth="1.7109375" defaultRowHeight="12" customHeight="1" x14ac:dyDescent="0.2"/>
  <cols>
    <col min="1" max="2" width="1.7109375" style="138" customWidth="1"/>
    <col min="3" max="16384" width="1.7109375" style="138"/>
  </cols>
  <sheetData>
    <row r="1" spans="1:112" ht="38.25" customHeight="1" thickBot="1" x14ac:dyDescent="0.35">
      <c r="A1" s="218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</row>
    <row r="2" spans="1:112" ht="12" customHeight="1" thickTop="1" x14ac:dyDescent="0.2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3"/>
    </row>
    <row r="3" spans="1:112" ht="12" customHeight="1" x14ac:dyDescent="0.2">
      <c r="A3" s="94"/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95"/>
    </row>
    <row r="4" spans="1:112" ht="12" customHeight="1" x14ac:dyDescent="0.2">
      <c r="A4" s="94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95"/>
    </row>
    <row r="5" spans="1:112" ht="12" customHeight="1" x14ac:dyDescent="0.25">
      <c r="A5" s="98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7"/>
      <c r="BH5" s="137"/>
      <c r="BI5" s="137"/>
      <c r="BJ5" s="137"/>
      <c r="BY5" s="96"/>
    </row>
    <row r="6" spans="1:112" ht="12" customHeight="1" x14ac:dyDescent="0.25">
      <c r="A6" s="98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Y6" s="96"/>
    </row>
    <row r="7" spans="1:112" ht="12" customHeight="1" x14ac:dyDescent="0.25">
      <c r="A7" s="98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  <c r="BI7" s="139"/>
      <c r="BJ7" s="139"/>
      <c r="BY7" s="96"/>
    </row>
    <row r="8" spans="1:112" ht="12" customHeight="1" x14ac:dyDescent="0.25">
      <c r="A8" s="98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J8" s="139"/>
      <c r="BY8" s="96"/>
    </row>
    <row r="9" spans="1:112" ht="12" customHeight="1" x14ac:dyDescent="0.2">
      <c r="A9" s="98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BY9" s="96"/>
    </row>
    <row r="10" spans="1:112" ht="12" customHeight="1" x14ac:dyDescent="0.2">
      <c r="A10" s="98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BY10" s="96"/>
    </row>
    <row r="11" spans="1:112" ht="12" customHeight="1" x14ac:dyDescent="0.2">
      <c r="A11" s="98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BY11" s="96"/>
    </row>
    <row r="12" spans="1:112" ht="12" customHeight="1" x14ac:dyDescent="0.2">
      <c r="A12" s="98"/>
      <c r="BY12" s="96"/>
    </row>
    <row r="13" spans="1:112" ht="12" customHeight="1" x14ac:dyDescent="0.2">
      <c r="A13" s="98"/>
      <c r="BY13" s="96"/>
    </row>
    <row r="14" spans="1:112" ht="12" customHeight="1" x14ac:dyDescent="0.2">
      <c r="A14" s="98"/>
      <c r="BY14" s="96"/>
    </row>
    <row r="15" spans="1:112" ht="12" customHeight="1" x14ac:dyDescent="0.25">
      <c r="A15" s="98"/>
      <c r="BY15" s="96"/>
      <c r="CP15" s="114"/>
      <c r="CQ15" s="114"/>
      <c r="CR15" s="114"/>
      <c r="CS15" s="114"/>
      <c r="CT15" s="114"/>
      <c r="CU15" s="114"/>
      <c r="CV15" s="114"/>
      <c r="CW15" s="114"/>
      <c r="CX15" s="114"/>
      <c r="CY15" s="114"/>
      <c r="CZ15" s="114"/>
      <c r="DA15" s="114"/>
      <c r="DB15" s="114"/>
      <c r="DC15" s="114"/>
      <c r="DD15" s="114"/>
      <c r="DE15" s="114"/>
      <c r="DF15" s="114"/>
      <c r="DG15" s="114"/>
      <c r="DH15" s="114"/>
    </row>
    <row r="16" spans="1:112" ht="12" customHeight="1" x14ac:dyDescent="0.25">
      <c r="A16" s="98"/>
      <c r="BY16" s="96"/>
      <c r="CP16" s="114"/>
      <c r="CQ16" s="114"/>
      <c r="CR16" s="114"/>
      <c r="CS16" s="114"/>
      <c r="CT16" s="114"/>
      <c r="CU16" s="114"/>
      <c r="CV16" s="114"/>
      <c r="CW16" s="114"/>
      <c r="CX16" s="114"/>
      <c r="CY16" s="114"/>
      <c r="CZ16" s="114"/>
      <c r="DA16" s="114"/>
      <c r="DB16" s="114"/>
      <c r="DC16" s="114"/>
      <c r="DD16" s="114"/>
      <c r="DE16" s="114"/>
      <c r="DF16" s="114"/>
      <c r="DG16" s="114"/>
      <c r="DH16" s="114"/>
    </row>
    <row r="17" spans="1:112" ht="12" customHeight="1" x14ac:dyDescent="0.25">
      <c r="A17" s="98"/>
      <c r="BY17" s="96"/>
      <c r="CP17" s="114"/>
      <c r="CQ17" s="114"/>
      <c r="CR17" s="114"/>
      <c r="CS17" s="114"/>
      <c r="CT17" s="114"/>
      <c r="CU17" s="114"/>
      <c r="CV17" s="114"/>
      <c r="CW17" s="114"/>
      <c r="CX17" s="114"/>
      <c r="CY17" s="114"/>
      <c r="CZ17" s="114"/>
      <c r="DA17" s="114"/>
      <c r="DB17" s="114"/>
      <c r="DC17" s="114"/>
      <c r="DD17" s="114"/>
      <c r="DE17" s="114"/>
      <c r="DF17" s="114"/>
      <c r="DG17" s="114"/>
      <c r="DH17" s="114"/>
    </row>
    <row r="18" spans="1:112" ht="12" customHeight="1" x14ac:dyDescent="0.25">
      <c r="A18" s="98"/>
      <c r="BY18" s="96"/>
      <c r="CP18" s="114"/>
      <c r="CQ18" s="114"/>
      <c r="CR18" s="114"/>
      <c r="CS18" s="114"/>
      <c r="CT18" s="114"/>
      <c r="CU18" s="114"/>
      <c r="CV18" s="114"/>
      <c r="CW18" s="114"/>
      <c r="CX18" s="114"/>
      <c r="CY18" s="114"/>
      <c r="CZ18" s="114"/>
      <c r="DA18" s="114"/>
      <c r="DB18" s="114"/>
      <c r="DC18" s="114"/>
      <c r="DD18" s="114"/>
      <c r="DE18" s="114"/>
      <c r="DF18" s="114"/>
      <c r="DG18" s="114"/>
      <c r="DH18" s="114"/>
    </row>
    <row r="19" spans="1:112" ht="12" customHeight="1" x14ac:dyDescent="0.25">
      <c r="A19" s="98"/>
      <c r="BY19" s="96"/>
      <c r="CP19" s="114"/>
      <c r="CQ19" s="114"/>
      <c r="CR19" s="114"/>
      <c r="CS19" s="114"/>
      <c r="CT19" s="114"/>
      <c r="CU19" s="114"/>
      <c r="CV19" s="114"/>
      <c r="CW19" s="114"/>
      <c r="CX19" s="114"/>
      <c r="CY19" s="114"/>
      <c r="CZ19" s="114"/>
      <c r="DA19" s="97"/>
      <c r="DB19" s="114"/>
      <c r="DC19" s="114"/>
      <c r="DD19" s="114"/>
      <c r="DE19" s="114"/>
      <c r="DF19" s="114"/>
      <c r="DG19" s="114"/>
      <c r="DH19" s="114"/>
    </row>
    <row r="20" spans="1:112" ht="12" customHeight="1" x14ac:dyDescent="0.25">
      <c r="A20" s="98"/>
      <c r="BY20" s="96"/>
      <c r="CP20" s="114"/>
      <c r="CQ20" s="114"/>
      <c r="CR20" s="114"/>
      <c r="CS20" s="114"/>
      <c r="CT20" s="114"/>
      <c r="CU20" s="114"/>
      <c r="CV20" s="114"/>
      <c r="CW20" s="114"/>
      <c r="CX20" s="114"/>
      <c r="CY20" s="114"/>
      <c r="CZ20" s="114"/>
      <c r="DA20" s="97"/>
      <c r="DB20" s="114"/>
      <c r="DC20" s="114"/>
      <c r="DD20" s="114"/>
      <c r="DE20" s="114"/>
      <c r="DF20" s="114"/>
      <c r="DG20" s="114"/>
      <c r="DH20" s="114"/>
    </row>
    <row r="21" spans="1:112" ht="12" customHeight="1" x14ac:dyDescent="0.25">
      <c r="A21" s="98"/>
      <c r="BY21" s="96"/>
      <c r="CP21" s="114"/>
      <c r="CQ21" s="114"/>
      <c r="CR21" s="114"/>
      <c r="CS21" s="114"/>
      <c r="CT21" s="114"/>
      <c r="CU21" s="114"/>
      <c r="CV21" s="114"/>
      <c r="CW21" s="114"/>
      <c r="CX21" s="114"/>
      <c r="CY21" s="114"/>
      <c r="CZ21" s="114"/>
      <c r="DA21" s="97"/>
      <c r="DB21" s="114"/>
      <c r="DC21" s="114"/>
      <c r="DD21" s="114"/>
      <c r="DE21" s="114"/>
      <c r="DF21" s="114"/>
      <c r="DG21" s="114"/>
      <c r="DH21" s="114"/>
    </row>
    <row r="22" spans="1:112" ht="12" customHeight="1" x14ac:dyDescent="0.25">
      <c r="A22" s="98"/>
      <c r="BY22" s="96"/>
      <c r="CP22" s="114"/>
      <c r="CQ22" s="114"/>
      <c r="CR22" s="114"/>
      <c r="CS22" s="114"/>
      <c r="CT22" s="114"/>
      <c r="CU22" s="114"/>
      <c r="CV22" s="114"/>
      <c r="CW22" s="114"/>
      <c r="CX22" s="114"/>
      <c r="CY22" s="114"/>
      <c r="CZ22" s="114"/>
      <c r="DA22" s="114"/>
      <c r="DB22" s="114"/>
      <c r="DC22" s="114"/>
      <c r="DD22" s="114"/>
      <c r="DE22" s="114"/>
      <c r="DF22" s="114"/>
      <c r="DG22" s="114"/>
      <c r="DH22" s="114"/>
    </row>
    <row r="23" spans="1:112" ht="12" customHeight="1" x14ac:dyDescent="0.25">
      <c r="A23" s="98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BY23" s="96"/>
      <c r="CP23" s="114"/>
      <c r="CQ23" s="114"/>
      <c r="CR23" s="114"/>
      <c r="CS23" s="114"/>
      <c r="CT23" s="114"/>
      <c r="CU23" s="114"/>
      <c r="CV23" s="114"/>
      <c r="CW23" s="114"/>
      <c r="CX23" s="114"/>
      <c r="CY23" s="114"/>
      <c r="CZ23" s="114"/>
      <c r="DA23" s="114"/>
      <c r="DB23" s="114"/>
      <c r="DC23" s="114"/>
      <c r="DD23" s="114"/>
      <c r="DE23" s="114"/>
      <c r="DF23" s="114"/>
      <c r="DG23" s="114"/>
      <c r="DH23" s="114"/>
    </row>
    <row r="24" spans="1:112" ht="12" customHeight="1" x14ac:dyDescent="0.25">
      <c r="A24" s="98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BY24" s="96"/>
    </row>
    <row r="25" spans="1:112" ht="12" customHeight="1" x14ac:dyDescent="0.25">
      <c r="A25" s="98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BY25" s="96"/>
    </row>
    <row r="26" spans="1:112" ht="12" customHeight="1" x14ac:dyDescent="0.25">
      <c r="A26" s="98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Y26" s="96"/>
    </row>
    <row r="27" spans="1:112" ht="12" customHeight="1" x14ac:dyDescent="0.25">
      <c r="A27" s="98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Y27" s="96"/>
    </row>
    <row r="28" spans="1:112" ht="12" customHeight="1" x14ac:dyDescent="0.25">
      <c r="A28" s="98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Y28" s="96"/>
    </row>
    <row r="29" spans="1:112" ht="12" customHeight="1" x14ac:dyDescent="0.25">
      <c r="A29" s="98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Y29" s="96"/>
    </row>
    <row r="30" spans="1:112" ht="12" customHeight="1" x14ac:dyDescent="0.25">
      <c r="A30" s="98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BC30" s="139"/>
      <c r="BD30" s="139"/>
      <c r="BE30" s="139"/>
      <c r="BF30" s="139"/>
      <c r="BG30" s="139"/>
      <c r="BH30" s="139"/>
      <c r="BI30" s="139"/>
      <c r="BJ30" s="139"/>
      <c r="BK30" s="139"/>
      <c r="BL30" s="139"/>
      <c r="BM30" s="139"/>
      <c r="BN30" s="139"/>
      <c r="BO30" s="139"/>
      <c r="BP30" s="139"/>
      <c r="BY30" s="96"/>
    </row>
    <row r="31" spans="1:112" ht="12" customHeight="1" x14ac:dyDescent="0.25">
      <c r="A31" s="98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Y31" s="96"/>
    </row>
    <row r="32" spans="1:112" ht="12" customHeight="1" x14ac:dyDescent="0.25">
      <c r="A32" s="98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BY32" s="96"/>
    </row>
    <row r="33" spans="1:77" ht="12" customHeight="1" x14ac:dyDescent="0.3">
      <c r="A33" s="98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41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I33" s="114"/>
      <c r="BJ33" s="114"/>
      <c r="BK33" s="114"/>
      <c r="BL33" s="114"/>
      <c r="BM33" s="114"/>
      <c r="BN33" s="142"/>
      <c r="BO33" s="142"/>
      <c r="BP33" s="142"/>
      <c r="BQ33" s="142"/>
      <c r="BR33" s="142"/>
      <c r="BS33" s="142"/>
      <c r="BY33" s="96"/>
    </row>
    <row r="34" spans="1:77" ht="12" customHeight="1" x14ac:dyDescent="0.3">
      <c r="A34" s="98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I34" s="114"/>
      <c r="BJ34" s="114"/>
      <c r="BK34" s="114"/>
      <c r="BL34" s="114"/>
      <c r="BM34" s="114"/>
      <c r="BN34" s="142"/>
      <c r="BO34" s="142"/>
      <c r="BP34" s="142"/>
      <c r="BQ34" s="142"/>
      <c r="BR34" s="142"/>
      <c r="BS34" s="142"/>
      <c r="BY34" s="96"/>
    </row>
    <row r="35" spans="1:77" ht="12" customHeight="1" x14ac:dyDescent="0.25">
      <c r="A35" s="98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43"/>
      <c r="O35" s="143"/>
      <c r="P35" s="143"/>
      <c r="Q35" s="143"/>
      <c r="R35" s="143"/>
      <c r="S35" s="114"/>
      <c r="T35" s="114"/>
      <c r="U35" s="114"/>
      <c r="V35" s="114"/>
      <c r="W35" s="114"/>
      <c r="X35" s="114"/>
      <c r="BY35" s="96"/>
    </row>
    <row r="36" spans="1:77" ht="12" customHeight="1" x14ac:dyDescent="0.25">
      <c r="A36" s="98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43"/>
      <c r="O36" s="143"/>
      <c r="P36" s="143"/>
      <c r="Q36" s="143"/>
      <c r="R36" s="143"/>
      <c r="S36" s="114"/>
      <c r="T36" s="114"/>
      <c r="U36" s="114"/>
      <c r="V36" s="114"/>
      <c r="W36" s="114"/>
      <c r="X36" s="114"/>
      <c r="BY36" s="96"/>
    </row>
    <row r="37" spans="1:77" ht="12" customHeight="1" thickBot="1" x14ac:dyDescent="0.25">
      <c r="A37" s="99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1"/>
    </row>
    <row r="38" spans="1:77" ht="12" customHeight="1" thickTop="1" x14ac:dyDescent="0.2">
      <c r="A38" s="220" t="s">
        <v>0</v>
      </c>
      <c r="B38" s="201"/>
      <c r="C38" s="201"/>
      <c r="D38" s="201"/>
      <c r="E38" s="201"/>
      <c r="F38" s="201"/>
      <c r="G38" s="201"/>
      <c r="H38" s="201"/>
      <c r="I38" s="201"/>
      <c r="J38" s="202"/>
      <c r="K38" s="219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199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10"/>
      <c r="BC38" s="111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4"/>
    </row>
    <row r="39" spans="1:77" ht="12" customHeight="1" x14ac:dyDescent="0.2">
      <c r="A39" s="214" t="s">
        <v>4</v>
      </c>
      <c r="B39" s="158"/>
      <c r="C39" s="158"/>
      <c r="D39" s="158"/>
      <c r="E39" s="158"/>
      <c r="F39" s="158"/>
      <c r="G39" s="158"/>
      <c r="H39" s="158"/>
      <c r="I39" s="158"/>
      <c r="J39" s="159"/>
      <c r="K39" s="215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69"/>
      <c r="AA39" s="103"/>
      <c r="AB39" s="103"/>
      <c r="AC39" s="103"/>
      <c r="AD39" s="103"/>
      <c r="AE39" s="103"/>
      <c r="AF39" s="103"/>
      <c r="AG39" s="103"/>
      <c r="BG39" s="103"/>
      <c r="BH39" s="103"/>
      <c r="BI39" s="103"/>
      <c r="BJ39" s="103"/>
      <c r="BK39" s="103"/>
      <c r="BL39" s="103"/>
      <c r="BM39" s="103"/>
      <c r="BN39" s="103"/>
      <c r="BO39" s="103"/>
      <c r="BP39" s="103"/>
      <c r="BQ39" s="103"/>
      <c r="BR39" s="103"/>
      <c r="BS39" s="103"/>
      <c r="BT39" s="103"/>
      <c r="BU39" s="103"/>
      <c r="BV39" s="103"/>
      <c r="BW39" s="103"/>
      <c r="BX39" s="103"/>
      <c r="BY39" s="105"/>
    </row>
    <row r="40" spans="1:77" ht="12" customHeight="1" x14ac:dyDescent="0.2">
      <c r="A40" s="214" t="s">
        <v>6</v>
      </c>
      <c r="B40" s="158"/>
      <c r="C40" s="158"/>
      <c r="D40" s="158"/>
      <c r="E40" s="158"/>
      <c r="F40" s="158"/>
      <c r="G40" s="158"/>
      <c r="H40" s="158"/>
      <c r="I40" s="158"/>
      <c r="J40" s="159"/>
      <c r="K40" s="216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69"/>
      <c r="AA40" s="103"/>
      <c r="AB40" s="103"/>
      <c r="AC40" s="103"/>
      <c r="AD40" s="103"/>
      <c r="AE40" s="103"/>
      <c r="AF40" s="103"/>
      <c r="AG40" s="103"/>
      <c r="BG40" s="107"/>
      <c r="BH40" s="107"/>
      <c r="BI40" s="107"/>
      <c r="BJ40" s="107"/>
      <c r="BK40" s="107"/>
      <c r="BL40" s="107"/>
      <c r="BM40" s="107"/>
      <c r="BN40" s="107"/>
      <c r="BO40" s="107"/>
      <c r="BP40" s="103"/>
      <c r="BQ40" s="103"/>
      <c r="BR40" s="103"/>
      <c r="BS40" s="103"/>
      <c r="BT40" s="103"/>
      <c r="BU40" s="103"/>
      <c r="BV40" s="103"/>
      <c r="BW40" s="103"/>
      <c r="BX40" s="103"/>
      <c r="BY40" s="105"/>
    </row>
    <row r="41" spans="1:77" ht="12" customHeight="1" x14ac:dyDescent="0.2">
      <c r="A41" s="214" t="s">
        <v>8</v>
      </c>
      <c r="B41" s="158"/>
      <c r="C41" s="158"/>
      <c r="D41" s="158"/>
      <c r="E41" s="158"/>
      <c r="F41" s="158"/>
      <c r="G41" s="158"/>
      <c r="H41" s="158"/>
      <c r="I41" s="158"/>
      <c r="J41" s="159"/>
      <c r="K41" s="216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69"/>
      <c r="AA41" s="103"/>
      <c r="AB41" s="103"/>
      <c r="AC41" s="103"/>
      <c r="AD41" s="103"/>
      <c r="AE41" s="103"/>
      <c r="AF41" s="103"/>
      <c r="AG41" s="103"/>
      <c r="BG41" s="107"/>
      <c r="BH41" s="107"/>
      <c r="BI41" s="107"/>
      <c r="BJ41" s="107"/>
      <c r="BK41" s="107"/>
      <c r="BL41" s="107"/>
      <c r="BM41" s="107"/>
      <c r="BN41" s="107"/>
      <c r="BO41" s="107"/>
      <c r="BP41" s="103"/>
      <c r="BQ41" s="103"/>
      <c r="BR41" s="103"/>
      <c r="BS41" s="103"/>
      <c r="BT41" s="103"/>
      <c r="BU41" s="103"/>
      <c r="BV41" s="103"/>
      <c r="BW41" s="103"/>
      <c r="BX41" s="103"/>
      <c r="BY41" s="105"/>
    </row>
    <row r="42" spans="1:77" ht="12" customHeight="1" x14ac:dyDescent="0.2">
      <c r="A42" s="214" t="s">
        <v>14</v>
      </c>
      <c r="B42" s="158"/>
      <c r="C42" s="158"/>
      <c r="D42" s="158"/>
      <c r="E42" s="158"/>
      <c r="F42" s="158"/>
      <c r="G42" s="158"/>
      <c r="H42" s="158"/>
      <c r="I42" s="158"/>
      <c r="J42" s="159"/>
      <c r="K42" s="215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69"/>
      <c r="AA42" s="106"/>
      <c r="AB42" s="106"/>
      <c r="AC42" s="106"/>
      <c r="AD42" s="106"/>
      <c r="AE42" s="106"/>
      <c r="AF42" s="106"/>
      <c r="AG42" s="106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5"/>
    </row>
    <row r="43" spans="1:77" ht="12" customHeight="1" x14ac:dyDescent="0.2">
      <c r="A43" s="214" t="s">
        <v>20</v>
      </c>
      <c r="B43" s="158"/>
      <c r="C43" s="158"/>
      <c r="D43" s="158"/>
      <c r="E43" s="158"/>
      <c r="F43" s="158"/>
      <c r="G43" s="158"/>
      <c r="H43" s="158"/>
      <c r="I43" s="158"/>
      <c r="J43" s="159"/>
      <c r="K43" s="216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69"/>
      <c r="AA43" s="109"/>
      <c r="AB43" s="109"/>
      <c r="AC43" s="109"/>
      <c r="AD43" s="109"/>
      <c r="AE43" s="109"/>
      <c r="AF43" s="109"/>
      <c r="AG43" s="109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05"/>
    </row>
    <row r="44" spans="1:77" ht="12" customHeight="1" x14ac:dyDescent="0.2">
      <c r="A44" s="214" t="s">
        <v>25</v>
      </c>
      <c r="B44" s="158"/>
      <c r="C44" s="158"/>
      <c r="D44" s="158"/>
      <c r="E44" s="158"/>
      <c r="F44" s="158"/>
      <c r="G44" s="158"/>
      <c r="H44" s="158"/>
      <c r="I44" s="158"/>
      <c r="J44" s="159"/>
      <c r="K44" s="216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69"/>
      <c r="AA44" s="109"/>
      <c r="AB44" s="109"/>
      <c r="AC44" s="109"/>
      <c r="AD44" s="109"/>
      <c r="AE44" s="109"/>
      <c r="AF44" s="109"/>
      <c r="AG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3"/>
      <c r="BS44" s="103"/>
      <c r="BT44" s="103"/>
      <c r="BU44" s="103"/>
      <c r="BV44" s="103"/>
      <c r="BW44" s="103"/>
      <c r="BX44" s="103"/>
      <c r="BY44" s="105"/>
    </row>
    <row r="45" spans="1:77" ht="12" customHeight="1" thickBot="1" x14ac:dyDescent="0.3">
      <c r="A45" s="213" t="s">
        <v>5</v>
      </c>
      <c r="B45" s="152"/>
      <c r="C45" s="152"/>
      <c r="D45" s="152"/>
      <c r="E45" s="152"/>
      <c r="F45" s="152"/>
      <c r="G45" s="152"/>
      <c r="H45" s="152"/>
      <c r="I45" s="152"/>
      <c r="J45" s="153"/>
      <c r="K45" s="217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72"/>
      <c r="Z45" s="100"/>
      <c r="AA45" s="112"/>
      <c r="AB45" s="112"/>
      <c r="AC45" s="112"/>
      <c r="AD45" s="112"/>
      <c r="AE45" s="112"/>
      <c r="AF45" s="112"/>
      <c r="AG45" s="112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3"/>
    </row>
    <row r="46" spans="1:77" ht="12" customHeight="1" thickTop="1" x14ac:dyDescent="0.2"/>
    <row r="51" spans="1:2" ht="12" customHeight="1" x14ac:dyDescent="0.25">
      <c r="A51" s="115"/>
      <c r="B51" s="114"/>
    </row>
    <row r="52" spans="1:2" ht="12" customHeight="1" x14ac:dyDescent="0.25">
      <c r="A52" s="115"/>
      <c r="B52" s="114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2360-227443</vt:lpstr>
      <vt:lpstr>2360-227443 (2)</vt:lpstr>
      <vt:lpstr>2360-227443 (3)</vt:lpstr>
      <vt:lpstr>Map</vt:lpstr>
      <vt:lpstr>'2360-227443'!Print_Area</vt:lpstr>
      <vt:lpstr>'2360-227443 (2)'!Print_Area</vt:lpstr>
      <vt:lpstr>'2360-227443 (3)'!Print_Area</vt:lpstr>
      <vt:lpstr>Map!Print_Area</vt:lpstr>
      <vt:lpstr>'2360-227443'!Print_Titles</vt:lpstr>
      <vt:lpstr>'2360-227443 (2)'!Print_Titles</vt:lpstr>
      <vt:lpstr>'2360-227443 (3)'!Print_Titles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Schriver</dc:creator>
  <cp:lastModifiedBy>Paul Jones, Jr.</cp:lastModifiedBy>
  <cp:lastPrinted>2019-07-03T16:48:27Z</cp:lastPrinted>
  <dcterms:created xsi:type="dcterms:W3CDTF">2016-05-05T14:39:57Z</dcterms:created>
  <dcterms:modified xsi:type="dcterms:W3CDTF">2020-07-22T23:36:46Z</dcterms:modified>
</cp:coreProperties>
</file>