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43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 xmlns:r="http://schemas.openxmlformats.org/officeDocument/2006/relationships" name="Map (2)" sheetId="3" state="visible" r:id="rId3"/>
  </sheets>
  <definedNames>
    <definedName name="_2360" localSheetId="2">#REF!</definedName>
    <definedName name="_2360">#REF!</definedName>
    <definedName name="_xlnm.Print_Area" localSheetId="0">'Survey'!$A$1:$Y$41</definedName>
    <definedName name="_xlnm.Print_Area" localSheetId="1">'Map'!$A$1:$BY$45</definedName>
    <definedName name="_xlnm.Print_Area" localSheetId="2">'Map (2)'!$A$1:$BY$45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4">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sz val="9"/>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5">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bottom style="thin">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hair">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s>
  <cellStyleXfs count="3">
    <xf numFmtId="0" fontId="0" fillId="0" borderId="0"/>
    <xf numFmtId="0" fontId="1" fillId="0" borderId="0"/>
    <xf numFmtId="0" fontId="1" fillId="0" borderId="0"/>
  </cellStyleXfs>
  <cellXfs count="353">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13" fillId="3" borderId="6" applyAlignment="1" applyProtection="1" pivotButton="0" quotePrefix="0" xfId="1">
      <alignment horizontal="left" vertical="top" wrapText="1"/>
      <protection locked="0" hidden="0"/>
    </xf>
    <xf numFmtId="0" fontId="13" fillId="3" borderId="8" applyAlignment="1" applyProtection="1" pivotButton="0" quotePrefix="0" xfId="1">
      <alignment horizontal="left" vertical="top" wrapText="1"/>
      <protection locked="0" hidden="0"/>
    </xf>
    <xf numFmtId="0" fontId="13" fillId="3" borderId="9" applyAlignment="1" applyProtection="1" pivotButton="0" quotePrefix="0" xfId="1">
      <alignment horizontal="left" vertical="top" wrapText="1"/>
      <protection locked="0" hidden="0"/>
    </xf>
    <xf numFmtId="0" fontId="13" fillId="3" borderId="20" applyAlignment="1" applyProtection="1" pivotButton="0" quotePrefix="0" xfId="1">
      <alignment horizontal="left" vertical="top" wrapText="1"/>
      <protection locked="0" hidden="0"/>
    </xf>
    <xf numFmtId="0" fontId="13" fillId="3" borderId="24" applyAlignment="1" applyProtection="1" pivotButton="0" quotePrefix="0" xfId="1">
      <alignment horizontal="left" vertical="top" wrapText="1"/>
      <protection locked="0" hidden="0"/>
    </xf>
    <xf numFmtId="0" fontId="13"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1" applyAlignment="1" pivotButton="0" quotePrefix="0" xfId="1">
      <alignment horizontal="right"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12" applyAlignment="1" pivotButton="0" quotePrefix="0" xfId="1">
      <alignment horizontal="right" vertical="center"/>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5" fontId="8" fillId="0" borderId="20" applyAlignment="1" pivotButton="0" quotePrefix="0" xfId="1">
      <alignment horizontal="center" vertical="center"/>
    </xf>
    <xf numFmtId="165" fontId="8" fillId="0" borderId="24" applyAlignment="1" pivotButton="0" quotePrefix="0" xfId="1">
      <alignment horizontal="center" vertical="center"/>
    </xf>
    <xf numFmtId="165" fontId="8" fillId="0" borderId="21" applyAlignment="1" pivotButton="0" quotePrefix="0" xfId="1">
      <alignment horizontal="center"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49" fontId="2" fillId="0" borderId="34" applyAlignment="1" pivotButton="0" quotePrefix="0" xfId="1">
      <alignment horizontal="center"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0" fontId="4" fillId="0" borderId="6" applyAlignment="1" pivotButton="0" quotePrefix="0" xfId="1">
      <alignment horizontal="center" vertical="center"/>
    </xf>
    <xf numFmtId="0" fontId="4" fillId="0" borderId="8"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6" applyAlignment="1" applyProtection="1" pivotButton="0" quotePrefix="0" xfId="1">
      <alignment horizontal="center" vertical="center"/>
      <protection locked="0" hidden="0"/>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2" fillId="0" borderId="39" applyAlignment="1" pivotButton="0" quotePrefix="0" xfId="1">
      <alignment horizontal="center"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0" borderId="12"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6" fontId="4" fillId="3" borderId="6" applyAlignment="1" pivotButton="0" quotePrefix="0" xfId="1">
      <alignment horizontal="center" vertical="center"/>
    </xf>
    <xf numFmtId="166"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6"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0" fontId="2" fillId="0" borderId="104" applyAlignment="1" pivotButton="0" quotePrefix="0" xfId="1">
      <alignment horizontal="right" vertical="center"/>
    </xf>
    <xf numFmtId="0" fontId="0" fillId="0" borderId="4" pivotButton="0" quotePrefix="0" xfId="0"/>
    <xf numFmtId="0" fontId="0" fillId="0" borderId="29" pivotButton="0" quotePrefix="0" xfId="0"/>
    <xf numFmtId="49" fontId="4" fillId="3" borderId="104" applyAlignment="1" applyProtection="1" pivotButton="0" quotePrefix="0" xfId="1">
      <alignment horizontal="left" vertical="center"/>
      <protection locked="0" hidden="0"/>
    </xf>
    <xf numFmtId="0" fontId="2" fillId="0" borderId="106" applyAlignment="1" pivotButton="0" quotePrefix="0" xfId="1">
      <alignment horizontal="right" vertical="center"/>
    </xf>
    <xf numFmtId="0" fontId="0" fillId="0" borderId="8" pivotButton="0" quotePrefix="0" xfId="0"/>
    <xf numFmtId="0" fontId="0" fillId="0" borderId="9" pivotButton="0" quotePrefix="0" xfId="0"/>
    <xf numFmtId="14" fontId="4" fillId="3" borderId="106" applyAlignment="1" applyProtection="1" pivotButton="0" quotePrefix="0" xfId="1">
      <alignment horizontal="left" vertical="center"/>
      <protection locked="0" hidden="0"/>
    </xf>
    <xf numFmtId="49" fontId="4" fillId="3" borderId="10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108" applyAlignment="1" applyProtection="1" pivotButton="0" quotePrefix="0" xfId="1">
      <alignment horizontal="left" vertical="center" wrapText="1"/>
      <protection locked="0" hidden="0"/>
    </xf>
    <xf numFmtId="0" fontId="13" fillId="3" borderId="93" applyAlignment="1" applyProtection="1" pivotButton="0" quotePrefix="0" xfId="1">
      <alignment horizontal="left" vertical="top" wrapText="1"/>
      <protection locked="0" hidden="0"/>
    </xf>
    <xf numFmtId="0" fontId="0" fillId="0" borderId="91" pivotButton="0" quotePrefix="0" xfId="0"/>
    <xf numFmtId="0" fontId="0" fillId="0" borderId="94"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5" applyAlignment="1" pivotButton="0" quotePrefix="0" xfId="1">
      <alignment horizontal="right" vertical="center"/>
    </xf>
    <xf numFmtId="0" fontId="0" fillId="0" borderId="24" pivotButton="0" quotePrefix="0" xfId="0"/>
    <xf numFmtId="0" fontId="0" fillId="0" borderId="22" pivotButton="0" quotePrefix="0" xfId="0"/>
    <xf numFmtId="49" fontId="4" fillId="3" borderId="105" applyAlignment="1" applyProtection="1" pivotButton="0" quotePrefix="0" xfId="1">
      <alignment horizontal="left" vertical="center"/>
      <protection locked="0" hidden="0"/>
    </xf>
    <xf numFmtId="0" fontId="2" fillId="0" borderId="111" applyAlignment="1" pivotButton="0" quotePrefix="0" xfId="1">
      <alignment horizontal="center" vertical="center"/>
    </xf>
    <xf numFmtId="0" fontId="0" fillId="0" borderId="52" pivotButton="0" quotePrefix="0" xfId="0"/>
    <xf numFmtId="0" fontId="2" fillId="0" borderId="114" applyAlignment="1" pivotButton="0" quotePrefix="0" xfId="1">
      <alignment horizontal="center" vertical="center"/>
    </xf>
    <xf numFmtId="0" fontId="0" fillId="0" borderId="17" pivotButton="0" quotePrefix="0" xfId="0"/>
    <xf numFmtId="0" fontId="0" fillId="0" borderId="43" pivotButton="0" quotePrefix="0" xfId="0"/>
    <xf numFmtId="49" fontId="2" fillId="0" borderId="110" applyAlignment="1" pivotButton="0" quotePrefix="0" xfId="1">
      <alignment horizontal="center" vertical="center"/>
    </xf>
    <xf numFmtId="0" fontId="0" fillId="0" borderId="28" pivotButton="0" quotePrefix="0" xfId="0"/>
    <xf numFmtId="0" fontId="0" fillId="0" borderId="15" pivotButton="0" quotePrefix="0" xfId="0"/>
    <xf numFmtId="0" fontId="2" fillId="0" borderId="92" applyAlignment="1" pivotButton="0" quotePrefix="0" xfId="1">
      <alignment horizontal="center" vertical="center"/>
    </xf>
    <xf numFmtId="0" fontId="0" fillId="0" borderId="63" pivotButton="0" quotePrefix="0" xfId="0"/>
    <xf numFmtId="0" fontId="2" fillId="0" borderId="112"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97"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4" fontId="4" fillId="3" borderId="86" applyAlignment="1" applyProtection="1" pivotButton="0" quotePrefix="0" xfId="1">
      <alignment horizontal="center" vertical="center"/>
      <protection locked="0" hidden="0"/>
    </xf>
    <xf numFmtId="166"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3" applyAlignment="1" applyProtection="1" pivotButton="0" quotePrefix="0" xfId="1">
      <alignment horizontal="center" vertical="center"/>
      <protection locked="0" hidden="0"/>
    </xf>
    <xf numFmtId="0" fontId="0" fillId="0" borderId="21" pivotButton="0" quotePrefix="0" xfId="0"/>
    <xf numFmtId="165"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01" applyAlignment="1" pivotButton="0" quotePrefix="0" xfId="1">
      <alignment horizontal="center" vertical="center"/>
    </xf>
    <xf numFmtId="0" fontId="2" fillId="0" borderId="87" applyAlignment="1" pivotButton="0" quotePrefix="0" xfId="1">
      <alignment horizontal="center" vertical="center"/>
    </xf>
    <xf numFmtId="49" fontId="2" fillId="0" borderId="103" applyAlignment="1" pivotButton="0" quotePrefix="0" xfId="1">
      <alignment horizontal="center" vertical="center"/>
    </xf>
    <xf numFmtId="0" fontId="0" fillId="0" borderId="34" pivotButton="0" quotePrefix="0" xfId="0"/>
    <xf numFmtId="0" fontId="0" fillId="0" borderId="14" pivotButton="0" quotePrefix="0" xfId="0"/>
    <xf numFmtId="0" fontId="2" fillId="0" borderId="100"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02"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108"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01"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6</col>
      <colOff>78440</colOff>
      <row>2</row>
      <rowOff>0</rowOff>
    </from>
    <to>
      <col>70</col>
      <colOff>33616</colOff>
      <row>36</row>
      <rowOff>11206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50793" y="638735"/>
          <a:ext cx="7126941" cy="534520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85" zoomScaleNormal="85" workbookViewId="0">
      <selection activeCell="S22" sqref="S22:S27"/>
    </sheetView>
  </sheetViews>
  <sheetFormatPr baseColWidth="8" defaultColWidth="9.140625" defaultRowHeight="12.75"/>
  <cols>
    <col width="7.28515625" customWidth="1" style="56" min="1" max="25"/>
    <col width="9.140625" customWidth="1" style="56" min="26" max="27"/>
    <col width="11.42578125" bestFit="1" customWidth="1" style="56" min="28" max="28"/>
    <col width="9.140625" customWidth="1" style="56" min="29" max="29"/>
    <col width="10" bestFit="1" customWidth="1" style="56" min="30" max="30"/>
    <col width="9.140625" customWidth="1" style="56" min="31" max="34"/>
    <col width="10.85546875" bestFit="1" customWidth="1" style="56" min="35" max="35"/>
    <col width="9.140625" customWidth="1" style="56" min="36" max="16384"/>
  </cols>
  <sheetData>
    <row r="1" ht="18" customHeight="1" thickTop="1">
      <c r="A1" s="276" t="inlineStr">
        <is>
          <t>Survey Number</t>
        </is>
      </c>
      <c r="B1" s="277" t="n"/>
      <c r="C1" s="278" t="n"/>
      <c r="D1" s="279" t="inlineStr">
        <is>
          <t>INIS-022120-1316</t>
        </is>
      </c>
      <c r="E1" s="277" t="n"/>
      <c r="F1" s="277" t="n"/>
      <c r="G1" s="278" t="n"/>
      <c r="H1" s="56" t="n"/>
      <c r="I1" s="56" t="n"/>
      <c r="J1" s="56" t="n"/>
      <c r="K1" s="56" t="n"/>
      <c r="L1" s="56" t="n"/>
      <c r="M1" s="56" t="n"/>
      <c r="N1" s="56" t="n"/>
      <c r="O1" s="56" t="n"/>
      <c r="P1" s="56" t="n"/>
      <c r="Q1" s="56" t="n"/>
      <c r="R1" s="56" t="n"/>
      <c r="S1" s="56" t="n"/>
      <c r="T1" s="56" t="n"/>
      <c r="U1" s="56" t="n"/>
      <c r="V1" s="56" t="n"/>
      <c r="W1" s="56" t="n"/>
      <c r="X1" s="56" t="n"/>
      <c r="Y1" s="56" t="n"/>
      <c r="Z1" s="56" t="n"/>
    </row>
    <row r="2" ht="18" customHeight="1">
      <c r="A2" s="280" t="inlineStr">
        <is>
          <t>Date Performed</t>
        </is>
      </c>
      <c r="B2" s="281" t="n"/>
      <c r="C2" s="282" t="n"/>
      <c r="D2" s="283" t="n">
        <v>43882</v>
      </c>
      <c r="E2" s="281" t="n"/>
      <c r="F2" s="281" t="n"/>
      <c r="G2" s="282" t="n"/>
      <c r="J2" s="56" t="n"/>
      <c r="K2" s="56" t="n"/>
      <c r="L2" s="56" t="n"/>
      <c r="M2" s="56" t="n"/>
      <c r="N2" s="56" t="n"/>
      <c r="O2" s="56" t="n"/>
      <c r="P2" s="56" t="n"/>
      <c r="Q2" s="56" t="n"/>
      <c r="R2" s="56" t="n"/>
      <c r="S2" s="56" t="n"/>
      <c r="T2" s="56" t="n"/>
      <c r="U2" s="56" t="n"/>
      <c r="V2" s="56" t="n"/>
      <c r="W2" s="56" t="n"/>
      <c r="X2" s="56" t="n"/>
      <c r="Y2" s="56" t="n"/>
      <c r="Z2" s="56" t="n"/>
    </row>
    <row r="3" ht="18" customHeight="1" thickBot="1">
      <c r="A3" s="280" t="inlineStr">
        <is>
          <t>Survey Tech</t>
        </is>
      </c>
      <c r="B3" s="281" t="n"/>
      <c r="C3" s="282" t="n"/>
      <c r="D3" s="284" t="inlineStr">
        <is>
          <t>J. Cuevas</t>
        </is>
      </c>
      <c r="E3" s="281" t="n"/>
      <c r="F3" s="281" t="n"/>
      <c r="G3" s="282" t="n"/>
      <c r="J3" s="56" t="n"/>
      <c r="K3" s="56" t="n"/>
      <c r="L3" s="56" t="n"/>
      <c r="M3" s="56" t="n"/>
      <c r="N3" s="56" t="n"/>
      <c r="O3" s="56" t="n"/>
      <c r="P3" s="56" t="n"/>
      <c r="Q3" s="56" t="n"/>
      <c r="R3" s="56" t="n"/>
      <c r="S3" s="56" t="n"/>
      <c r="T3" s="56" t="n"/>
      <c r="U3" s="56" t="n"/>
      <c r="V3" s="56" t="n"/>
      <c r="W3" s="56" t="n"/>
      <c r="X3" s="56" t="n"/>
      <c r="Y3" s="35" t="n"/>
      <c r="Z3" s="56" t="n"/>
    </row>
    <row r="4" ht="18" customHeight="1" thickTop="1">
      <c r="A4" s="280" t="inlineStr">
        <is>
          <t>Count Room Tech</t>
        </is>
      </c>
      <c r="B4" s="281" t="n"/>
      <c r="C4" s="282" t="n"/>
      <c r="D4" s="284" t="inlineStr">
        <is>
          <t>P. Ray</t>
        </is>
      </c>
      <c r="E4" s="281" t="n"/>
      <c r="F4" s="281" t="n"/>
      <c r="G4" s="282" t="n"/>
      <c r="H4" s="285" t="inlineStr">
        <is>
          <t>Item Surveyed</t>
        </is>
      </c>
      <c r="I4" s="286" t="n"/>
      <c r="J4" s="287" t="inlineStr">
        <is>
          <t>Harborview Research and Training Building, room 220, ceiling section #8, post-decontamination</t>
        </is>
      </c>
      <c r="K4" s="277" t="n"/>
      <c r="L4" s="277" t="n"/>
      <c r="M4" s="277" t="n"/>
      <c r="N4" s="277" t="n"/>
      <c r="O4" s="277" t="n"/>
      <c r="P4" s="277" t="n"/>
      <c r="Q4" s="277" t="n"/>
      <c r="R4" s="277" t="n"/>
      <c r="S4" s="277" t="n"/>
      <c r="T4" s="277" t="n"/>
      <c r="U4" s="277" t="n"/>
      <c r="V4" s="277" t="n"/>
      <c r="W4" s="277" t="n"/>
      <c r="X4" s="277" t="n"/>
      <c r="Y4" s="278" t="n"/>
    </row>
    <row r="5" ht="18" customHeight="1">
      <c r="A5" s="280" t="inlineStr">
        <is>
          <t>Date Counted</t>
        </is>
      </c>
      <c r="B5" s="281" t="n"/>
      <c r="C5" s="282" t="n"/>
      <c r="D5" s="284" t="inlineStr">
        <is>
          <t>2/21/2020</t>
        </is>
      </c>
      <c r="E5" s="281" t="n"/>
      <c r="F5" s="281" t="n"/>
      <c r="G5" s="282" t="n"/>
      <c r="H5" s="144" t="inlineStr">
        <is>
          <t>Comments</t>
        </is>
      </c>
      <c r="J5" s="288" t="inlineStr">
        <is>
          <t>100% scan of ceiling section #8. Statics and smear locations match those from pre-decontamination survey locations. The lower part of the concrete beam shown by the red line on the map are believed to be influenced from contamination located on nearby vents and door, therefore the scan results of the ledge of approximately 900 gross cpm beta/gamma are not believed to be an accurate representation of radiological conditions. Reference survey INIS-021720-1269 for pre-decontamination results.</t>
        </is>
      </c>
      <c r="K5" s="289" t="n"/>
      <c r="L5" s="289" t="n"/>
      <c r="M5" s="289" t="n"/>
      <c r="N5" s="289" t="n"/>
      <c r="O5" s="289" t="n"/>
      <c r="P5" s="289" t="n"/>
      <c r="Q5" s="289" t="n"/>
      <c r="R5" s="289" t="n"/>
      <c r="S5" s="289" t="n"/>
      <c r="T5" s="289" t="n"/>
      <c r="U5" s="289" t="n"/>
      <c r="V5" s="289" t="n"/>
      <c r="W5" s="289" t="n"/>
      <c r="X5" s="289" t="n"/>
      <c r="Y5" s="290" t="n"/>
    </row>
    <row r="6" ht="18" customHeight="1" thickBot="1">
      <c r="A6" s="280" t="inlineStr">
        <is>
          <t>Survey Type</t>
        </is>
      </c>
      <c r="B6" s="281" t="n"/>
      <c r="C6" s="282" t="n"/>
      <c r="D6" s="284" t="inlineStr">
        <is>
          <t>Characterization</t>
        </is>
      </c>
      <c r="E6" s="281" t="n"/>
      <c r="F6" s="281" t="n"/>
      <c r="G6" s="282" t="n"/>
      <c r="H6" s="291" t="n"/>
      <c r="I6" s="292" t="n"/>
      <c r="J6" s="293" t="n"/>
      <c r="K6" s="294" t="n"/>
      <c r="L6" s="294" t="n"/>
      <c r="M6" s="294" t="n"/>
      <c r="N6" s="294" t="n"/>
      <c r="O6" s="294" t="n"/>
      <c r="P6" s="294" t="n"/>
      <c r="Q6" s="294" t="n"/>
      <c r="R6" s="294" t="n"/>
      <c r="S6" s="294" t="n"/>
      <c r="T6" s="294" t="n"/>
      <c r="U6" s="294" t="n"/>
      <c r="V6" s="294" t="n"/>
      <c r="W6" s="294" t="n"/>
      <c r="X6" s="294" t="n"/>
      <c r="Y6" s="295" t="n"/>
    </row>
    <row r="7" ht="18" customHeight="1" thickBot="1" thickTop="1">
      <c r="A7" s="296" t="inlineStr">
        <is>
          <t>Level Of Posting</t>
        </is>
      </c>
      <c r="B7" s="297" t="n"/>
      <c r="C7" s="298" t="n"/>
      <c r="D7" s="299" t="inlineStr">
        <is>
          <t>CA</t>
        </is>
      </c>
      <c r="E7" s="297" t="n"/>
      <c r="F7" s="297" t="n"/>
      <c r="G7" s="298" t="n"/>
      <c r="H7" s="300" t="inlineStr">
        <is>
          <t>Instrumentation</t>
        </is>
      </c>
      <c r="I7" s="292" t="n"/>
      <c r="J7" s="292" t="n"/>
      <c r="K7" s="292" t="n"/>
      <c r="L7" s="292" t="n"/>
      <c r="M7" s="292" t="n"/>
      <c r="N7" s="292" t="n"/>
      <c r="O7" s="292" t="n"/>
      <c r="P7" s="292" t="n"/>
      <c r="Q7" s="292" t="n"/>
      <c r="R7" s="292" t="n"/>
      <c r="S7" s="292" t="n"/>
      <c r="T7" s="292" t="n"/>
      <c r="U7" s="292" t="n"/>
      <c r="V7" s="292" t="n"/>
      <c r="W7" s="292" t="n"/>
      <c r="X7" s="292" t="n"/>
      <c r="Y7" s="301" t="n"/>
    </row>
    <row r="8" ht="18" customHeight="1" thickBot="1" thickTop="1">
      <c r="A8" s="302" t="inlineStr">
        <is>
          <t>Building Material Background - cpm</t>
        </is>
      </c>
      <c r="B8" s="303" t="n"/>
      <c r="C8" s="303" t="n"/>
      <c r="D8" s="303" t="n"/>
      <c r="E8" s="304" t="n"/>
      <c r="F8" s="163" t="inlineStr">
        <is>
          <t>Alpha</t>
        </is>
      </c>
      <c r="G8" s="27" t="inlineStr">
        <is>
          <t>Beta</t>
        </is>
      </c>
      <c r="H8" s="305" t="inlineStr">
        <is>
          <t>Gamma</t>
        </is>
      </c>
      <c r="I8" s="306" t="n"/>
      <c r="J8" s="3" t="n"/>
      <c r="K8" s="3" t="n"/>
      <c r="L8" s="3" t="n"/>
      <c r="M8" s="3" t="n"/>
      <c r="N8" s="228" t="inlineStr">
        <is>
          <t>Total Activity</t>
        </is>
      </c>
      <c r="O8" s="307" t="n"/>
      <c r="P8" s="307" t="n"/>
      <c r="Q8" s="307" t="n"/>
      <c r="R8" s="307" t="n"/>
      <c r="S8" s="307" t="n"/>
      <c r="T8" s="308" t="inlineStr">
        <is>
          <t>Removable Activity</t>
        </is>
      </c>
      <c r="U8" s="307" t="n"/>
      <c r="V8" s="307" t="n"/>
      <c r="W8" s="307" t="n"/>
      <c r="X8" s="307" t="n"/>
      <c r="Y8" s="309" t="n"/>
    </row>
    <row r="9" ht="18" customHeight="1" thickBot="1" thickTop="1">
      <c r="A9" s="310" t="inlineStr">
        <is>
          <t>Brick</t>
        </is>
      </c>
      <c r="B9" s="294" t="n"/>
      <c r="C9" s="294" t="n"/>
      <c r="D9" s="294" t="n"/>
      <c r="E9" s="311" t="n"/>
      <c r="F9" s="4" t="n">
        <v>3</v>
      </c>
      <c r="G9" s="5" t="n">
        <v>389.88</v>
      </c>
      <c r="H9" s="38" t="inlineStr">
        <is>
          <t>Dose</t>
        </is>
      </c>
      <c r="I9" s="139" t="inlineStr">
        <is>
          <t>CPM</t>
        </is>
      </c>
      <c r="J9" s="3" t="n"/>
      <c r="K9" s="3" t="n"/>
      <c r="L9" s="3" t="n"/>
      <c r="M9" s="3" t="n"/>
      <c r="N9" s="246" t="inlineStr">
        <is>
          <t>Alpha</t>
        </is>
      </c>
      <c r="O9" s="312" t="n"/>
      <c r="P9" s="313" t="n"/>
      <c r="Q9" s="248" t="inlineStr">
        <is>
          <t>Beta-Gamma</t>
        </is>
      </c>
      <c r="R9" s="312" t="n"/>
      <c r="S9" s="313" t="n"/>
      <c r="T9" s="248" t="inlineStr">
        <is>
          <t>Alpha</t>
        </is>
      </c>
      <c r="U9" s="312" t="n"/>
      <c r="V9" s="313" t="n"/>
      <c r="W9" s="314" t="inlineStr">
        <is>
          <t>Beta-Gamma</t>
        </is>
      </c>
      <c r="X9" s="312" t="n"/>
      <c r="Y9" s="315" t="n"/>
    </row>
    <row r="10" ht="18" customHeight="1" thickTop="1">
      <c r="A10" s="316" t="inlineStr">
        <is>
          <t>Concrete</t>
        </is>
      </c>
      <c r="B10" s="281" t="n"/>
      <c r="C10" s="281" t="n"/>
      <c r="D10" s="281" t="n"/>
      <c r="E10" s="317" t="n"/>
      <c r="F10" s="4" t="n">
        <v>2</v>
      </c>
      <c r="G10" s="5" t="n">
        <v>223.0566666666667</v>
      </c>
      <c r="H10" s="46" t="n"/>
      <c r="I10" s="47" t="n"/>
      <c r="J10" s="173" t="inlineStr">
        <is>
          <t>Instrument Model</t>
        </is>
      </c>
      <c r="K10" s="277" t="n"/>
      <c r="L10" s="277" t="n"/>
      <c r="M10" s="286" t="n"/>
      <c r="N10" s="250" t="inlineStr">
        <is>
          <t>2360/43-93</t>
        </is>
      </c>
      <c r="O10" s="294" t="n"/>
      <c r="P10" s="294" t="n"/>
      <c r="Q10" s="237">
        <f>IF(N10="","",N10)</f>
        <v/>
      </c>
      <c r="R10" s="281" t="n"/>
      <c r="S10" s="281" t="n"/>
      <c r="T10" s="47" t="inlineStr">
        <is>
          <t>2929/43-10-1</t>
        </is>
      </c>
      <c r="U10" s="277" t="n"/>
      <c r="V10" s="286" t="n"/>
      <c r="W10" s="318">
        <f>IF(T10="","",T10)</f>
        <v/>
      </c>
      <c r="X10" s="281" t="n"/>
      <c r="Y10" s="282" t="n"/>
    </row>
    <row r="11" ht="18" customHeight="1">
      <c r="A11" s="316" t="inlineStr">
        <is>
          <t>Linoleum</t>
        </is>
      </c>
      <c r="B11" s="281" t="n"/>
      <c r="C11" s="281" t="n"/>
      <c r="D11" s="281" t="n"/>
      <c r="E11" s="317" t="n"/>
      <c r="F11" s="4" t="n">
        <v>1</v>
      </c>
      <c r="G11" s="5" t="n">
        <v>182.55</v>
      </c>
      <c r="H11" s="48" t="n"/>
      <c r="I11" s="49" t="n"/>
      <c r="J11" s="171" t="inlineStr">
        <is>
          <t>Instrument SN</t>
        </is>
      </c>
      <c r="K11" s="281" t="n"/>
      <c r="L11" s="281" t="n"/>
      <c r="M11" s="317" t="n"/>
      <c r="N11" s="201" t="inlineStr">
        <is>
          <t>248145/PR389059</t>
        </is>
      </c>
      <c r="O11" s="281" t="n"/>
      <c r="P11" s="281" t="n"/>
      <c r="Q11" s="237">
        <f>IF(N11="","",N11)</f>
        <v/>
      </c>
      <c r="R11" s="281" t="n"/>
      <c r="S11" s="281" t="n"/>
      <c r="T11" s="319" t="inlineStr">
        <is>
          <t>185266/PR194717</t>
        </is>
      </c>
      <c r="U11" s="281" t="n"/>
      <c r="V11" s="317" t="n"/>
      <c r="W11" s="318">
        <f>IF(T11="","",T11)</f>
        <v/>
      </c>
      <c r="X11" s="281" t="n"/>
      <c r="Y11" s="282" t="n"/>
    </row>
    <row r="12" ht="18" customHeight="1">
      <c r="A12" s="316" t="inlineStr">
        <is>
          <t>Drywall</t>
        </is>
      </c>
      <c r="B12" s="281" t="n"/>
      <c r="C12" s="281" t="n"/>
      <c r="D12" s="281" t="n"/>
      <c r="E12" s="317" t="n"/>
      <c r="F12" s="4" t="n">
        <v>1</v>
      </c>
      <c r="G12" s="5" t="n">
        <v>165.0166666666667</v>
      </c>
      <c r="H12" s="320" t="n"/>
      <c r="I12" s="321" t="n"/>
      <c r="J12" s="171" t="inlineStr">
        <is>
          <t>Cal Due Date</t>
        </is>
      </c>
      <c r="K12" s="281" t="n"/>
      <c r="L12" s="281" t="n"/>
      <c r="M12" s="317" t="n"/>
      <c r="N12" s="239" t="n">
        <v>44153</v>
      </c>
      <c r="O12" s="281" t="n"/>
      <c r="P12" s="281" t="n"/>
      <c r="Q12" s="241">
        <f>IF(N12="","",N12)</f>
        <v/>
      </c>
      <c r="R12" s="281" t="n"/>
      <c r="S12" s="281" t="n"/>
      <c r="T12" s="322" t="n">
        <v>44218</v>
      </c>
      <c r="U12" s="281" t="n"/>
      <c r="V12" s="317" t="n"/>
      <c r="W12" s="323">
        <f>IF(T12="","",T12)</f>
        <v/>
      </c>
      <c r="X12" s="281" t="n"/>
      <c r="Y12" s="282" t="n"/>
      <c r="AA12" s="56" t="n"/>
      <c r="AB12" s="56" t="n"/>
      <c r="AC12" s="56" t="n"/>
      <c r="AD12" s="56" t="n"/>
      <c r="AE12" s="56" t="n"/>
      <c r="AF12" s="56" t="n"/>
      <c r="AG12" s="56" t="n"/>
      <c r="AH12" s="56" t="n"/>
      <c r="AI12" s="56" t="n"/>
      <c r="AJ12" s="56" t="n"/>
    </row>
    <row r="13" ht="18" customHeight="1">
      <c r="A13" s="316" t="inlineStr">
        <is>
          <t>Metal</t>
        </is>
      </c>
      <c r="B13" s="281" t="n"/>
      <c r="C13" s="281" t="n"/>
      <c r="D13" s="281" t="n"/>
      <c r="E13" s="317" t="n"/>
      <c r="F13" s="4" t="n">
        <v>1</v>
      </c>
      <c r="G13" s="5" t="n">
        <v>158.5766666666667</v>
      </c>
      <c r="H13" s="39" t="inlineStr">
        <is>
          <t>N/A</t>
        </is>
      </c>
      <c r="I13" s="40" t="inlineStr">
        <is>
          <t>N/A</t>
        </is>
      </c>
      <c r="J13" s="171" t="inlineStr">
        <is>
          <t>Instrument Efficiency</t>
        </is>
      </c>
      <c r="K13" s="281" t="n"/>
      <c r="L13" s="281" t="n"/>
      <c r="M13" s="317" t="n"/>
      <c r="N13" s="222" t="n">
        <v>0.2196</v>
      </c>
      <c r="O13" s="281" t="n"/>
      <c r="P13" s="281" t="n"/>
      <c r="Q13" s="234" t="n">
        <v>0.3572</v>
      </c>
      <c r="R13" s="281" t="n"/>
      <c r="S13" s="281" t="n"/>
      <c r="T13" s="324" t="n">
        <v>0.3557</v>
      </c>
      <c r="U13" s="281" t="n"/>
      <c r="V13" s="317" t="n"/>
      <c r="W13" s="325" t="n">
        <v>0.4071</v>
      </c>
      <c r="X13" s="281" t="n"/>
      <c r="Y13" s="282" t="n"/>
      <c r="AA13" s="56" t="n"/>
      <c r="AB13" s="56" t="n"/>
      <c r="AC13" s="56" t="n"/>
      <c r="AD13" s="56" t="n"/>
      <c r="AE13" s="56" t="n"/>
      <c r="AF13" s="56" t="n"/>
      <c r="AG13" s="56" t="n"/>
      <c r="AH13" s="56" t="n"/>
      <c r="AI13" s="56" t="n"/>
      <c r="AJ13" s="56" t="n"/>
    </row>
    <row r="14" ht="18" customHeight="1">
      <c r="A14" s="316" t="inlineStr">
        <is>
          <t>Ceiling Tile</t>
        </is>
      </c>
      <c r="B14" s="281" t="n"/>
      <c r="C14" s="281" t="n"/>
      <c r="D14" s="281" t="n"/>
      <c r="E14" s="317" t="n"/>
      <c r="F14" s="4" t="n">
        <v>2</v>
      </c>
      <c r="G14" s="5" t="n">
        <v>281</v>
      </c>
      <c r="H14" s="39" t="inlineStr">
        <is>
          <t>N/A</t>
        </is>
      </c>
      <c r="I14" s="40" t="inlineStr">
        <is>
          <t>N/A</t>
        </is>
      </c>
      <c r="J14" s="171" t="inlineStr">
        <is>
          <t>Probe Correction Factor</t>
        </is>
      </c>
      <c r="K14" s="281" t="n"/>
      <c r="L14" s="281" t="n"/>
      <c r="M14" s="317" t="n"/>
      <c r="N14" s="40" t="n">
        <v>1</v>
      </c>
      <c r="O14" s="281" t="n"/>
      <c r="P14" s="317" t="n"/>
      <c r="Q14" s="194" t="n">
        <v>1</v>
      </c>
      <c r="R14" s="281" t="n"/>
      <c r="S14" s="281" t="n"/>
      <c r="T14" s="40" t="n">
        <v>1</v>
      </c>
      <c r="U14" s="281" t="n"/>
      <c r="V14" s="317" t="n"/>
      <c r="W14" s="326" t="n">
        <v>1</v>
      </c>
      <c r="X14" s="281" t="n"/>
      <c r="Y14" s="282" t="n"/>
      <c r="AA14" s="56" t="n"/>
      <c r="AB14" s="56" t="n"/>
      <c r="AC14" s="56" t="n"/>
      <c r="AD14" s="56" t="n"/>
      <c r="AE14" s="56" t="n"/>
      <c r="AF14" s="56" t="n"/>
      <c r="AG14" s="56" t="n"/>
      <c r="AH14" s="56" t="n"/>
      <c r="AI14" s="56" t="n"/>
      <c r="AJ14" s="56" t="n"/>
    </row>
    <row r="15" ht="18" customHeight="1">
      <c r="A15" s="316" t="inlineStr">
        <is>
          <t>Wood</t>
        </is>
      </c>
      <c r="B15" s="281" t="n"/>
      <c r="C15" s="281" t="n"/>
      <c r="D15" s="281" t="n"/>
      <c r="E15" s="317" t="n"/>
      <c r="F15" s="4" t="n">
        <v>1</v>
      </c>
      <c r="G15" s="5" t="n">
        <v>160</v>
      </c>
      <c r="H15" s="48" t="n"/>
      <c r="I15" s="49" t="n"/>
      <c r="J15" s="171" t="inlineStr">
        <is>
          <t>Background Count Time (min)</t>
        </is>
      </c>
      <c r="K15" s="281" t="n"/>
      <c r="L15" s="281" t="n"/>
      <c r="M15" s="317" t="n"/>
      <c r="N15" s="40" t="n">
        <v>1</v>
      </c>
      <c r="O15" s="281" t="n"/>
      <c r="P15" s="317" t="n"/>
      <c r="Q15" s="194" t="n">
        <v>1</v>
      </c>
      <c r="R15" s="281" t="n"/>
      <c r="S15" s="281" t="n"/>
      <c r="T15" s="40" t="n">
        <v>60</v>
      </c>
      <c r="U15" s="281" t="n"/>
      <c r="V15" s="317" t="n"/>
      <c r="W15" s="326" t="n">
        <v>60</v>
      </c>
      <c r="X15" s="281" t="n"/>
      <c r="Y15" s="282" t="n"/>
      <c r="AA15" s="56" t="n"/>
      <c r="AB15" s="56" t="n"/>
      <c r="AC15" s="56" t="n"/>
      <c r="AD15" s="56" t="n"/>
      <c r="AE15" s="56" t="n"/>
      <c r="AF15" s="56" t="n"/>
      <c r="AG15" s="56" t="n"/>
      <c r="AH15" s="56" t="n"/>
      <c r="AI15" s="56" t="n"/>
      <c r="AJ15" s="56" t="n"/>
    </row>
    <row r="16" ht="18" customHeight="1">
      <c r="A16" s="327" t="n"/>
      <c r="B16" s="281" t="n"/>
      <c r="C16" s="281" t="n"/>
      <c r="D16" s="281" t="n"/>
      <c r="E16" s="317" t="n"/>
      <c r="F16" s="4" t="n"/>
      <c r="G16" s="5" t="n"/>
      <c r="H16" s="48" t="n"/>
      <c r="I16" s="49" t="n"/>
      <c r="J16" s="171" t="inlineStr">
        <is>
          <t>Sample Count Time (min)</t>
        </is>
      </c>
      <c r="K16" s="281" t="n"/>
      <c r="L16" s="281" t="n"/>
      <c r="M16" s="317" t="n"/>
      <c r="N16" s="40" t="n">
        <v>1</v>
      </c>
      <c r="O16" s="281" t="n"/>
      <c r="P16" s="317" t="n"/>
      <c r="Q16" s="194" t="n">
        <v>1</v>
      </c>
      <c r="R16" s="281" t="n"/>
      <c r="S16" s="281" t="n"/>
      <c r="T16" s="40" t="n">
        <v>1</v>
      </c>
      <c r="U16" s="281" t="n"/>
      <c r="V16" s="317" t="n"/>
      <c r="W16" s="326" t="n">
        <v>1</v>
      </c>
      <c r="X16" s="281" t="n"/>
      <c r="Y16" s="282" t="n"/>
      <c r="AA16" s="56" t="n"/>
      <c r="AB16" s="56" t="n"/>
      <c r="AC16" s="56" t="n"/>
      <c r="AD16" s="56" t="n"/>
      <c r="AE16" s="56" t="n"/>
      <c r="AF16" s="56" t="n"/>
      <c r="AG16" s="56" t="n"/>
      <c r="AH16" s="56" t="n"/>
      <c r="AI16" s="56" t="n"/>
      <c r="AJ16" s="56" t="n"/>
    </row>
    <row r="17" ht="18" customHeight="1">
      <c r="A17" s="327" t="n"/>
      <c r="B17" s="281" t="n"/>
      <c r="C17" s="281" t="n"/>
      <c r="D17" s="281" t="n"/>
      <c r="E17" s="317" t="n"/>
      <c r="F17" s="4" t="n"/>
      <c r="G17" s="5" t="n"/>
      <c r="H17" s="48" t="n"/>
      <c r="I17" s="49" t="n"/>
      <c r="J17" s="171" t="inlineStr">
        <is>
          <t>Instrument Background</t>
        </is>
      </c>
      <c r="K17" s="281" t="n"/>
      <c r="L17" s="281" t="n"/>
      <c r="M17" s="317" t="n"/>
      <c r="N17" s="328" t="n">
        <v>0</v>
      </c>
      <c r="O17" s="281" t="n"/>
      <c r="P17" s="317" t="n"/>
      <c r="Q17" s="225" t="n">
        <v>432</v>
      </c>
      <c r="R17" s="281" t="n"/>
      <c r="S17" s="281" t="n"/>
      <c r="T17" s="49" t="n">
        <v>7</v>
      </c>
      <c r="U17" s="281" t="n"/>
      <c r="V17" s="317" t="n"/>
      <c r="W17" s="329" t="n">
        <v>2206</v>
      </c>
      <c r="X17" s="281" t="n"/>
      <c r="Y17" s="282" t="n"/>
      <c r="AA17" s="56" t="n"/>
      <c r="AB17" s="56" t="n"/>
      <c r="AC17" s="56" t="n"/>
      <c r="AD17" s="56" t="n"/>
      <c r="AE17" s="56" t="n"/>
      <c r="AF17" s="56" t="n"/>
      <c r="AG17" s="56" t="n"/>
      <c r="AH17" s="56" t="n"/>
      <c r="AI17" s="56" t="n"/>
      <c r="AJ17" s="56" t="n"/>
    </row>
    <row r="18" ht="18" customHeight="1" thickBot="1">
      <c r="A18" s="327" t="n"/>
      <c r="B18" s="281" t="n"/>
      <c r="C18" s="281" t="n"/>
      <c r="D18" s="281" t="n"/>
      <c r="E18" s="317" t="n"/>
      <c r="F18" s="4" t="n"/>
      <c r="G18" s="5" t="n"/>
      <c r="H18" s="41" t="inlineStr">
        <is>
          <t>N/A</t>
        </is>
      </c>
      <c r="I18" s="42" t="inlineStr">
        <is>
          <t>N/A</t>
        </is>
      </c>
      <c r="J18" s="221" t="inlineStr">
        <is>
          <t>MDC</t>
        </is>
      </c>
      <c r="K18" s="297" t="n"/>
      <c r="L18" s="297" t="n"/>
      <c r="M18" s="330" t="n"/>
      <c r="N18" s="331" t="inlineStr">
        <is>
          <t>See Below</t>
        </is>
      </c>
      <c r="O18" s="297" t="n"/>
      <c r="P18" s="297" t="n"/>
      <c r="Q18" s="297" t="n"/>
      <c r="R18" s="297" t="n"/>
      <c r="S18" s="330" t="n"/>
      <c r="T18" s="332">
        <f>IF(ISBLANK(T17)," ",(3+3.29*(((T17/T15)*T16*(1+(T16/T15)))^0.5))/(T13*T14*T16))</f>
        <v/>
      </c>
      <c r="U18" s="297" t="n"/>
      <c r="V18" s="330" t="n"/>
      <c r="W18" s="333">
        <f>IF(ISBLANK(W17)," ",(3+3.29*(((W17/W15)*W16*(1+(W16/W15)))^0.5))/(W13*W14*W16))</f>
        <v/>
      </c>
      <c r="X18" s="297" t="n"/>
      <c r="Y18" s="298" t="n"/>
      <c r="AA18" s="56" t="n"/>
      <c r="AB18" s="56" t="n"/>
      <c r="AC18" s="56" t="n"/>
      <c r="AD18" s="56" t="n"/>
      <c r="AE18" s="56" t="n"/>
      <c r="AF18" s="56" t="n"/>
      <c r="AG18" s="56" t="n"/>
      <c r="AH18" s="56" t="n"/>
      <c r="AI18" s="56" t="n"/>
      <c r="AJ18" s="56" t="n"/>
    </row>
    <row r="19" ht="18" customHeight="1" thickBot="1" thickTop="1">
      <c r="A19" s="334" t="n"/>
      <c r="B19" s="297" t="n"/>
      <c r="C19" s="297" t="n"/>
      <c r="D19" s="297" t="n"/>
      <c r="E19" s="330" t="n"/>
      <c r="F19" s="24" t="n"/>
      <c r="G19" s="25" t="n"/>
      <c r="H19" s="335" t="inlineStr">
        <is>
          <t>Gamma</t>
        </is>
      </c>
      <c r="I19" s="336" t="n"/>
      <c r="J19" s="219" t="inlineStr">
        <is>
          <t>Total Activity</t>
        </is>
      </c>
      <c r="K19" s="337" t="n"/>
      <c r="L19" s="337" t="n"/>
      <c r="M19" s="337" t="n"/>
      <c r="N19" s="337" t="n"/>
      <c r="O19" s="337" t="n"/>
      <c r="P19" s="337" t="n"/>
      <c r="Q19" s="337" t="n"/>
      <c r="R19" s="337" t="n"/>
      <c r="S19" s="336" t="n"/>
      <c r="T19" s="338" t="inlineStr">
        <is>
          <t>Removable Activity</t>
        </is>
      </c>
      <c r="U19" s="337" t="n"/>
      <c r="V19" s="337" t="n"/>
      <c r="W19" s="337" t="n"/>
      <c r="X19" s="337" t="n"/>
      <c r="Y19" s="306" t="n"/>
      <c r="AA19" s="56" t="n"/>
      <c r="AB19" s="56" t="n"/>
      <c r="AC19" s="56" t="n"/>
      <c r="AD19" s="56" t="n"/>
      <c r="AE19" s="56" t="n"/>
      <c r="AF19" s="56" t="n"/>
      <c r="AG19" s="56" t="n"/>
      <c r="AH19" s="56" t="n"/>
      <c r="AI19" s="56" t="n"/>
      <c r="AJ19" s="56" t="n"/>
    </row>
    <row r="20" ht="18" customHeight="1" thickBot="1" thickTop="1">
      <c r="A20" s="26" t="inlineStr">
        <is>
          <t>Note</t>
        </is>
      </c>
      <c r="B20" s="193" t="inlineStr">
        <is>
          <t>*MDC &amp; Net Activity displayed in dpm/100cm²</t>
        </is>
      </c>
      <c r="C20" s="303" t="n"/>
      <c r="D20" s="303" t="n"/>
      <c r="E20" s="303" t="n"/>
      <c r="F20" s="303" t="n"/>
      <c r="G20" s="339" t="n"/>
      <c r="H20" s="38" t="inlineStr">
        <is>
          <t>Dose</t>
        </is>
      </c>
      <c r="I20" s="43" t="inlineStr">
        <is>
          <t>CPM</t>
        </is>
      </c>
      <c r="J20" s="174" t="inlineStr">
        <is>
          <t>Alpha</t>
        </is>
      </c>
      <c r="K20" s="312" t="n"/>
      <c r="L20" s="312" t="n"/>
      <c r="M20" s="312" t="n"/>
      <c r="N20" s="312" t="n"/>
      <c r="O20" s="340" t="inlineStr">
        <is>
          <t>Beta-Gamma</t>
        </is>
      </c>
      <c r="P20" s="312" t="n"/>
      <c r="Q20" s="312" t="n"/>
      <c r="R20" s="312" t="n"/>
      <c r="S20" s="313" t="n"/>
      <c r="T20" s="341" t="inlineStr">
        <is>
          <t>Alpha</t>
        </is>
      </c>
      <c r="U20" s="342" t="n"/>
      <c r="V20" s="343" t="n"/>
      <c r="W20" s="314" t="inlineStr">
        <is>
          <t>Beta-Gamma</t>
        </is>
      </c>
      <c r="X20" s="312" t="n"/>
      <c r="Y20" s="315" t="n"/>
    </row>
    <row r="21" ht="49.9" customHeight="1" thickBot="1" thickTop="1">
      <c r="A21" s="6" t="inlineStr">
        <is>
          <t>No</t>
        </is>
      </c>
      <c r="B21" s="344" t="inlineStr">
        <is>
          <t>Description/Location</t>
        </is>
      </c>
      <c r="C21" s="303" t="n"/>
      <c r="D21" s="303" t="n"/>
      <c r="E21" s="303" t="n"/>
      <c r="F21" s="303" t="n"/>
      <c r="G21" s="304" t="n"/>
      <c r="H21" s="44" t="inlineStr">
        <is>
          <t>µR/hr</t>
        </is>
      </c>
      <c r="I21" s="45"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4" thickTop="1">
      <c r="A22" s="50" t="n">
        <v>1</v>
      </c>
      <c r="B22" s="345" t="inlineStr">
        <is>
          <t>Concrete ceiling section #8</t>
        </is>
      </c>
      <c r="C22" s="277" t="n"/>
      <c r="D22" s="277" t="n"/>
      <c r="E22" s="277" t="n"/>
      <c r="F22" s="277" t="n"/>
      <c r="G22" s="286" t="n"/>
      <c r="H22" s="111" t="n"/>
      <c r="I22" s="112" t="n"/>
      <c r="J22" s="105" t="n">
        <v>1</v>
      </c>
      <c r="K22" s="102" t="n">
        <v>2</v>
      </c>
      <c r="L22" s="7">
        <f>IF(ISBLANK(K22)," ",IF(K22=" "," ",(3+3.29*(((K22)*$N$16*(1+($N$16/$N$15)))^0.5))/($N$14*$N$13*$N$16)))</f>
        <v/>
      </c>
      <c r="M22" s="8">
        <f>IF(ISBLANK(J22)," ",(J22/$N$16)-K22)</f>
        <v/>
      </c>
      <c r="N22" s="9">
        <f>IF(ISBLANK(J22)," ",M22/(N$13*N$14))</f>
        <v/>
      </c>
      <c r="O22" s="105" t="n">
        <v>315</v>
      </c>
      <c r="P22" s="106" t="n">
        <v>223</v>
      </c>
      <c r="Q22" s="10">
        <f>IF(ISBLANK(P22)," ",IF(P22=" "," ",(3+3.29*(((P22)*$Q$16*(1+($Q$16/$Q$15)))^0.5))/($Q$14*$Q$13*$Q$16)))</f>
        <v/>
      </c>
      <c r="R22" s="11">
        <f>IF(ISBLANK(O22)," ",(O22/$Q$16)-P22)</f>
        <v/>
      </c>
      <c r="S22" s="9">
        <f>IF(ISBLANK(O22)," ",R22/(Q$13*Q$14))</f>
        <v/>
      </c>
      <c r="T22" s="100" t="n">
        <v>0</v>
      </c>
      <c r="U22" s="98">
        <f>IF(ISBLANK(T22)," ",(T22/$T$16)-($T$17/$T$15))</f>
        <v/>
      </c>
      <c r="V22" s="99">
        <f>IF(ISBLANK(T22), " ", (U22/T$13))</f>
        <v/>
      </c>
      <c r="W22" s="100" t="n">
        <v>42</v>
      </c>
      <c r="X22" s="98">
        <f>IF(ISBLANK(W22)," ",(W22/$W$16)-($W$17/$W$15))</f>
        <v/>
      </c>
      <c r="Y22" s="101">
        <f>IF(ISBLANK(W22), " ", (X22/$W$13))</f>
        <v/>
      </c>
    </row>
    <row r="23" ht="19.9" customFormat="1" customHeight="1" s="74">
      <c r="A23" s="51" t="n">
        <v>2</v>
      </c>
      <c r="B23" s="346" t="inlineStr">
        <is>
          <t>Concrete ceiling section #8</t>
        </is>
      </c>
      <c r="C23" s="281" t="n"/>
      <c r="D23" s="281" t="n"/>
      <c r="E23" s="281" t="n"/>
      <c r="F23" s="281" t="n"/>
      <c r="G23" s="317" t="n"/>
      <c r="H23" s="113" t="n"/>
      <c r="I23" s="114" t="n"/>
      <c r="J23" s="107" t="n">
        <v>3</v>
      </c>
      <c r="K23" s="103" t="n">
        <v>2</v>
      </c>
      <c r="L23" s="7">
        <f>IF(ISBLANK(K23)," ",IF(K23=" "," ",(3+3.29*(((K23)*$N$16*(1+($N$16/$N$15)))^0.5))/($N$14*$N$13*$N$16)))</f>
        <v/>
      </c>
      <c r="M23" s="12">
        <f>IF(ISBLANK(J23)," ",(J23/$N$16)-K23)</f>
        <v/>
      </c>
      <c r="N23" s="13">
        <f>IF(ISBLANK(J23)," ",M23/(N$13*N$14))</f>
        <v/>
      </c>
      <c r="O23" s="107" t="n">
        <v>392</v>
      </c>
      <c r="P23" s="108" t="n">
        <v>223</v>
      </c>
      <c r="Q23" s="7">
        <f>IF(ISBLANK(P23)," ",IF(P23=" "," ",(3+3.29*(((P23)*$Q$16*(1+($Q$16/$Q$15)))^0.5))/($Q$14*$Q$13*$Q$16)))</f>
        <v/>
      </c>
      <c r="R23" s="12">
        <f>IF(ISBLANK(O23)," ",(O23/$Q$16)-P23)</f>
        <v/>
      </c>
      <c r="S23" s="13">
        <f>IF(ISBLANK(O23)," ",R23/(Q$13*Q$14))</f>
        <v/>
      </c>
      <c r="T23" s="107" t="n">
        <v>1</v>
      </c>
      <c r="U23" s="28">
        <f>IF(ISBLANK(T23)," ",(T23/$T$16)-($T$17/$T$15))</f>
        <v/>
      </c>
      <c r="V23" s="29">
        <f>IF(ISBLANK(T23), " ", (U23/T$13))</f>
        <v/>
      </c>
      <c r="W23" s="107" t="n">
        <v>40</v>
      </c>
      <c r="X23" s="28">
        <f>IF(ISBLANK(W23)," ",(W23/$W$16)-($W$17/$W$15))</f>
        <v/>
      </c>
      <c r="Y23" s="30">
        <f>IF(ISBLANK(W23), " ", (X23/$W$13))</f>
        <v/>
      </c>
    </row>
    <row r="24" ht="19.9" customFormat="1" customHeight="1" s="74">
      <c r="A24" s="52" t="n">
        <v>3</v>
      </c>
      <c r="B24" s="346" t="inlineStr">
        <is>
          <t>Concrete ceiling section #8</t>
        </is>
      </c>
      <c r="C24" s="281" t="n"/>
      <c r="D24" s="281" t="n"/>
      <c r="E24" s="281" t="n"/>
      <c r="F24" s="281" t="n"/>
      <c r="G24" s="317" t="n"/>
      <c r="H24" s="113" t="n"/>
      <c r="I24" s="114" t="n"/>
      <c r="J24" s="107" t="n">
        <v>0</v>
      </c>
      <c r="K24" s="103" t="n">
        <v>2</v>
      </c>
      <c r="L24" s="7">
        <f>IF(ISBLANK(K24)," ",IF(K24=" "," ",(3+3.29*(((K24)*$N$16*(1+($N$16/$N$15)))^0.5))/($N$14*$N$13*$N$16)))</f>
        <v/>
      </c>
      <c r="M24" s="12">
        <f>IF(ISBLANK(J24)," ",(J24/$N$16)-K24)</f>
        <v/>
      </c>
      <c r="N24" s="13">
        <f>IF(ISBLANK(J24)," ",M24/(N$13*N$14))</f>
        <v/>
      </c>
      <c r="O24" s="107" t="n">
        <v>369</v>
      </c>
      <c r="P24" s="108" t="n">
        <v>223</v>
      </c>
      <c r="Q24" s="7">
        <f>IF(ISBLANK(P24)," ",IF(P24=" "," ",(3+3.29*(((P24)*$Q$16*(1+($Q$16/$Q$15)))^0.5))/($Q$14*$Q$13*$Q$16)))</f>
        <v/>
      </c>
      <c r="R24" s="12">
        <f>IF(ISBLANK(O24)," ",(O24/$Q$16)-P24)</f>
        <v/>
      </c>
      <c r="S24" s="13">
        <f>IF(ISBLANK(O24)," ",R24/(Q$13*Q$14))</f>
        <v/>
      </c>
      <c r="T24" s="107" t="n">
        <v>0</v>
      </c>
      <c r="U24" s="28">
        <f>IF(ISBLANK(T24)," ",(T24/$T$16)-($T$17/$T$15))</f>
        <v/>
      </c>
      <c r="V24" s="29">
        <f>IF(ISBLANK(T24), " ", (U24/T$13))</f>
        <v/>
      </c>
      <c r="W24" s="107" t="n">
        <v>38</v>
      </c>
      <c r="X24" s="28">
        <f>IF(ISBLANK(W24)," ",(W24/$W$16)-($W$17/$W$15))</f>
        <v/>
      </c>
      <c r="Y24" s="30">
        <f>IF(ISBLANK(W24), " ", (X24/$W$13))</f>
        <v/>
      </c>
    </row>
    <row r="25" ht="19.9" customFormat="1" customHeight="1" s="74">
      <c r="A25" s="52" t="n">
        <v>4</v>
      </c>
      <c r="B25" s="346" t="inlineStr">
        <is>
          <t>Concrete ceiling section #8</t>
        </is>
      </c>
      <c r="C25" s="281" t="n"/>
      <c r="D25" s="281" t="n"/>
      <c r="E25" s="281" t="n"/>
      <c r="F25" s="281" t="n"/>
      <c r="G25" s="317" t="n"/>
      <c r="H25" s="113" t="n"/>
      <c r="I25" s="114" t="n"/>
      <c r="J25" s="107" t="n">
        <v>2</v>
      </c>
      <c r="K25" s="103" t="n">
        <v>2</v>
      </c>
      <c r="L25" s="7">
        <f>IF(ISBLANK(K25)," ",IF(K25=" "," ",(3+3.29*(((K25)*$N$16*(1+($N$16/$N$15)))^0.5))/($N$14*$N$13*$N$16)))</f>
        <v/>
      </c>
      <c r="M25" s="12">
        <f>IF(ISBLANK(J25)," ",(J25/$N$16)-K25)</f>
        <v/>
      </c>
      <c r="N25" s="13">
        <f>IF(ISBLANK(J25)," ",M25/(N$13*N$14))</f>
        <v/>
      </c>
      <c r="O25" s="107" t="n">
        <v>497</v>
      </c>
      <c r="P25" s="108" t="n">
        <v>223</v>
      </c>
      <c r="Q25" s="7">
        <f>IF(ISBLANK(P25)," ",IF(P25=" "," ",(3+3.29*(((P25)*$Q$16*(1+($Q$16/$Q$15)))^0.5))/($Q$14*$Q$13*$Q$16)))</f>
        <v/>
      </c>
      <c r="R25" s="12">
        <f>IF(ISBLANK(O25)," ",(O25/$Q$16)-P25)</f>
        <v/>
      </c>
      <c r="S25" s="13">
        <f>IF(ISBLANK(O25)," ",R25/(Q$13*Q$14))</f>
        <v/>
      </c>
      <c r="T25" s="107" t="n">
        <v>0</v>
      </c>
      <c r="U25" s="28">
        <f>IF(ISBLANK(T25)," ",(T25/$T$16)-($T$17/$T$15))</f>
        <v/>
      </c>
      <c r="V25" s="29">
        <f>IF(ISBLANK(T25), " ", (U25/T$13))</f>
        <v/>
      </c>
      <c r="W25" s="107" t="n">
        <v>36</v>
      </c>
      <c r="X25" s="28">
        <f>IF(ISBLANK(W25)," ",(W25/$W$16)-($W$17/$W$15))</f>
        <v/>
      </c>
      <c r="Y25" s="30">
        <f>IF(ISBLANK(W25), " ", (X25/$W$13))</f>
        <v/>
      </c>
    </row>
    <row r="26" ht="19.9" customFormat="1" customHeight="1" s="74">
      <c r="A26" s="52" t="n">
        <v>5</v>
      </c>
      <c r="B26" s="346" t="inlineStr">
        <is>
          <t>Concrete ceiling section #8</t>
        </is>
      </c>
      <c r="C26" s="281" t="n"/>
      <c r="D26" s="281" t="n"/>
      <c r="E26" s="281" t="n"/>
      <c r="F26" s="281" t="n"/>
      <c r="G26" s="317" t="n"/>
      <c r="H26" s="113" t="n"/>
      <c r="I26" s="114" t="n"/>
      <c r="J26" s="107" t="n">
        <v>0</v>
      </c>
      <c r="K26" s="103" t="n">
        <v>2</v>
      </c>
      <c r="L26" s="7">
        <f>IF(ISBLANK(K26)," ",IF(K26=" "," ",(3+3.29*(((K26)*$N$16*(1+($N$16/$N$15)))^0.5))/($N$14*$N$13*$N$16)))</f>
        <v/>
      </c>
      <c r="M26" s="14">
        <f>IF(ISBLANK(J26)," ",(J26/$N$16)-K26)</f>
        <v/>
      </c>
      <c r="N26" s="13">
        <f>IF(ISBLANK(J26)," ",M26/(N$13*N$14))</f>
        <v/>
      </c>
      <c r="O26" s="107" t="n">
        <v>864</v>
      </c>
      <c r="P26" s="108" t="n">
        <v>223</v>
      </c>
      <c r="Q26" s="7">
        <f>IF(ISBLANK(P26)," ",IF(P26=" "," ",(3+3.29*(((P26)*$Q$16*(1+($Q$16/$Q$15)))^0.5))/($Q$14*$Q$13*$Q$16)))</f>
        <v/>
      </c>
      <c r="R26" s="12">
        <f>IF(ISBLANK(O26)," ",(O26/$Q$16)-P26)</f>
        <v/>
      </c>
      <c r="S26" s="13">
        <f>IF(ISBLANK(O26)," ",R26/(Q$13*Q$14))</f>
        <v/>
      </c>
      <c r="T26" s="107" t="n">
        <v>1</v>
      </c>
      <c r="U26" s="28">
        <f>IF(ISBLANK(T26)," ",(T26/$T$16)-($T$17/$T$15))</f>
        <v/>
      </c>
      <c r="V26" s="29">
        <f>IF(ISBLANK(T26), " ", (U26/T$13))</f>
        <v/>
      </c>
      <c r="W26" s="107" t="n">
        <v>39</v>
      </c>
      <c r="X26" s="28">
        <f>IF(ISBLANK(W26)," ",(W26/$W$16)-($W$17/$W$15))</f>
        <v/>
      </c>
      <c r="Y26" s="30">
        <f>IF(ISBLANK(W26), " ", (X26/$W$13))</f>
        <v/>
      </c>
    </row>
    <row r="27" ht="19.9" customFormat="1" customHeight="1" s="74">
      <c r="A27" s="52" t="n">
        <v>6</v>
      </c>
      <c r="B27" s="346" t="inlineStr">
        <is>
          <t>Concrete ceiling section #8</t>
        </is>
      </c>
      <c r="C27" s="281" t="n"/>
      <c r="D27" s="281" t="n"/>
      <c r="E27" s="281" t="n"/>
      <c r="F27" s="281" t="n"/>
      <c r="G27" s="317" t="n"/>
      <c r="H27" s="113" t="n"/>
      <c r="I27" s="114" t="n"/>
      <c r="J27" s="107" t="n">
        <v>1</v>
      </c>
      <c r="K27" s="103" t="n">
        <v>2</v>
      </c>
      <c r="L27" s="7">
        <f>IF(ISBLANK(K27)," ",IF(K27=" "," ",(3+3.29*(((K27)*$N$16*(1+($N$16/$N$15)))^0.5))/($N$14*$N$13*$N$16)))</f>
        <v/>
      </c>
      <c r="M27" s="12">
        <f>IF(ISBLANK(J27)," ",(J27/$N$16)-K27)</f>
        <v/>
      </c>
      <c r="N27" s="13">
        <f>IF(ISBLANK(J27)," ",M27/(N$13*N$14))</f>
        <v/>
      </c>
      <c r="O27" s="107" t="n">
        <v>577</v>
      </c>
      <c r="P27" s="108" t="n">
        <v>223</v>
      </c>
      <c r="Q27" s="7">
        <f>IF(ISBLANK(P27)," ",IF(P27=" "," ",(3+3.29*(((P27)*$Q$16*(1+($Q$16/$Q$15)))^0.5))/($Q$14*$Q$13*$Q$16)))</f>
        <v/>
      </c>
      <c r="R27" s="12">
        <f>IF(ISBLANK(O27)," ",(O27/$Q$16)-P27)</f>
        <v/>
      </c>
      <c r="S27" s="13">
        <f>IF(ISBLANK(O27)," ",R27/(Q$13*Q$14))</f>
        <v/>
      </c>
      <c r="T27" s="107" t="n">
        <v>0</v>
      </c>
      <c r="U27" s="28">
        <f>IF(ISBLANK(T27)," ",(T27/$T$16)-($T$17/$T$15))</f>
        <v/>
      </c>
      <c r="V27" s="29">
        <f>IF(ISBLANK(T27), " ", (U27/T$13))</f>
        <v/>
      </c>
      <c r="W27" s="107" t="n">
        <v>30</v>
      </c>
      <c r="X27" s="28">
        <f>IF(ISBLANK(W27)," ",(W27/$W$16)-($W$17/$W$15))</f>
        <v/>
      </c>
      <c r="Y27" s="30">
        <f>IF(ISBLANK(W27), " ", (X27/$W$13))</f>
        <v/>
      </c>
    </row>
    <row r="28" ht="19.9" customFormat="1" customHeight="1" s="74">
      <c r="A28" s="52" t="n"/>
      <c r="B28" s="346" t="n"/>
      <c r="C28" s="281" t="n"/>
      <c r="D28" s="281" t="n"/>
      <c r="E28" s="281" t="n"/>
      <c r="F28" s="281" t="n"/>
      <c r="G28" s="317" t="n"/>
      <c r="H28" s="113" t="n"/>
      <c r="I28" s="114" t="n"/>
      <c r="J28" s="107" t="n"/>
      <c r="K28" s="103" t="n"/>
      <c r="L28" s="7">
        <f>IF(ISBLANK(K28)," ",IF(K28=" "," ",(3+3.29*(((K28)*$N$16*(1+($N$16/$N$15)))^0.5))/($N$14*$N$13*$N$16)))</f>
        <v/>
      </c>
      <c r="M28" s="12">
        <f>IF(ISBLANK(J28)," ",(J28/$N$16)-K28)</f>
        <v/>
      </c>
      <c r="N28" s="13">
        <f>IF(ISBLANK(J28)," ",M28/(N$13*N$14))</f>
        <v/>
      </c>
      <c r="O28" s="107" t="n"/>
      <c r="P28" s="108" t="n"/>
      <c r="Q28" s="7">
        <f>IF(ISBLANK(P28)," ",IF(P28=" "," ",(3+3.29*(((P28)*$Q$16*(1+($Q$16/$Q$15)))^0.5))/($Q$14*$Q$13*$Q$16)))</f>
        <v/>
      </c>
      <c r="R28" s="12">
        <f>IF(ISBLANK(O28)," ",(O28/$Q$16)-P28)</f>
        <v/>
      </c>
      <c r="S28" s="13">
        <f>IF(ISBLANK(O28)," ",R28/(Q$13*Q$14))</f>
        <v/>
      </c>
      <c r="T28" s="107" t="n"/>
      <c r="U28" s="28">
        <f>IF(ISBLANK(T28)," ",(T28/$T$16)-($T$17/$T$15))</f>
        <v/>
      </c>
      <c r="V28" s="29">
        <f>IF(ISBLANK(T28), " ", (U28/T$13))</f>
        <v/>
      </c>
      <c r="W28" s="107" t="n"/>
      <c r="X28" s="28">
        <f>IF(ISBLANK(W28)," ",(W28/$W$16)-($W$17/$W$15))</f>
        <v/>
      </c>
      <c r="Y28" s="30">
        <f>IF(ISBLANK(W28), " ", (X28/$W$13))</f>
        <v/>
      </c>
    </row>
    <row r="29" ht="19.9" customFormat="1" customHeight="1" s="74">
      <c r="A29" s="52" t="n"/>
      <c r="B29" s="346" t="n"/>
      <c r="C29" s="281" t="n"/>
      <c r="D29" s="281" t="n"/>
      <c r="E29" s="281" t="n"/>
      <c r="F29" s="281" t="n"/>
      <c r="G29" s="317" t="n"/>
      <c r="H29" s="113" t="n"/>
      <c r="I29" s="114" t="n"/>
      <c r="J29" s="107" t="n"/>
      <c r="K29" s="103" t="n"/>
      <c r="L29" s="7">
        <f>IF(ISBLANK(K29)," ",IF(K29=" "," ",(3+3.29*(((K29)*$N$16*(1+($N$16/$N$15)))^0.5))/($N$14*$N$13*$N$16)))</f>
        <v/>
      </c>
      <c r="M29" s="12">
        <f>IF(ISBLANK(J29)," ",(J29/$N$16)-K29)</f>
        <v/>
      </c>
      <c r="N29" s="13">
        <f>IF(ISBLANK(J29)," ",M29/(N$13*N$14))</f>
        <v/>
      </c>
      <c r="O29" s="107" t="n"/>
      <c r="P29" s="108" t="n"/>
      <c r="Q29" s="7">
        <f>IF(ISBLANK(P29)," ",IF(P29=" "," ",(3+3.29*(((P29)*$Q$16*(1+($Q$16/$Q$15)))^0.5))/($Q$14*$Q$13*$Q$16)))</f>
        <v/>
      </c>
      <c r="R29" s="12">
        <f>IF(ISBLANK(O29)," ",(O29/$Q$16)-P29)</f>
        <v/>
      </c>
      <c r="S29" s="13">
        <f>IF(ISBLANK(O29)," ",R29/(Q$13*Q$14))</f>
        <v/>
      </c>
      <c r="T29" s="107" t="n"/>
      <c r="U29" s="28">
        <f>IF(ISBLANK(T29)," ",(T29/$T$16)-($T$17/$T$15))</f>
        <v/>
      </c>
      <c r="V29" s="29">
        <f>IF(ISBLANK(T29), " ", (U29/T$13))</f>
        <v/>
      </c>
      <c r="W29" s="107" t="n"/>
      <c r="X29" s="28">
        <f>IF(ISBLANK(W29)," ",(W29/$W$16)-($W$17/$W$15))</f>
        <v/>
      </c>
      <c r="Y29" s="30">
        <f>IF(ISBLANK(W29), " ", (X29/$W$13))</f>
        <v/>
      </c>
    </row>
    <row r="30" ht="19.9" customFormat="1" customHeight="1" s="74">
      <c r="A30" s="52" t="n"/>
      <c r="B30" s="346" t="n"/>
      <c r="C30" s="281" t="n"/>
      <c r="D30" s="281" t="n"/>
      <c r="E30" s="281" t="n"/>
      <c r="F30" s="281" t="n"/>
      <c r="G30" s="317" t="n"/>
      <c r="H30" s="113" t="n"/>
      <c r="I30" s="114" t="n"/>
      <c r="J30" s="107" t="n"/>
      <c r="K30" s="103" t="n"/>
      <c r="L30" s="7">
        <f>IF(ISBLANK(K30)," ",IF(K30=" "," ",(3+3.29*(((K30)*$N$16*(1+($N$16/$N$15)))^0.5))/($N$14*$N$13*$N$16)))</f>
        <v/>
      </c>
      <c r="M30" s="12">
        <f>IF(ISBLANK(J30)," ",(J30/$N$16)-K30)</f>
        <v/>
      </c>
      <c r="N30" s="13">
        <f>IF(ISBLANK(J30)," ",M30/(N$13*N$14))</f>
        <v/>
      </c>
      <c r="O30" s="107" t="n"/>
      <c r="P30" s="108" t="n"/>
      <c r="Q30" s="7">
        <f>IF(ISBLANK(P30)," ",IF(P30=" "," ",(3+3.29*(((P30)*$Q$16*(1+($Q$16/$Q$15)))^0.5))/($Q$14*$Q$13*$Q$16)))</f>
        <v/>
      </c>
      <c r="R30" s="12">
        <f>IF(ISBLANK(O30)," ",(O30/$Q$16)-P30)</f>
        <v/>
      </c>
      <c r="S30" s="13">
        <f>IF(ISBLANK(O30)," ",R30/(Q$13*Q$14))</f>
        <v/>
      </c>
      <c r="T30" s="107" t="n"/>
      <c r="U30" s="28">
        <f>IF(ISBLANK(T30)," ",(T30/$T$16)-($T$17/$T$15))</f>
        <v/>
      </c>
      <c r="V30" s="29">
        <f>IF(ISBLANK(T30), " ", (U30/T$13))</f>
        <v/>
      </c>
      <c r="W30" s="107" t="n"/>
      <c r="X30" s="28">
        <f>IF(ISBLANK(W30)," ",(W30/$W$16)-($W$17/$W$15))</f>
        <v/>
      </c>
      <c r="Y30" s="30">
        <f>IF(ISBLANK(W30), " ", (X30/$W$13))</f>
        <v/>
      </c>
    </row>
    <row r="31" ht="19.9" customFormat="1" customHeight="1" s="74">
      <c r="A31" s="52" t="n"/>
      <c r="B31" s="346" t="n"/>
      <c r="C31" s="281" t="n"/>
      <c r="D31" s="281" t="n"/>
      <c r="E31" s="281" t="n"/>
      <c r="F31" s="281" t="n"/>
      <c r="G31" s="317" t="n"/>
      <c r="H31" s="113" t="n"/>
      <c r="I31" s="114" t="n"/>
      <c r="J31" s="107" t="n"/>
      <c r="K31" s="103" t="n"/>
      <c r="L31" s="7">
        <f>IF(ISBLANK(K31)," ",IF(K31=" "," ",(3+3.29*(((K31)*$N$16*(1+($N$16/$N$15)))^0.5))/($N$14*$N$13*$N$16)))</f>
        <v/>
      </c>
      <c r="M31" s="12">
        <f>IF(ISBLANK(J31)," ",(J31/$N$16)-K31)</f>
        <v/>
      </c>
      <c r="N31" s="13">
        <f>IF(ISBLANK(J31)," ",M31/(N$13*N$14))</f>
        <v/>
      </c>
      <c r="O31" s="107" t="n"/>
      <c r="P31" s="108" t="n"/>
      <c r="Q31" s="7">
        <f>IF(ISBLANK(P31)," ",IF(P31=" "," ",(3+3.29*(((P31)*$Q$16*(1+($Q$16/$Q$15)))^0.5))/($Q$14*$Q$13*$Q$16)))</f>
        <v/>
      </c>
      <c r="R31" s="12">
        <f>IF(ISBLANK(O31)," ",(O31/$Q$16)-P31)</f>
        <v/>
      </c>
      <c r="S31" s="13">
        <f>IF(ISBLANK(O31)," ",R31/(Q$13*Q$14))</f>
        <v/>
      </c>
      <c r="T31" s="107" t="n"/>
      <c r="U31" s="28">
        <f>IF(ISBLANK(T31)," ",(T31/$T$16)-($T$17/$T$15))</f>
        <v/>
      </c>
      <c r="V31" s="29">
        <f>IF(ISBLANK(T31), " ", (U31/T$13))</f>
        <v/>
      </c>
      <c r="W31" s="107" t="n"/>
      <c r="X31" s="28">
        <f>IF(ISBLANK(W31)," ",(W31/$W$16)-($W$17/$W$15))</f>
        <v/>
      </c>
      <c r="Y31" s="30">
        <f>IF(ISBLANK(W31), " ", (X31/$W$13))</f>
        <v/>
      </c>
    </row>
    <row r="32" ht="19.9" customFormat="1" customHeight="1" s="74">
      <c r="A32" s="52" t="n"/>
      <c r="B32" s="346" t="n"/>
      <c r="C32" s="281" t="n"/>
      <c r="D32" s="281" t="n"/>
      <c r="E32" s="281" t="n"/>
      <c r="F32" s="281" t="n"/>
      <c r="G32" s="317" t="n"/>
      <c r="H32" s="113" t="n"/>
      <c r="I32" s="114" t="n"/>
      <c r="J32" s="107" t="n"/>
      <c r="K32" s="103" t="n"/>
      <c r="L32" s="7">
        <f>IF(ISBLANK(K32)," ",IF(K32=" "," ",(3+3.29*(((K32)*$N$16*(1+($N$16/$N$15)))^0.5))/($N$14*$N$13*$N$16)))</f>
        <v/>
      </c>
      <c r="M32" s="12">
        <f>IF(ISBLANK(J32)," ",(J32/$N$16)-K32)</f>
        <v/>
      </c>
      <c r="N32" s="13">
        <f>IF(ISBLANK(J32)," ",M32/(N$13*N$14))</f>
        <v/>
      </c>
      <c r="O32" s="107" t="n"/>
      <c r="P32" s="108" t="n"/>
      <c r="Q32" s="7">
        <f>IF(ISBLANK(P32)," ",IF(P32=" "," ",(3+3.29*(((P32)*$Q$16*(1+($Q$16/$Q$15)))^0.5))/($Q$14*$Q$13*$Q$16)))</f>
        <v/>
      </c>
      <c r="R32" s="12">
        <f>IF(ISBLANK(O32)," ",(O32/$Q$16)-P32)</f>
        <v/>
      </c>
      <c r="S32" s="13">
        <f>IF(ISBLANK(O32)," ",R32/(Q$13*Q$14))</f>
        <v/>
      </c>
      <c r="T32" s="107" t="n"/>
      <c r="U32" s="28">
        <f>IF(ISBLANK(T32)," ",(T32/$T$16)-($T$17/$T$15))</f>
        <v/>
      </c>
      <c r="V32" s="29">
        <f>IF(ISBLANK(T32), " ", (U32/T$13))</f>
        <v/>
      </c>
      <c r="W32" s="107" t="n"/>
      <c r="X32" s="28">
        <f>IF(ISBLANK(W32)," ",(W32/$W$16)-($W$17/$W$15))</f>
        <v/>
      </c>
      <c r="Y32" s="30">
        <f>IF(ISBLANK(W32), " ", (X32/$W$13))</f>
        <v/>
      </c>
    </row>
    <row r="33" ht="19.9" customFormat="1" customHeight="1" s="74">
      <c r="A33" s="51" t="n"/>
      <c r="B33" s="346" t="n"/>
      <c r="C33" s="281" t="n"/>
      <c r="D33" s="281" t="n"/>
      <c r="E33" s="281" t="n"/>
      <c r="F33" s="281" t="n"/>
      <c r="G33" s="317" t="n"/>
      <c r="H33" s="113" t="n"/>
      <c r="I33" s="114" t="n"/>
      <c r="J33" s="107" t="n"/>
      <c r="K33" s="103" t="n"/>
      <c r="L33" s="7">
        <f>IF(ISBLANK(K33)," ",IF(K33=" "," ",(3+3.29*(((K33)*$N$16*(1+($N$16/$N$15)))^0.5))/($N$14*$N$13*$N$16)))</f>
        <v/>
      </c>
      <c r="M33" s="12">
        <f>IF(ISBLANK(J33)," ",(J33/$N$16)-K33)</f>
        <v/>
      </c>
      <c r="N33" s="13">
        <f>IF(ISBLANK(J33)," ",M33/(N$13*N$14))</f>
        <v/>
      </c>
      <c r="O33" s="107" t="n"/>
      <c r="P33" s="108" t="n"/>
      <c r="Q33" s="7">
        <f>IF(ISBLANK(P33)," ",IF(P33=" "," ",(3+3.29*(((P33)*$Q$16*(1+($Q$16/$Q$15)))^0.5))/($Q$14*$Q$13*$Q$16)))</f>
        <v/>
      </c>
      <c r="R33" s="12">
        <f>IF(ISBLANK(O33)," ",(O33/$Q$16)-P33)</f>
        <v/>
      </c>
      <c r="S33" s="13">
        <f>IF(ISBLANK(O33)," ",R33/(Q$13*Q$14))</f>
        <v/>
      </c>
      <c r="T33" s="107" t="n"/>
      <c r="U33" s="28">
        <f>IF(ISBLANK(T33)," ",(T33/$T$16)-($T$17/$T$15))</f>
        <v/>
      </c>
      <c r="V33" s="29">
        <f>IF(ISBLANK(T33), " ", (U33/T$13))</f>
        <v/>
      </c>
      <c r="W33" s="107" t="n"/>
      <c r="X33" s="28">
        <f>IF(ISBLANK(W33)," ",(W33/$W$16)-($W$17/$W$15))</f>
        <v/>
      </c>
      <c r="Y33" s="30">
        <f>IF(ISBLANK(W33), " ", (X33/$W$13))</f>
        <v/>
      </c>
    </row>
    <row r="34" ht="19.9" customFormat="1" customHeight="1" s="74">
      <c r="A34" s="51" t="n"/>
      <c r="B34" s="346" t="n"/>
      <c r="C34" s="281" t="n"/>
      <c r="D34" s="281" t="n"/>
      <c r="E34" s="281" t="n"/>
      <c r="F34" s="281" t="n"/>
      <c r="G34" s="317" t="n"/>
      <c r="H34" s="113" t="n"/>
      <c r="I34" s="114" t="n"/>
      <c r="J34" s="107" t="n"/>
      <c r="K34" s="103" t="n"/>
      <c r="L34" s="7">
        <f>IF(ISBLANK(K34)," ",IF(K34=" "," ",(3+3.29*(((K34)*$N$16*(1+($N$16/$N$15)))^0.5))/($N$14*$N$13*$N$16)))</f>
        <v/>
      </c>
      <c r="M34" s="12">
        <f>IF(ISBLANK(J34)," ",(J34/$N$16)-K34)</f>
        <v/>
      </c>
      <c r="N34" s="13">
        <f>IF(ISBLANK(J34)," ",M34/(N$13*N$14))</f>
        <v/>
      </c>
      <c r="O34" s="107" t="n"/>
      <c r="P34" s="108" t="n"/>
      <c r="Q34" s="7">
        <f>IF(ISBLANK(P34)," ",IF(P34=" "," ",(3+3.29*(((P34)*$Q$16*(1+($Q$16/$Q$15)))^0.5))/($Q$14*$Q$13*$Q$16)))</f>
        <v/>
      </c>
      <c r="R34" s="12">
        <f>IF(ISBLANK(O34)," ",(O34/$Q$16)-P34)</f>
        <v/>
      </c>
      <c r="S34" s="13">
        <f>IF(ISBLANK(O34)," ",R34/(Q$13*Q$14))</f>
        <v/>
      </c>
      <c r="T34" s="107" t="n"/>
      <c r="U34" s="28">
        <f>IF(ISBLANK(T34)," ",(T34/$T$16)-($T$17/$T$15))</f>
        <v/>
      </c>
      <c r="V34" s="29">
        <f>IF(ISBLANK(T34), " ", (U34/T$13))</f>
        <v/>
      </c>
      <c r="W34" s="107" t="n"/>
      <c r="X34" s="28">
        <f>IF(ISBLANK(W34)," ",(W34/$W$16)-($W$17/$W$15))</f>
        <v/>
      </c>
      <c r="Y34" s="30">
        <f>IF(ISBLANK(W34), " ", (X34/$W$13))</f>
        <v/>
      </c>
    </row>
    <row r="35" ht="19.9" customFormat="1" customHeight="1" s="74">
      <c r="A35" s="52" t="n"/>
      <c r="B35" s="346" t="n"/>
      <c r="C35" s="281" t="n"/>
      <c r="D35" s="281" t="n"/>
      <c r="E35" s="281" t="n"/>
      <c r="F35" s="281" t="n"/>
      <c r="G35" s="317" t="n"/>
      <c r="H35" s="113" t="n"/>
      <c r="I35" s="114" t="n"/>
      <c r="J35" s="107" t="n"/>
      <c r="K35" s="103" t="n"/>
      <c r="L35" s="7">
        <f>IF(ISBLANK(K35)," ",IF(K35=" "," ",(3+3.29*(((K35)*$N$16*(1+($N$16/$N$15)))^0.5))/($N$14*$N$13*$N$16)))</f>
        <v/>
      </c>
      <c r="M35" s="12">
        <f>IF(ISBLANK(J35)," ",(J35/$N$16)-K35)</f>
        <v/>
      </c>
      <c r="N35" s="13">
        <f>IF(ISBLANK(J35)," ",M35/(N$13*N$14))</f>
        <v/>
      </c>
      <c r="O35" s="107" t="n"/>
      <c r="P35" s="108" t="n"/>
      <c r="Q35" s="7">
        <f>IF(ISBLANK(P35)," ",IF(P35=" "," ",(3+3.29*(((P35)*$Q$16*(1+($Q$16/$Q$15)))^0.5))/($Q$14*$Q$13*$Q$16)))</f>
        <v/>
      </c>
      <c r="R35" s="12">
        <f>IF(ISBLANK(O35)," ",(O35/$Q$16)-P35)</f>
        <v/>
      </c>
      <c r="S35" s="13">
        <f>IF(ISBLANK(O35)," ",R35/(Q$13*Q$14))</f>
        <v/>
      </c>
      <c r="T35" s="107" t="n"/>
      <c r="U35" s="28">
        <f>IF(ISBLANK(T35)," ",(T35/$T$16)-($T$17/$T$15))</f>
        <v/>
      </c>
      <c r="V35" s="29">
        <f>IF(ISBLANK(T35), " ", (U35/T$13))</f>
        <v/>
      </c>
      <c r="W35" s="107" t="n"/>
      <c r="X35" s="28">
        <f>IF(ISBLANK(W35)," ",(W35/$W$16)-($W$17/$W$15))</f>
        <v/>
      </c>
      <c r="Y35" s="30">
        <f>IF(ISBLANK(W35), " ", (X35/$W$13))</f>
        <v/>
      </c>
    </row>
    <row r="36" ht="19.9" customFormat="1" customHeight="1" s="74">
      <c r="A36" s="52" t="n"/>
      <c r="B36" s="346" t="n"/>
      <c r="C36" s="281" t="n"/>
      <c r="D36" s="281" t="n"/>
      <c r="E36" s="281" t="n"/>
      <c r="F36" s="281" t="n"/>
      <c r="G36" s="317" t="n"/>
      <c r="H36" s="113" t="n"/>
      <c r="I36" s="114" t="n"/>
      <c r="J36" s="107" t="n"/>
      <c r="K36" s="103" t="n"/>
      <c r="L36" s="7">
        <f>IF(ISBLANK(K36)," ",IF(K36=" "," ",(3+3.29*(((K36)*$N$16*(1+($N$16/$N$15)))^0.5))/($N$14*$N$13*$N$16)))</f>
        <v/>
      </c>
      <c r="M36" s="12">
        <f>IF(ISBLANK(J36)," ",(J36/$N$16)-K36)</f>
        <v/>
      </c>
      <c r="N36" s="13">
        <f>IF(ISBLANK(J36)," ",M36/(N$13*N$14))</f>
        <v/>
      </c>
      <c r="O36" s="107" t="n"/>
      <c r="P36" s="108" t="n"/>
      <c r="Q36" s="7">
        <f>IF(ISBLANK(P36)," ",IF(P36=" "," ",(3+3.29*(((P36)*$Q$16*(1+($Q$16/$Q$15)))^0.5))/($Q$14*$Q$13*$Q$16)))</f>
        <v/>
      </c>
      <c r="R36" s="12">
        <f>IF(ISBLANK(O36)," ",(O36/$Q$16)-P36)</f>
        <v/>
      </c>
      <c r="S36" s="13">
        <f>IF(ISBLANK(O36)," ",R36/(Q$13*Q$14))</f>
        <v/>
      </c>
      <c r="T36" s="107" t="n"/>
      <c r="U36" s="28">
        <f>IF(ISBLANK(T36)," ",(T36/$T$16)-($T$17/$T$15))</f>
        <v/>
      </c>
      <c r="V36" s="29">
        <f>IF(ISBLANK(T36), " ", (U36/T$13))</f>
        <v/>
      </c>
      <c r="W36" s="107" t="n"/>
      <c r="X36" s="28">
        <f>IF(ISBLANK(W36)," ",(W36/$W$16)-($W$17/$W$15))</f>
        <v/>
      </c>
      <c r="Y36" s="30">
        <f>IF(ISBLANK(W36), " ", (X36/$W$13))</f>
        <v/>
      </c>
    </row>
    <row r="37" ht="19.9" customFormat="1" customHeight="1" s="74">
      <c r="A37" s="51" t="n"/>
      <c r="B37" s="346" t="n"/>
      <c r="C37" s="281" t="n"/>
      <c r="D37" s="281" t="n"/>
      <c r="E37" s="281" t="n"/>
      <c r="F37" s="281" t="n"/>
      <c r="G37" s="317" t="n"/>
      <c r="H37" s="113" t="n"/>
      <c r="I37" s="114" t="n"/>
      <c r="J37" s="107" t="n"/>
      <c r="K37" s="103" t="n"/>
      <c r="L37" s="7">
        <f>IF(ISBLANK(K37)," ",IF(K37=" "," ",(3+3.29*(((K37)*$N$16*(1+($N$16/$N$15)))^0.5))/($N$14*$N$13*$N$16)))</f>
        <v/>
      </c>
      <c r="M37" s="12">
        <f>IF(ISBLANK(J37)," ",(J37/$N$16)-K37)</f>
        <v/>
      </c>
      <c r="N37" s="13">
        <f>IF(ISBLANK(J37)," ",M37/(N$13*N$14))</f>
        <v/>
      </c>
      <c r="O37" s="107" t="n"/>
      <c r="P37" s="108" t="n"/>
      <c r="Q37" s="7">
        <f>IF(ISBLANK(P37)," ",IF(P37=" "," ",(3+3.29*(((P37)*$Q$16*(1+($Q$16/$Q$15)))^0.5))/($Q$14*$Q$13*$Q$16)))</f>
        <v/>
      </c>
      <c r="R37" s="12">
        <f>IF(ISBLANK(O37)," ",(O37/$Q$16)-P37)</f>
        <v/>
      </c>
      <c r="S37" s="13">
        <f>IF(ISBLANK(O37)," ",R37/(Q$13*Q$14))</f>
        <v/>
      </c>
      <c r="T37" s="107" t="n"/>
      <c r="U37" s="28">
        <f>IF(ISBLANK(T37)," ",(T37/$T$16)-($T$17/$T$15))</f>
        <v/>
      </c>
      <c r="V37" s="29">
        <f>IF(ISBLANK(T37), " ", (U37/T$13))</f>
        <v/>
      </c>
      <c r="W37" s="107" t="n"/>
      <c r="X37" s="28">
        <f>IF(ISBLANK(W37)," ",(W37/$W$16)-($W$17/$W$15))</f>
        <v/>
      </c>
      <c r="Y37" s="30">
        <f>IF(ISBLANK(W37), " ", (X37/$W$13))</f>
        <v/>
      </c>
    </row>
    <row r="38" ht="19.9" customFormat="1" customHeight="1" s="74">
      <c r="A38" s="52" t="n"/>
      <c r="B38" s="346" t="n"/>
      <c r="C38" s="281" t="n"/>
      <c r="D38" s="281" t="n"/>
      <c r="E38" s="281" t="n"/>
      <c r="F38" s="281" t="n"/>
      <c r="G38" s="317" t="n"/>
      <c r="H38" s="113" t="n"/>
      <c r="I38" s="114" t="n"/>
      <c r="J38" s="107" t="n"/>
      <c r="K38" s="103" t="n"/>
      <c r="L38" s="7">
        <f>IF(ISBLANK(K38)," ",IF(K38=" "," ",(3+3.29*(((K38)*$N$16*(1+($N$16/$N$15)))^0.5))/($N$14*$N$13*$N$16)))</f>
        <v/>
      </c>
      <c r="M38" s="12">
        <f>IF(ISBLANK(J38)," ",(J38/$N$16)-K38)</f>
        <v/>
      </c>
      <c r="N38" s="13">
        <f>IF(ISBLANK(J38)," ",M38/(N$13*N$14))</f>
        <v/>
      </c>
      <c r="O38" s="107" t="n"/>
      <c r="P38" s="108" t="n"/>
      <c r="Q38" s="7">
        <f>IF(ISBLANK(P38)," ",IF(P38=" "," ",(3+3.29*(((P38)*$Q$16*(1+($Q$16/$Q$15)))^0.5))/($Q$14*$Q$13*$Q$16)))</f>
        <v/>
      </c>
      <c r="R38" s="12">
        <f>IF(ISBLANK(O38)," ",(O38/$Q$16)-P38)</f>
        <v/>
      </c>
      <c r="S38" s="13">
        <f>IF(ISBLANK(O38)," ",R38/(Q$13*Q$14))</f>
        <v/>
      </c>
      <c r="T38" s="107" t="n"/>
      <c r="U38" s="28">
        <f>IF(ISBLANK(T38)," ",(T38/$T$16)-($T$17/$T$15))</f>
        <v/>
      </c>
      <c r="V38" s="29">
        <f>IF(ISBLANK(T38), " ", (U38/T$13))</f>
        <v/>
      </c>
      <c r="W38" s="107" t="n"/>
      <c r="X38" s="28">
        <f>IF(ISBLANK(W38)," ",(W38/$W$16)-($W$17/$W$15))</f>
        <v/>
      </c>
      <c r="Y38" s="30">
        <f>IF(ISBLANK(W38), " ", (X38/$W$13))</f>
        <v/>
      </c>
    </row>
    <row r="39" ht="19.9" customFormat="1" customHeight="1" s="74">
      <c r="A39" s="52" t="n"/>
      <c r="B39" s="346" t="n"/>
      <c r="C39" s="281" t="n"/>
      <c r="D39" s="281" t="n"/>
      <c r="E39" s="281" t="n"/>
      <c r="F39" s="281" t="n"/>
      <c r="G39" s="317" t="n"/>
      <c r="H39" s="113" t="n"/>
      <c r="I39" s="114" t="n"/>
      <c r="J39" s="107" t="n"/>
      <c r="K39" s="103" t="n"/>
      <c r="L39" s="7">
        <f>IF(ISBLANK(K39)," ",IF(K39=" "," ",(3+3.29*(((K39)*$N$16*(1+($N$16/$N$15)))^0.5))/($N$14*$N$13*$N$16)))</f>
        <v/>
      </c>
      <c r="M39" s="12">
        <f>IF(ISBLANK(J39)," ",(J39/$N$16)-K39)</f>
        <v/>
      </c>
      <c r="N39" s="13">
        <f>IF(ISBLANK(J39)," ",M39/(N$13*N$14))</f>
        <v/>
      </c>
      <c r="O39" s="107" t="n"/>
      <c r="P39" s="108" t="n"/>
      <c r="Q39" s="7">
        <f>IF(ISBLANK(P39)," ",IF(P39=" "," ",(3+3.29*(((P39)*$Q$16*(1+($Q$16/$Q$15)))^0.5))/($Q$14*$Q$13*$Q$16)))</f>
        <v/>
      </c>
      <c r="R39" s="12">
        <f>IF(ISBLANK(O39)," ",(O39/$Q$16)-P39)</f>
        <v/>
      </c>
      <c r="S39" s="13">
        <f>IF(ISBLANK(O39)," ",R39/(Q$13*Q$14))</f>
        <v/>
      </c>
      <c r="T39" s="107" t="n"/>
      <c r="U39" s="28">
        <f>IF(ISBLANK(T39)," ",(T39/$T$16)-($T$17/$T$15))</f>
        <v/>
      </c>
      <c r="V39" s="29">
        <f>IF(ISBLANK(T39), " ", (U39/T$13))</f>
        <v/>
      </c>
      <c r="W39" s="107" t="n"/>
      <c r="X39" s="28">
        <f>IF(ISBLANK(W39)," ",(W39/$W$16)-($W$17/$W$15))</f>
        <v/>
      </c>
      <c r="Y39" s="30">
        <f>IF(ISBLANK(W39), " ", (X39/$W$13))</f>
        <v/>
      </c>
    </row>
    <row r="40" ht="19.9" customFormat="1" customHeight="1" s="74">
      <c r="A40" s="52" t="n"/>
      <c r="B40" s="346" t="n"/>
      <c r="C40" s="281" t="n"/>
      <c r="D40" s="281" t="n"/>
      <c r="E40" s="281" t="n"/>
      <c r="F40" s="281" t="n"/>
      <c r="G40" s="317" t="n"/>
      <c r="H40" s="113" t="n"/>
      <c r="I40" s="114" t="n"/>
      <c r="J40" s="107" t="n"/>
      <c r="K40" s="103" t="n"/>
      <c r="L40" s="7">
        <f>IF(ISBLANK(K40)," ",IF(K40=" "," ",(3+3.29*(((K40)*$N$16*(1+($N$16/$N$15)))^0.5))/($N$14*$N$13*$N$16)))</f>
        <v/>
      </c>
      <c r="M40" s="12">
        <f>IF(ISBLANK(J40)," ",(J40/$N$16)-K40)</f>
        <v/>
      </c>
      <c r="N40" s="13">
        <f>IF(ISBLANK(J40)," ",M40/(N$13*N$14))</f>
        <v/>
      </c>
      <c r="O40" s="107" t="n"/>
      <c r="P40" s="108" t="n"/>
      <c r="Q40" s="7">
        <f>IF(ISBLANK(P40)," ",IF(P40=" "," ",(3+3.29*(((P40)*$Q$16*(1+($Q$16/$Q$15)))^0.5))/($Q$14*$Q$13*$Q$16)))</f>
        <v/>
      </c>
      <c r="R40" s="12">
        <f>IF(ISBLANK(O40)," ",(O40/$Q$16)-P40)</f>
        <v/>
      </c>
      <c r="S40" s="13">
        <f>IF(ISBLANK(O40)," ",R40/(Q$13*Q$14))</f>
        <v/>
      </c>
      <c r="T40" s="107" t="n"/>
      <c r="U40" s="28">
        <f>IF(ISBLANK(T40)," ",(T40/$T$16)-($T$17/$T$15))</f>
        <v/>
      </c>
      <c r="V40" s="29">
        <f>IF(ISBLANK(T40), " ", (U40/T$13))</f>
        <v/>
      </c>
      <c r="W40" s="107" t="n"/>
      <c r="X40" s="28">
        <f>IF(ISBLANK(W40)," ",(W40/$W$16)-($W$17/$W$15))</f>
        <v/>
      </c>
      <c r="Y40" s="30">
        <f>IF(ISBLANK(W40), " ", (X40/$W$13))</f>
        <v/>
      </c>
    </row>
    <row r="41" ht="19.9" customFormat="1" customHeight="1" s="74" thickBot="1">
      <c r="A41" s="53" t="n"/>
      <c r="B41" s="347" t="n"/>
      <c r="C41" s="297" t="n"/>
      <c r="D41" s="297" t="n"/>
      <c r="E41" s="297" t="n"/>
      <c r="F41" s="297" t="n"/>
      <c r="G41" s="330" t="n"/>
      <c r="H41" s="115" t="n"/>
      <c r="I41" s="116" t="n"/>
      <c r="J41" s="109" t="n"/>
      <c r="K41" s="104" t="n"/>
      <c r="L41" s="15">
        <f>IF(ISBLANK(K41)," ",IF(K41=" "," ",(3+3.29*(((K41)*$N$16*(1+($N$16/$N$15)))^0.5))/($N$14*$N$13*$N$16)))</f>
        <v/>
      </c>
      <c r="M41" s="16">
        <f>IF(ISBLANK(J41)," ",(J41/$N$16)-K41)</f>
        <v/>
      </c>
      <c r="N41" s="17">
        <f>IF(ISBLANK(J41)," ",M41/(N$13*N$14))</f>
        <v/>
      </c>
      <c r="O41" s="109" t="n"/>
      <c r="P41" s="110" t="n"/>
      <c r="Q41" s="15">
        <f>IF(ISBLANK(P41)," ",IF(P41=" "," ",(3+3.29*(((P41)*$Q$16*(1+($Q$16/$Q$15)))^0.5))/($Q$14*$Q$13*$Q$16)))</f>
        <v/>
      </c>
      <c r="R41" s="16">
        <f>IF(ISBLANK(O41)," ",(O41/$Q$16)-P41)</f>
        <v/>
      </c>
      <c r="S41" s="17">
        <f>IF(ISBLANK(O41)," ",R41/(Q$13*Q$14))</f>
        <v/>
      </c>
      <c r="T41" s="109" t="n"/>
      <c r="U41" s="31">
        <f>IF(ISBLANK(T41)," ",(T41/$T$16)-($T$17/$T$15))</f>
        <v/>
      </c>
      <c r="V41" s="32">
        <f>IF(ISBLANK(T41), " ", (U41/T$13))</f>
        <v/>
      </c>
      <c r="W41" s="109" t="n"/>
      <c r="X41" s="31">
        <f>IF(ISBLANK(W41)," ",(W41/$W$16)-($W$17/$W$15))</f>
        <v/>
      </c>
      <c r="Y41" s="33">
        <f>IF(ISBLANK(W41), " ", (X41/$W$13))</f>
        <v/>
      </c>
    </row>
    <row r="42" ht="13.5" customHeight="1" thickTop="1"/>
  </sheetData>
  <mergeCells count="111">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5" zoomScaleNormal="85" workbookViewId="0">
      <selection activeCell="L21" sqref="L21"/>
    </sheetView>
  </sheetViews>
  <sheetFormatPr baseColWidth="8" defaultColWidth="1.7109375" defaultRowHeight="12" customHeight="1"/>
  <cols>
    <col width="1.7109375" customWidth="1" style="92" min="1" max="16384"/>
  </cols>
  <sheetData>
    <row r="1" ht="38.25" customHeight="1" thickBot="1">
      <c r="A1" s="265"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8" t="inlineStr">
        <is>
          <t>INIS-022120-1316</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49" t="n">
        <v>43882</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0" t="inlineStr">
        <is>
          <t>J. Cuevas</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0"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49" t="n">
        <v>43882</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0"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0"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1" t="inlineStr">
        <is>
          <t>Comments</t>
        </is>
      </c>
      <c r="B45" s="297" t="n"/>
      <c r="C45" s="297" t="n"/>
      <c r="D45" s="297" t="n"/>
      <c r="E45" s="297" t="n"/>
      <c r="F45" s="297" t="n"/>
      <c r="G45" s="297" t="n"/>
      <c r="H45" s="297" t="n"/>
      <c r="I45" s="297" t="n"/>
      <c r="J45" s="330" t="n"/>
      <c r="K45" s="352"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outlinePr summaryBelow="1" summaryRight="1"/>
    <pageSetUpPr fitToPage="1"/>
  </sheetPr>
  <dimension ref="A1:DH53"/>
  <sheetViews>
    <sheetView showGridLines="0" topLeftCell="A4" zoomScaleNormal="100" workbookViewId="0">
      <selection activeCell="I49" sqref="I49"/>
    </sheetView>
  </sheetViews>
  <sheetFormatPr baseColWidth="8" defaultColWidth="1.7109375" defaultRowHeight="12" customHeight="1"/>
  <cols>
    <col width="1.7109375" customWidth="1" style="92" min="1" max="16384"/>
  </cols>
  <sheetData>
    <row r="1" ht="38.25" customHeight="1" thickBot="1">
      <c r="A1" s="265"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8" t="inlineStr">
        <is>
          <t>INIS-022120-1316</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49" t="n">
        <v>43882</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0" t="inlineStr">
        <is>
          <t>J. Cuevas</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0"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49" t="n">
        <v>43882</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0"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0"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1" t="inlineStr">
        <is>
          <t>Comments</t>
        </is>
      </c>
      <c r="B45" s="297" t="n"/>
      <c r="C45" s="297" t="n"/>
      <c r="D45" s="297" t="n"/>
      <c r="E45" s="297" t="n"/>
      <c r="F45" s="297" t="n"/>
      <c r="G45" s="297" t="n"/>
      <c r="H45" s="297" t="n"/>
      <c r="I45" s="297" t="n"/>
      <c r="J45" s="330" t="n"/>
      <c r="K45" s="352"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2020-06-29T15:30:33Z</dcterms:modified>
  <cp:lastModifiedBy>Marty Schriver</cp:lastModifiedBy>
  <cp:lastPrinted>2020-02-29T18:25:57Z</cp:lastPrinted>
</cp:coreProperties>
</file>