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0.0"/>
    <numFmt numFmtId="166" formatCode="m/d/yyyy;@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3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12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5" fontId="8" fillId="0" borderId="20" applyAlignment="1" pivotButton="0" quotePrefix="0" xfId="1">
      <alignment horizontal="center" vertical="center"/>
    </xf>
    <xf numFmtId="165" fontId="8" fillId="0" borderId="24" applyAlignment="1" pivotButton="0" quotePrefix="0" xfId="1">
      <alignment horizontal="center" vertical="center"/>
    </xf>
    <xf numFmtId="165" fontId="8" fillId="0" borderId="21" applyAlignment="1" pivotButton="0" quotePrefix="0" xfId="1">
      <alignment horizontal="center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0" fontId="4" fillId="0" borderId="6" applyAlignment="1" pivotButton="0" quotePrefix="0" xfId="1">
      <alignment horizontal="center" vertical="center"/>
    </xf>
    <xf numFmtId="0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2" fillId="0" borderId="39" applyAlignment="1" pivotButton="0" quotePrefix="0" xfId="1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6" fontId="4" fillId="3" borderId="6" applyAlignment="1" pivotButton="0" quotePrefix="0" xfId="1">
      <alignment horizontal="center" vertical="center"/>
    </xf>
    <xf numFmtId="166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6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0" fontId="2" fillId="0" borderId="104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104" applyAlignment="1" applyProtection="1" pivotButton="0" quotePrefix="0" xfId="1">
      <alignment horizontal="left" vertical="center"/>
      <protection locked="0" hidden="0"/>
    </xf>
    <xf numFmtId="0" fontId="2" fillId="0" borderId="10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106" applyAlignment="1" applyProtection="1" pivotButton="0" quotePrefix="0" xfId="1">
      <alignment horizontal="left" vertical="center"/>
      <protection locked="0" hidden="0"/>
    </xf>
    <xf numFmtId="49" fontId="4" fillId="3" borderId="10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108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4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5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5" applyAlignment="1" applyProtection="1" pivotButton="0" quotePrefix="0" xfId="1">
      <alignment horizontal="left" vertical="center"/>
      <protection locked="0" hidden="0"/>
    </xf>
    <xf numFmtId="0" fontId="2" fillId="0" borderId="111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110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92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12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97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6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5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01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3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0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0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108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01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11205</colOff>
      <row>9</row>
      <rowOff>22413</rowOff>
    </from>
    <to>
      <col>38</col>
      <colOff>3731</colOff>
      <row>28</row>
      <rowOff>145676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264" y="1759325"/>
          <a:ext cx="4138702" cy="310402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37</col>
      <colOff>101256</colOff>
      <row>9</row>
      <rowOff>17211</rowOff>
    </from>
    <to>
      <col>74</col>
      <colOff>93781</colOff>
      <row>28</row>
      <rowOff>140474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330356" y="1722186"/>
          <a:ext cx="4221625" cy="30188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J30" sqref="J30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INIS-022220-1324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43882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Renderos/M. Dodge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ceiling #13, post-decontamination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2/22/2020</t>
        </is>
      </c>
      <c r="E5" s="281" t="n"/>
      <c r="F5" s="281" t="n"/>
      <c r="G5" s="282" t="n"/>
      <c r="H5" s="144" t="inlineStr">
        <is>
          <t>Comments</t>
        </is>
      </c>
      <c r="J5" s="288" t="inlineStr">
        <is>
          <t>100% scan of all accessible areas. Static counts and smears taken at locations of highest activity. Area divided into grids (1-6). Material composition of scan area was concrete. Range for area was 180-400 cpm. Reference survey INIS-021220-1220 for pre-decontamination results.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163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228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139" t="inlineStr">
        <is>
          <t>CPM</t>
        </is>
      </c>
      <c r="J9" s="3" t="n"/>
      <c r="K9" s="3" t="n"/>
      <c r="L9" s="3" t="n"/>
      <c r="M9" s="3" t="n"/>
      <c r="N9" s="246" t="inlineStr">
        <is>
          <t>Alpha</t>
        </is>
      </c>
      <c r="O9" s="312" t="n"/>
      <c r="P9" s="313" t="n"/>
      <c r="Q9" s="248" t="inlineStr">
        <is>
          <t>Beta-Gamma</t>
        </is>
      </c>
      <c r="R9" s="312" t="n"/>
      <c r="S9" s="313" t="n"/>
      <c r="T9" s="248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173" t="inlineStr">
        <is>
          <t>Instrument Model</t>
        </is>
      </c>
      <c r="K10" s="277" t="n"/>
      <c r="L10" s="277" t="n"/>
      <c r="M10" s="286" t="n"/>
      <c r="N10" s="250" t="inlineStr">
        <is>
          <t>2360/43-93</t>
        </is>
      </c>
      <c r="O10" s="294" t="n"/>
      <c r="P10" s="294" t="n"/>
      <c r="Q10" s="237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71" t="inlineStr">
        <is>
          <t>Instrument SN</t>
        </is>
      </c>
      <c r="K11" s="281" t="n"/>
      <c r="L11" s="281" t="n"/>
      <c r="M11" s="317" t="n"/>
      <c r="N11" s="201" t="inlineStr">
        <is>
          <t>170550/PR312880</t>
        </is>
      </c>
      <c r="O11" s="281" t="n"/>
      <c r="P11" s="281" t="n"/>
      <c r="Q11" s="237">
        <f>IF(N11="","",N11)</f>
        <v/>
      </c>
      <c r="R11" s="281" t="n"/>
      <c r="S11" s="281" t="n"/>
      <c r="T11" s="319" t="inlineStr">
        <is>
          <t>208310/PR229222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71" t="inlineStr">
        <is>
          <t>Cal Due Date</t>
        </is>
      </c>
      <c r="K12" s="281" t="n"/>
      <c r="L12" s="281" t="n"/>
      <c r="M12" s="317" t="n"/>
      <c r="N12" s="239" t="n">
        <v>44205</v>
      </c>
      <c r="O12" s="281" t="n"/>
      <c r="P12" s="281" t="n"/>
      <c r="Q12" s="241">
        <f>IF(N12="","",N12)</f>
        <v/>
      </c>
      <c r="R12" s="281" t="n"/>
      <c r="S12" s="281" t="n"/>
      <c r="T12" s="322" t="n">
        <v>44141</v>
      </c>
      <c r="U12" s="281" t="n"/>
      <c r="V12" s="317" t="n"/>
      <c r="W12" s="323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71" t="inlineStr">
        <is>
          <t>Instrument Efficiency</t>
        </is>
      </c>
      <c r="K13" s="281" t="n"/>
      <c r="L13" s="281" t="n"/>
      <c r="M13" s="317" t="n"/>
      <c r="N13" s="222" t="n">
        <v>0.195</v>
      </c>
      <c r="O13" s="281" t="n"/>
      <c r="P13" s="281" t="n"/>
      <c r="Q13" s="234" t="n">
        <v>0.2869</v>
      </c>
      <c r="R13" s="281" t="n"/>
      <c r="S13" s="281" t="n"/>
      <c r="T13" s="324" t="n">
        <v>0.3179</v>
      </c>
      <c r="U13" s="281" t="n"/>
      <c r="V13" s="317" t="n"/>
      <c r="W13" s="325" t="n">
        <v>0.4141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71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94" t="n">
        <v>1</v>
      </c>
      <c r="R14" s="281" t="n"/>
      <c r="S14" s="281" t="n"/>
      <c r="T14" s="40" t="n">
        <v>1</v>
      </c>
      <c r="U14" s="281" t="n"/>
      <c r="V14" s="317" t="n"/>
      <c r="W14" s="326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71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94" t="n">
        <v>1</v>
      </c>
      <c r="R15" s="281" t="n"/>
      <c r="S15" s="281" t="n"/>
      <c r="T15" s="40" t="n">
        <v>60</v>
      </c>
      <c r="U15" s="281" t="n"/>
      <c r="V15" s="317" t="n"/>
      <c r="W15" s="326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7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71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94" t="n">
        <v>1</v>
      </c>
      <c r="R16" s="281" t="n"/>
      <c r="S16" s="281" t="n"/>
      <c r="T16" s="40" t="n">
        <v>1</v>
      </c>
      <c r="U16" s="281" t="n"/>
      <c r="V16" s="317" t="n"/>
      <c r="W16" s="326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7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71" t="inlineStr">
        <is>
          <t>Instrument Background</t>
        </is>
      </c>
      <c r="K17" s="281" t="n"/>
      <c r="L17" s="281" t="n"/>
      <c r="M17" s="317" t="n"/>
      <c r="N17" s="328" t="n">
        <v>0</v>
      </c>
      <c r="O17" s="281" t="n"/>
      <c r="P17" s="317" t="n"/>
      <c r="Q17" s="225" t="n">
        <v>277</v>
      </c>
      <c r="R17" s="281" t="n"/>
      <c r="S17" s="281" t="n"/>
      <c r="T17" s="49" t="n">
        <v>17</v>
      </c>
      <c r="U17" s="281" t="n"/>
      <c r="V17" s="317" t="n"/>
      <c r="W17" s="329" t="n">
        <v>2893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7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21" t="inlineStr">
        <is>
          <t>MDC</t>
        </is>
      </c>
      <c r="K18" s="297" t="n"/>
      <c r="L18" s="297" t="n"/>
      <c r="M18" s="330" t="n"/>
      <c r="N18" s="331" t="inlineStr">
        <is>
          <t>See Below</t>
        </is>
      </c>
      <c r="O18" s="297" t="n"/>
      <c r="P18" s="297" t="n"/>
      <c r="Q18" s="297" t="n"/>
      <c r="R18" s="297" t="n"/>
      <c r="S18" s="330" t="n"/>
      <c r="T18" s="332">
        <f>IF(ISBLANK(T17)," ",(3+3.29*(((T17/T15)*T16*(1+(T16/T15)))^0.5))/(T13*T14*T16))</f>
        <v/>
      </c>
      <c r="U18" s="297" t="n"/>
      <c r="V18" s="330" t="n"/>
      <c r="W18" s="333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4" t="n"/>
      <c r="B19" s="297" t="n"/>
      <c r="C19" s="297" t="n"/>
      <c r="D19" s="297" t="n"/>
      <c r="E19" s="330" t="n"/>
      <c r="F19" s="24" t="n"/>
      <c r="G19" s="25" t="n"/>
      <c r="H19" s="335" t="inlineStr">
        <is>
          <t>Gamma</t>
        </is>
      </c>
      <c r="I19" s="336" t="n"/>
      <c r="J19" s="219" t="inlineStr">
        <is>
          <t>Total Activity</t>
        </is>
      </c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6" t="n"/>
      <c r="T19" s="338" t="inlineStr">
        <is>
          <t>Removable Activity</t>
        </is>
      </c>
      <c r="U19" s="337" t="n"/>
      <c r="V19" s="337" t="n"/>
      <c r="W19" s="337" t="n"/>
      <c r="X19" s="337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03" t="n"/>
      <c r="D20" s="303" t="n"/>
      <c r="E20" s="303" t="n"/>
      <c r="F20" s="303" t="n"/>
      <c r="G20" s="339" t="n"/>
      <c r="H20" s="38" t="inlineStr">
        <is>
          <t>Dose</t>
        </is>
      </c>
      <c r="I20" s="43" t="inlineStr">
        <is>
          <t>CPM</t>
        </is>
      </c>
      <c r="J20" s="174" t="inlineStr">
        <is>
          <t>Alpha</t>
        </is>
      </c>
      <c r="K20" s="312" t="n"/>
      <c r="L20" s="312" t="n"/>
      <c r="M20" s="312" t="n"/>
      <c r="N20" s="312" t="n"/>
      <c r="O20" s="340" t="inlineStr">
        <is>
          <t>Beta-Gamma</t>
        </is>
      </c>
      <c r="P20" s="312" t="n"/>
      <c r="Q20" s="312" t="n"/>
      <c r="R20" s="312" t="n"/>
      <c r="S20" s="313" t="n"/>
      <c r="T20" s="341" t="inlineStr">
        <is>
          <t>Alpha</t>
        </is>
      </c>
      <c r="U20" s="342" t="n"/>
      <c r="V20" s="343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4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5" t="inlineStr">
        <is>
          <t>Ceiling (grid #1)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0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369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44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6" t="inlineStr">
        <is>
          <t>Ceiling (grid #2)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325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41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6" t="inlineStr">
        <is>
          <t>Ceiling (grid #3)</t>
        </is>
      </c>
      <c r="C24" s="281" t="n"/>
      <c r="D24" s="281" t="n"/>
      <c r="E24" s="281" t="n"/>
      <c r="F24" s="281" t="n"/>
      <c r="G24" s="317" t="n"/>
      <c r="H24" s="113" t="n"/>
      <c r="I24" s="114" t="n"/>
      <c r="J24" s="107" t="n">
        <v>0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213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64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6" t="inlineStr">
        <is>
          <t>Ceiling (grid #4)</t>
        </is>
      </c>
      <c r="C25" s="281" t="n"/>
      <c r="D25" s="281" t="n"/>
      <c r="E25" s="281" t="n"/>
      <c r="F25" s="281" t="n"/>
      <c r="G25" s="317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272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43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6" t="inlineStr">
        <is>
          <t>Ceiling (grid #5)</t>
        </is>
      </c>
      <c r="C26" s="281" t="n"/>
      <c r="D26" s="281" t="n"/>
      <c r="E26" s="281" t="n"/>
      <c r="F26" s="281" t="n"/>
      <c r="G26" s="317" t="n"/>
      <c r="H26" s="113" t="n"/>
      <c r="I26" s="114" t="n"/>
      <c r="J26" s="107" t="n">
        <v>5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248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0</v>
      </c>
      <c r="U26" s="28">
        <f>IF(ISBLANK(T26)," ",(T26/$T$16)-($T$17/$T$15))</f>
        <v/>
      </c>
      <c r="V26" s="29">
        <f>IF(ISBLANK(T26), " ", (U26/T$13))</f>
        <v/>
      </c>
      <c r="W26" s="107" t="n">
        <v>45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6" t="inlineStr">
        <is>
          <t>Ceiling (grid #6)</t>
        </is>
      </c>
      <c r="C27" s="281" t="n"/>
      <c r="D27" s="281" t="n"/>
      <c r="E27" s="281" t="n"/>
      <c r="F27" s="281" t="n"/>
      <c r="G27" s="317" t="n"/>
      <c r="H27" s="113" t="n"/>
      <c r="I27" s="114" t="n"/>
      <c r="J27" s="107" t="n">
        <v>1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188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42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6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6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6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6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6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6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6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6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6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6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6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6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6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7" t="n"/>
      <c r="C41" s="297" t="n"/>
      <c r="D41" s="297" t="n"/>
      <c r="E41" s="297" t="n"/>
      <c r="F41" s="297" t="n"/>
      <c r="G41" s="330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Normal="100" workbookViewId="0">
      <selection activeCell="K45" sqref="K45:Y45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INIS-022220-1324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43882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Renderos/M.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43883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topLeftCell="A2" zoomScaleNormal="100" workbookViewId="0">
      <selection activeCell="AG34" sqref="AG34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5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8" t="inlineStr">
        <is>
          <t>INIS-022220-1324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49" t="n">
        <v>43882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0" t="inlineStr">
        <is>
          <t>M. Renderos/M. Dodge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0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49" t="n">
        <v>43883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0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0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1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0" t="n"/>
      <c r="K45" s="352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2020-06-29T15:02:30Z</dcterms:modified>
  <cp:lastModifiedBy>Marty Schriver</cp:lastModifiedBy>
  <cp:lastPrinted>2020-03-02T19:28:17Z</cp:lastPrinted>
</cp:coreProperties>
</file>