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8160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42335</colOff>
      <row>2</row>
      <rowOff>78443</rowOff>
    </from>
    <to>
      <col>70</col>
      <colOff>109570</colOff>
      <row>35</row>
      <rowOff>78443</rowOff>
    </to>
    <pic>
      <nvPicPr>
        <cNvPr id="4" name="Picture 3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r="511" b="984"/>
        <a:stretch xmlns:a="http://schemas.openxmlformats.org/drawingml/2006/main">
          <a:fillRect/>
        </a:stretch>
      </blipFill>
      <spPr>
        <a:xfrm xmlns:a="http://schemas.openxmlformats.org/drawingml/2006/main">
          <a:off x="721862" y="714411"/>
          <a:ext cx="7315528" cy="49832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67241</colOff>
      <row>2</row>
      <rowOff>11206</rowOff>
    </from>
    <to>
      <col>54</col>
      <colOff>56035</colOff>
      <row>36</row>
      <rowOff>2214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2"/>
        <a:srcRect xmlns:a="http://schemas.openxmlformats.org/drawingml/2006/main" t="19273" b="14328"/>
        <a:stretch xmlns:a="http://schemas.openxmlformats.org/drawingml/2006/main">
          <a:fillRect/>
        </a:stretch>
      </blipFill>
      <spPr>
        <a:xfrm xmlns:a="http://schemas.openxmlformats.org/drawingml/2006/main">
          <a:off x="2308417" y="649941"/>
          <a:ext cx="3798794" cy="53250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:S27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INIS-022620-1349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43886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 / M. Dodge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ceiling grid #9,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2/26/2020</t>
        </is>
      </c>
      <c r="E5" s="281" t="n"/>
      <c r="F5" s="281" t="n"/>
      <c r="G5" s="282" t="n"/>
      <c r="H5" s="144" t="inlineStr">
        <is>
          <t>Comments</t>
        </is>
      </c>
      <c r="J5" s="288" t="inlineStr">
        <is>
          <t>100% scan and statics of all accessible areas on ceiling. Scan results were observed to be 300-400 cpm gross beta gamma. Static and smear measurements collected from highest observed locations. Reference survey INIS-021520-1255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163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228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6" t="inlineStr">
        <is>
          <t>Alpha</t>
        </is>
      </c>
      <c r="O9" s="312" t="n"/>
      <c r="P9" s="313" t="n"/>
      <c r="Q9" s="248" t="inlineStr">
        <is>
          <t>Beta-Gamma</t>
        </is>
      </c>
      <c r="R9" s="312" t="n"/>
      <c r="S9" s="313" t="n"/>
      <c r="T9" s="248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173" t="inlineStr">
        <is>
          <t>Instrument Model</t>
        </is>
      </c>
      <c r="K10" s="277" t="n"/>
      <c r="L10" s="277" t="n"/>
      <c r="M10" s="286" t="n"/>
      <c r="N10" s="250" t="inlineStr">
        <is>
          <t>2360/43-93</t>
        </is>
      </c>
      <c r="O10" s="294" t="n"/>
      <c r="P10" s="294" t="n"/>
      <c r="Q10" s="237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71" t="inlineStr">
        <is>
          <t>Instrument SN</t>
        </is>
      </c>
      <c r="K11" s="281" t="n"/>
      <c r="L11" s="281" t="n"/>
      <c r="M11" s="317" t="n"/>
      <c r="N11" s="201" t="inlineStr">
        <is>
          <t>225238/PR294127</t>
        </is>
      </c>
      <c r="O11" s="281" t="n"/>
      <c r="P11" s="281" t="n"/>
      <c r="Q11" s="237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71" t="inlineStr">
        <is>
          <t>Cal Due Date</t>
        </is>
      </c>
      <c r="K12" s="281" t="n"/>
      <c r="L12" s="281" t="n"/>
      <c r="M12" s="317" t="n"/>
      <c r="N12" s="239" t="n">
        <v>44134</v>
      </c>
      <c r="O12" s="281" t="n"/>
      <c r="P12" s="281" t="n"/>
      <c r="Q12" s="241">
        <f>IF(N12="","",N12)</f>
        <v/>
      </c>
      <c r="R12" s="281" t="n"/>
      <c r="S12" s="281" t="n"/>
      <c r="T12" s="322" t="n">
        <v>44218</v>
      </c>
      <c r="U12" s="281" t="n"/>
      <c r="V12" s="317" t="n"/>
      <c r="W12" s="323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1" t="inlineStr">
        <is>
          <t>Instrument Efficiency</t>
        </is>
      </c>
      <c r="K13" s="281" t="n"/>
      <c r="L13" s="281" t="n"/>
      <c r="M13" s="317" t="n"/>
      <c r="N13" s="222" t="n">
        <v>0.2063</v>
      </c>
      <c r="O13" s="281" t="n"/>
      <c r="P13" s="281" t="n"/>
      <c r="Q13" s="234" t="n">
        <v>0.3543</v>
      </c>
      <c r="R13" s="281" t="n"/>
      <c r="S13" s="281" t="n"/>
      <c r="T13" s="324" t="n">
        <v>0.3557</v>
      </c>
      <c r="U13" s="281" t="n"/>
      <c r="V13" s="317" t="n"/>
      <c r="W13" s="325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1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94" t="n">
        <v>1</v>
      </c>
      <c r="R14" s="281" t="n"/>
      <c r="S14" s="281" t="n"/>
      <c r="T14" s="40" t="n">
        <v>1</v>
      </c>
      <c r="U14" s="281" t="n"/>
      <c r="V14" s="317" t="n"/>
      <c r="W14" s="326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71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94" t="n">
        <v>1</v>
      </c>
      <c r="R15" s="281" t="n"/>
      <c r="S15" s="281" t="n"/>
      <c r="T15" s="40" t="n">
        <v>60</v>
      </c>
      <c r="U15" s="281" t="n"/>
      <c r="V15" s="317" t="n"/>
      <c r="W15" s="326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7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71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94" t="n">
        <v>1</v>
      </c>
      <c r="R16" s="281" t="n"/>
      <c r="S16" s="281" t="n"/>
      <c r="T16" s="40" t="n">
        <v>1</v>
      </c>
      <c r="U16" s="281" t="n"/>
      <c r="V16" s="317" t="n"/>
      <c r="W16" s="326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7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71" t="inlineStr">
        <is>
          <t>Instrument Background</t>
        </is>
      </c>
      <c r="K17" s="281" t="n"/>
      <c r="L17" s="281" t="n"/>
      <c r="M17" s="317" t="n"/>
      <c r="N17" s="328" t="n">
        <v>0</v>
      </c>
      <c r="O17" s="281" t="n"/>
      <c r="P17" s="317" t="n"/>
      <c r="Q17" s="225" t="n">
        <v>287</v>
      </c>
      <c r="R17" s="281" t="n"/>
      <c r="S17" s="281" t="n"/>
      <c r="T17" s="49" t="n">
        <v>13</v>
      </c>
      <c r="U17" s="281" t="n"/>
      <c r="V17" s="317" t="n"/>
      <c r="W17" s="329" t="n">
        <v>2178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7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1" t="inlineStr">
        <is>
          <t>MDC</t>
        </is>
      </c>
      <c r="K18" s="297" t="n"/>
      <c r="L18" s="297" t="n"/>
      <c r="M18" s="330" t="n"/>
      <c r="N18" s="331" t="inlineStr">
        <is>
          <t>See Below</t>
        </is>
      </c>
      <c r="O18" s="297" t="n"/>
      <c r="P18" s="297" t="n"/>
      <c r="Q18" s="297" t="n"/>
      <c r="R18" s="297" t="n"/>
      <c r="S18" s="330" t="n"/>
      <c r="T18" s="332">
        <f>IF(ISBLANK(T17)," ",(3+3.29*(((T17/T15)*T16*(1+(T16/T15)))^0.5))/(T13*T14*T16))</f>
        <v/>
      </c>
      <c r="U18" s="297" t="n"/>
      <c r="V18" s="330" t="n"/>
      <c r="W18" s="333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4" t="n"/>
      <c r="B19" s="297" t="n"/>
      <c r="C19" s="297" t="n"/>
      <c r="D19" s="297" t="n"/>
      <c r="E19" s="330" t="n"/>
      <c r="F19" s="24" t="n"/>
      <c r="G19" s="25" t="n"/>
      <c r="H19" s="335" t="inlineStr">
        <is>
          <t>Gamma</t>
        </is>
      </c>
      <c r="I19" s="336" t="n"/>
      <c r="J19" s="219" t="inlineStr">
        <is>
          <t>Total Activity</t>
        </is>
      </c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6" t="n"/>
      <c r="T19" s="338" t="inlineStr">
        <is>
          <t>Removable Activity</t>
        </is>
      </c>
      <c r="U19" s="337" t="n"/>
      <c r="V19" s="337" t="n"/>
      <c r="W19" s="337" t="n"/>
      <c r="X19" s="337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03" t="n"/>
      <c r="D20" s="303" t="n"/>
      <c r="E20" s="303" t="n"/>
      <c r="F20" s="303" t="n"/>
      <c r="G20" s="339" t="n"/>
      <c r="H20" s="38" t="inlineStr">
        <is>
          <t>Dose</t>
        </is>
      </c>
      <c r="I20" s="43" t="inlineStr">
        <is>
          <t>CPM</t>
        </is>
      </c>
      <c r="J20" s="174" t="inlineStr">
        <is>
          <t>Alpha</t>
        </is>
      </c>
      <c r="K20" s="312" t="n"/>
      <c r="L20" s="312" t="n"/>
      <c r="M20" s="312" t="n"/>
      <c r="N20" s="312" t="n"/>
      <c r="O20" s="340" t="inlineStr">
        <is>
          <t>Beta-Gamma</t>
        </is>
      </c>
      <c r="P20" s="312" t="n"/>
      <c r="Q20" s="312" t="n"/>
      <c r="R20" s="312" t="n"/>
      <c r="S20" s="313" t="n"/>
      <c r="T20" s="341" t="inlineStr">
        <is>
          <t>Alpha</t>
        </is>
      </c>
      <c r="U20" s="342" t="n"/>
      <c r="V20" s="343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4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5" t="inlineStr">
        <is>
          <t>Ceiling grid #1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352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1</v>
      </c>
      <c r="U22" s="98">
        <f>IF(ISBLANK(T22)," ",(T22/$T$16)-($T$17/$T$15))</f>
        <v/>
      </c>
      <c r="V22" s="99">
        <f>IF(ISBLANK(T22), " ", (U22/T$13))</f>
        <v/>
      </c>
      <c r="W22" s="100" t="n">
        <v>41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6" t="inlineStr">
        <is>
          <t>Ceiling grid #2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362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32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6" t="inlineStr">
        <is>
          <t>Ceiling grid #3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2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395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1</v>
      </c>
      <c r="U24" s="28">
        <f>IF(ISBLANK(T24)," ",(T24/$T$16)-($T$17/$T$15))</f>
        <v/>
      </c>
      <c r="V24" s="29">
        <f>IF(ISBLANK(T24), " ", (U24/T$13))</f>
        <v/>
      </c>
      <c r="W24" s="107" t="n">
        <v>39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6" t="inlineStr">
        <is>
          <t>Ceiling grid #4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353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35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6" t="inlineStr">
        <is>
          <t>Ceiling grid #5</t>
        </is>
      </c>
      <c r="C26" s="281" t="n"/>
      <c r="D26" s="281" t="n"/>
      <c r="E26" s="281" t="n"/>
      <c r="F26" s="281" t="n"/>
      <c r="G26" s="317" t="n"/>
      <c r="H26" s="113" t="n"/>
      <c r="I26" s="114" t="n"/>
      <c r="J26" s="107" t="n">
        <v>1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350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36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6" t="inlineStr">
        <is>
          <t>Ceiling grid #6</t>
        </is>
      </c>
      <c r="C27" s="281" t="n"/>
      <c r="D27" s="281" t="n"/>
      <c r="E27" s="281" t="n"/>
      <c r="F27" s="281" t="n"/>
      <c r="G27" s="317" t="n"/>
      <c r="H27" s="113" t="n"/>
      <c r="I27" s="114" t="n"/>
      <c r="J27" s="107" t="n">
        <v>1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347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37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6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6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6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6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6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6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6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6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6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6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6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6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6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7" t="n"/>
      <c r="C41" s="297" t="n"/>
      <c r="D41" s="297" t="n"/>
      <c r="E41" s="297" t="n"/>
      <c r="F41" s="297" t="n"/>
      <c r="G41" s="330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4" zoomScaleNormal="84" workbookViewId="0">
      <selection activeCell="AN41" sqref="AN41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INIS-022620-1349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43886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 / 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43887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K20" sqref="K2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INIS-022620-1349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43886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 / 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43887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2020-06-29T15:21:22Z</dcterms:modified>
  <cp:lastModifiedBy>Marty Schriver</cp:lastModifiedBy>
  <cp:lastPrinted>2020-01-21T21:16:06Z</cp:lastPrinted>
</cp:coreProperties>
</file>