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3"/>
  </bookViews>
  <sheets>
    <sheet name="Re vs f" sheetId="4" r:id="rId1"/>
    <sheet name="Re vs D" sheetId="5" r:id="rId2"/>
    <sheet name="Re vs L" sheetId="6" r:id="rId3"/>
    <sheet name="Velocity" sheetId="1" r:id="rId4"/>
    <sheet name="External Flow Characteristics" sheetId="2" r:id="rId5"/>
    <sheet name="Measurements" sheetId="3" r:id="rId6"/>
  </sheets>
  <calcPr calcId="125725"/>
</workbook>
</file>

<file path=xl/calcChain.xml><?xml version="1.0" encoding="utf-8"?>
<calcChain xmlns="http://schemas.openxmlformats.org/spreadsheetml/2006/main">
  <c r="M12" i="1"/>
  <c r="N12"/>
  <c r="O12"/>
  <c r="P12"/>
  <c r="L12"/>
  <c r="D13"/>
  <c r="E13"/>
  <c r="F13"/>
  <c r="G13"/>
  <c r="H13"/>
  <c r="I13"/>
  <c r="C13"/>
  <c r="F6" i="2"/>
  <c r="F7"/>
  <c r="F8"/>
  <c r="F9"/>
  <c r="F10"/>
  <c r="F11"/>
  <c r="F12"/>
  <c r="F15"/>
  <c r="F16"/>
  <c r="F17"/>
  <c r="F18"/>
  <c r="F19"/>
  <c r="F20"/>
  <c r="F5"/>
  <c r="R6" i="1"/>
  <c r="R7"/>
  <c r="R8"/>
  <c r="R9"/>
  <c r="R5"/>
  <c r="Q6"/>
  <c r="Q7"/>
  <c r="Q8"/>
  <c r="Q9"/>
  <c r="Q5"/>
  <c r="P6"/>
  <c r="P7"/>
  <c r="P8"/>
  <c r="P9"/>
  <c r="P5"/>
  <c r="O6"/>
  <c r="O7"/>
  <c r="O8"/>
  <c r="O9"/>
  <c r="O5"/>
  <c r="N6"/>
  <c r="N7"/>
  <c r="N8"/>
  <c r="N9"/>
  <c r="N5"/>
  <c r="M6"/>
  <c r="M7"/>
  <c r="M8"/>
  <c r="M9"/>
  <c r="M5"/>
  <c r="L6"/>
  <c r="L7"/>
  <c r="L8"/>
  <c r="L9"/>
  <c r="L5"/>
  <c r="I5"/>
  <c r="H6"/>
  <c r="H7"/>
  <c r="H8"/>
  <c r="H9"/>
  <c r="H10"/>
  <c r="H5"/>
  <c r="G6"/>
  <c r="G7"/>
  <c r="G8"/>
  <c r="G9"/>
  <c r="G10"/>
  <c r="G5"/>
  <c r="F6"/>
  <c r="F7"/>
  <c r="F8"/>
  <c r="F9"/>
  <c r="F10"/>
  <c r="F5"/>
  <c r="E6"/>
  <c r="E7"/>
  <c r="E8"/>
  <c r="E9"/>
  <c r="E10"/>
  <c r="E5"/>
  <c r="I6"/>
  <c r="I7"/>
  <c r="I8"/>
  <c r="I9"/>
  <c r="I10"/>
  <c r="D6"/>
  <c r="D7"/>
  <c r="D8"/>
  <c r="D9"/>
  <c r="D10"/>
  <c r="D5"/>
  <c r="C5"/>
  <c r="C6"/>
  <c r="C7"/>
  <c r="C8"/>
  <c r="C9"/>
  <c r="C10"/>
  <c r="F18" i="3"/>
  <c r="F12"/>
  <c r="C12"/>
  <c r="C18"/>
  <c r="E18"/>
  <c r="E12"/>
  <c r="C7"/>
  <c r="D18"/>
  <c r="B18"/>
  <c r="B7"/>
  <c r="D12"/>
  <c r="B12"/>
  <c r="B10" i="1"/>
  <c r="K8"/>
  <c r="K7"/>
  <c r="K6"/>
  <c r="K5"/>
  <c r="B6"/>
  <c r="B7"/>
  <c r="B8"/>
  <c r="B9"/>
  <c r="B5"/>
  <c r="K9" l="1"/>
</calcChain>
</file>

<file path=xl/sharedStrings.xml><?xml version="1.0" encoding="utf-8"?>
<sst xmlns="http://schemas.openxmlformats.org/spreadsheetml/2006/main" count="84" uniqueCount="40">
  <si>
    <t>Flow 1</t>
  </si>
  <si>
    <t>These measurements recorded the time it took paper to flow 6 inches (all measurements in seconds)</t>
  </si>
  <si>
    <t>Flow 2</t>
  </si>
  <si>
    <t>Also paper boats were used for Flow 2 which could help explain the large variance in those values</t>
  </si>
  <si>
    <t xml:space="preserve">Cylinder </t>
  </si>
  <si>
    <t>Wake Length (in)</t>
  </si>
  <si>
    <t>Vortex Diameter (in)</t>
  </si>
  <si>
    <t>Plate Perpendicular to Flow</t>
  </si>
  <si>
    <t>Plate 45 degrees to Flow</t>
  </si>
  <si>
    <t>Plate Parallel to Flow</t>
  </si>
  <si>
    <t>None Visible</t>
  </si>
  <si>
    <t>Please assume large error (greater than 20%) with these values. It was very difficult to tell how long the wake was and see a vortex and quickly measure diamter.</t>
  </si>
  <si>
    <t>Use photographs to verify this information</t>
  </si>
  <si>
    <t>Blocking Object</t>
  </si>
  <si>
    <t>Measured Parameter</t>
  </si>
  <si>
    <t>Velocity (m/s)</t>
  </si>
  <si>
    <t>Average</t>
  </si>
  <si>
    <t>Time (s)</t>
  </si>
  <si>
    <t>Re_Cyl</t>
  </si>
  <si>
    <t>Measurements</t>
  </si>
  <si>
    <t>*note: this lab contains no estimates of experimental uncertainty</t>
  </si>
  <si>
    <t>Cylinder</t>
  </si>
  <si>
    <t>Diameter (inch)</t>
  </si>
  <si>
    <t>Short Plate</t>
  </si>
  <si>
    <t>Thickness (inch)</t>
  </si>
  <si>
    <t>Width (inch)</t>
  </si>
  <si>
    <t>Tall Plate</t>
  </si>
  <si>
    <t>Diag Plate d</t>
  </si>
  <si>
    <t>W</t>
  </si>
  <si>
    <t>T</t>
  </si>
  <si>
    <t>Re_pars</t>
  </si>
  <si>
    <t>Re_45s</t>
  </si>
  <si>
    <t>Re_perps</t>
  </si>
  <si>
    <t>Re_perpt</t>
  </si>
  <si>
    <t>Re_45t</t>
  </si>
  <si>
    <t>Re_part</t>
  </si>
  <si>
    <t>Vortex Diameter (m)</t>
  </si>
  <si>
    <t>Wake Length (m)</t>
  </si>
  <si>
    <t>Karman Frequency (1/s)</t>
  </si>
  <si>
    <t>--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</si>
</sst>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Reynold's Number vs. Karman Vortex Frequency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Flow 1</c:v>
          </c:tx>
          <c:spPr>
            <a:ln w="28575">
              <a:noFill/>
            </a:ln>
          </c:spPr>
          <c:xVal>
            <c:numRef>
              <c:f>Velocity!$C$10:$I$10</c:f>
              <c:numCache>
                <c:formatCode>0.00</c:formatCode>
                <c:ptCount val="7"/>
                <c:pt idx="0">
                  <c:v>773.29514105487328</c:v>
                </c:pt>
                <c:pt idx="1">
                  <c:v>887.22660668209585</c:v>
                </c:pt>
                <c:pt idx="2">
                  <c:v>767.60590871846227</c:v>
                </c:pt>
                <c:pt idx="3">
                  <c:v>627.36395003403982</c:v>
                </c:pt>
                <c:pt idx="4">
                  <c:v>542.77934333368671</c:v>
                </c:pt>
                <c:pt idx="5">
                  <c:v>102.47959150489871</c:v>
                </c:pt>
                <c:pt idx="6">
                  <c:v>773.29514105487328</c:v>
                </c:pt>
              </c:numCache>
            </c:numRef>
          </c:xVal>
          <c:yVal>
            <c:numRef>
              <c:f>Velocity!$C$13:$I$13</c:f>
              <c:numCache>
                <c:formatCode>0.0000</c:formatCode>
                <c:ptCount val="7"/>
                <c:pt idx="0" formatCode="General">
                  <c:v>9.5770452999112937E-2</c:v>
                </c:pt>
                <c:pt idx="1">
                  <c:v>0.19154090599822587</c:v>
                </c:pt>
                <c:pt idx="2">
                  <c:v>0.19154090599822587</c:v>
                </c:pt>
                <c:pt idx="3">
                  <c:v>7.182783974933471E-2</c:v>
                </c:pt>
                <c:pt idx="4">
                  <c:v>7.182783974933471E-2</c:v>
                </c:pt>
                <c:pt idx="5">
                  <c:v>0.28731135899733884</c:v>
                </c:pt>
                <c:pt idx="6">
                  <c:v>0.28731135899733884</c:v>
                </c:pt>
              </c:numCache>
            </c:numRef>
          </c:yVal>
        </c:ser>
        <c:ser>
          <c:idx val="1"/>
          <c:order val="1"/>
          <c:tx>
            <c:v>Flow 2</c:v>
          </c:tx>
          <c:spPr>
            <a:ln w="28575">
              <a:noFill/>
            </a:ln>
          </c:spPr>
          <c:xVal>
            <c:numRef>
              <c:f>Velocity!$L$9:$R$9</c:f>
              <c:numCache>
                <c:formatCode>0.00</c:formatCode>
                <c:ptCount val="7"/>
                <c:pt idx="0">
                  <c:v>512.59182951582011</c:v>
                </c:pt>
                <c:pt idx="1">
                  <c:v>588.1132382312702</c:v>
                </c:pt>
                <c:pt idx="2">
                  <c:v>508.82062515019669</c:v>
                </c:pt>
                <c:pt idx="3">
                  <c:v>415.85885885891065</c:v>
                </c:pt>
                <c:pt idx="4">
                  <c:v>359.79051445128238</c:v>
                </c:pt>
                <c:pt idx="5">
                  <c:v>67.930339282711671</c:v>
                </c:pt>
                <c:pt idx="6">
                  <c:v>71.433909790129476</c:v>
                </c:pt>
              </c:numCache>
            </c:numRef>
          </c:xVal>
          <c:yVal>
            <c:numRef>
              <c:f>Velocity!$L$12:$R$12</c:f>
              <c:numCache>
                <c:formatCode>0.0000</c:formatCode>
                <c:ptCount val="7"/>
                <c:pt idx="0">
                  <c:v>0.1904492183259068</c:v>
                </c:pt>
                <c:pt idx="1">
                  <c:v>6.3483072775302268E-2</c:v>
                </c:pt>
                <c:pt idx="2">
                  <c:v>6.3483072775302268E-2</c:v>
                </c:pt>
                <c:pt idx="3">
                  <c:v>0.1904492183259068</c:v>
                </c:pt>
                <c:pt idx="4">
                  <c:v>0.1904492183259068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yVal>
        </c:ser>
        <c:axId val="61162624"/>
        <c:axId val="61164160"/>
      </c:scatterChart>
      <c:valAx>
        <c:axId val="61162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Reynold's Number (Re) []</a:t>
                </a:r>
              </a:p>
            </c:rich>
          </c:tx>
          <c:layout/>
        </c:title>
        <c:numFmt formatCode="0.00" sourceLinked="1"/>
        <c:tickLblPos val="nextTo"/>
        <c:crossAx val="61164160"/>
        <c:crosses val="autoZero"/>
        <c:crossBetween val="midCat"/>
      </c:valAx>
      <c:valAx>
        <c:axId val="611641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Karman Vortex Frequency (f) [1/s]</a:t>
                </a:r>
              </a:p>
            </c:rich>
          </c:tx>
          <c:layout/>
        </c:title>
        <c:numFmt formatCode="General" sourceLinked="1"/>
        <c:tickLblPos val="nextTo"/>
        <c:crossAx val="611626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Reynold's Number vs Vortex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Flow 1</c:v>
          </c:tx>
          <c:spPr>
            <a:ln w="28575">
              <a:noFill/>
            </a:ln>
          </c:spPr>
          <c:xVal>
            <c:numRef>
              <c:f>Velocity!$C$10:$I$10</c:f>
              <c:numCache>
                <c:formatCode>0.00</c:formatCode>
                <c:ptCount val="7"/>
                <c:pt idx="0">
                  <c:v>773.29514105487328</c:v>
                </c:pt>
                <c:pt idx="1">
                  <c:v>887.22660668209585</c:v>
                </c:pt>
                <c:pt idx="2">
                  <c:v>767.60590871846227</c:v>
                </c:pt>
                <c:pt idx="3">
                  <c:v>627.36395003403982</c:v>
                </c:pt>
                <c:pt idx="4">
                  <c:v>542.77934333368671</c:v>
                </c:pt>
                <c:pt idx="5">
                  <c:v>102.47959150489871</c:v>
                </c:pt>
                <c:pt idx="6">
                  <c:v>773.29514105487328</c:v>
                </c:pt>
              </c:numCache>
            </c:numRef>
          </c:xVal>
          <c:yVal>
            <c:numRef>
              <c:f>Velocity!$C$11:$I$11</c:f>
              <c:numCache>
                <c:formatCode>General</c:formatCode>
                <c:ptCount val="7"/>
                <c:pt idx="0">
                  <c:v>3.8100000000000002E-2</c:v>
                </c:pt>
                <c:pt idx="1">
                  <c:v>1.9050000000000001E-2</c:v>
                </c:pt>
                <c:pt idx="2">
                  <c:v>1.9050000000000001E-2</c:v>
                </c:pt>
                <c:pt idx="3">
                  <c:v>5.0799999999999998E-2</c:v>
                </c:pt>
                <c:pt idx="4">
                  <c:v>5.0799999999999998E-2</c:v>
                </c:pt>
                <c:pt idx="5">
                  <c:v>1.2699999999999999E-2</c:v>
                </c:pt>
                <c:pt idx="6">
                  <c:v>1.2699999999999999E-2</c:v>
                </c:pt>
              </c:numCache>
            </c:numRef>
          </c:yVal>
        </c:ser>
        <c:ser>
          <c:idx val="1"/>
          <c:order val="1"/>
          <c:tx>
            <c:v>Flow 2</c:v>
          </c:tx>
          <c:spPr>
            <a:ln w="28575">
              <a:noFill/>
            </a:ln>
          </c:spPr>
          <c:xVal>
            <c:numRef>
              <c:f>Velocity!$L$9:$R$9</c:f>
              <c:numCache>
                <c:formatCode>0.00</c:formatCode>
                <c:ptCount val="7"/>
                <c:pt idx="0">
                  <c:v>512.59182951582011</c:v>
                </c:pt>
                <c:pt idx="1">
                  <c:v>588.1132382312702</c:v>
                </c:pt>
                <c:pt idx="2">
                  <c:v>508.82062515019669</c:v>
                </c:pt>
                <c:pt idx="3">
                  <c:v>415.85885885891065</c:v>
                </c:pt>
                <c:pt idx="4">
                  <c:v>359.79051445128238</c:v>
                </c:pt>
                <c:pt idx="5">
                  <c:v>67.930339282711671</c:v>
                </c:pt>
                <c:pt idx="6">
                  <c:v>71.433909790129476</c:v>
                </c:pt>
              </c:numCache>
            </c:numRef>
          </c:xVal>
          <c:yVal>
            <c:numRef>
              <c:f>Velocity!$L$10:$R$10</c:f>
              <c:numCache>
                <c:formatCode>General</c:formatCode>
                <c:ptCount val="7"/>
                <c:pt idx="0">
                  <c:v>1.2699999999999999E-2</c:v>
                </c:pt>
                <c:pt idx="1">
                  <c:v>3.8100000000000002E-2</c:v>
                </c:pt>
                <c:pt idx="2">
                  <c:v>3.8100000000000002E-2</c:v>
                </c:pt>
                <c:pt idx="3">
                  <c:v>1.2699999999999999E-2</c:v>
                </c:pt>
                <c:pt idx="4">
                  <c:v>1.2699999999999999E-2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</c:ser>
        <c:axId val="84716544"/>
        <c:axId val="84722432"/>
      </c:scatterChart>
      <c:valAx>
        <c:axId val="84716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Reynold's Number (Re) []</a:t>
                </a:r>
              </a:p>
            </c:rich>
          </c:tx>
          <c:layout/>
        </c:title>
        <c:numFmt formatCode="0.00" sourceLinked="1"/>
        <c:tickLblPos val="nextTo"/>
        <c:crossAx val="84722432"/>
        <c:crosses val="autoZero"/>
        <c:crossBetween val="midCat"/>
      </c:valAx>
      <c:valAx>
        <c:axId val="84722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Vortex Diameter (D) [m]</a:t>
                </a:r>
              </a:p>
            </c:rich>
          </c:tx>
          <c:layout/>
        </c:title>
        <c:numFmt formatCode="General" sourceLinked="1"/>
        <c:tickLblPos val="nextTo"/>
        <c:crossAx val="847165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Reynold's Number vs Wake Length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Flow 1</c:v>
          </c:tx>
          <c:spPr>
            <a:ln w="28575">
              <a:noFill/>
            </a:ln>
          </c:spPr>
          <c:xVal>
            <c:numRef>
              <c:f>Velocity!$C$10:$I$10</c:f>
              <c:numCache>
                <c:formatCode>0.00</c:formatCode>
                <c:ptCount val="7"/>
                <c:pt idx="0">
                  <c:v>773.29514105487328</c:v>
                </c:pt>
                <c:pt idx="1">
                  <c:v>887.22660668209585</c:v>
                </c:pt>
                <c:pt idx="2">
                  <c:v>767.60590871846227</c:v>
                </c:pt>
                <c:pt idx="3">
                  <c:v>627.36395003403982</c:v>
                </c:pt>
                <c:pt idx="4">
                  <c:v>542.77934333368671</c:v>
                </c:pt>
                <c:pt idx="5">
                  <c:v>102.47959150489871</c:v>
                </c:pt>
                <c:pt idx="6">
                  <c:v>773.29514105487328</c:v>
                </c:pt>
              </c:numCache>
            </c:numRef>
          </c:xVal>
          <c:yVal>
            <c:numRef>
              <c:f>Velocity!$C$12:$I$12</c:f>
              <c:numCache>
                <c:formatCode>General</c:formatCode>
                <c:ptCount val="7"/>
                <c:pt idx="0">
                  <c:v>0.15240000000000001</c:v>
                </c:pt>
                <c:pt idx="1">
                  <c:v>0.254</c:v>
                </c:pt>
                <c:pt idx="2">
                  <c:v>0.254</c:v>
                </c:pt>
                <c:pt idx="3">
                  <c:v>0.2286</c:v>
                </c:pt>
                <c:pt idx="4">
                  <c:v>0.2286</c:v>
                </c:pt>
                <c:pt idx="5">
                  <c:v>0.17780000000000001</c:v>
                </c:pt>
                <c:pt idx="6">
                  <c:v>0.17780000000000001</c:v>
                </c:pt>
              </c:numCache>
            </c:numRef>
          </c:yVal>
        </c:ser>
        <c:ser>
          <c:idx val="1"/>
          <c:order val="1"/>
          <c:tx>
            <c:v>Flow 2</c:v>
          </c:tx>
          <c:spPr>
            <a:ln w="28575">
              <a:noFill/>
            </a:ln>
          </c:spPr>
          <c:xVal>
            <c:numRef>
              <c:f>Velocity!$L$9:$R$9</c:f>
              <c:numCache>
                <c:formatCode>0.00</c:formatCode>
                <c:ptCount val="7"/>
                <c:pt idx="0">
                  <c:v>512.59182951582011</c:v>
                </c:pt>
                <c:pt idx="1">
                  <c:v>588.1132382312702</c:v>
                </c:pt>
                <c:pt idx="2">
                  <c:v>508.82062515019669</c:v>
                </c:pt>
                <c:pt idx="3">
                  <c:v>415.85885885891065</c:v>
                </c:pt>
                <c:pt idx="4">
                  <c:v>359.79051445128238</c:v>
                </c:pt>
                <c:pt idx="5">
                  <c:v>67.930339282711671</c:v>
                </c:pt>
                <c:pt idx="6">
                  <c:v>71.433909790129476</c:v>
                </c:pt>
              </c:numCache>
            </c:numRef>
          </c:xVal>
          <c:yVal>
            <c:numRef>
              <c:f>Velocity!$L$11:$P$11</c:f>
              <c:numCache>
                <c:formatCode>General</c:formatCode>
                <c:ptCount val="5"/>
                <c:pt idx="0">
                  <c:v>0.13969999999999999</c:v>
                </c:pt>
                <c:pt idx="1">
                  <c:v>0.17780000000000001</c:v>
                </c:pt>
                <c:pt idx="2">
                  <c:v>0.17780000000000001</c:v>
                </c:pt>
                <c:pt idx="3">
                  <c:v>0.127</c:v>
                </c:pt>
                <c:pt idx="4">
                  <c:v>0.127</c:v>
                </c:pt>
              </c:numCache>
            </c:numRef>
          </c:yVal>
        </c:ser>
        <c:axId val="86201472"/>
        <c:axId val="86203008"/>
      </c:scatterChart>
      <c:valAx>
        <c:axId val="86201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Reynold's Number (Re) []</a:t>
                </a:r>
              </a:p>
            </c:rich>
          </c:tx>
          <c:layout/>
        </c:title>
        <c:numFmt formatCode="0.00" sourceLinked="1"/>
        <c:tickLblPos val="nextTo"/>
        <c:crossAx val="86203008"/>
        <c:crosses val="autoZero"/>
        <c:crossBetween val="midCat"/>
      </c:valAx>
      <c:valAx>
        <c:axId val="86203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Wake Length (L) [m]</a:t>
                </a:r>
              </a:p>
            </c:rich>
          </c:tx>
          <c:layout/>
        </c:title>
        <c:numFmt formatCode="General" sourceLinked="1"/>
        <c:tickLblPos val="nextTo"/>
        <c:crossAx val="8620147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3"/>
  <sheetViews>
    <sheetView tabSelected="1" topLeftCell="G1" workbookViewId="0">
      <selection activeCell="J4" sqref="J4:R12"/>
    </sheetView>
  </sheetViews>
  <sheetFormatPr defaultRowHeight="15"/>
  <cols>
    <col min="2" max="2" width="13.28515625" customWidth="1"/>
    <col min="11" max="11" width="13.5703125" customWidth="1"/>
  </cols>
  <sheetData>
    <row r="2" spans="1:18">
      <c r="A2" t="s">
        <v>1</v>
      </c>
    </row>
    <row r="3" spans="1:18">
      <c r="A3" t="s">
        <v>3</v>
      </c>
    </row>
    <row r="4" spans="1:18">
      <c r="A4" s="6" t="s">
        <v>17</v>
      </c>
      <c r="B4" s="6" t="s">
        <v>15</v>
      </c>
      <c r="C4" s="6" t="s">
        <v>18</v>
      </c>
      <c r="D4" s="6" t="s">
        <v>32</v>
      </c>
      <c r="E4" s="6" t="s">
        <v>33</v>
      </c>
      <c r="F4" s="6" t="s">
        <v>31</v>
      </c>
      <c r="G4" s="6" t="s">
        <v>34</v>
      </c>
      <c r="H4" s="6" t="s">
        <v>30</v>
      </c>
      <c r="I4" s="6" t="s">
        <v>35</v>
      </c>
      <c r="J4" s="6" t="s">
        <v>17</v>
      </c>
      <c r="K4" s="6" t="s">
        <v>15</v>
      </c>
      <c r="L4" s="6" t="s">
        <v>18</v>
      </c>
      <c r="M4" s="6" t="s">
        <v>32</v>
      </c>
      <c r="N4" s="6" t="s">
        <v>33</v>
      </c>
      <c r="O4" s="6" t="s">
        <v>31</v>
      </c>
      <c r="P4" s="6" t="s">
        <v>34</v>
      </c>
      <c r="Q4" s="6" t="s">
        <v>30</v>
      </c>
      <c r="R4" s="6" t="s">
        <v>35</v>
      </c>
    </row>
    <row r="5" spans="1:18">
      <c r="A5" s="6">
        <v>8.4700000000000006</v>
      </c>
      <c r="B5" s="4">
        <f>0.1524/A5</f>
        <v>1.7992916174734357E-2</v>
      </c>
      <c r="C5" s="5">
        <f>1000*$B5*Measurements!$C$7/(0.001002)</f>
        <v>800.77335765305281</v>
      </c>
      <c r="D5" s="5">
        <f>1000*$B5*Measurements!$E$12/(0.001002)</f>
        <v>918.75325617949454</v>
      </c>
      <c r="E5" s="5">
        <f>1000*$B5*Measurements!$E$18/(0.001002)</f>
        <v>794.88196452431612</v>
      </c>
      <c r="F5" s="5">
        <f>1000*$B5*Measurements!$F$12/(0.001002)</f>
        <v>649.65665768174188</v>
      </c>
      <c r="G5" s="5">
        <f>1000*$B5*Measurements!$F$18/(0.001002)</f>
        <v>562.06642735802859</v>
      </c>
      <c r="H5" s="5">
        <f>1000*$B5*Measurements!$C$12/(0.001002)</f>
        <v>106.12109429311387</v>
      </c>
      <c r="I5" s="5">
        <f>1000*$B5*Measurements!$C$18/(0.001002)</f>
        <v>111.59438855464985</v>
      </c>
      <c r="J5" s="6">
        <v>12.51</v>
      </c>
      <c r="K5" s="4">
        <f>0.1524/J5</f>
        <v>1.2182254196642687E-2</v>
      </c>
      <c r="L5" s="5">
        <f>1000*$K5*Measurements!$C$7/(0.001002)</f>
        <v>542.1702909129782</v>
      </c>
      <c r="M5" s="5">
        <f>1000*$K5*Measurements!$E$12/(0.001002)</f>
        <v>622.04956673383845</v>
      </c>
      <c r="N5" s="5">
        <f>1000*$K5*Measurements!$E$18/(0.001002)</f>
        <v>538.18147398249062</v>
      </c>
      <c r="O5" s="5">
        <f>1000*$K5*Measurements!$F$12/(0.001002)</f>
        <v>439.85546687165095</v>
      </c>
      <c r="P5" s="5">
        <f>1000*$K5*Measurements!$F$18/(0.001002)</f>
        <v>380.55176976199056</v>
      </c>
      <c r="Q5" s="5">
        <f>1000*$K5*Measurements!$C$12/(0.001002)</f>
        <v>71.850173354330494</v>
      </c>
      <c r="R5" s="5">
        <f>1000*$K5*Measurements!$C$18/(0.001002)</f>
        <v>75.555912954267328</v>
      </c>
    </row>
    <row r="6" spans="1:18">
      <c r="A6" s="6">
        <v>8.77</v>
      </c>
      <c r="B6" s="4">
        <f t="shared" ref="B6:B9" si="0">0.1524/A6</f>
        <v>1.7377423033067278E-2</v>
      </c>
      <c r="C6" s="5">
        <f>1000*$B6*Measurements!$C$7/(0.001002)</f>
        <v>773.38088247677968</v>
      </c>
      <c r="D6" s="5">
        <f>1000*$B6*Measurements!$E$12/(0.001002)</f>
        <v>887.32498059752788</v>
      </c>
      <c r="E6" s="5">
        <f>1000*$B6*Measurements!$E$18/(0.001002)</f>
        <v>767.69101932964168</v>
      </c>
      <c r="F6" s="5">
        <f>1000*$B6*Measurements!$F$12/(0.001002)</f>
        <v>627.43351089673365</v>
      </c>
      <c r="G6" s="5">
        <f>1000*$B6*Measurements!$F$18/(0.001002)</f>
        <v>542.83952562400259</v>
      </c>
      <c r="H6" s="5">
        <f>1000*$B6*Measurements!$C$12/(0.001002)</f>
        <v>102.49095423747715</v>
      </c>
      <c r="I6" s="5">
        <f>1000*$B6*Measurements!$C$7/(0.001002)</f>
        <v>773.38088247677968</v>
      </c>
      <c r="J6" s="6">
        <v>13.61</v>
      </c>
      <c r="K6" s="4">
        <f t="shared" ref="K6:K8" si="1">0.1524/J6</f>
        <v>1.1197648787656136E-2</v>
      </c>
      <c r="L6" s="5">
        <f>1000*$K6*Measurements!$C$7/(0.001002)</f>
        <v>498.35050252177496</v>
      </c>
      <c r="M6" s="5">
        <f>1000*$K6*Measurements!$E$12/(0.001002)</f>
        <v>571.77370167820118</v>
      </c>
      <c r="N6" s="5">
        <f>1000*$K6*Measurements!$E$18/(0.001002)</f>
        <v>494.68407344018789</v>
      </c>
      <c r="O6" s="5">
        <f>1000*$K6*Measurements!$F$12/(0.001002)</f>
        <v>404.30506176079007</v>
      </c>
      <c r="P6" s="5">
        <f>1000*$K6*Measurements!$F$18/(0.001002)</f>
        <v>349.7944628745409</v>
      </c>
      <c r="Q6" s="5">
        <f>1000*$K6*Measurements!$C$12/(0.001002)</f>
        <v>66.043032230909219</v>
      </c>
      <c r="R6" s="5">
        <f>1000*$K6*Measurements!$C$18/(0.001002)</f>
        <v>69.449263119609427</v>
      </c>
    </row>
    <row r="7" spans="1:18">
      <c r="A7" s="6">
        <v>8.93</v>
      </c>
      <c r="B7" s="4">
        <f t="shared" si="0"/>
        <v>1.706606942889138E-2</v>
      </c>
      <c r="C7" s="5">
        <f>1000*$B7*Measurements!$C$7/(0.001002)</f>
        <v>759.52411414572884</v>
      </c>
      <c r="D7" s="5">
        <f>1000*$B7*Measurements!$E$12/(0.001002)</f>
        <v>871.42666067640755</v>
      </c>
      <c r="E7" s="5">
        <f>1000*$B7*Measurements!$E$18/(0.001002)</f>
        <v>753.93619703482182</v>
      </c>
      <c r="F7" s="5">
        <f>1000*$B7*Measurements!$F$12/(0.001002)</f>
        <v>616.19170107103639</v>
      </c>
      <c r="G7" s="5">
        <f>1000*$B7*Measurements!$F$18/(0.001002)</f>
        <v>533.11339750531954</v>
      </c>
      <c r="H7" s="5">
        <f>1000*$B7*Measurements!$C$12/(0.001002)</f>
        <v>100.65461015259515</v>
      </c>
      <c r="I7" s="5">
        <f>1000*$B7*Measurements!$C$7/(0.001002)</f>
        <v>759.52411414572884</v>
      </c>
      <c r="J7" s="6">
        <v>12.29</v>
      </c>
      <c r="K7" s="4">
        <f t="shared" si="1"/>
        <v>1.240032546786005E-2</v>
      </c>
      <c r="L7" s="5">
        <f>1000*$K7*Measurements!$C$7/(0.001002)</f>
        <v>551.87553615308036</v>
      </c>
      <c r="M7" s="5">
        <f>1000*$K7*Measurements!$E$12/(0.001002)</f>
        <v>633.18470950694211</v>
      </c>
      <c r="N7" s="5">
        <f>1000*$K7*Measurements!$E$18/(0.001002)</f>
        <v>547.81531647851568</v>
      </c>
      <c r="O7" s="5">
        <f>1000*$K7*Measurements!$F$12/(0.001002)</f>
        <v>447.72920183599302</v>
      </c>
      <c r="P7" s="5">
        <f>1000*$K7*Measurements!$F$18/(0.001002)</f>
        <v>387.36392511981302</v>
      </c>
      <c r="Q7" s="5">
        <f>1000*$K7*Measurements!$C$12/(0.001002)</f>
        <v>73.136344073447901</v>
      </c>
      <c r="R7" s="5">
        <f>1000*$K7*Measurements!$C$18/(0.001002)</f>
        <v>76.908419125946651</v>
      </c>
    </row>
    <row r="8" spans="1:18">
      <c r="A8" s="6">
        <v>8.8800000000000008</v>
      </c>
      <c r="B8" s="4">
        <f t="shared" si="0"/>
        <v>1.716216216216216E-2</v>
      </c>
      <c r="C8" s="5">
        <f>1000*$B8*Measurements!$C$7/(0.001002)</f>
        <v>763.80071388754016</v>
      </c>
      <c r="D8" s="5">
        <f>1000*$B8*Measurements!$E$12/(0.001002)</f>
        <v>876.33334232436016</v>
      </c>
      <c r="E8" s="5">
        <f>1000*$B8*Measurements!$E$18/(0.001002)</f>
        <v>758.18133327938699</v>
      </c>
      <c r="F8" s="5">
        <f>1000*$B8*Measurements!$F$12/(0.001002)</f>
        <v>619.66124893742722</v>
      </c>
      <c r="G8" s="5">
        <f>1000*$B8*Measurements!$F$18/(0.001002)</f>
        <v>536.11516213091238</v>
      </c>
      <c r="H8" s="5">
        <f>1000*$B8*Measurements!$C$12/(0.001002)</f>
        <v>101.22135908363451</v>
      </c>
      <c r="I8" s="5">
        <f>1000*$B8*Measurements!$C$7/(0.001002)</f>
        <v>763.80071388754016</v>
      </c>
      <c r="J8" s="6">
        <v>14.81</v>
      </c>
      <c r="K8" s="4">
        <f t="shared" si="1"/>
        <v>1.0290344361917624E-2</v>
      </c>
      <c r="L8" s="5">
        <f>1000*$K8*Measurements!$C$7/(0.001002)</f>
        <v>457.97098847544618</v>
      </c>
      <c r="M8" s="5">
        <f>1000*$K8*Measurements!$E$12/(0.001002)</f>
        <v>525.44497500609839</v>
      </c>
      <c r="N8" s="5">
        <f>1000*$K8*Measurements!$E$18/(0.001002)</f>
        <v>454.60163669959195</v>
      </c>
      <c r="O8" s="5">
        <f>1000*$K8*Measurements!$F$12/(0.001002)</f>
        <v>371.54570496720822</v>
      </c>
      <c r="P8" s="5">
        <f>1000*$K8*Measurements!$F$18/(0.001002)</f>
        <v>321.45190004878475</v>
      </c>
      <c r="Q8" s="5">
        <f>1000*$K8*Measurements!$C$12/(0.001002)</f>
        <v>60.691807472158985</v>
      </c>
      <c r="R8" s="5">
        <f>1000*$K8*Measurements!$C$18/(0.001002)</f>
        <v>63.822043960694415</v>
      </c>
    </row>
    <row r="9" spans="1:18">
      <c r="A9" s="6">
        <v>8.82</v>
      </c>
      <c r="B9" s="4">
        <f t="shared" si="0"/>
        <v>1.7278911564625851E-2</v>
      </c>
      <c r="C9" s="5">
        <f>1000*$B9*Measurements!$C$7/(0.001002)</f>
        <v>768.99663711126504</v>
      </c>
      <c r="D9" s="5">
        <f>1000*$B9*Measurements!$E$12/(0.001002)</f>
        <v>882.29479363268911</v>
      </c>
      <c r="E9" s="5">
        <f>1000*$B9*Measurements!$E$18/(0.001002)</f>
        <v>763.33902942414477</v>
      </c>
      <c r="F9" s="5">
        <f>1000*$B9*Measurements!$F$12/(0.001002)</f>
        <v>623.87663158326006</v>
      </c>
      <c r="G9" s="5">
        <f>1000*$B9*Measurements!$F$18/(0.001002)</f>
        <v>539.76220405017034</v>
      </c>
      <c r="H9" s="5">
        <f>1000*$B9*Measurements!$C$12/(0.001002)</f>
        <v>101.90993975767284</v>
      </c>
      <c r="I9" s="5">
        <f>1000*$B9*Measurements!$C$7/(0.001002)</f>
        <v>768.99663711126504</v>
      </c>
      <c r="J9" s="6" t="s">
        <v>16</v>
      </c>
      <c r="K9" s="4">
        <f>AVERAGE(K5:K8)</f>
        <v>1.1517643203519126E-2</v>
      </c>
      <c r="L9" s="5">
        <f>1000*$K9*Measurements!$C$7/(0.001002)</f>
        <v>512.59182951582011</v>
      </c>
      <c r="M9" s="5">
        <f>1000*$K9*Measurements!$E$12/(0.001002)</f>
        <v>588.1132382312702</v>
      </c>
      <c r="N9" s="5">
        <f>1000*$K9*Measurements!$E$18/(0.001002)</f>
        <v>508.82062515019669</v>
      </c>
      <c r="O9" s="5">
        <f>1000*$K9*Measurements!$F$12/(0.001002)</f>
        <v>415.85885885891065</v>
      </c>
      <c r="P9" s="5">
        <f>1000*$K9*Measurements!$F$18/(0.001002)</f>
        <v>359.79051445128238</v>
      </c>
      <c r="Q9" s="5">
        <f>1000*$K9*Measurements!$C$12/(0.001002)</f>
        <v>67.930339282711671</v>
      </c>
      <c r="R9" s="5">
        <f>1000*$K9*Measurements!$C$18/(0.001002)</f>
        <v>71.433909790129476</v>
      </c>
    </row>
    <row r="10" spans="1:18" ht="18" customHeight="1">
      <c r="A10" s="6" t="s">
        <v>16</v>
      </c>
      <c r="B10" s="4">
        <f>AVERAGE(B5:B9)</f>
        <v>1.7375496472696206E-2</v>
      </c>
      <c r="C10" s="5">
        <f>1000*$B10*Measurements!$C$7/(0.001002)</f>
        <v>773.29514105487328</v>
      </c>
      <c r="D10" s="5">
        <f>1000*$B10*Measurements!$E$12/(0.001002)</f>
        <v>887.22660668209585</v>
      </c>
      <c r="E10" s="5">
        <f>1000*$B10*Measurements!$E$18/(0.001002)</f>
        <v>767.60590871846227</v>
      </c>
      <c r="F10" s="5">
        <f>1000*$B10*Measurements!$F$12/(0.001002)</f>
        <v>627.36395003403982</v>
      </c>
      <c r="G10" s="5">
        <f>1000*$B10*Measurements!$F$18/(0.001002)</f>
        <v>542.77934333368671</v>
      </c>
      <c r="H10" s="5">
        <f>1000*$B10*Measurements!$C$12/(0.001002)</f>
        <v>102.47959150489871</v>
      </c>
      <c r="I10" s="5">
        <f>1000*$B10*Measurements!$C$7/(0.001002)</f>
        <v>773.29514105487328</v>
      </c>
      <c r="J10" s="8" t="s">
        <v>36</v>
      </c>
      <c r="K10" s="8"/>
      <c r="L10" s="6">
        <v>1.2699999999999999E-2</v>
      </c>
      <c r="M10" s="6">
        <v>3.8100000000000002E-2</v>
      </c>
      <c r="N10" s="6">
        <v>3.8100000000000002E-2</v>
      </c>
      <c r="O10" s="6">
        <v>1.2699999999999999E-2</v>
      </c>
      <c r="P10" s="6">
        <v>1.2699999999999999E-2</v>
      </c>
      <c r="Q10" s="10" t="s">
        <v>39</v>
      </c>
      <c r="R10" s="10" t="s">
        <v>39</v>
      </c>
    </row>
    <row r="11" spans="1:18" ht="16.5" customHeight="1">
      <c r="A11" s="8" t="s">
        <v>36</v>
      </c>
      <c r="B11" s="8"/>
      <c r="C11" s="6">
        <v>3.8100000000000002E-2</v>
      </c>
      <c r="D11" s="6">
        <v>1.9050000000000001E-2</v>
      </c>
      <c r="E11" s="6">
        <v>1.9050000000000001E-2</v>
      </c>
      <c r="F11" s="6">
        <v>5.0799999999999998E-2</v>
      </c>
      <c r="G11" s="6">
        <v>5.0799999999999998E-2</v>
      </c>
      <c r="H11" s="6">
        <v>1.2699999999999999E-2</v>
      </c>
      <c r="I11" s="6">
        <v>1.2699999999999999E-2</v>
      </c>
      <c r="J11" s="8" t="s">
        <v>37</v>
      </c>
      <c r="K11" s="8"/>
      <c r="L11" s="6">
        <v>0.13969999999999999</v>
      </c>
      <c r="M11" s="6">
        <v>0.17780000000000001</v>
      </c>
      <c r="N11" s="6">
        <v>0.17780000000000001</v>
      </c>
      <c r="O11" s="6">
        <v>0.127</v>
      </c>
      <c r="P11" s="6">
        <v>0.127</v>
      </c>
      <c r="Q11" s="10" t="s">
        <v>39</v>
      </c>
      <c r="R11" s="10" t="s">
        <v>39</v>
      </c>
    </row>
    <row r="12" spans="1:18" ht="17.25" customHeight="1">
      <c r="A12" s="8" t="s">
        <v>37</v>
      </c>
      <c r="B12" s="8"/>
      <c r="C12" s="6">
        <v>0.15240000000000001</v>
      </c>
      <c r="D12" s="6">
        <v>0.254</v>
      </c>
      <c r="E12" s="6">
        <v>0.254</v>
      </c>
      <c r="F12" s="6">
        <v>0.2286</v>
      </c>
      <c r="G12" s="6">
        <v>0.2286</v>
      </c>
      <c r="H12" s="6">
        <v>0.17780000000000001</v>
      </c>
      <c r="I12" s="6">
        <v>0.17780000000000001</v>
      </c>
      <c r="J12" s="7" t="s">
        <v>38</v>
      </c>
      <c r="K12" s="7"/>
      <c r="L12" s="9">
        <f>$K$9*0.21/L10</f>
        <v>0.1904492183259068</v>
      </c>
      <c r="M12" s="9">
        <f t="shared" ref="M12:R12" si="2">$K$9*0.21/M10</f>
        <v>6.3483072775302268E-2</v>
      </c>
      <c r="N12" s="9">
        <f t="shared" si="2"/>
        <v>6.3483072775302268E-2</v>
      </c>
      <c r="O12" s="9">
        <f t="shared" si="2"/>
        <v>0.1904492183259068</v>
      </c>
      <c r="P12" s="9">
        <f t="shared" si="2"/>
        <v>0.1904492183259068</v>
      </c>
      <c r="Q12" s="10" t="s">
        <v>39</v>
      </c>
      <c r="R12" s="10" t="s">
        <v>39</v>
      </c>
    </row>
    <row r="13" spans="1:18">
      <c r="A13" s="7" t="s">
        <v>38</v>
      </c>
      <c r="B13" s="7"/>
      <c r="C13" s="6">
        <f>$B$10*0.21/C11</f>
        <v>9.5770452999112937E-2</v>
      </c>
      <c r="D13" s="9">
        <f t="shared" ref="D13:I13" si="3">$B$10*0.21/D11</f>
        <v>0.19154090599822587</v>
      </c>
      <c r="E13" s="9">
        <f t="shared" si="3"/>
        <v>0.19154090599822587</v>
      </c>
      <c r="F13" s="9">
        <f t="shared" si="3"/>
        <v>7.182783974933471E-2</v>
      </c>
      <c r="G13" s="9">
        <f t="shared" si="3"/>
        <v>7.182783974933471E-2</v>
      </c>
      <c r="H13" s="9">
        <f t="shared" si="3"/>
        <v>0.28731135899733884</v>
      </c>
      <c r="I13" s="9">
        <f t="shared" si="3"/>
        <v>0.28731135899733884</v>
      </c>
      <c r="J13" s="6"/>
      <c r="K13" s="6"/>
      <c r="L13" s="6"/>
      <c r="M13" s="6"/>
      <c r="N13" s="6"/>
      <c r="O13" s="6"/>
      <c r="P13" s="6"/>
      <c r="Q13" s="6"/>
      <c r="R13" s="6"/>
    </row>
  </sheetData>
  <mergeCells count="6">
    <mergeCell ref="A11:B11"/>
    <mergeCell ref="A12:B12"/>
    <mergeCell ref="J10:K10"/>
    <mergeCell ref="J11:K11"/>
    <mergeCell ref="A13:B13"/>
    <mergeCell ref="J12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11" sqref="F11"/>
    </sheetView>
  </sheetViews>
  <sheetFormatPr defaultRowHeight="15"/>
  <cols>
    <col min="2" max="2" width="30.28515625" customWidth="1"/>
    <col min="4" max="4" width="19.5703125" bestFit="1" customWidth="1"/>
    <col min="5" max="5" width="13.140625" customWidth="1"/>
  </cols>
  <sheetData>
    <row r="1" spans="1:6">
      <c r="A1" t="s">
        <v>11</v>
      </c>
    </row>
    <row r="2" spans="1:6">
      <c r="A2" t="s">
        <v>12</v>
      </c>
    </row>
    <row r="4" spans="1:6">
      <c r="A4" t="s">
        <v>0</v>
      </c>
      <c r="B4" s="7" t="s">
        <v>13</v>
      </c>
      <c r="C4" s="7"/>
      <c r="D4" s="7" t="s">
        <v>14</v>
      </c>
      <c r="E4" s="7"/>
    </row>
    <row r="5" spans="1:6">
      <c r="A5" s="7" t="s">
        <v>4</v>
      </c>
      <c r="B5" s="7"/>
      <c r="C5" s="7"/>
      <c r="D5" t="s">
        <v>5</v>
      </c>
      <c r="E5">
        <v>6</v>
      </c>
      <c r="F5">
        <f>0.0254*E5</f>
        <v>0.15239999999999998</v>
      </c>
    </row>
    <row r="6" spans="1:6">
      <c r="A6" s="7"/>
      <c r="B6" s="7"/>
      <c r="C6" s="7"/>
      <c r="D6" t="s">
        <v>6</v>
      </c>
      <c r="E6">
        <v>1.5</v>
      </c>
      <c r="F6">
        <f t="shared" ref="F6:F20" si="0">0.0254*E6</f>
        <v>3.8099999999999995E-2</v>
      </c>
    </row>
    <row r="7" spans="1:6">
      <c r="A7" s="7" t="s">
        <v>7</v>
      </c>
      <c r="B7" s="7"/>
      <c r="C7" s="7"/>
      <c r="D7" t="s">
        <v>5</v>
      </c>
      <c r="E7">
        <v>10</v>
      </c>
      <c r="F7">
        <f t="shared" si="0"/>
        <v>0.254</v>
      </c>
    </row>
    <row r="8" spans="1:6">
      <c r="A8" s="7"/>
      <c r="B8" s="7"/>
      <c r="C8" s="7"/>
      <c r="D8" t="s">
        <v>6</v>
      </c>
      <c r="E8">
        <v>0.75</v>
      </c>
      <c r="F8">
        <f t="shared" si="0"/>
        <v>1.9049999999999997E-2</v>
      </c>
    </row>
    <row r="9" spans="1:6">
      <c r="A9" s="7" t="s">
        <v>8</v>
      </c>
      <c r="B9" s="7"/>
      <c r="C9" s="7"/>
      <c r="D9" t="s">
        <v>5</v>
      </c>
      <c r="E9">
        <v>9</v>
      </c>
      <c r="F9">
        <f t="shared" si="0"/>
        <v>0.2286</v>
      </c>
    </row>
    <row r="10" spans="1:6">
      <c r="A10" s="7"/>
      <c r="B10" s="7"/>
      <c r="C10" s="7"/>
      <c r="D10" t="s">
        <v>6</v>
      </c>
      <c r="E10">
        <v>2</v>
      </c>
      <c r="F10">
        <f t="shared" si="0"/>
        <v>5.0799999999999998E-2</v>
      </c>
    </row>
    <row r="11" spans="1:6">
      <c r="A11" s="7" t="s">
        <v>9</v>
      </c>
      <c r="B11" s="7"/>
      <c r="C11" s="7"/>
      <c r="D11" t="s">
        <v>5</v>
      </c>
      <c r="E11">
        <v>7</v>
      </c>
      <c r="F11">
        <f t="shared" si="0"/>
        <v>0.17779999999999999</v>
      </c>
    </row>
    <row r="12" spans="1:6">
      <c r="A12" s="7"/>
      <c r="B12" s="7"/>
      <c r="C12" s="7"/>
      <c r="D12" t="s">
        <v>6</v>
      </c>
      <c r="E12">
        <v>0.5</v>
      </c>
      <c r="F12">
        <f t="shared" si="0"/>
        <v>1.2699999999999999E-2</v>
      </c>
    </row>
    <row r="14" spans="1:6">
      <c r="A14" t="s">
        <v>2</v>
      </c>
      <c r="B14" s="7" t="s">
        <v>13</v>
      </c>
      <c r="C14" s="7"/>
      <c r="D14" s="7" t="s">
        <v>14</v>
      </c>
      <c r="E14" s="7"/>
    </row>
    <row r="15" spans="1:6">
      <c r="A15" s="7" t="s">
        <v>4</v>
      </c>
      <c r="B15" s="7"/>
      <c r="C15" s="7"/>
      <c r="D15" t="s">
        <v>5</v>
      </c>
      <c r="E15">
        <v>5.5</v>
      </c>
      <c r="F15">
        <f t="shared" si="0"/>
        <v>0.13969999999999999</v>
      </c>
    </row>
    <row r="16" spans="1:6">
      <c r="A16" s="7"/>
      <c r="B16" s="7"/>
      <c r="C16" s="7"/>
      <c r="D16" t="s">
        <v>6</v>
      </c>
      <c r="E16">
        <v>0.5</v>
      </c>
      <c r="F16">
        <f t="shared" si="0"/>
        <v>1.2699999999999999E-2</v>
      </c>
    </row>
    <row r="17" spans="1:6">
      <c r="A17" s="7" t="s">
        <v>7</v>
      </c>
      <c r="B17" s="7"/>
      <c r="C17" s="7"/>
      <c r="D17" t="s">
        <v>5</v>
      </c>
      <c r="E17">
        <v>7</v>
      </c>
      <c r="F17">
        <f t="shared" si="0"/>
        <v>0.17779999999999999</v>
      </c>
    </row>
    <row r="18" spans="1:6">
      <c r="A18" s="7"/>
      <c r="B18" s="7"/>
      <c r="C18" s="7"/>
      <c r="D18" t="s">
        <v>6</v>
      </c>
      <c r="E18">
        <v>1.5</v>
      </c>
      <c r="F18">
        <f t="shared" si="0"/>
        <v>3.8099999999999995E-2</v>
      </c>
    </row>
    <row r="19" spans="1:6">
      <c r="A19" s="7" t="s">
        <v>8</v>
      </c>
      <c r="B19" s="7"/>
      <c r="C19" s="7"/>
      <c r="D19" t="s">
        <v>5</v>
      </c>
      <c r="E19">
        <v>5</v>
      </c>
      <c r="F19">
        <f t="shared" si="0"/>
        <v>0.127</v>
      </c>
    </row>
    <row r="20" spans="1:6">
      <c r="A20" s="7"/>
      <c r="B20" s="7"/>
      <c r="C20" s="7"/>
      <c r="D20" t="s">
        <v>6</v>
      </c>
      <c r="E20">
        <v>0.5</v>
      </c>
      <c r="F20">
        <f t="shared" si="0"/>
        <v>1.2699999999999999E-2</v>
      </c>
    </row>
    <row r="21" spans="1:6">
      <c r="A21" s="7" t="s">
        <v>9</v>
      </c>
      <c r="B21" s="7"/>
      <c r="C21" s="7"/>
      <c r="D21" t="s">
        <v>5</v>
      </c>
      <c r="E21" t="s">
        <v>10</v>
      </c>
      <c r="F21">
        <v>0</v>
      </c>
    </row>
    <row r="22" spans="1:6">
      <c r="A22" s="7"/>
      <c r="B22" s="7"/>
      <c r="C22" s="7"/>
      <c r="D22" t="s">
        <v>6</v>
      </c>
      <c r="E22" t="s">
        <v>10</v>
      </c>
      <c r="F22">
        <v>0</v>
      </c>
    </row>
  </sheetData>
  <mergeCells count="12">
    <mergeCell ref="D4:E4"/>
    <mergeCell ref="A21:C22"/>
    <mergeCell ref="A19:C20"/>
    <mergeCell ref="A17:C18"/>
    <mergeCell ref="A15:C16"/>
    <mergeCell ref="B14:C14"/>
    <mergeCell ref="D14:E14"/>
    <mergeCell ref="A11:C12"/>
    <mergeCell ref="A9:C10"/>
    <mergeCell ref="A7:C8"/>
    <mergeCell ref="A5:C6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7" sqref="C7"/>
    </sheetView>
  </sheetViews>
  <sheetFormatPr defaultRowHeight="15"/>
  <sheetData>
    <row r="1" spans="1:6">
      <c r="A1" t="s">
        <v>19</v>
      </c>
      <c r="D1" t="s">
        <v>20</v>
      </c>
    </row>
    <row r="3" spans="1:6">
      <c r="A3" t="s">
        <v>21</v>
      </c>
      <c r="B3" t="s">
        <v>22</v>
      </c>
    </row>
    <row r="4" spans="1:6">
      <c r="B4">
        <v>1.7549999999999999</v>
      </c>
    </row>
    <row r="5" spans="1:6">
      <c r="B5">
        <v>1.756</v>
      </c>
    </row>
    <row r="6" spans="1:6">
      <c r="B6">
        <v>1.756</v>
      </c>
    </row>
    <row r="7" spans="1:6">
      <c r="B7" s="3">
        <f>AVERAGE(B4:B6)</f>
        <v>1.7556666666666667</v>
      </c>
      <c r="C7" s="2">
        <f>B7*0.0254</f>
        <v>4.4593933333333335E-2</v>
      </c>
    </row>
    <row r="8" spans="1:6">
      <c r="A8" t="s">
        <v>23</v>
      </c>
      <c r="B8" t="s">
        <v>24</v>
      </c>
      <c r="D8" t="s">
        <v>25</v>
      </c>
    </row>
    <row r="9" spans="1:6">
      <c r="B9">
        <v>0.23599999999999999</v>
      </c>
      <c r="D9">
        <v>2.0110000000000001</v>
      </c>
    </row>
    <row r="10" spans="1:6">
      <c r="B10">
        <v>0.23100000000000001</v>
      </c>
      <c r="D10">
        <v>2.028</v>
      </c>
    </row>
    <row r="11" spans="1:6">
      <c r="B11">
        <v>0.23100000000000001</v>
      </c>
      <c r="C11" t="s">
        <v>29</v>
      </c>
      <c r="D11">
        <v>2.004</v>
      </c>
      <c r="E11" t="s">
        <v>28</v>
      </c>
      <c r="F11" t="s">
        <v>27</v>
      </c>
    </row>
    <row r="12" spans="1:6">
      <c r="B12" s="3">
        <f>AVERAGE(B9:B11)</f>
        <v>0.23266666666666666</v>
      </c>
      <c r="C12">
        <f>B12*0.0254</f>
        <v>5.9097333333333326E-3</v>
      </c>
      <c r="D12" s="3">
        <f>AVERAGE(D9:D11)</f>
        <v>2.0143333333333331</v>
      </c>
      <c r="E12" s="2">
        <f>D12*0.0254</f>
        <v>5.116406666666666E-2</v>
      </c>
      <c r="F12" s="2">
        <f>E12*COS(45*PI()/180)</f>
        <v>3.6178458493080594E-2</v>
      </c>
    </row>
    <row r="13" spans="1:6">
      <c r="A13" t="s">
        <v>26</v>
      </c>
      <c r="B13" t="s">
        <v>24</v>
      </c>
      <c r="D13" t="s">
        <v>25</v>
      </c>
    </row>
    <row r="14" spans="1:6">
      <c r="B14">
        <v>0.24399999999999999</v>
      </c>
      <c r="D14">
        <v>1.7549999999999999</v>
      </c>
    </row>
    <row r="15" spans="1:6">
      <c r="B15">
        <v>0.245</v>
      </c>
      <c r="D15">
        <v>1.7290000000000001</v>
      </c>
    </row>
    <row r="16" spans="1:6">
      <c r="B16">
        <v>0.245</v>
      </c>
      <c r="D16">
        <v>1.744</v>
      </c>
    </row>
    <row r="17" spans="2:6">
      <c r="C17" t="s">
        <v>29</v>
      </c>
      <c r="D17">
        <v>1.7430000000000001</v>
      </c>
      <c r="E17" t="s">
        <v>28</v>
      </c>
      <c r="F17" t="s">
        <v>27</v>
      </c>
    </row>
    <row r="18" spans="2:6">
      <c r="B18" s="3">
        <f>AVERAGE(B14:B17)</f>
        <v>0.24466666666666667</v>
      </c>
      <c r="C18" s="1">
        <f>B18*0.0254</f>
        <v>6.2145333333333335E-3</v>
      </c>
      <c r="D18" s="3">
        <f>AVERAGE(D14:D17)</f>
        <v>1.74275</v>
      </c>
      <c r="E18" s="2">
        <f>D18*0.0254</f>
        <v>4.4265849999999995E-2</v>
      </c>
      <c r="F18" s="2">
        <f>E18*COS(45*PI()/180)</f>
        <v>3.1300682709986531E-2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Velocity</vt:lpstr>
      <vt:lpstr>External Flow Characteristics</vt:lpstr>
      <vt:lpstr>Measurements</vt:lpstr>
      <vt:lpstr>Re vs f</vt:lpstr>
      <vt:lpstr>Re vs D</vt:lpstr>
      <vt:lpstr>Re vs 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Alex</cp:lastModifiedBy>
  <dcterms:created xsi:type="dcterms:W3CDTF">2011-02-08T20:09:09Z</dcterms:created>
  <dcterms:modified xsi:type="dcterms:W3CDTF">2011-02-15T06:46:23Z</dcterms:modified>
</cp:coreProperties>
</file>