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rojekte\indonesia\"/>
    </mc:Choice>
  </mc:AlternateContent>
  <bookViews>
    <workbookView xWindow="0" yWindow="0" windowWidth="11805" windowHeight="4935"/>
  </bookViews>
  <sheets>
    <sheet name="summary_stats" sheetId="1" r:id="rId1"/>
    <sheet name="SNP_coverage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5" i="2" l="1"/>
  <c r="I4" i="2"/>
  <c r="I3" i="2"/>
  <c r="E5" i="2"/>
  <c r="E4" i="2"/>
  <c r="E3" i="2"/>
  <c r="H5" i="2"/>
  <c r="H4" i="2"/>
  <c r="H3" i="2"/>
  <c r="D5" i="2"/>
  <c r="D4" i="2"/>
  <c r="D3" i="2"/>
  <c r="AZ17" i="1"/>
  <c r="AF37" i="1" l="1"/>
  <c r="AF20" i="1"/>
  <c r="AD37" i="1"/>
  <c r="AD20" i="1"/>
  <c r="AF5" i="1"/>
  <c r="AT5" i="1"/>
  <c r="AR5" i="1"/>
  <c r="AT37" i="1"/>
  <c r="AR37" i="1"/>
  <c r="AT20" i="1"/>
  <c r="AR20" i="1"/>
  <c r="AT39" i="1"/>
  <c r="AT40" i="1"/>
  <c r="AT41" i="1"/>
  <c r="AT42" i="1"/>
  <c r="AT43" i="1"/>
  <c r="AT44" i="1"/>
  <c r="AT45" i="1"/>
  <c r="AT46" i="1"/>
  <c r="AT47" i="1"/>
  <c r="AT38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21" i="1"/>
  <c r="AT8" i="1"/>
  <c r="AT9" i="1"/>
  <c r="AT10" i="1"/>
  <c r="AT11" i="1"/>
  <c r="AT12" i="1"/>
  <c r="AT13" i="1"/>
  <c r="AT14" i="1"/>
  <c r="AT15" i="1"/>
  <c r="AT16" i="1"/>
  <c r="AT7" i="1"/>
  <c r="AR8" i="1"/>
  <c r="AR9" i="1"/>
  <c r="AR10" i="1"/>
  <c r="AR11" i="1"/>
  <c r="AR12" i="1"/>
  <c r="AR13" i="1"/>
  <c r="AR14" i="1"/>
  <c r="AR15" i="1"/>
  <c r="AR16" i="1"/>
  <c r="AR7" i="1"/>
  <c r="AR21" i="1"/>
  <c r="AR22" i="1"/>
  <c r="AR23" i="1"/>
  <c r="AR24" i="1"/>
  <c r="AR25" i="1"/>
  <c r="AR26" i="1"/>
  <c r="AR39" i="1"/>
  <c r="AR40" i="1"/>
  <c r="AR41" i="1"/>
  <c r="AR42" i="1"/>
  <c r="AR43" i="1"/>
  <c r="AR44" i="1"/>
  <c r="AR45" i="1"/>
  <c r="AR46" i="1"/>
  <c r="AR47" i="1"/>
  <c r="AR38" i="1"/>
  <c r="AR28" i="1"/>
  <c r="AR29" i="1"/>
  <c r="AR30" i="1"/>
  <c r="AR31" i="1"/>
  <c r="AR32" i="1"/>
  <c r="AR33" i="1"/>
  <c r="AR27" i="1"/>
  <c r="AF47" i="1"/>
  <c r="AF39" i="1"/>
  <c r="AF40" i="1"/>
  <c r="AF41" i="1"/>
  <c r="AF42" i="1"/>
  <c r="AF43" i="1"/>
  <c r="AF44" i="1"/>
  <c r="AF45" i="1"/>
  <c r="AF46" i="1"/>
  <c r="AF38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21" i="1"/>
  <c r="AF8" i="1"/>
  <c r="AF9" i="1"/>
  <c r="AF10" i="1"/>
  <c r="AF11" i="1"/>
  <c r="AF12" i="1"/>
  <c r="AF13" i="1"/>
  <c r="AF14" i="1"/>
  <c r="AF15" i="1"/>
  <c r="AF16" i="1"/>
  <c r="AF7" i="1"/>
  <c r="AD39" i="1"/>
  <c r="AD40" i="1"/>
  <c r="AD41" i="1"/>
  <c r="AD42" i="1"/>
  <c r="AD43" i="1"/>
  <c r="AD44" i="1"/>
  <c r="AD45" i="1"/>
  <c r="AD46" i="1"/>
  <c r="AD47" i="1"/>
  <c r="AD38" i="1"/>
  <c r="AD30" i="1"/>
  <c r="AD31" i="1"/>
  <c r="AD32" i="1"/>
  <c r="AD33" i="1"/>
  <c r="AD22" i="1"/>
  <c r="AD23" i="1"/>
  <c r="AD24" i="1"/>
  <c r="AD25" i="1"/>
  <c r="AD26" i="1"/>
  <c r="AD27" i="1"/>
  <c r="AD28" i="1"/>
  <c r="AD29" i="1"/>
  <c r="AD21" i="1"/>
  <c r="AD8" i="1"/>
  <c r="AD9" i="1"/>
  <c r="AD10" i="1"/>
  <c r="AD11" i="1"/>
  <c r="AD12" i="1"/>
  <c r="AD13" i="1"/>
  <c r="AD14" i="1"/>
  <c r="AD15" i="1"/>
  <c r="AD16" i="1"/>
  <c r="AD7" i="1"/>
  <c r="X64" i="1" l="1"/>
  <c r="Y70" i="1"/>
  <c r="Y67" i="1"/>
  <c r="Y64" i="1"/>
  <c r="Y61" i="1"/>
  <c r="Y54" i="1"/>
  <c r="Y53" i="1"/>
  <c r="Y52" i="1"/>
  <c r="Y51" i="1"/>
  <c r="Y73" i="1"/>
  <c r="X73" i="1"/>
  <c r="X70" i="1"/>
  <c r="X67" i="1"/>
  <c r="X51" i="1"/>
  <c r="X61" i="1"/>
  <c r="Y58" i="1"/>
  <c r="X58" i="1"/>
  <c r="X54" i="1"/>
  <c r="X53" i="1"/>
  <c r="X52" i="1"/>
  <c r="Y88" i="1" l="1"/>
  <c r="Y85" i="1"/>
  <c r="Y82" i="1"/>
  <c r="Y79" i="1"/>
  <c r="Y76" i="1"/>
  <c r="X79" i="1"/>
  <c r="X88" i="1"/>
  <c r="X85" i="1"/>
  <c r="X82" i="1"/>
  <c r="X76" i="1"/>
  <c r="X42" i="1" l="1"/>
  <c r="Y42" i="1"/>
  <c r="X43" i="1"/>
  <c r="Y43" i="1"/>
  <c r="X44" i="1"/>
  <c r="Y44" i="1"/>
  <c r="X45" i="1"/>
  <c r="Y45" i="1"/>
  <c r="X46" i="1"/>
  <c r="Y46" i="1"/>
  <c r="X47" i="1"/>
  <c r="Y47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Y8" i="1"/>
  <c r="Y9" i="1"/>
  <c r="Y10" i="1"/>
  <c r="Y11" i="1"/>
  <c r="Y12" i="1"/>
  <c r="Y13" i="1"/>
  <c r="Y14" i="1"/>
  <c r="Y15" i="1"/>
  <c r="Y16" i="1"/>
  <c r="X8" i="1"/>
  <c r="X9" i="1"/>
  <c r="X10" i="1"/>
  <c r="X11" i="1"/>
  <c r="X12" i="1"/>
  <c r="X13" i="1"/>
  <c r="X14" i="1"/>
  <c r="X15" i="1"/>
  <c r="X16" i="1"/>
  <c r="Y41" i="1" l="1"/>
  <c r="Y40" i="1"/>
  <c r="Y39" i="1"/>
  <c r="Y38" i="1"/>
  <c r="Y37" i="1"/>
  <c r="Y24" i="1"/>
  <c r="Y23" i="1"/>
  <c r="Y22" i="1"/>
  <c r="Y21" i="1"/>
  <c r="Y20" i="1"/>
  <c r="Y7" i="1"/>
  <c r="Y6" i="1"/>
  <c r="Y5" i="1"/>
  <c r="X41" i="1"/>
  <c r="X40" i="1"/>
  <c r="X39" i="1"/>
  <c r="X38" i="1"/>
  <c r="X37" i="1"/>
  <c r="X24" i="1"/>
  <c r="X23" i="1"/>
  <c r="X22" i="1"/>
  <c r="X21" i="1"/>
  <c r="X20" i="1"/>
  <c r="X7" i="1"/>
  <c r="X6" i="1"/>
  <c r="X5" i="1"/>
</calcChain>
</file>

<file path=xl/sharedStrings.xml><?xml version="1.0" encoding="utf-8"?>
<sst xmlns="http://schemas.openxmlformats.org/spreadsheetml/2006/main" count="420" uniqueCount="196">
  <si>
    <t>#Index library ID</t>
  </si>
  <si>
    <t>P7</t>
  </si>
  <si>
    <t>P5</t>
  </si>
  <si>
    <t>Extract ID</t>
  </si>
  <si>
    <t>Sample ID</t>
  </si>
  <si>
    <t>Description</t>
  </si>
  <si>
    <t>Amount powder (mg)</t>
  </si>
  <si>
    <t>Input volume in lib prep (µL)</t>
  </si>
  <si>
    <t>raw</t>
  </si>
  <si>
    <t>&amp;merged</t>
  </si>
  <si>
    <t>&amp;filter_passed</t>
  </si>
  <si>
    <t>&amp;L35</t>
  </si>
  <si>
    <t>mappedL35MQ0</t>
  </si>
  <si>
    <t>%mappedL35MQ0</t>
  </si>
  <si>
    <t>uniqueL35MQ0</t>
  </si>
  <si>
    <t>average_dups</t>
  </si>
  <si>
    <t>D5851</t>
  </si>
  <si>
    <t>E4335</t>
  </si>
  <si>
    <t>SP4163</t>
  </si>
  <si>
    <t>D5864</t>
  </si>
  <si>
    <t>E4342</t>
  </si>
  <si>
    <t>SP4210</t>
  </si>
  <si>
    <t>D5865</t>
  </si>
  <si>
    <t>E4343</t>
  </si>
  <si>
    <t>SP4211</t>
  </si>
  <si>
    <t>5'CT</t>
  </si>
  <si>
    <t>3'CT</t>
  </si>
  <si>
    <t>F7638</t>
  </si>
  <si>
    <t>E5853</t>
  </si>
  <si>
    <t>SP4210a</t>
  </si>
  <si>
    <t>F7639</t>
  </si>
  <si>
    <t>E5854</t>
  </si>
  <si>
    <t>SP4210b</t>
  </si>
  <si>
    <t>F7640</t>
  </si>
  <si>
    <t>E5855</t>
  </si>
  <si>
    <t>SP4210c</t>
  </si>
  <si>
    <t>F7641</t>
  </si>
  <si>
    <t>E5856</t>
  </si>
  <si>
    <t>SP4210d</t>
  </si>
  <si>
    <t>F7642</t>
  </si>
  <si>
    <t>E5857</t>
  </si>
  <si>
    <t>SP4211a</t>
  </si>
  <si>
    <t>F7643</t>
  </si>
  <si>
    <t>E5858</t>
  </si>
  <si>
    <t>SP4211b</t>
  </si>
  <si>
    <t>F7644</t>
  </si>
  <si>
    <t>E5859</t>
  </si>
  <si>
    <t>SP4211c</t>
  </si>
  <si>
    <t>F7645</t>
  </si>
  <si>
    <t>E5860</t>
  </si>
  <si>
    <t>SP4211d</t>
  </si>
  <si>
    <t>F7646</t>
  </si>
  <si>
    <t>E5863</t>
  </si>
  <si>
    <t>SP4163a</t>
  </si>
  <si>
    <t>F7647</t>
  </si>
  <si>
    <t>E5864</t>
  </si>
  <si>
    <t>SP4163b</t>
  </si>
  <si>
    <t>unique deamL35MQ0</t>
  </si>
  <si>
    <t># qPCR (all molecules)</t>
  </si>
  <si>
    <t># qPCR (spike-in)</t>
  </si>
  <si>
    <t>Liang Bua petrous, No1</t>
  </si>
  <si>
    <t>Guam (RBC 1)</t>
  </si>
  <si>
    <t>Guam (RBC 2)</t>
  </si>
  <si>
    <t>161208_SN7001204_0563_lane1</t>
  </si>
  <si>
    <t>161208_SN7001204_0563_lane2</t>
  </si>
  <si>
    <t>161208_SN7001204_0564_lane1</t>
  </si>
  <si>
    <t>161208_SN7001204_0564_lane2</t>
  </si>
  <si>
    <t>Plate</t>
  </si>
  <si>
    <t>F8842</t>
  </si>
  <si>
    <t>No 1, cranial fragment incl petrous bone, sector IV, Spit 28D - first sampling; ~500ul Extraction Buffer Supernatant stored in Freezer with the extracts</t>
  </si>
  <si>
    <t>F8843</t>
  </si>
  <si>
    <t>F8844</t>
  </si>
  <si>
    <t>F8845</t>
  </si>
  <si>
    <t>F8846</t>
  </si>
  <si>
    <t>F8847</t>
  </si>
  <si>
    <t>F8848</t>
  </si>
  <si>
    <t>No 1, cranial fragment incl petrous bone, sector IV, Spit 28D - third sampling "B" (aka 'SP4163b')</t>
  </si>
  <si>
    <t>F8849</t>
  </si>
  <si>
    <t>F8850</t>
  </si>
  <si>
    <t>F8851</t>
  </si>
  <si>
    <t>Ritidian Beach Cave, Guam</t>
  </si>
  <si>
    <t>F8852</t>
  </si>
  <si>
    <t>F8853</t>
  </si>
  <si>
    <t>F8854</t>
  </si>
  <si>
    <t>F8855</t>
  </si>
  <si>
    <t>F8856</t>
  </si>
  <si>
    <t>F8857</t>
  </si>
  <si>
    <t>F8858</t>
  </si>
  <si>
    <t>F8861</t>
  </si>
  <si>
    <t>F8862</t>
  </si>
  <si>
    <t>F8863</t>
  </si>
  <si>
    <t>F8864</t>
  </si>
  <si>
    <t>F8865</t>
  </si>
  <si>
    <t>F8866</t>
  </si>
  <si>
    <t>F8867</t>
  </si>
  <si>
    <t>Coverage (library)</t>
  </si>
  <si>
    <t>Deaminated coverage (library)</t>
  </si>
  <si>
    <t>SP4165</t>
  </si>
  <si>
    <t>SP5381</t>
  </si>
  <si>
    <t>SP5382</t>
  </si>
  <si>
    <t>SP5383</t>
  </si>
  <si>
    <t>SP5384</t>
  </si>
  <si>
    <t>SP5385</t>
  </si>
  <si>
    <t>SP5386</t>
  </si>
  <si>
    <t>Summary statistics shotgun</t>
  </si>
  <si>
    <t>Data location</t>
  </si>
  <si>
    <t>170630_D00829_0053_lane1</t>
  </si>
  <si>
    <t>170906_D00829_0070_lane1</t>
  </si>
  <si>
    <t>SP4210 Ritidian Beach Cave, Guam (RBC 1)</t>
  </si>
  <si>
    <t>SP4211 Ritidian Beach Cave, Guam (RBC 2)</t>
  </si>
  <si>
    <t>G1560</t>
  </si>
  <si>
    <t>E6764</t>
  </si>
  <si>
    <t>G1561</t>
  </si>
  <si>
    <t>E6765</t>
  </si>
  <si>
    <t>G1562</t>
  </si>
  <si>
    <t>E6766</t>
  </si>
  <si>
    <t>G1563</t>
  </si>
  <si>
    <t>E6767</t>
  </si>
  <si>
    <t>G1564</t>
  </si>
  <si>
    <t>E6768</t>
  </si>
  <si>
    <t>Liang Bua - Bone fragment (Sector XIX, Spit 15) Homo sapiens - Toe bone</t>
  </si>
  <si>
    <t>Liang Bua - Bone fragment (Sector XIX, Spit 10) Homo sapiens - Metatarsal</t>
  </si>
  <si>
    <t>Liang Bua - Bone fragment (Sector XVI, Spit 14) Homo sapiens - Metatarsal</t>
  </si>
  <si>
    <t>Liang Bua - Bone fragment (No. 42 LB/S.XXV/12) Homo sapiens - Finger bone</t>
  </si>
  <si>
    <t>Liang Bua - Bone fragment (No.2 LB/S.XXVI/12) Homo sapiens - Finger bone</t>
  </si>
  <si>
    <t>170906_D00829_0070_lane2</t>
  </si>
  <si>
    <t>G2273</t>
  </si>
  <si>
    <t>E6905</t>
  </si>
  <si>
    <t>G2274</t>
  </si>
  <si>
    <t>E6906</t>
  </si>
  <si>
    <t>G2275</t>
  </si>
  <si>
    <t>E6907</t>
  </si>
  <si>
    <t>G2276</t>
  </si>
  <si>
    <t>E6908</t>
  </si>
  <si>
    <t>Liang Bua - No 3, femoral fragment, sector XIX, Spit 6, Liang Bua Flores</t>
  </si>
  <si>
    <t>Liang Bua - Bone fragment (Sector XVI, Spit 19) Homo sapiens - Petrous, fetal.</t>
  </si>
  <si>
    <t>171006_D00829_0076_lane2</t>
  </si>
  <si>
    <t>D5852</t>
  </si>
  <si>
    <t>E4336</t>
  </si>
  <si>
    <t>SP4164</t>
  </si>
  <si>
    <t>No 2, ulnar fragment, Liang Bua Cave, Flores, Indonesia</t>
  </si>
  <si>
    <t>D5856</t>
  </si>
  <si>
    <t>E4337</t>
  </si>
  <si>
    <t>No 3, femoral fragment, sector XIX, Spit 6, Liang Bua Cave, Flores, Indonesia</t>
  </si>
  <si>
    <t>D5857</t>
  </si>
  <si>
    <t>E4338</t>
  </si>
  <si>
    <t>SP4166</t>
  </si>
  <si>
    <t>No 4, metacarpal fragment, sector XV, Spit 9,Liang Bua Cave, Flores, Indonesia</t>
  </si>
  <si>
    <t>D5858</t>
  </si>
  <si>
    <t>E4339</t>
  </si>
  <si>
    <t>SP4167</t>
  </si>
  <si>
    <t>No 5, metatarsal fragment, sector XI, Spit 9, Liang Bua Cave, Flores, Indonesia</t>
  </si>
  <si>
    <t>D5859</t>
  </si>
  <si>
    <t>E4340</t>
  </si>
  <si>
    <t>SP4168</t>
  </si>
  <si>
    <t>No 6, clavicular fragment, sector XV, Spit 11, Liang Bua Cave, Flores, Indonesia</t>
  </si>
  <si>
    <t>D5860</t>
  </si>
  <si>
    <t>E4341</t>
  </si>
  <si>
    <t>SP4169</t>
  </si>
  <si>
    <t>No 7, radius fragment, sector XVI, Spit 13, Liang Bua Cave, Flores, Indonesia</t>
  </si>
  <si>
    <t>160818_SN7001204_0542_lane2</t>
  </si>
  <si>
    <t>SP4164 - Liang Bua No 2, ulnar fragment</t>
  </si>
  <si>
    <t>SP4163 - Liang Bua No 1, petrous, Carbon dating failed</t>
  </si>
  <si>
    <t>SP4165 - Liang Bua No 3, femoral fragment, C14: 3492 +- 27</t>
  </si>
  <si>
    <t>SP4166 - Liang Bua No 4, metacarpal fragment</t>
  </si>
  <si>
    <t>SP4167 - Liang Bua No 5, metatarsal fragment</t>
  </si>
  <si>
    <t>SP4168 - Liang Bua No 6, clavicular fragment</t>
  </si>
  <si>
    <t>SP5381 - Liang Bua, petrous, fetal, (Sector XVI, Spit 19)</t>
  </si>
  <si>
    <t>SP5382 - Liang Bua, toe bone, (Sector XIX, Spit 15)</t>
  </si>
  <si>
    <t>SP5383 - Liang Bua, metatarsal (Sector XIX, Spit 10)</t>
  </si>
  <si>
    <t xml:space="preserve">SP5384 - Liang Bua, metatarsal  (Sector XVI, Spit 14) </t>
  </si>
  <si>
    <t>SP5385 - Liang Bua, finger bone (No. 42 LB/S.XXV/12)</t>
  </si>
  <si>
    <t>SP5386 - Liang Bua, finger bone (No.2 LB/S.XXVI/12)</t>
  </si>
  <si>
    <t>SP4169 - Liang Bua No 7, radius fragment, C14: 3295 +- 30</t>
  </si>
  <si>
    <t>390K Capture (AA87-88)</t>
  </si>
  <si>
    <t>L35</t>
  </si>
  <si>
    <t>mapped</t>
  </si>
  <si>
    <t>%mapped</t>
  </si>
  <si>
    <t>target</t>
  </si>
  <si>
    <t>%target (of mapped)</t>
  </si>
  <si>
    <t>unique</t>
  </si>
  <si>
    <t>dup_rate</t>
  </si>
  <si>
    <t>SNPs covered</t>
  </si>
  <si>
    <t>deam53 (unique)</t>
  </si>
  <si>
    <t>SNPs covered deam53</t>
  </si>
  <si>
    <t>390KSupplement Capture (AA116-119)</t>
  </si>
  <si>
    <t>SUM</t>
  </si>
  <si>
    <t>390kSupp</t>
  </si>
  <si>
    <t>390k</t>
  </si>
  <si>
    <t>Sum (aka 1240k)</t>
  </si>
  <si>
    <t>All fragments</t>
  </si>
  <si>
    <t>Deaminated fragments</t>
  </si>
  <si>
    <t>%SNPs covered</t>
  </si>
  <si>
    <t>Make 7 more libraries from 5 µl each, after they are done, order capture for those 7 and G2275 with AA87-88 and AA116-119?</t>
  </si>
  <si>
    <t>171020_D00829_0083_lane1, 171110_D00829_0090_lane1</t>
  </si>
  <si>
    <t>171020_D00829_0084_lane1, 171110_D00829_0090_lane2, 171110_D00829_0091_lane1, 171110_D00829_0091_lane2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</si>
</sst>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0" tint="-0.499984740745262"/>
      <name val="Calibri"/>
      <family val="2"/>
    </font>
    <font>
      <sz val="10"/>
      <color rgb="FFFF0000"/>
      <name val="Calibri"/>
      <family val="2"/>
      <scheme val="minor"/>
    </font>
    <font>
      <i/>
      <sz val="10"/>
      <color theme="0"/>
      <name val="Calibri"/>
      <family val="2"/>
    </font>
    <font>
      <b/>
      <i/>
      <sz val="10"/>
      <color theme="0"/>
      <name val="Calibri"/>
      <family val="2"/>
    </font>
    <font>
      <i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9">
    <xf numFmtId="0" fontId="0" fillId="0" borderId="0" xfId="0"/>
    <xf numFmtId="0" fontId="2" fillId="0" borderId="0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11" fontId="2" fillId="2" borderId="0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 vertical="center"/>
    </xf>
    <xf numFmtId="11" fontId="2" fillId="3" borderId="0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11" fontId="4" fillId="2" borderId="0" xfId="0" applyNumberFormat="1" applyFont="1" applyFill="1" applyAlignment="1">
      <alignment horizontal="right"/>
    </xf>
    <xf numFmtId="11" fontId="4" fillId="0" borderId="0" xfId="0" applyNumberFormat="1" applyFont="1" applyAlignment="1">
      <alignment horizontal="right"/>
    </xf>
    <xf numFmtId="11" fontId="4" fillId="3" borderId="0" xfId="0" applyNumberFormat="1" applyFont="1" applyFill="1" applyAlignment="1">
      <alignment horizontal="right"/>
    </xf>
    <xf numFmtId="11" fontId="2" fillId="2" borderId="0" xfId="0" applyNumberFormat="1" applyFont="1" applyFill="1" applyBorder="1" applyAlignment="1">
      <alignment horizontal="right"/>
    </xf>
    <xf numFmtId="11" fontId="2" fillId="3" borderId="0" xfId="0" applyNumberFormat="1" applyFont="1" applyFill="1" applyBorder="1" applyAlignment="1">
      <alignment horizontal="right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4" fillId="4" borderId="0" xfId="0" applyFont="1" applyFill="1"/>
    <xf numFmtId="11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2" fillId="4" borderId="0" xfId="0" applyFont="1" applyFill="1" applyBorder="1" applyAlignment="1">
      <alignment horizontal="left" vertical="center"/>
    </xf>
    <xf numFmtId="0" fontId="2" fillId="4" borderId="0" xfId="1" applyFont="1" applyFill="1" applyBorder="1" applyAlignment="1">
      <alignment horizontal="center" vertical="center"/>
    </xf>
    <xf numFmtId="11" fontId="2" fillId="4" borderId="0" xfId="0" applyNumberFormat="1" applyFont="1" applyFill="1" applyBorder="1" applyAlignment="1">
      <alignment horizontal="left" vertical="center"/>
    </xf>
    <xf numFmtId="11" fontId="2" fillId="4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2" fontId="3" fillId="0" borderId="1" xfId="0" applyNumberFormat="1" applyFont="1" applyBorder="1" applyAlignment="1">
      <alignment horizontal="left" wrapText="1"/>
    </xf>
    <xf numFmtId="2" fontId="3" fillId="0" borderId="1" xfId="0" applyNumberFormat="1" applyFont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left" vertical="center"/>
    </xf>
    <xf numFmtId="11" fontId="2" fillId="0" borderId="0" xfId="0" applyNumberFormat="1" applyFont="1" applyFill="1" applyBorder="1" applyAlignment="1">
      <alignment horizontal="right"/>
    </xf>
    <xf numFmtId="0" fontId="0" fillId="0" borderId="0" xfId="0" applyFill="1"/>
    <xf numFmtId="11" fontId="0" fillId="0" borderId="0" xfId="0" applyNumberFormat="1" applyFill="1"/>
    <xf numFmtId="0" fontId="0" fillId="0" borderId="0" xfId="0" applyFont="1" applyFill="1"/>
    <xf numFmtId="2" fontId="4" fillId="0" borderId="1" xfId="0" applyNumberFormat="1" applyFont="1" applyBorder="1" applyAlignment="1">
      <alignment horizontal="center" wrapText="1"/>
    </xf>
    <xf numFmtId="0" fontId="6" fillId="0" borderId="0" xfId="0" applyFont="1" applyFill="1"/>
    <xf numFmtId="11" fontId="6" fillId="0" borderId="0" xfId="0" applyNumberFormat="1" applyFont="1" applyFill="1"/>
    <xf numFmtId="0" fontId="6" fillId="2" borderId="0" xfId="0" applyFont="1" applyFill="1"/>
    <xf numFmtId="11" fontId="6" fillId="2" borderId="0" xfId="0" applyNumberFormat="1" applyFont="1" applyFill="1"/>
    <xf numFmtId="0" fontId="8" fillId="0" borderId="0" xfId="0" applyFont="1" applyFill="1"/>
    <xf numFmtId="2" fontId="4" fillId="0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Border="1" applyAlignment="1">
      <alignment horizontal="left" wrapText="1"/>
    </xf>
    <xf numFmtId="2" fontId="3" fillId="0" borderId="0" xfId="0" applyNumberFormat="1" applyFont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Border="1" applyAlignment="1">
      <alignment wrapText="1"/>
    </xf>
    <xf numFmtId="2" fontId="4" fillId="0" borderId="0" xfId="0" applyNumberFormat="1" applyFont="1" applyBorder="1" applyAlignment="1">
      <alignment horizontal="center" wrapText="1"/>
    </xf>
    <xf numFmtId="2" fontId="5" fillId="0" borderId="0" xfId="0" applyNumberFormat="1" applyFont="1" applyBorder="1" applyAlignment="1">
      <alignment wrapText="1"/>
    </xf>
    <xf numFmtId="0" fontId="5" fillId="0" borderId="0" xfId="0" applyFont="1" applyAlignment="1"/>
    <xf numFmtId="2" fontId="5" fillId="0" borderId="0" xfId="0" applyNumberFormat="1" applyFont="1" applyFill="1" applyBorder="1" applyAlignment="1">
      <alignment wrapText="1"/>
    </xf>
    <xf numFmtId="2" fontId="5" fillId="0" borderId="0" xfId="0" applyNumberFormat="1" applyFont="1" applyFill="1" applyBorder="1" applyAlignment="1"/>
    <xf numFmtId="2" fontId="7" fillId="0" borderId="0" xfId="0" applyNumberFormat="1" applyFont="1" applyBorder="1" applyAlignment="1"/>
    <xf numFmtId="2" fontId="7" fillId="0" borderId="0" xfId="0" applyNumberFormat="1" applyFont="1" applyFill="1" applyBorder="1" applyAlignment="1"/>
    <xf numFmtId="0" fontId="3" fillId="0" borderId="0" xfId="0" applyFont="1" applyAlignment="1"/>
    <xf numFmtId="0" fontId="6" fillId="0" borderId="0" xfId="0" applyFont="1"/>
    <xf numFmtId="2" fontId="6" fillId="0" borderId="0" xfId="0" applyNumberFormat="1" applyFont="1"/>
    <xf numFmtId="2" fontId="2" fillId="0" borderId="0" xfId="0" applyNumberFormat="1" applyFont="1" applyFill="1" applyBorder="1" applyAlignment="1">
      <alignment horizontal="left" vertical="center"/>
    </xf>
    <xf numFmtId="2" fontId="5" fillId="0" borderId="0" xfId="0" applyNumberFormat="1" applyFont="1" applyAlignment="1"/>
    <xf numFmtId="2" fontId="4" fillId="0" borderId="0" xfId="0" applyNumberFormat="1" applyFont="1"/>
    <xf numFmtId="2" fontId="4" fillId="0" borderId="0" xfId="0" applyNumberFormat="1" applyFont="1" applyFill="1" applyAlignment="1">
      <alignment horizontal="left"/>
    </xf>
    <xf numFmtId="2" fontId="4" fillId="0" borderId="0" xfId="0" applyNumberFormat="1" applyFont="1" applyFill="1"/>
    <xf numFmtId="0" fontId="0" fillId="2" borderId="0" xfId="0" applyFill="1"/>
    <xf numFmtId="2" fontId="6" fillId="2" borderId="0" xfId="0" applyNumberFormat="1" applyFont="1" applyFill="1"/>
    <xf numFmtId="0" fontId="4" fillId="2" borderId="0" xfId="0" applyNumberFormat="1" applyFont="1" applyFill="1"/>
    <xf numFmtId="10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2" fontId="4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6" fillId="6" borderId="0" xfId="0" applyFont="1" applyFill="1"/>
    <xf numFmtId="0" fontId="6" fillId="3" borderId="0" xfId="0" applyFont="1" applyFill="1"/>
    <xf numFmtId="2" fontId="6" fillId="3" borderId="0" xfId="0" applyNumberFormat="1" applyFont="1" applyFill="1"/>
    <xf numFmtId="0" fontId="6" fillId="4" borderId="0" xfId="0" applyFont="1" applyFill="1"/>
    <xf numFmtId="2" fontId="6" fillId="4" borderId="0" xfId="0" applyNumberFormat="1" applyFont="1" applyFill="1"/>
    <xf numFmtId="0" fontId="2" fillId="4" borderId="0" xfId="0" applyFont="1" applyFill="1" applyBorder="1"/>
    <xf numFmtId="0" fontId="9" fillId="5" borderId="0" xfId="0" applyFont="1" applyFill="1" applyBorder="1" applyAlignment="1">
      <alignment horizontal="center"/>
    </xf>
    <xf numFmtId="0" fontId="9" fillId="5" borderId="0" xfId="1" applyFont="1" applyFill="1" applyBorder="1" applyAlignment="1">
      <alignment horizontal="center" vertical="center"/>
    </xf>
    <xf numFmtId="11" fontId="9" fillId="5" borderId="0" xfId="0" applyNumberFormat="1" applyFont="1" applyFill="1" applyBorder="1" applyAlignment="1">
      <alignment horizontal="left" vertical="center"/>
    </xf>
    <xf numFmtId="11" fontId="9" fillId="5" borderId="0" xfId="0" applyNumberFormat="1" applyFont="1" applyFill="1" applyBorder="1" applyAlignment="1">
      <alignment horizontal="right"/>
    </xf>
    <xf numFmtId="0" fontId="9" fillId="5" borderId="0" xfId="0" applyFont="1" applyFill="1" applyAlignment="1">
      <alignment horizontal="right"/>
    </xf>
    <xf numFmtId="2" fontId="9" fillId="5" borderId="0" xfId="0" applyNumberFormat="1" applyFont="1" applyFill="1" applyAlignment="1">
      <alignment horizontal="center"/>
    </xf>
    <xf numFmtId="164" fontId="10" fillId="5" borderId="0" xfId="0" applyNumberFormat="1" applyFont="1" applyFill="1" applyAlignment="1">
      <alignment horizontal="center"/>
    </xf>
    <xf numFmtId="2" fontId="9" fillId="5" borderId="0" xfId="0" applyNumberFormat="1" applyFont="1" applyFill="1" applyBorder="1" applyAlignment="1">
      <alignment horizontal="left" vertical="center"/>
    </xf>
    <xf numFmtId="1" fontId="9" fillId="5" borderId="0" xfId="0" applyNumberFormat="1" applyFont="1" applyFill="1" applyBorder="1" applyAlignment="1">
      <alignment horizontal="left" vertical="center"/>
    </xf>
    <xf numFmtId="1" fontId="9" fillId="5" borderId="0" xfId="0" applyNumberFormat="1" applyFont="1" applyFill="1"/>
    <xf numFmtId="1" fontId="11" fillId="5" borderId="0" xfId="0" applyNumberFormat="1" applyFont="1" applyFill="1"/>
    <xf numFmtId="0" fontId="9" fillId="5" borderId="0" xfId="0" applyFont="1" applyFill="1"/>
    <xf numFmtId="0" fontId="11" fillId="5" borderId="0" xfId="0" applyFont="1" applyFill="1"/>
    <xf numFmtId="2" fontId="11" fillId="5" borderId="0" xfId="0" applyNumberFormat="1" applyFont="1" applyFill="1"/>
    <xf numFmtId="0" fontId="9" fillId="5" borderId="0" xfId="0" applyFont="1" applyFill="1" applyBorder="1"/>
    <xf numFmtId="0" fontId="10" fillId="5" borderId="0" xfId="0" applyFont="1" applyFill="1" applyBorder="1" applyAlignment="1">
      <alignment horizontal="left" vertical="center"/>
    </xf>
    <xf numFmtId="49" fontId="5" fillId="0" borderId="0" xfId="0" applyNumberFormat="1" applyFont="1" applyBorder="1" applyAlignment="1"/>
    <xf numFmtId="0" fontId="12" fillId="0" borderId="0" xfId="0" applyFont="1"/>
    <xf numFmtId="0" fontId="14" fillId="0" borderId="0" xfId="0" applyFont="1" applyFill="1"/>
    <xf numFmtId="0" fontId="14" fillId="0" borderId="0" xfId="0" applyFont="1" applyFill="1" applyAlignment="1">
      <alignment horizontal="right"/>
    </xf>
    <xf numFmtId="1" fontId="15" fillId="0" borderId="0" xfId="0" applyNumberFormat="1" applyFont="1" applyFill="1" applyBorder="1" applyAlignment="1">
      <alignment horizontal="right" vertical="center"/>
    </xf>
    <xf numFmtId="1" fontId="15" fillId="0" borderId="0" xfId="0" applyNumberFormat="1" applyFont="1" applyFill="1" applyAlignment="1">
      <alignment horizontal="right"/>
    </xf>
    <xf numFmtId="1" fontId="14" fillId="0" borderId="0" xfId="0" applyNumberFormat="1" applyFont="1" applyFill="1" applyAlignment="1">
      <alignment horizontal="right"/>
    </xf>
    <xf numFmtId="1" fontId="14" fillId="0" borderId="0" xfId="0" applyNumberFormat="1" applyFont="1" applyFill="1"/>
    <xf numFmtId="0" fontId="16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49" fontId="13" fillId="0" borderId="2" xfId="0" applyNumberFormat="1" applyFont="1" applyBorder="1" applyAlignment="1"/>
    <xf numFmtId="0" fontId="13" fillId="0" borderId="2" xfId="0" applyFont="1" applyBorder="1" applyAlignment="1"/>
    <xf numFmtId="0" fontId="12" fillId="0" borderId="2" xfId="0" applyFont="1" applyBorder="1"/>
    <xf numFmtId="0" fontId="14" fillId="0" borderId="2" xfId="0" applyFont="1" applyFill="1" applyBorder="1"/>
    <xf numFmtId="165" fontId="17" fillId="0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11" fontId="6" fillId="6" borderId="0" xfId="0" applyNumberFormat="1" applyFont="1" applyFill="1"/>
    <xf numFmtId="11" fontId="6" fillId="3" borderId="0" xfId="0" applyNumberFormat="1" applyFont="1" applyFill="1"/>
    <xf numFmtId="11" fontId="6" fillId="4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4"/>
  <sheetViews>
    <sheetView tabSelected="1" zoomScaleNormal="100"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AN9" sqref="AN9"/>
    </sheetView>
  </sheetViews>
  <sheetFormatPr defaultRowHeight="12.75" x14ac:dyDescent="0.2"/>
  <cols>
    <col min="1" max="1" width="9.140625" style="4"/>
    <col min="2" max="3" width="4" style="5" bestFit="1" customWidth="1"/>
    <col min="4" max="4" width="9.7109375" style="6" customWidth="1"/>
    <col min="5" max="5" width="9.28515625" style="5" bestFit="1" customWidth="1"/>
    <col min="6" max="6" width="9.140625" style="5"/>
    <col min="7" max="7" width="21.5703125" style="3" bestFit="1" customWidth="1"/>
    <col min="8" max="8" width="7.85546875" style="5" customWidth="1"/>
    <col min="9" max="9" width="8" style="5" customWidth="1"/>
    <col min="10" max="11" width="9.140625" style="22"/>
    <col min="12" max="12" width="24.5703125" style="4" bestFit="1" customWidth="1"/>
    <col min="13" max="13" width="9" style="22" customWidth="1"/>
    <col min="14" max="14" width="9" style="22" bestFit="1" customWidth="1"/>
    <col min="15" max="15" width="9.140625" style="22" bestFit="1" customWidth="1"/>
    <col min="16" max="17" width="9.140625" style="22"/>
    <col min="18" max="18" width="8.7109375" style="22" bestFit="1" customWidth="1"/>
    <col min="19" max="19" width="6" style="22" bestFit="1" customWidth="1"/>
    <col min="20" max="20" width="9.140625" style="22"/>
    <col min="21" max="21" width="7.5703125" style="22" customWidth="1"/>
    <col min="22" max="23" width="5" style="22" bestFit="1" customWidth="1"/>
    <col min="24" max="24" width="9.140625" style="5"/>
    <col min="25" max="25" width="9.140625" style="46"/>
    <col min="26" max="26" width="49.42578125" style="4" bestFit="1" customWidth="1"/>
    <col min="27" max="27" width="8.5703125" style="4" customWidth="1"/>
    <col min="28" max="28" width="8" style="4" bestFit="1" customWidth="1"/>
    <col min="29" max="29" width="7.42578125" style="4" bestFit="1" customWidth="1"/>
    <col min="30" max="30" width="8.7109375" style="4" bestFit="1" customWidth="1"/>
    <col min="31" max="31" width="7" style="4" bestFit="1" customWidth="1"/>
    <col min="32" max="32" width="8.7109375" style="4" customWidth="1"/>
    <col min="33" max="33" width="11" style="4" bestFit="1" customWidth="1"/>
    <col min="34" max="34" width="8.7109375" style="4" bestFit="1" customWidth="1"/>
    <col min="35" max="35" width="11.85546875" style="4" bestFit="1" customWidth="1"/>
    <col min="36" max="37" width="5" style="4" bestFit="1" customWidth="1"/>
    <col min="38" max="38" width="8.5703125" style="4" customWidth="1"/>
    <col min="39" max="39" width="9.7109375" style="4" customWidth="1"/>
    <col min="40" max="40" width="99.140625" style="3" bestFit="1" customWidth="1"/>
    <col min="41" max="43" width="9.140625" style="3"/>
    <col min="44" max="44" width="8.7109375" style="3" bestFit="1" customWidth="1"/>
    <col min="45" max="45" width="9.140625" style="3"/>
    <col min="46" max="46" width="8.85546875" style="3" customWidth="1"/>
    <col min="47" max="48" width="9.140625" style="3"/>
    <col min="49" max="49" width="11" style="3" bestFit="1" customWidth="1"/>
    <col min="50" max="51" width="9.140625" style="3"/>
    <col min="52" max="52" width="11" style="3" bestFit="1" customWidth="1"/>
    <col min="53" max="53" width="10" style="3" bestFit="1" customWidth="1"/>
    <col min="54" max="16384" width="9.140625" style="3"/>
  </cols>
  <sheetData>
    <row r="1" spans="1:53" s="143" customFormat="1" ht="18.75" x14ac:dyDescent="0.3">
      <c r="A1" s="140"/>
      <c r="B1" s="141"/>
      <c r="C1" s="141"/>
      <c r="D1" s="142"/>
      <c r="E1" s="141"/>
      <c r="F1" s="141"/>
      <c r="H1" s="141"/>
      <c r="I1" s="141"/>
      <c r="J1" s="144"/>
      <c r="K1" s="140"/>
      <c r="L1" s="140" t="s">
        <v>104</v>
      </c>
      <c r="M1" s="140"/>
      <c r="N1" s="144"/>
      <c r="O1" s="144"/>
      <c r="P1" s="144"/>
      <c r="Q1" s="144"/>
      <c r="R1" s="144"/>
      <c r="S1" s="144"/>
      <c r="T1" s="144"/>
      <c r="U1" s="144"/>
      <c r="V1" s="145"/>
      <c r="W1" s="145"/>
      <c r="X1" s="141"/>
      <c r="Y1" s="141"/>
      <c r="Z1" s="140" t="s">
        <v>174</v>
      </c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 t="s">
        <v>185</v>
      </c>
    </row>
    <row r="2" spans="1:53" s="45" customFormat="1" ht="74.25" customHeight="1" x14ac:dyDescent="0.2">
      <c r="A2" s="42" t="s">
        <v>0</v>
      </c>
      <c r="B2" s="43" t="s">
        <v>1</v>
      </c>
      <c r="C2" s="43" t="s">
        <v>2</v>
      </c>
      <c r="D2" s="44" t="s">
        <v>67</v>
      </c>
      <c r="E2" s="43" t="s">
        <v>3</v>
      </c>
      <c r="F2" s="43" t="s">
        <v>4</v>
      </c>
      <c r="G2" s="45" t="s">
        <v>5</v>
      </c>
      <c r="H2" s="43" t="s">
        <v>6</v>
      </c>
      <c r="I2" s="43" t="s">
        <v>7</v>
      </c>
      <c r="J2" s="43" t="s">
        <v>58</v>
      </c>
      <c r="K2" s="43" t="s">
        <v>59</v>
      </c>
      <c r="L2" s="42" t="s">
        <v>105</v>
      </c>
      <c r="M2" s="43" t="s">
        <v>8</v>
      </c>
      <c r="N2" s="43" t="s">
        <v>9</v>
      </c>
      <c r="O2" s="43" t="s">
        <v>10</v>
      </c>
      <c r="P2" s="43" t="s">
        <v>11</v>
      </c>
      <c r="Q2" s="43" t="s">
        <v>12</v>
      </c>
      <c r="R2" s="43" t="s">
        <v>13</v>
      </c>
      <c r="S2" s="43" t="s">
        <v>14</v>
      </c>
      <c r="T2" s="43" t="s">
        <v>57</v>
      </c>
      <c r="U2" s="43" t="s">
        <v>15</v>
      </c>
      <c r="V2" s="55" t="s">
        <v>25</v>
      </c>
      <c r="W2" s="55" t="s">
        <v>26</v>
      </c>
      <c r="X2" s="43" t="s">
        <v>95</v>
      </c>
      <c r="Y2" s="43" t="s">
        <v>96</v>
      </c>
      <c r="Z2" s="43" t="s">
        <v>105</v>
      </c>
      <c r="AA2" s="43" t="s">
        <v>8</v>
      </c>
      <c r="AB2" s="43" t="s">
        <v>175</v>
      </c>
      <c r="AC2" s="43" t="s">
        <v>176</v>
      </c>
      <c r="AD2" s="43" t="s">
        <v>177</v>
      </c>
      <c r="AE2" s="43" t="s">
        <v>178</v>
      </c>
      <c r="AF2" s="43" t="s">
        <v>179</v>
      </c>
      <c r="AG2" s="43" t="s">
        <v>180</v>
      </c>
      <c r="AH2" s="43" t="s">
        <v>181</v>
      </c>
      <c r="AI2" s="43" t="s">
        <v>182</v>
      </c>
      <c r="AJ2" s="43" t="s">
        <v>25</v>
      </c>
      <c r="AK2" s="43" t="s">
        <v>26</v>
      </c>
      <c r="AL2" s="43" t="s">
        <v>183</v>
      </c>
      <c r="AM2" s="43" t="s">
        <v>184</v>
      </c>
      <c r="AN2" s="45" t="s">
        <v>105</v>
      </c>
      <c r="AO2" s="43" t="s">
        <v>8</v>
      </c>
      <c r="AP2" s="43" t="s">
        <v>175</v>
      </c>
      <c r="AQ2" s="43" t="s">
        <v>176</v>
      </c>
      <c r="AR2" s="43" t="s">
        <v>177</v>
      </c>
      <c r="AS2" s="43" t="s">
        <v>178</v>
      </c>
      <c r="AT2" s="43" t="s">
        <v>179</v>
      </c>
      <c r="AU2" s="43" t="s">
        <v>180</v>
      </c>
      <c r="AV2" s="43" t="s">
        <v>181</v>
      </c>
      <c r="AW2" s="43" t="s">
        <v>182</v>
      </c>
      <c r="AX2" s="43" t="s">
        <v>25</v>
      </c>
      <c r="AY2" s="43" t="s">
        <v>26</v>
      </c>
      <c r="AZ2" s="43" t="s">
        <v>183</v>
      </c>
      <c r="BA2" s="43" t="s">
        <v>184</v>
      </c>
    </row>
    <row r="3" spans="1:53" s="75" customFormat="1" x14ac:dyDescent="0.2">
      <c r="A3" s="72"/>
      <c r="B3" s="73"/>
      <c r="C3" s="73"/>
      <c r="D3" s="74"/>
      <c r="E3" s="73"/>
      <c r="F3" s="73"/>
      <c r="H3" s="73"/>
      <c r="I3" s="73"/>
      <c r="J3" s="73"/>
      <c r="K3" s="73"/>
      <c r="L3" s="72"/>
      <c r="M3" s="73"/>
      <c r="N3" s="73"/>
      <c r="O3" s="73"/>
      <c r="P3" s="73"/>
      <c r="Q3" s="73"/>
      <c r="R3" s="73"/>
      <c r="S3" s="73"/>
      <c r="T3" s="73"/>
      <c r="U3" s="73"/>
      <c r="V3" s="76"/>
      <c r="W3" s="76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</row>
    <row r="4" spans="1:53" s="77" customFormat="1" ht="18.75" customHeight="1" x14ac:dyDescent="0.3">
      <c r="A4" s="123" t="s">
        <v>162</v>
      </c>
    </row>
    <row r="5" spans="1:53" s="9" customFormat="1" ht="15" x14ac:dyDescent="0.25">
      <c r="A5" s="7" t="s">
        <v>16</v>
      </c>
      <c r="B5" s="8">
        <v>357</v>
      </c>
      <c r="C5" s="8">
        <v>25</v>
      </c>
      <c r="D5" s="8">
        <v>23</v>
      </c>
      <c r="E5" s="8" t="s">
        <v>17</v>
      </c>
      <c r="F5" s="8" t="s">
        <v>18</v>
      </c>
      <c r="G5" s="9" t="s">
        <v>60</v>
      </c>
      <c r="H5" s="8">
        <v>47.3</v>
      </c>
      <c r="I5" s="8">
        <v>3</v>
      </c>
      <c r="J5" s="24">
        <v>6450000000</v>
      </c>
      <c r="K5" s="24">
        <v>98800</v>
      </c>
      <c r="L5" s="91" t="s">
        <v>160</v>
      </c>
      <c r="M5" s="21">
        <v>3959264</v>
      </c>
      <c r="N5" s="21">
        <v>3832059</v>
      </c>
      <c r="O5" s="21">
        <v>3831604</v>
      </c>
      <c r="P5" s="21">
        <v>838815</v>
      </c>
      <c r="Q5" s="21">
        <v>7538</v>
      </c>
      <c r="R5" s="21">
        <v>0.89900000000000002</v>
      </c>
      <c r="S5" s="21">
        <v>7503</v>
      </c>
      <c r="T5" s="21">
        <v>1421</v>
      </c>
      <c r="U5" s="21">
        <v>1</v>
      </c>
      <c r="V5" s="21">
        <v>58.6</v>
      </c>
      <c r="W5" s="21">
        <v>35.5</v>
      </c>
      <c r="X5" s="62">
        <f>Q5/M5*J5*50/3000000000</f>
        <v>0.2046680898267961</v>
      </c>
      <c r="Y5" s="66">
        <f>T5/M5*J5*50/3000000000</f>
        <v>3.8582297113807014E-2</v>
      </c>
      <c r="Z5" s="9" t="s">
        <v>66</v>
      </c>
      <c r="AA5" s="9">
        <v>3479144</v>
      </c>
      <c r="AB5" s="9">
        <v>1729100</v>
      </c>
      <c r="AC5" s="9">
        <v>463925</v>
      </c>
      <c r="AD5" s="9">
        <v>26.83</v>
      </c>
      <c r="AE5" s="9">
        <v>282071</v>
      </c>
      <c r="AF5" s="92">
        <f>AE5/AC5*100</f>
        <v>60.80099153958075</v>
      </c>
      <c r="AG5" s="9">
        <v>36864</v>
      </c>
      <c r="AH5" s="9">
        <v>7.65</v>
      </c>
      <c r="AI5" s="9">
        <v>8025</v>
      </c>
      <c r="AJ5" s="9">
        <v>57.6</v>
      </c>
      <c r="AK5" s="9">
        <v>34.6</v>
      </c>
      <c r="AL5" s="9">
        <v>8114</v>
      </c>
      <c r="AM5" s="9">
        <v>8025</v>
      </c>
      <c r="AN5" s="9" t="s">
        <v>64</v>
      </c>
      <c r="AO5" s="9">
        <v>3448492</v>
      </c>
      <c r="AP5" s="9">
        <v>1705795</v>
      </c>
      <c r="AQ5" s="9">
        <v>425925</v>
      </c>
      <c r="AR5" s="92">
        <f t="shared" ref="AR5:AR16" si="0">AQ5/AP5*100</f>
        <v>24.969295841528435</v>
      </c>
      <c r="AS5" s="9">
        <v>167445</v>
      </c>
      <c r="AT5" s="92">
        <f>AS5/AQ5*100</f>
        <v>39.313259376650819</v>
      </c>
      <c r="AU5" s="9">
        <v>45358</v>
      </c>
      <c r="AV5" s="9">
        <v>3.69</v>
      </c>
      <c r="AW5" s="9">
        <v>43382</v>
      </c>
      <c r="AX5" s="9">
        <v>55.8</v>
      </c>
      <c r="AY5" s="9">
        <v>35</v>
      </c>
      <c r="AZ5" s="9">
        <v>9871</v>
      </c>
      <c r="BA5" s="9">
        <v>9898</v>
      </c>
    </row>
    <row r="6" spans="1:53" x14ac:dyDescent="0.2">
      <c r="A6" s="4" t="s">
        <v>51</v>
      </c>
      <c r="B6" s="5">
        <v>352</v>
      </c>
      <c r="C6" s="5">
        <v>106</v>
      </c>
      <c r="D6" s="6">
        <v>53</v>
      </c>
      <c r="E6" s="5" t="s">
        <v>52</v>
      </c>
      <c r="F6" s="5" t="s">
        <v>53</v>
      </c>
      <c r="G6" s="3" t="s">
        <v>60</v>
      </c>
      <c r="H6" s="5">
        <v>30</v>
      </c>
      <c r="I6" s="5">
        <v>10</v>
      </c>
      <c r="J6" s="25">
        <v>15600000000</v>
      </c>
      <c r="K6" s="25">
        <v>691000</v>
      </c>
      <c r="L6" s="3" t="s">
        <v>106</v>
      </c>
      <c r="M6" s="22">
        <v>9935061</v>
      </c>
      <c r="N6" s="22">
        <v>9772129</v>
      </c>
      <c r="O6" s="22">
        <v>9772038</v>
      </c>
      <c r="P6" s="22">
        <v>5865825</v>
      </c>
      <c r="Q6" s="22">
        <v>2555</v>
      </c>
      <c r="R6" s="22">
        <v>4.3999999999999997E-2</v>
      </c>
      <c r="S6" s="22">
        <v>2542</v>
      </c>
      <c r="T6" s="22">
        <v>109</v>
      </c>
      <c r="U6" s="22">
        <v>1.01</v>
      </c>
      <c r="V6" s="22">
        <v>13.5</v>
      </c>
      <c r="W6" s="22">
        <v>8.8000000000000007</v>
      </c>
      <c r="X6" s="63">
        <f>Q6/M6*J6*50/3000000000</f>
        <v>6.6864209490007168E-2</v>
      </c>
      <c r="Y6" s="67">
        <f>T6/M6*J6*50/3000000000</f>
        <v>2.8525240056402274E-3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53" s="16" customFormat="1" x14ac:dyDescent="0.2">
      <c r="A7" s="14" t="s">
        <v>54</v>
      </c>
      <c r="B7" s="15">
        <v>353</v>
      </c>
      <c r="C7" s="15">
        <v>107</v>
      </c>
      <c r="D7" s="15">
        <v>53</v>
      </c>
      <c r="E7" s="15" t="s">
        <v>55</v>
      </c>
      <c r="F7" s="15" t="s">
        <v>56</v>
      </c>
      <c r="G7" s="16" t="s">
        <v>60</v>
      </c>
      <c r="H7" s="15">
        <v>34.4</v>
      </c>
      <c r="I7" s="15">
        <v>10</v>
      </c>
      <c r="J7" s="26">
        <v>14600000000</v>
      </c>
      <c r="K7" s="26">
        <v>634000</v>
      </c>
      <c r="L7" s="16" t="s">
        <v>106</v>
      </c>
      <c r="M7" s="23">
        <v>8673890</v>
      </c>
      <c r="N7" s="23">
        <v>8486613</v>
      </c>
      <c r="O7" s="23">
        <v>8486533</v>
      </c>
      <c r="P7" s="23">
        <v>4968630</v>
      </c>
      <c r="Q7" s="23">
        <v>13349</v>
      </c>
      <c r="R7" s="23">
        <v>0.26900000000000002</v>
      </c>
      <c r="S7" s="23">
        <v>13294</v>
      </c>
      <c r="T7" s="23">
        <v>2420</v>
      </c>
      <c r="U7" s="23">
        <v>1</v>
      </c>
      <c r="V7" s="23">
        <v>51.9</v>
      </c>
      <c r="W7" s="23">
        <v>42.6</v>
      </c>
      <c r="X7" s="64">
        <f>Q7/M7*J7*50/3000000000</f>
        <v>0.37448672587116816</v>
      </c>
      <c r="Y7" s="68">
        <f>T7/M7*J7*50/3000000000</f>
        <v>6.7889570500279189E-2</v>
      </c>
      <c r="Z7" s="16" t="s">
        <v>194</v>
      </c>
      <c r="AA7" s="102">
        <v>3717577</v>
      </c>
      <c r="AB7" s="102">
        <v>2747361</v>
      </c>
      <c r="AC7" s="102">
        <v>253564</v>
      </c>
      <c r="AD7" s="103">
        <f>AC7/AB7*100</f>
        <v>9.2293659260650482</v>
      </c>
      <c r="AE7" s="102">
        <v>154134</v>
      </c>
      <c r="AF7" s="103">
        <f>AE7/AC7*100</f>
        <v>60.787020239466173</v>
      </c>
      <c r="AG7" s="102">
        <v>50774</v>
      </c>
      <c r="AH7" s="102">
        <v>3.04</v>
      </c>
      <c r="AI7" s="102">
        <v>45336</v>
      </c>
      <c r="AJ7" s="102">
        <v>42.7</v>
      </c>
      <c r="AK7" s="102">
        <v>35.200000000000003</v>
      </c>
      <c r="AL7" s="102">
        <v>8730</v>
      </c>
      <c r="AM7" s="102">
        <v>8636</v>
      </c>
      <c r="AN7" s="16" t="s">
        <v>195</v>
      </c>
      <c r="AO7" s="102">
        <v>2437227</v>
      </c>
      <c r="AP7" s="102">
        <v>1796981</v>
      </c>
      <c r="AQ7" s="102">
        <v>190989</v>
      </c>
      <c r="AR7" s="103">
        <f t="shared" si="0"/>
        <v>10.628326064660673</v>
      </c>
      <c r="AS7" s="102">
        <v>78789</v>
      </c>
      <c r="AT7" s="103">
        <f>AS7/AQ7*100</f>
        <v>41.253161176821699</v>
      </c>
      <c r="AU7" s="102">
        <v>44051</v>
      </c>
      <c r="AV7" s="102">
        <v>1.79</v>
      </c>
      <c r="AW7" s="102">
        <v>42312</v>
      </c>
      <c r="AX7" s="102">
        <v>40.5</v>
      </c>
      <c r="AY7" s="102">
        <v>32.6</v>
      </c>
      <c r="AZ7" s="102">
        <v>7207</v>
      </c>
      <c r="BA7" s="102">
        <v>7282</v>
      </c>
    </row>
    <row r="8" spans="1:53" s="9" customFormat="1" x14ac:dyDescent="0.2">
      <c r="A8" s="10" t="s">
        <v>68</v>
      </c>
      <c r="B8" s="11">
        <v>354</v>
      </c>
      <c r="C8" s="11">
        <v>25</v>
      </c>
      <c r="D8" s="11">
        <v>59</v>
      </c>
      <c r="E8" s="11" t="s">
        <v>17</v>
      </c>
      <c r="F8" s="12" t="s">
        <v>18</v>
      </c>
      <c r="G8" s="13" t="s">
        <v>69</v>
      </c>
      <c r="H8" s="11">
        <v>47.3</v>
      </c>
      <c r="I8" s="11">
        <v>5</v>
      </c>
      <c r="J8" s="27">
        <v>10746250000</v>
      </c>
      <c r="K8" s="27">
        <v>110325</v>
      </c>
      <c r="L8" s="13" t="s">
        <v>107</v>
      </c>
      <c r="M8" s="21">
        <v>1611047</v>
      </c>
      <c r="N8" s="21">
        <v>1587036</v>
      </c>
      <c r="O8" s="21">
        <v>1587024</v>
      </c>
      <c r="P8" s="21">
        <v>175623</v>
      </c>
      <c r="Q8" s="21">
        <v>1233</v>
      </c>
      <c r="R8" s="21">
        <v>0.70199999999999996</v>
      </c>
      <c r="S8" s="21">
        <v>1226</v>
      </c>
      <c r="T8" s="21">
        <v>227</v>
      </c>
      <c r="U8" s="21">
        <v>1.01</v>
      </c>
      <c r="V8" s="21">
        <v>59.9</v>
      </c>
      <c r="W8" s="21">
        <v>40.200000000000003</v>
      </c>
      <c r="X8" s="62">
        <f t="shared" ref="X8:X16" si="1">Q8/M8*J8*50/3000000000</f>
        <v>0.13707572622027786</v>
      </c>
      <c r="Y8" s="66">
        <f t="shared" ref="Y8:Y16" si="2">T8/M8*J8*50/3000000000</f>
        <v>2.5236163708031688E-2</v>
      </c>
      <c r="Z8" s="13" t="s">
        <v>194</v>
      </c>
      <c r="AA8" s="58">
        <v>4419082</v>
      </c>
      <c r="AB8" s="58">
        <v>1800000</v>
      </c>
      <c r="AC8" s="58">
        <v>357354</v>
      </c>
      <c r="AD8" s="92">
        <f t="shared" ref="AD8:AD16" si="3">AC8/AB8*100</f>
        <v>19.853000000000002</v>
      </c>
      <c r="AE8" s="58">
        <v>229438</v>
      </c>
      <c r="AF8" s="92">
        <f t="shared" ref="AF8:AF16" si="4">AE8/AC8*100</f>
        <v>64.204682191888153</v>
      </c>
      <c r="AG8" s="58">
        <v>36025</v>
      </c>
      <c r="AH8" s="58">
        <v>6.37</v>
      </c>
      <c r="AI8" s="58">
        <v>33860</v>
      </c>
      <c r="AJ8" s="58">
        <v>55.5</v>
      </c>
      <c r="AK8" s="58">
        <v>36.1</v>
      </c>
      <c r="AL8" s="58">
        <v>7131</v>
      </c>
      <c r="AM8" s="58">
        <v>7108</v>
      </c>
      <c r="AN8" s="13" t="s">
        <v>195</v>
      </c>
      <c r="AO8" s="58">
        <v>3777121</v>
      </c>
      <c r="AP8" s="58">
        <v>1635996</v>
      </c>
      <c r="AQ8" s="58">
        <v>334138</v>
      </c>
      <c r="AR8" s="92">
        <f t="shared" si="0"/>
        <v>20.424133066340016</v>
      </c>
      <c r="AS8" s="58">
        <v>135578</v>
      </c>
      <c r="AT8" s="92">
        <f t="shared" ref="AT8:AT16" si="5">AS8/AQ8*100</f>
        <v>40.575450861620048</v>
      </c>
      <c r="AU8" s="58">
        <v>42948</v>
      </c>
      <c r="AV8" s="58">
        <v>3.16</v>
      </c>
      <c r="AW8" s="58">
        <v>41582</v>
      </c>
      <c r="AX8" s="58">
        <v>53.7</v>
      </c>
      <c r="AY8" s="58">
        <v>35.4</v>
      </c>
      <c r="AZ8" s="58">
        <v>8487</v>
      </c>
      <c r="BA8" s="58">
        <v>8556</v>
      </c>
    </row>
    <row r="9" spans="1:53" s="9" customFormat="1" x14ac:dyDescent="0.2">
      <c r="A9" s="10" t="s">
        <v>70</v>
      </c>
      <c r="B9" s="11">
        <v>355</v>
      </c>
      <c r="C9" s="11">
        <v>26</v>
      </c>
      <c r="D9" s="11">
        <v>59</v>
      </c>
      <c r="E9" s="11" t="s">
        <v>17</v>
      </c>
      <c r="F9" s="12" t="s">
        <v>18</v>
      </c>
      <c r="G9" s="13" t="s">
        <v>69</v>
      </c>
      <c r="H9" s="11">
        <v>47.3</v>
      </c>
      <c r="I9" s="11">
        <v>5</v>
      </c>
      <c r="J9" s="27">
        <v>14480000000</v>
      </c>
      <c r="K9" s="27">
        <v>298250</v>
      </c>
      <c r="L9" s="13" t="s">
        <v>107</v>
      </c>
      <c r="M9" s="21">
        <v>2397743</v>
      </c>
      <c r="N9" s="21">
        <v>2359467</v>
      </c>
      <c r="O9" s="21">
        <v>2359446</v>
      </c>
      <c r="P9" s="21">
        <v>254778</v>
      </c>
      <c r="Q9" s="21">
        <v>2163</v>
      </c>
      <c r="R9" s="21">
        <v>0.84899999999999998</v>
      </c>
      <c r="S9" s="21">
        <v>2156</v>
      </c>
      <c r="T9" s="21">
        <v>420</v>
      </c>
      <c r="U9" s="21">
        <v>1</v>
      </c>
      <c r="V9" s="21">
        <v>58.7</v>
      </c>
      <c r="W9" s="21">
        <v>40.6</v>
      </c>
      <c r="X9" s="62">
        <f t="shared" si="1"/>
        <v>0.21770640139497852</v>
      </c>
      <c r="Y9" s="66">
        <f t="shared" si="2"/>
        <v>4.2273087649510398E-2</v>
      </c>
      <c r="Z9" s="13" t="s">
        <v>194</v>
      </c>
      <c r="AA9" s="58">
        <v>4878951</v>
      </c>
      <c r="AB9" s="58">
        <v>1890121</v>
      </c>
      <c r="AC9" s="58">
        <v>431897</v>
      </c>
      <c r="AD9" s="92">
        <f t="shared" si="3"/>
        <v>22.850230223356071</v>
      </c>
      <c r="AE9" s="58">
        <v>280539</v>
      </c>
      <c r="AF9" s="92">
        <f t="shared" si="4"/>
        <v>64.955070306114649</v>
      </c>
      <c r="AG9" s="58">
        <v>51753</v>
      </c>
      <c r="AH9" s="58">
        <v>5.42</v>
      </c>
      <c r="AI9" s="58">
        <v>46793</v>
      </c>
      <c r="AJ9" s="58">
        <v>53.6</v>
      </c>
      <c r="AK9" s="58">
        <v>41</v>
      </c>
      <c r="AL9" s="58">
        <v>11076</v>
      </c>
      <c r="AM9" s="58">
        <v>10910</v>
      </c>
      <c r="AN9" s="13" t="s">
        <v>195</v>
      </c>
      <c r="AO9" s="58">
        <v>3874962</v>
      </c>
      <c r="AP9" s="58">
        <v>1595780</v>
      </c>
      <c r="AQ9" s="58">
        <v>318617</v>
      </c>
      <c r="AR9" s="92">
        <f t="shared" si="0"/>
        <v>19.966223414255097</v>
      </c>
      <c r="AS9" s="58">
        <v>146771</v>
      </c>
      <c r="AT9" s="92">
        <f t="shared" si="5"/>
        <v>46.065024778966595</v>
      </c>
      <c r="AU9" s="58">
        <v>56197</v>
      </c>
      <c r="AV9" s="58">
        <v>2.61</v>
      </c>
      <c r="AW9" s="58">
        <v>53390</v>
      </c>
      <c r="AX9" s="58">
        <v>52.5</v>
      </c>
      <c r="AY9" s="58">
        <v>39.5</v>
      </c>
      <c r="AZ9" s="58">
        <v>11874</v>
      </c>
      <c r="BA9" s="58">
        <v>11961</v>
      </c>
    </row>
    <row r="10" spans="1:53" s="9" customFormat="1" x14ac:dyDescent="0.2">
      <c r="A10" s="10" t="s">
        <v>71</v>
      </c>
      <c r="B10" s="11">
        <v>356</v>
      </c>
      <c r="C10" s="11">
        <v>27</v>
      </c>
      <c r="D10" s="11">
        <v>59</v>
      </c>
      <c r="E10" s="11" t="s">
        <v>17</v>
      </c>
      <c r="F10" s="12" t="s">
        <v>18</v>
      </c>
      <c r="G10" s="13" t="s">
        <v>69</v>
      </c>
      <c r="H10" s="11">
        <v>47.3</v>
      </c>
      <c r="I10" s="11">
        <v>5</v>
      </c>
      <c r="J10" s="27">
        <v>15117500000</v>
      </c>
      <c r="K10" s="27">
        <v>344249.99999999994</v>
      </c>
      <c r="L10" s="13" t="s">
        <v>107</v>
      </c>
      <c r="M10" s="21">
        <v>2466554</v>
      </c>
      <c r="N10" s="21">
        <v>2427201</v>
      </c>
      <c r="O10" s="21">
        <v>2427177</v>
      </c>
      <c r="P10" s="21">
        <v>261546</v>
      </c>
      <c r="Q10" s="21">
        <v>2274</v>
      </c>
      <c r="R10" s="21">
        <v>0.86899999999999999</v>
      </c>
      <c r="S10" s="21">
        <v>2267</v>
      </c>
      <c r="T10" s="21">
        <v>410</v>
      </c>
      <c r="U10" s="21">
        <v>1</v>
      </c>
      <c r="V10" s="21">
        <v>53.5</v>
      </c>
      <c r="W10" s="21">
        <v>45.1</v>
      </c>
      <c r="X10" s="62">
        <f t="shared" si="1"/>
        <v>0.23228895454954565</v>
      </c>
      <c r="Y10" s="66">
        <f t="shared" si="2"/>
        <v>4.1881473775423797E-2</v>
      </c>
      <c r="Z10" s="13" t="s">
        <v>194</v>
      </c>
      <c r="AA10" s="58">
        <v>4584858</v>
      </c>
      <c r="AB10" s="58">
        <v>1790011</v>
      </c>
      <c r="AC10" s="58">
        <v>398188</v>
      </c>
      <c r="AD10" s="92">
        <f t="shared" si="3"/>
        <v>22.245002963668938</v>
      </c>
      <c r="AE10" s="58">
        <v>256763</v>
      </c>
      <c r="AF10" s="92">
        <f t="shared" si="4"/>
        <v>64.482857343767265</v>
      </c>
      <c r="AG10" s="58">
        <v>48042</v>
      </c>
      <c r="AH10" s="58">
        <v>5.34</v>
      </c>
      <c r="AI10" s="58">
        <v>43538</v>
      </c>
      <c r="AJ10" s="58">
        <v>55.1</v>
      </c>
      <c r="AK10" s="58">
        <v>42.1</v>
      </c>
      <c r="AL10" s="58">
        <v>10570</v>
      </c>
      <c r="AM10" s="58">
        <v>10397</v>
      </c>
      <c r="AN10" s="13" t="s">
        <v>195</v>
      </c>
      <c r="AO10" s="58">
        <v>3670785</v>
      </c>
      <c r="AP10" s="58">
        <v>1538041</v>
      </c>
      <c r="AQ10" s="58">
        <v>325688</v>
      </c>
      <c r="AR10" s="92">
        <f t="shared" si="0"/>
        <v>21.175508325200692</v>
      </c>
      <c r="AS10" s="58">
        <v>145351</v>
      </c>
      <c r="AT10" s="92">
        <f t="shared" si="5"/>
        <v>44.628908648768146</v>
      </c>
      <c r="AU10" s="58">
        <v>54816</v>
      </c>
      <c r="AV10" s="58">
        <v>2.65</v>
      </c>
      <c r="AW10" s="58">
        <v>51997</v>
      </c>
      <c r="AX10" s="58">
        <v>54</v>
      </c>
      <c r="AY10" s="58">
        <v>40.9</v>
      </c>
      <c r="AZ10" s="58">
        <v>11941</v>
      </c>
      <c r="BA10" s="58">
        <v>11912</v>
      </c>
    </row>
    <row r="11" spans="1:53" s="9" customFormat="1" x14ac:dyDescent="0.2">
      <c r="A11" s="10" t="s">
        <v>72</v>
      </c>
      <c r="B11" s="11">
        <v>357</v>
      </c>
      <c r="C11" s="11">
        <v>28</v>
      </c>
      <c r="D11" s="11">
        <v>59</v>
      </c>
      <c r="E11" s="11" t="s">
        <v>17</v>
      </c>
      <c r="F11" s="12" t="s">
        <v>18</v>
      </c>
      <c r="G11" s="13" t="s">
        <v>69</v>
      </c>
      <c r="H11" s="11">
        <v>47.3</v>
      </c>
      <c r="I11" s="11">
        <v>5</v>
      </c>
      <c r="J11" s="27">
        <v>13297500000</v>
      </c>
      <c r="K11" s="27">
        <v>345499.99999999994</v>
      </c>
      <c r="L11" s="13" t="s">
        <v>107</v>
      </c>
      <c r="M11" s="21">
        <v>1987792</v>
      </c>
      <c r="N11" s="21">
        <v>1959258</v>
      </c>
      <c r="O11" s="21">
        <v>1959242</v>
      </c>
      <c r="P11" s="21">
        <v>209900</v>
      </c>
      <c r="Q11" s="21">
        <v>1926</v>
      </c>
      <c r="R11" s="21">
        <v>0.91800000000000004</v>
      </c>
      <c r="S11" s="21">
        <v>1923</v>
      </c>
      <c r="T11" s="21">
        <v>342</v>
      </c>
      <c r="U11" s="21">
        <v>1</v>
      </c>
      <c r="V11" s="21">
        <v>55.5</v>
      </c>
      <c r="W11" s="21">
        <v>43.7</v>
      </c>
      <c r="X11" s="62">
        <f t="shared" si="1"/>
        <v>0.2147356212320001</v>
      </c>
      <c r="Y11" s="66">
        <f t="shared" si="2"/>
        <v>3.8130624330915915E-2</v>
      </c>
      <c r="Z11" s="13" t="s">
        <v>194</v>
      </c>
      <c r="AA11" s="58">
        <v>5409848</v>
      </c>
      <c r="AB11" s="58">
        <v>2115141</v>
      </c>
      <c r="AC11" s="58">
        <v>509183</v>
      </c>
      <c r="AD11" s="92">
        <f t="shared" si="3"/>
        <v>24.073241452933871</v>
      </c>
      <c r="AE11" s="58">
        <v>329048</v>
      </c>
      <c r="AF11" s="92">
        <f t="shared" si="4"/>
        <v>64.622738779574334</v>
      </c>
      <c r="AG11" s="58">
        <v>49603</v>
      </c>
      <c r="AH11" s="58">
        <v>6.63</v>
      </c>
      <c r="AI11" s="58">
        <v>44876</v>
      </c>
      <c r="AJ11" s="58">
        <v>56</v>
      </c>
      <c r="AK11" s="58">
        <v>43.6</v>
      </c>
      <c r="AL11" s="58">
        <v>11011</v>
      </c>
      <c r="AM11" s="58">
        <v>10858</v>
      </c>
      <c r="AN11" s="13" t="s">
        <v>195</v>
      </c>
      <c r="AO11" s="58">
        <v>4230138</v>
      </c>
      <c r="AP11" s="58">
        <v>1767778</v>
      </c>
      <c r="AQ11" s="58">
        <v>392334</v>
      </c>
      <c r="AR11" s="92">
        <f t="shared" si="0"/>
        <v>22.19362386000957</v>
      </c>
      <c r="AS11" s="58">
        <v>174173</v>
      </c>
      <c r="AT11" s="92">
        <f t="shared" si="5"/>
        <v>44.394062202103314</v>
      </c>
      <c r="AU11" s="58">
        <v>59448</v>
      </c>
      <c r="AV11" s="58">
        <v>2.93</v>
      </c>
      <c r="AW11" s="58">
        <v>56175</v>
      </c>
      <c r="AX11" s="58">
        <v>54.8</v>
      </c>
      <c r="AY11" s="58">
        <v>42.5</v>
      </c>
      <c r="AZ11" s="58">
        <v>13189</v>
      </c>
      <c r="BA11" s="58">
        <v>13197</v>
      </c>
    </row>
    <row r="12" spans="1:53" s="9" customFormat="1" x14ac:dyDescent="0.2">
      <c r="A12" s="10" t="s">
        <v>73</v>
      </c>
      <c r="B12" s="11">
        <v>358</v>
      </c>
      <c r="C12" s="11">
        <v>29</v>
      </c>
      <c r="D12" s="11">
        <v>59</v>
      </c>
      <c r="E12" s="11" t="s">
        <v>17</v>
      </c>
      <c r="F12" s="12" t="s">
        <v>18</v>
      </c>
      <c r="G12" s="13" t="s">
        <v>69</v>
      </c>
      <c r="H12" s="11">
        <v>47.3</v>
      </c>
      <c r="I12" s="11">
        <v>5</v>
      </c>
      <c r="J12" s="27">
        <v>16911250000</v>
      </c>
      <c r="K12" s="27">
        <v>362500</v>
      </c>
      <c r="L12" s="13" t="s">
        <v>107</v>
      </c>
      <c r="M12" s="21">
        <v>1715349</v>
      </c>
      <c r="N12" s="21">
        <v>1689353</v>
      </c>
      <c r="O12" s="21">
        <v>1689332</v>
      </c>
      <c r="P12" s="21">
        <v>174833</v>
      </c>
      <c r="Q12" s="21">
        <v>1551</v>
      </c>
      <c r="R12" s="21">
        <v>0.88700000000000001</v>
      </c>
      <c r="S12" s="21">
        <v>1546</v>
      </c>
      <c r="T12" s="21">
        <v>288</v>
      </c>
      <c r="U12" s="21">
        <v>1</v>
      </c>
      <c r="V12" s="21">
        <v>57.1</v>
      </c>
      <c r="W12" s="21">
        <v>45.6</v>
      </c>
      <c r="X12" s="62">
        <f t="shared" si="1"/>
        <v>0.25484948689741854</v>
      </c>
      <c r="Y12" s="66">
        <f t="shared" si="2"/>
        <v>4.7322148437431683E-2</v>
      </c>
      <c r="Z12" s="13" t="s">
        <v>194</v>
      </c>
      <c r="AA12" s="58">
        <v>4836471</v>
      </c>
      <c r="AB12" s="58">
        <v>1795184</v>
      </c>
      <c r="AC12" s="58">
        <v>432315</v>
      </c>
      <c r="AD12" s="92">
        <f t="shared" si="3"/>
        <v>24.081932548418436</v>
      </c>
      <c r="AE12" s="58">
        <v>278201</v>
      </c>
      <c r="AF12" s="92">
        <f t="shared" si="4"/>
        <v>64.351456692458044</v>
      </c>
      <c r="AG12" s="58">
        <v>51268</v>
      </c>
      <c r="AH12" s="58">
        <v>5.43</v>
      </c>
      <c r="AI12" s="58">
        <v>46272</v>
      </c>
      <c r="AJ12" s="58">
        <v>55.7</v>
      </c>
      <c r="AK12" s="58">
        <v>42.8</v>
      </c>
      <c r="AL12" s="58">
        <v>11373</v>
      </c>
      <c r="AM12" s="58">
        <v>11168</v>
      </c>
      <c r="AN12" s="13" t="s">
        <v>195</v>
      </c>
      <c r="AO12" s="58">
        <v>3942821</v>
      </c>
      <c r="AP12" s="58">
        <v>1559725</v>
      </c>
      <c r="AQ12" s="58">
        <v>347714</v>
      </c>
      <c r="AR12" s="92">
        <f t="shared" si="0"/>
        <v>22.293288881052749</v>
      </c>
      <c r="AS12" s="58">
        <v>154830</v>
      </c>
      <c r="AT12" s="92">
        <f t="shared" si="5"/>
        <v>44.527974139666512</v>
      </c>
      <c r="AU12" s="58">
        <v>55725</v>
      </c>
      <c r="AV12" s="58">
        <v>2.78</v>
      </c>
      <c r="AW12" s="58">
        <v>52840</v>
      </c>
      <c r="AX12" s="58">
        <v>54.5</v>
      </c>
      <c r="AY12" s="58">
        <v>41.1</v>
      </c>
      <c r="AZ12" s="58">
        <v>12383</v>
      </c>
      <c r="BA12" s="58">
        <v>12419</v>
      </c>
    </row>
    <row r="13" spans="1:53" s="9" customFormat="1" x14ac:dyDescent="0.2">
      <c r="A13" s="10" t="s">
        <v>74</v>
      </c>
      <c r="B13" s="11">
        <v>359</v>
      </c>
      <c r="C13" s="11">
        <v>30</v>
      </c>
      <c r="D13" s="11">
        <v>59</v>
      </c>
      <c r="E13" s="11" t="s">
        <v>17</v>
      </c>
      <c r="F13" s="12" t="s">
        <v>18</v>
      </c>
      <c r="G13" s="13" t="s">
        <v>69</v>
      </c>
      <c r="H13" s="11">
        <v>47.3</v>
      </c>
      <c r="I13" s="11">
        <v>5</v>
      </c>
      <c r="J13" s="27">
        <v>16898750000</v>
      </c>
      <c r="K13" s="27">
        <v>473500</v>
      </c>
      <c r="L13" s="13" t="s">
        <v>107</v>
      </c>
      <c r="M13" s="21">
        <v>1842958</v>
      </c>
      <c r="N13" s="21">
        <v>1817182</v>
      </c>
      <c r="O13" s="21">
        <v>1817161</v>
      </c>
      <c r="P13" s="21">
        <v>188044</v>
      </c>
      <c r="Q13" s="21">
        <v>1652</v>
      </c>
      <c r="R13" s="21">
        <v>0.879</v>
      </c>
      <c r="S13" s="21">
        <v>1646</v>
      </c>
      <c r="T13" s="21">
        <v>340</v>
      </c>
      <c r="U13" s="21">
        <v>1</v>
      </c>
      <c r="V13" s="21">
        <v>60</v>
      </c>
      <c r="W13" s="21">
        <v>46.6</v>
      </c>
      <c r="X13" s="62">
        <f t="shared" si="1"/>
        <v>0.2524631145509918</v>
      </c>
      <c r="Y13" s="66">
        <f t="shared" si="2"/>
        <v>5.1959720912431714E-2</v>
      </c>
      <c r="Z13" s="13" t="s">
        <v>194</v>
      </c>
      <c r="AA13" s="58">
        <v>5229523</v>
      </c>
      <c r="AB13" s="58">
        <v>1910759</v>
      </c>
      <c r="AC13" s="58">
        <v>442820</v>
      </c>
      <c r="AD13" s="92">
        <f t="shared" si="3"/>
        <v>23.17508382794481</v>
      </c>
      <c r="AE13" s="58">
        <v>285288</v>
      </c>
      <c r="AF13" s="92">
        <f t="shared" si="4"/>
        <v>64.425274377851053</v>
      </c>
      <c r="AG13" s="58">
        <v>56224</v>
      </c>
      <c r="AH13" s="58">
        <v>5.07</v>
      </c>
      <c r="AI13" s="58">
        <v>50154</v>
      </c>
      <c r="AJ13" s="58">
        <v>55.7</v>
      </c>
      <c r="AK13" s="58">
        <v>43.1</v>
      </c>
      <c r="AL13" s="58">
        <v>12729</v>
      </c>
      <c r="AM13" s="58">
        <v>12509</v>
      </c>
      <c r="AN13" s="13" t="s">
        <v>195</v>
      </c>
      <c r="AO13" s="58">
        <v>4233923</v>
      </c>
      <c r="AP13" s="58">
        <v>1672038</v>
      </c>
      <c r="AQ13" s="58">
        <v>383563</v>
      </c>
      <c r="AR13" s="92">
        <f t="shared" si="0"/>
        <v>22.939849453182283</v>
      </c>
      <c r="AS13" s="58">
        <v>173610</v>
      </c>
      <c r="AT13" s="92">
        <f t="shared" si="5"/>
        <v>45.262447107776296</v>
      </c>
      <c r="AU13" s="58">
        <v>61875</v>
      </c>
      <c r="AV13" s="58">
        <v>2.81</v>
      </c>
      <c r="AW13" s="58">
        <v>58355</v>
      </c>
      <c r="AX13" s="58">
        <v>54.9</v>
      </c>
      <c r="AY13" s="58">
        <v>42.4</v>
      </c>
      <c r="AZ13" s="58">
        <v>13992</v>
      </c>
      <c r="BA13" s="58">
        <v>13976</v>
      </c>
    </row>
    <row r="14" spans="1:53" s="16" customFormat="1" x14ac:dyDescent="0.2">
      <c r="A14" s="17" t="s">
        <v>75</v>
      </c>
      <c r="B14" s="18">
        <v>360</v>
      </c>
      <c r="C14" s="18">
        <v>31</v>
      </c>
      <c r="D14" s="18">
        <v>59</v>
      </c>
      <c r="E14" s="18" t="s">
        <v>55</v>
      </c>
      <c r="F14" s="19" t="s">
        <v>18</v>
      </c>
      <c r="G14" s="20" t="s">
        <v>76</v>
      </c>
      <c r="H14" s="18">
        <v>34.4</v>
      </c>
      <c r="I14" s="18">
        <v>10</v>
      </c>
      <c r="J14" s="28">
        <v>6292500000</v>
      </c>
      <c r="K14" s="28">
        <v>482500</v>
      </c>
      <c r="L14" s="20" t="s">
        <v>107</v>
      </c>
      <c r="M14" s="23">
        <v>1630644</v>
      </c>
      <c r="N14" s="23">
        <v>1600615</v>
      </c>
      <c r="O14" s="23">
        <v>1600602</v>
      </c>
      <c r="P14" s="23">
        <v>930010</v>
      </c>
      <c r="Q14" s="23">
        <v>2425</v>
      </c>
      <c r="R14" s="23">
        <v>0.26100000000000001</v>
      </c>
      <c r="S14" s="23">
        <v>2419</v>
      </c>
      <c r="T14" s="23">
        <v>414</v>
      </c>
      <c r="U14" s="23">
        <v>1</v>
      </c>
      <c r="V14" s="23">
        <v>53.6</v>
      </c>
      <c r="W14" s="23">
        <v>38.4</v>
      </c>
      <c r="X14" s="64">
        <f t="shared" si="1"/>
        <v>0.15596407002386789</v>
      </c>
      <c r="Y14" s="68">
        <f t="shared" si="2"/>
        <v>2.6626443294796413E-2</v>
      </c>
      <c r="Z14" s="20" t="s">
        <v>194</v>
      </c>
      <c r="AA14" s="102">
        <v>5143596</v>
      </c>
      <c r="AB14" s="102">
        <v>3784518</v>
      </c>
      <c r="AC14" s="102">
        <v>324892</v>
      </c>
      <c r="AD14" s="103">
        <f t="shared" si="3"/>
        <v>8.5847656161233736</v>
      </c>
      <c r="AE14" s="102">
        <v>202103</v>
      </c>
      <c r="AF14" s="103">
        <f t="shared" si="4"/>
        <v>62.206210063651923</v>
      </c>
      <c r="AG14" s="102">
        <v>56226</v>
      </c>
      <c r="AH14" s="102">
        <v>3.59</v>
      </c>
      <c r="AI14" s="102">
        <v>49716</v>
      </c>
      <c r="AJ14" s="102">
        <v>43.4</v>
      </c>
      <c r="AK14" s="102">
        <v>35.1</v>
      </c>
      <c r="AL14" s="102">
        <v>9610</v>
      </c>
      <c r="AM14" s="102">
        <v>9453</v>
      </c>
      <c r="AN14" s="20" t="s">
        <v>195</v>
      </c>
      <c r="AO14" s="102">
        <v>3286441</v>
      </c>
      <c r="AP14" s="102">
        <v>2413858</v>
      </c>
      <c r="AQ14" s="102">
        <v>199031</v>
      </c>
      <c r="AR14" s="103">
        <f t="shared" si="0"/>
        <v>8.2453483179209375</v>
      </c>
      <c r="AS14" s="102">
        <v>81769</v>
      </c>
      <c r="AT14" s="103">
        <f t="shared" si="5"/>
        <v>41.083549798775067</v>
      </c>
      <c r="AU14" s="102">
        <v>45780</v>
      </c>
      <c r="AV14" s="102">
        <v>1.79</v>
      </c>
      <c r="AW14" s="102">
        <v>43809</v>
      </c>
      <c r="AX14" s="102">
        <v>41.1</v>
      </c>
      <c r="AY14" s="102">
        <v>33.6</v>
      </c>
      <c r="AZ14" s="102">
        <v>7529</v>
      </c>
      <c r="BA14" s="102">
        <v>7599</v>
      </c>
    </row>
    <row r="15" spans="1:53" s="16" customFormat="1" x14ac:dyDescent="0.2">
      <c r="A15" s="17" t="s">
        <v>77</v>
      </c>
      <c r="B15" s="18">
        <v>361</v>
      </c>
      <c r="C15" s="18">
        <v>32</v>
      </c>
      <c r="D15" s="18">
        <v>59</v>
      </c>
      <c r="E15" s="18" t="s">
        <v>55</v>
      </c>
      <c r="F15" s="19" t="s">
        <v>18</v>
      </c>
      <c r="G15" s="20" t="s">
        <v>76</v>
      </c>
      <c r="H15" s="18">
        <v>34.4</v>
      </c>
      <c r="I15" s="18">
        <v>10</v>
      </c>
      <c r="J15" s="28">
        <v>8028750000</v>
      </c>
      <c r="K15" s="28">
        <v>505750</v>
      </c>
      <c r="L15" s="20" t="s">
        <v>107</v>
      </c>
      <c r="M15" s="23">
        <v>2219945</v>
      </c>
      <c r="N15" s="23">
        <v>2180524</v>
      </c>
      <c r="O15" s="23">
        <v>2180500</v>
      </c>
      <c r="P15" s="23">
        <v>1269390</v>
      </c>
      <c r="Q15" s="23">
        <v>2792</v>
      </c>
      <c r="R15" s="23">
        <v>0.22</v>
      </c>
      <c r="S15" s="23">
        <v>2780</v>
      </c>
      <c r="T15" s="23">
        <v>521</v>
      </c>
      <c r="U15" s="23">
        <v>1</v>
      </c>
      <c r="V15" s="23">
        <v>54.4</v>
      </c>
      <c r="W15" s="23">
        <v>40.200000000000003</v>
      </c>
      <c r="X15" s="64">
        <f t="shared" si="1"/>
        <v>0.16829448477327141</v>
      </c>
      <c r="Y15" s="68">
        <f t="shared" si="2"/>
        <v>3.140452240933897E-2</v>
      </c>
      <c r="Z15" s="20" t="s">
        <v>194</v>
      </c>
      <c r="AA15" s="102">
        <v>4540507</v>
      </c>
      <c r="AB15" s="102">
        <v>3257650</v>
      </c>
      <c r="AC15" s="102">
        <v>238294</v>
      </c>
      <c r="AD15" s="103">
        <f t="shared" si="3"/>
        <v>7.3149049161205166</v>
      </c>
      <c r="AE15" s="102">
        <v>149678</v>
      </c>
      <c r="AF15" s="103">
        <f t="shared" si="4"/>
        <v>62.812324271697982</v>
      </c>
      <c r="AG15" s="102">
        <v>52032</v>
      </c>
      <c r="AH15" s="102">
        <v>2.88</v>
      </c>
      <c r="AI15" s="102">
        <v>46362</v>
      </c>
      <c r="AJ15" s="102">
        <v>42</v>
      </c>
      <c r="AK15" s="102">
        <v>34.9</v>
      </c>
      <c r="AL15" s="102">
        <v>8845</v>
      </c>
      <c r="AM15" s="102">
        <v>8714</v>
      </c>
      <c r="AN15" s="20" t="s">
        <v>195</v>
      </c>
      <c r="AO15" s="102">
        <v>3685546</v>
      </c>
      <c r="AP15" s="102">
        <v>2689366</v>
      </c>
      <c r="AQ15" s="102">
        <v>194961</v>
      </c>
      <c r="AR15" s="103">
        <f t="shared" si="0"/>
        <v>7.2493293958501734</v>
      </c>
      <c r="AS15" s="102">
        <v>81590</v>
      </c>
      <c r="AT15" s="103">
        <f t="shared" si="5"/>
        <v>41.849395520129669</v>
      </c>
      <c r="AU15" s="102">
        <v>47132</v>
      </c>
      <c r="AV15" s="102">
        <v>1.73</v>
      </c>
      <c r="AW15" s="102">
        <v>44983</v>
      </c>
      <c r="AX15" s="102">
        <v>40.200000000000003</v>
      </c>
      <c r="AY15" s="102">
        <v>33.5</v>
      </c>
      <c r="AZ15" s="102">
        <v>7933</v>
      </c>
      <c r="BA15" s="102">
        <v>7995</v>
      </c>
    </row>
    <row r="16" spans="1:53" s="16" customFormat="1" x14ac:dyDescent="0.2">
      <c r="A16" s="17" t="s">
        <v>78</v>
      </c>
      <c r="B16" s="18">
        <v>362</v>
      </c>
      <c r="C16" s="18">
        <v>33</v>
      </c>
      <c r="D16" s="18">
        <v>59</v>
      </c>
      <c r="E16" s="18" t="s">
        <v>55</v>
      </c>
      <c r="F16" s="19" t="s">
        <v>18</v>
      </c>
      <c r="G16" s="20" t="s">
        <v>76</v>
      </c>
      <c r="H16" s="18">
        <v>34.4</v>
      </c>
      <c r="I16" s="18">
        <v>10</v>
      </c>
      <c r="J16" s="28">
        <v>8791250000</v>
      </c>
      <c r="K16" s="28">
        <v>614250</v>
      </c>
      <c r="L16" s="20" t="s">
        <v>107</v>
      </c>
      <c r="M16" s="23">
        <v>2023435</v>
      </c>
      <c r="N16" s="23">
        <v>1985772</v>
      </c>
      <c r="O16" s="23">
        <v>1985759</v>
      </c>
      <c r="P16" s="23">
        <v>1163593</v>
      </c>
      <c r="Q16" s="23">
        <v>2842</v>
      </c>
      <c r="R16" s="23">
        <v>0.24399999999999999</v>
      </c>
      <c r="S16" s="23">
        <v>2831</v>
      </c>
      <c r="T16" s="23">
        <v>482</v>
      </c>
      <c r="U16" s="23">
        <v>1</v>
      </c>
      <c r="V16" s="23">
        <v>49.5</v>
      </c>
      <c r="W16" s="23">
        <v>41</v>
      </c>
      <c r="X16" s="64">
        <f t="shared" si="1"/>
        <v>0.20579470471417829</v>
      </c>
      <c r="Y16" s="68">
        <f t="shared" si="2"/>
        <v>3.4902550201349025E-2</v>
      </c>
      <c r="Z16" s="20" t="s">
        <v>194</v>
      </c>
      <c r="AA16" s="102">
        <v>3939998</v>
      </c>
      <c r="AB16" s="102">
        <v>2875619</v>
      </c>
      <c r="AC16" s="102">
        <v>238783</v>
      </c>
      <c r="AD16" s="103">
        <f t="shared" si="3"/>
        <v>8.303707827775515</v>
      </c>
      <c r="AE16" s="102">
        <v>151090</v>
      </c>
      <c r="AF16" s="103">
        <f t="shared" si="4"/>
        <v>63.275023766348525</v>
      </c>
      <c r="AG16" s="102">
        <v>50197</v>
      </c>
      <c r="AH16" s="102">
        <v>3.01</v>
      </c>
      <c r="AI16" s="102">
        <v>44879</v>
      </c>
      <c r="AJ16" s="102">
        <v>43.3</v>
      </c>
      <c r="AK16" s="102">
        <v>35.299999999999997</v>
      </c>
      <c r="AL16" s="102">
        <v>8643</v>
      </c>
      <c r="AM16" s="102">
        <v>8531</v>
      </c>
      <c r="AN16" s="20" t="s">
        <v>195</v>
      </c>
      <c r="AO16" s="102">
        <v>3353703</v>
      </c>
      <c r="AP16" s="102">
        <v>2501557</v>
      </c>
      <c r="AQ16" s="102">
        <v>193565</v>
      </c>
      <c r="AR16" s="103">
        <f t="shared" si="0"/>
        <v>7.7377809100492216</v>
      </c>
      <c r="AS16" s="102">
        <v>75026</v>
      </c>
      <c r="AT16" s="103">
        <f t="shared" si="5"/>
        <v>38.76010642419859</v>
      </c>
      <c r="AU16" s="102">
        <v>45209</v>
      </c>
      <c r="AV16" s="102">
        <v>1.66</v>
      </c>
      <c r="AW16" s="102">
        <v>43284</v>
      </c>
      <c r="AX16" s="102">
        <v>40.1</v>
      </c>
      <c r="AY16" s="102">
        <v>32.9</v>
      </c>
      <c r="AZ16" s="102">
        <v>7334</v>
      </c>
      <c r="BA16" s="102">
        <v>7396</v>
      </c>
    </row>
    <row r="17" spans="1:53" s="118" customFormat="1" x14ac:dyDescent="0.2">
      <c r="A17" s="122" t="s">
        <v>186</v>
      </c>
      <c r="B17" s="107"/>
      <c r="C17" s="107"/>
      <c r="D17" s="107"/>
      <c r="E17" s="107"/>
      <c r="F17" s="108"/>
      <c r="G17" s="109"/>
      <c r="H17" s="107"/>
      <c r="I17" s="107"/>
      <c r="J17" s="110"/>
      <c r="K17" s="110"/>
      <c r="L17" s="109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2"/>
      <c r="Y17" s="113"/>
      <c r="Z17" s="109"/>
      <c r="AA17" s="109"/>
      <c r="AB17" s="109"/>
      <c r="AC17" s="109"/>
      <c r="AD17" s="114"/>
      <c r="AE17" s="109"/>
      <c r="AF17" s="114"/>
      <c r="AG17" s="115"/>
      <c r="AH17" s="115"/>
      <c r="AI17" s="115">
        <v>256787</v>
      </c>
      <c r="AJ17" s="115"/>
      <c r="AK17" s="115"/>
      <c r="AL17" s="115"/>
      <c r="AM17" s="115">
        <v>88506</v>
      </c>
      <c r="AN17" s="115"/>
      <c r="AO17" s="116"/>
      <c r="AP17" s="116"/>
      <c r="AQ17" s="116"/>
      <c r="AR17" s="116"/>
      <c r="AS17" s="116"/>
      <c r="AT17" s="117"/>
      <c r="AU17" s="116"/>
      <c r="AV17" s="116"/>
      <c r="AW17" s="116">
        <v>350195</v>
      </c>
      <c r="AX17" s="116"/>
      <c r="AY17" s="116"/>
      <c r="AZ17" s="116">
        <f>SUM(AZ5:AZ16)</f>
        <v>111740</v>
      </c>
      <c r="BA17" s="116">
        <v>99580</v>
      </c>
    </row>
    <row r="18" spans="1:53" s="2" customFormat="1" x14ac:dyDescent="0.2">
      <c r="A18" s="48"/>
      <c r="B18" s="1"/>
      <c r="C18" s="1"/>
      <c r="D18" s="1"/>
      <c r="E18" s="1"/>
      <c r="F18" s="49"/>
      <c r="G18" s="50"/>
      <c r="H18" s="1"/>
      <c r="I18" s="1"/>
      <c r="J18" s="51"/>
      <c r="K18" s="51"/>
      <c r="L18" s="50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61"/>
      <c r="Y18" s="69"/>
      <c r="Z18" s="50"/>
      <c r="AA18" s="50"/>
      <c r="AB18" s="50"/>
      <c r="AC18" s="50"/>
      <c r="AD18" s="86"/>
      <c r="AE18" s="50"/>
      <c r="AF18" s="86"/>
      <c r="AG18" s="50"/>
      <c r="AH18" s="50"/>
      <c r="AI18" s="94"/>
      <c r="AJ18" s="50"/>
      <c r="AK18" s="50"/>
      <c r="AL18" s="50"/>
      <c r="AM18" s="95"/>
      <c r="AN18" s="50"/>
      <c r="AR18" s="90"/>
      <c r="AT18" s="90"/>
    </row>
    <row r="19" spans="1:53" s="78" customFormat="1" ht="18.75" x14ac:dyDescent="0.3">
      <c r="A19" s="78" t="s">
        <v>108</v>
      </c>
      <c r="AD19" s="87"/>
      <c r="AF19" s="87"/>
      <c r="AN19" s="83"/>
      <c r="AR19" s="87"/>
      <c r="AT19" s="87"/>
    </row>
    <row r="20" spans="1:53" s="9" customFormat="1" ht="15" x14ac:dyDescent="0.25">
      <c r="A20" s="7" t="s">
        <v>19</v>
      </c>
      <c r="B20" s="8">
        <v>370</v>
      </c>
      <c r="C20" s="8">
        <v>38</v>
      </c>
      <c r="D20" s="8">
        <v>23</v>
      </c>
      <c r="E20" s="8" t="s">
        <v>20</v>
      </c>
      <c r="F20" s="8" t="s">
        <v>21</v>
      </c>
      <c r="G20" s="9" t="s">
        <v>61</v>
      </c>
      <c r="H20" s="8">
        <v>52.6</v>
      </c>
      <c r="I20" s="8">
        <v>10</v>
      </c>
      <c r="J20" s="24">
        <v>46500000000</v>
      </c>
      <c r="K20" s="24">
        <v>77800</v>
      </c>
      <c r="L20" s="58" t="s">
        <v>160</v>
      </c>
      <c r="M20" s="21">
        <v>3944261</v>
      </c>
      <c r="N20" s="21">
        <v>3893203</v>
      </c>
      <c r="O20" s="21">
        <v>3893152</v>
      </c>
      <c r="P20" s="21">
        <v>2672250</v>
      </c>
      <c r="Q20" s="21">
        <v>708</v>
      </c>
      <c r="R20" s="21">
        <v>2.5999999999999999E-2</v>
      </c>
      <c r="S20" s="21">
        <v>708</v>
      </c>
      <c r="T20" s="21">
        <v>80</v>
      </c>
      <c r="U20" s="21">
        <v>1</v>
      </c>
      <c r="V20" s="21">
        <v>36.200000000000003</v>
      </c>
      <c r="W20" s="21">
        <v>18.3</v>
      </c>
      <c r="X20" s="62">
        <f>Q20/M20*J20*50/3000000000</f>
        <v>0.13911351201150229</v>
      </c>
      <c r="Y20" s="66">
        <f>T20/M20*J20*50/3000000000</f>
        <v>1.5719040905254496E-2</v>
      </c>
      <c r="Z20" s="9" t="s">
        <v>65</v>
      </c>
      <c r="AA20" s="9">
        <v>8704428</v>
      </c>
      <c r="AB20" s="9">
        <v>6763258</v>
      </c>
      <c r="AC20" s="9">
        <v>145043</v>
      </c>
      <c r="AD20" s="92">
        <f t="shared" ref="AD20:AD33" si="6">AC20/AB20*100</f>
        <v>2.1445729262435353</v>
      </c>
      <c r="AE20" s="9">
        <v>31883</v>
      </c>
      <c r="AF20" s="92">
        <f t="shared" ref="AF20:AF33" si="7">AE20/AC20*100</f>
        <v>21.981757134091271</v>
      </c>
      <c r="AG20" s="9">
        <v>7099</v>
      </c>
      <c r="AH20" s="9">
        <v>4.49</v>
      </c>
      <c r="AI20" s="9">
        <v>6974</v>
      </c>
      <c r="AJ20" s="9">
        <v>51.9</v>
      </c>
      <c r="AK20" s="9">
        <v>32.5</v>
      </c>
      <c r="AL20" s="9">
        <v>1357</v>
      </c>
      <c r="AM20" s="9">
        <v>1373</v>
      </c>
      <c r="AN20" s="9" t="s">
        <v>63</v>
      </c>
      <c r="AO20" s="91">
        <v>10266497</v>
      </c>
      <c r="AP20" s="91">
        <v>8001844</v>
      </c>
      <c r="AQ20" s="91">
        <v>303575</v>
      </c>
      <c r="AR20" s="92">
        <f t="shared" ref="AR20:AR26" si="8">AQ20/AP20*100</f>
        <v>3.7938130260974847</v>
      </c>
      <c r="AS20" s="91">
        <v>22280</v>
      </c>
      <c r="AT20" s="92">
        <f t="shared" ref="AT20:AT33" si="9">AS20/AQ20*100</f>
        <v>7.3392077740261881</v>
      </c>
      <c r="AU20" s="91">
        <v>7573</v>
      </c>
      <c r="AV20" s="91">
        <v>2.94</v>
      </c>
      <c r="AW20" s="9">
        <v>7342</v>
      </c>
      <c r="AX20" s="91">
        <v>50.9</v>
      </c>
      <c r="AY20" s="91">
        <v>29.2</v>
      </c>
      <c r="AZ20" s="9">
        <v>1533</v>
      </c>
      <c r="BA20" s="9">
        <v>1432</v>
      </c>
    </row>
    <row r="21" spans="1:53" x14ac:dyDescent="0.2">
      <c r="A21" s="4" t="s">
        <v>27</v>
      </c>
      <c r="B21" s="5">
        <v>344</v>
      </c>
      <c r="C21" s="5">
        <v>98</v>
      </c>
      <c r="D21" s="1">
        <v>53</v>
      </c>
      <c r="E21" s="5" t="s">
        <v>28</v>
      </c>
      <c r="F21" s="5" t="s">
        <v>29</v>
      </c>
      <c r="G21" s="3" t="s">
        <v>61</v>
      </c>
      <c r="H21" s="5">
        <v>50.2</v>
      </c>
      <c r="I21" s="5">
        <v>10</v>
      </c>
      <c r="J21" s="25">
        <v>170000000000</v>
      </c>
      <c r="K21" s="25">
        <v>582000</v>
      </c>
      <c r="L21" s="3" t="s">
        <v>106</v>
      </c>
      <c r="M21" s="22">
        <v>10205870</v>
      </c>
      <c r="N21" s="22">
        <v>10053020</v>
      </c>
      <c r="O21" s="22">
        <v>10052979</v>
      </c>
      <c r="P21" s="22">
        <v>6482433</v>
      </c>
      <c r="Q21" s="22">
        <v>1301</v>
      </c>
      <c r="R21" s="22">
        <v>0.02</v>
      </c>
      <c r="S21" s="22">
        <v>1283</v>
      </c>
      <c r="T21" s="22">
        <v>108</v>
      </c>
      <c r="U21" s="22">
        <v>1.01</v>
      </c>
      <c r="V21" s="22">
        <v>21.9</v>
      </c>
      <c r="W21" s="22">
        <v>15.4</v>
      </c>
      <c r="X21" s="63">
        <f>Q21/M21*J21*50/3000000000</f>
        <v>0.36118103274553431</v>
      </c>
      <c r="Y21" s="67">
        <f>T21/M21*J21*50/3000000000</f>
        <v>2.998274522407203E-2</v>
      </c>
      <c r="Z21" s="3" t="s">
        <v>194</v>
      </c>
      <c r="AA21" s="84">
        <v>3733773</v>
      </c>
      <c r="AB21" s="84">
        <v>2916229</v>
      </c>
      <c r="AC21" s="84">
        <v>34038</v>
      </c>
      <c r="AD21" s="85">
        <f t="shared" si="6"/>
        <v>1.1671922883971046</v>
      </c>
      <c r="AE21" s="84">
        <v>4011</v>
      </c>
      <c r="AF21" s="85">
        <f t="shared" si="7"/>
        <v>11.783888595099594</v>
      </c>
      <c r="AG21" s="84">
        <v>2592</v>
      </c>
      <c r="AH21" s="84">
        <v>1.55</v>
      </c>
      <c r="AI21" s="84">
        <v>2609</v>
      </c>
      <c r="AJ21" s="84">
        <v>43.4</v>
      </c>
      <c r="AK21" s="84">
        <v>30.4</v>
      </c>
      <c r="AL21" s="84">
        <v>441</v>
      </c>
      <c r="AM21" s="84">
        <v>453</v>
      </c>
      <c r="AN21" s="3" t="s">
        <v>195</v>
      </c>
      <c r="AO21" s="84">
        <v>2682552</v>
      </c>
      <c r="AP21" s="84">
        <v>2100830</v>
      </c>
      <c r="AQ21" s="84">
        <v>63917</v>
      </c>
      <c r="AR21" s="85">
        <f t="shared" si="8"/>
        <v>3.0424641689237109</v>
      </c>
      <c r="AS21" s="84">
        <v>2370</v>
      </c>
      <c r="AT21" s="85">
        <f t="shared" si="9"/>
        <v>3.7079337265516217</v>
      </c>
      <c r="AU21" s="84">
        <v>1814</v>
      </c>
      <c r="AV21" s="84">
        <v>1.31</v>
      </c>
      <c r="AW21" s="84">
        <v>1753</v>
      </c>
      <c r="AX21" s="84">
        <v>40.700000000000003</v>
      </c>
      <c r="AY21" s="84">
        <v>31.2</v>
      </c>
      <c r="AZ21" s="84">
        <v>295</v>
      </c>
      <c r="BA21" s="84">
        <v>304</v>
      </c>
    </row>
    <row r="22" spans="1:53" x14ac:dyDescent="0.2">
      <c r="A22" s="4" t="s">
        <v>30</v>
      </c>
      <c r="B22" s="5">
        <v>345</v>
      </c>
      <c r="C22" s="5">
        <v>99</v>
      </c>
      <c r="D22" s="1">
        <v>53</v>
      </c>
      <c r="E22" s="5" t="s">
        <v>31</v>
      </c>
      <c r="F22" s="5" t="s">
        <v>32</v>
      </c>
      <c r="G22" s="3" t="s">
        <v>61</v>
      </c>
      <c r="H22" s="5">
        <v>57.2</v>
      </c>
      <c r="I22" s="5">
        <v>10</v>
      </c>
      <c r="J22" s="25">
        <v>201000000000</v>
      </c>
      <c r="K22" s="25">
        <v>611000</v>
      </c>
      <c r="L22" s="3" t="s">
        <v>106</v>
      </c>
      <c r="M22" s="22">
        <v>9197652</v>
      </c>
      <c r="N22" s="22">
        <v>9042960</v>
      </c>
      <c r="O22" s="22">
        <v>9042926</v>
      </c>
      <c r="P22" s="22">
        <v>6425824</v>
      </c>
      <c r="Q22" s="22">
        <v>1480</v>
      </c>
      <c r="R22" s="22">
        <v>2.3E-2</v>
      </c>
      <c r="S22" s="22">
        <v>1454</v>
      </c>
      <c r="T22" s="22">
        <v>121</v>
      </c>
      <c r="U22" s="22">
        <v>1.02</v>
      </c>
      <c r="V22" s="22">
        <v>21.2</v>
      </c>
      <c r="W22" s="22">
        <v>14.6</v>
      </c>
      <c r="X22" s="63">
        <f>Q22/M22*J22*50/3000000000</f>
        <v>0.53905061857091352</v>
      </c>
      <c r="Y22" s="67">
        <f>T22/M22*J22*50/3000000000</f>
        <v>4.4071030302081447E-2</v>
      </c>
      <c r="Z22" s="3" t="s">
        <v>194</v>
      </c>
      <c r="AA22" s="84">
        <v>3900892</v>
      </c>
      <c r="AB22" s="84">
        <v>3256703</v>
      </c>
      <c r="AC22" s="84">
        <v>32079</v>
      </c>
      <c r="AD22" s="85">
        <f t="shared" si="6"/>
        <v>0.98501459912064449</v>
      </c>
      <c r="AE22" s="84">
        <v>3135</v>
      </c>
      <c r="AF22" s="85">
        <f t="shared" si="7"/>
        <v>9.7727485270737873</v>
      </c>
      <c r="AG22" s="84">
        <v>1913</v>
      </c>
      <c r="AH22" s="84">
        <v>1.64</v>
      </c>
      <c r="AI22" s="84">
        <v>1955</v>
      </c>
      <c r="AJ22" s="84">
        <v>39.299999999999997</v>
      </c>
      <c r="AK22" s="84">
        <v>24.4</v>
      </c>
      <c r="AL22" s="84">
        <v>282</v>
      </c>
      <c r="AM22" s="84">
        <v>291</v>
      </c>
      <c r="AN22" s="3" t="s">
        <v>195</v>
      </c>
      <c r="AO22" s="84">
        <v>2465927</v>
      </c>
      <c r="AP22" s="84">
        <v>2048394</v>
      </c>
      <c r="AQ22" s="84">
        <v>42379</v>
      </c>
      <c r="AR22" s="85">
        <f t="shared" si="8"/>
        <v>2.068889090672986</v>
      </c>
      <c r="AS22" s="84">
        <v>1348</v>
      </c>
      <c r="AT22" s="85">
        <f t="shared" si="9"/>
        <v>3.1808206894924376</v>
      </c>
      <c r="AU22" s="84">
        <v>1108</v>
      </c>
      <c r="AV22" s="84">
        <v>1.22</v>
      </c>
      <c r="AW22" s="84">
        <v>1078</v>
      </c>
      <c r="AX22" s="84">
        <v>37.299999999999997</v>
      </c>
      <c r="AY22" s="84">
        <v>24.2</v>
      </c>
      <c r="AZ22" s="84">
        <v>154</v>
      </c>
      <c r="BA22" s="84">
        <v>162</v>
      </c>
    </row>
    <row r="23" spans="1:53" s="16" customFormat="1" x14ac:dyDescent="0.2">
      <c r="A23" s="14" t="s">
        <v>33</v>
      </c>
      <c r="B23" s="15">
        <v>346</v>
      </c>
      <c r="C23" s="15">
        <v>100</v>
      </c>
      <c r="D23" s="18">
        <v>53</v>
      </c>
      <c r="E23" s="15" t="s">
        <v>34</v>
      </c>
      <c r="F23" s="15" t="s">
        <v>35</v>
      </c>
      <c r="G23" s="16" t="s">
        <v>61</v>
      </c>
      <c r="H23" s="15">
        <v>49.9</v>
      </c>
      <c r="I23" s="15">
        <v>10</v>
      </c>
      <c r="J23" s="26">
        <v>201000000000</v>
      </c>
      <c r="K23" s="26">
        <v>649000</v>
      </c>
      <c r="L23" s="16" t="s">
        <v>106</v>
      </c>
      <c r="M23" s="23">
        <v>7787931</v>
      </c>
      <c r="N23" s="23">
        <v>7651838</v>
      </c>
      <c r="O23" s="23">
        <v>7651812</v>
      </c>
      <c r="P23" s="23">
        <v>5440144</v>
      </c>
      <c r="Q23" s="23">
        <v>1121</v>
      </c>
      <c r="R23" s="23">
        <v>2.1000000000000001E-2</v>
      </c>
      <c r="S23" s="23">
        <v>1107</v>
      </c>
      <c r="T23" s="23">
        <v>96</v>
      </c>
      <c r="U23" s="23">
        <v>1.01</v>
      </c>
      <c r="V23" s="23">
        <v>26.5</v>
      </c>
      <c r="W23" s="23">
        <v>15.6</v>
      </c>
      <c r="X23" s="64">
        <f>Q23/M23*J23*50/3000000000</f>
        <v>0.48220124189595404</v>
      </c>
      <c r="Y23" s="68">
        <f>T23/M23*J23*50/3000000000</f>
        <v>4.12946647832396E-2</v>
      </c>
      <c r="Z23" s="16" t="s">
        <v>194</v>
      </c>
      <c r="AA23" s="102">
        <v>3732814</v>
      </c>
      <c r="AB23" s="102">
        <v>3090919</v>
      </c>
      <c r="AC23" s="102">
        <v>32422</v>
      </c>
      <c r="AD23" s="103">
        <f t="shared" si="6"/>
        <v>1.0489436960334451</v>
      </c>
      <c r="AE23" s="102">
        <v>4893</v>
      </c>
      <c r="AF23" s="103">
        <f t="shared" si="7"/>
        <v>15.091604466103265</v>
      </c>
      <c r="AG23" s="102">
        <v>2754</v>
      </c>
      <c r="AH23" s="102">
        <v>1.78</v>
      </c>
      <c r="AI23" s="102">
        <v>2771</v>
      </c>
      <c r="AJ23" s="102">
        <v>46.5</v>
      </c>
      <c r="AK23" s="102">
        <v>33.1</v>
      </c>
      <c r="AL23" s="102">
        <v>506</v>
      </c>
      <c r="AM23" s="102">
        <v>515</v>
      </c>
      <c r="AN23" s="16" t="s">
        <v>195</v>
      </c>
      <c r="AO23" s="102">
        <v>2509714</v>
      </c>
      <c r="AP23" s="102">
        <v>2081842</v>
      </c>
      <c r="AQ23" s="102">
        <v>42399</v>
      </c>
      <c r="AR23" s="103">
        <f t="shared" si="8"/>
        <v>2.0366098868213824</v>
      </c>
      <c r="AS23" s="102">
        <v>2071</v>
      </c>
      <c r="AT23" s="103">
        <f t="shared" si="9"/>
        <v>4.8845491638953753</v>
      </c>
      <c r="AU23" s="102">
        <v>1604</v>
      </c>
      <c r="AV23" s="102">
        <v>1.29</v>
      </c>
      <c r="AW23" s="102">
        <v>1592</v>
      </c>
      <c r="AX23" s="102">
        <v>41.8</v>
      </c>
      <c r="AY23" s="102">
        <v>29.6</v>
      </c>
      <c r="AZ23" s="102">
        <v>249</v>
      </c>
      <c r="BA23" s="102">
        <v>257</v>
      </c>
    </row>
    <row r="24" spans="1:53" s="32" customFormat="1" x14ac:dyDescent="0.2">
      <c r="A24" s="29" t="s">
        <v>36</v>
      </c>
      <c r="B24" s="30">
        <v>347</v>
      </c>
      <c r="C24" s="30">
        <v>101</v>
      </c>
      <c r="D24" s="31">
        <v>53</v>
      </c>
      <c r="E24" s="30" t="s">
        <v>37</v>
      </c>
      <c r="F24" s="30" t="s">
        <v>38</v>
      </c>
      <c r="G24" s="32" t="s">
        <v>61</v>
      </c>
      <c r="H24" s="30">
        <v>63.1</v>
      </c>
      <c r="I24" s="30">
        <v>10</v>
      </c>
      <c r="J24" s="33">
        <v>154000000000</v>
      </c>
      <c r="K24" s="33">
        <v>641000</v>
      </c>
      <c r="L24" s="32" t="s">
        <v>106</v>
      </c>
      <c r="M24" s="34">
        <v>6844132</v>
      </c>
      <c r="N24" s="34">
        <v>6722094</v>
      </c>
      <c r="O24" s="34">
        <v>6722064</v>
      </c>
      <c r="P24" s="34">
        <v>4886959</v>
      </c>
      <c r="Q24" s="34">
        <v>864</v>
      </c>
      <c r="R24" s="34">
        <v>1.7999999999999999E-2</v>
      </c>
      <c r="S24" s="34">
        <v>858</v>
      </c>
      <c r="T24" s="34">
        <v>84</v>
      </c>
      <c r="U24" s="34">
        <v>1.01</v>
      </c>
      <c r="V24" s="34">
        <v>30.5</v>
      </c>
      <c r="W24" s="34">
        <v>14</v>
      </c>
      <c r="X24" s="65">
        <f>Q24/M24*J24*50/3000000000</f>
        <v>0.32401479106481296</v>
      </c>
      <c r="Y24" s="70">
        <f>T24/M24*J24*50/3000000000</f>
        <v>3.1501438020190148E-2</v>
      </c>
      <c r="Z24" s="32" t="s">
        <v>194</v>
      </c>
      <c r="AA24" s="104">
        <v>3851407</v>
      </c>
      <c r="AB24" s="104">
        <v>3219253</v>
      </c>
      <c r="AC24" s="104">
        <v>35079</v>
      </c>
      <c r="AD24" s="105">
        <f t="shared" si="6"/>
        <v>1.0896627261044722</v>
      </c>
      <c r="AE24" s="104">
        <v>5190</v>
      </c>
      <c r="AF24" s="105">
        <f t="shared" si="7"/>
        <v>14.795176601385442</v>
      </c>
      <c r="AG24" s="104">
        <v>3095</v>
      </c>
      <c r="AH24" s="104">
        <v>1.68</v>
      </c>
      <c r="AI24" s="104">
        <v>3131</v>
      </c>
      <c r="AJ24" s="104">
        <v>52.1</v>
      </c>
      <c r="AK24" s="104">
        <v>33.9</v>
      </c>
      <c r="AL24" s="104">
        <v>649</v>
      </c>
      <c r="AM24" s="104">
        <v>662</v>
      </c>
      <c r="AN24" s="32" t="s">
        <v>195</v>
      </c>
      <c r="AO24" s="104">
        <v>2722993</v>
      </c>
      <c r="AP24" s="104">
        <v>2275109</v>
      </c>
      <c r="AQ24" s="104">
        <v>49510</v>
      </c>
      <c r="AR24" s="105">
        <f t="shared" si="8"/>
        <v>2.176159471919807</v>
      </c>
      <c r="AS24" s="104">
        <v>2202</v>
      </c>
      <c r="AT24" s="105">
        <f t="shared" si="9"/>
        <v>4.4475863461926881</v>
      </c>
      <c r="AU24" s="104">
        <v>1731</v>
      </c>
      <c r="AV24" s="104">
        <v>1.27</v>
      </c>
      <c r="AW24" s="104">
        <v>1711</v>
      </c>
      <c r="AX24" s="104">
        <v>48.5</v>
      </c>
      <c r="AY24" s="104">
        <v>26.4</v>
      </c>
      <c r="AZ24" s="104">
        <v>297</v>
      </c>
      <c r="BA24" s="104">
        <v>314</v>
      </c>
    </row>
    <row r="25" spans="1:53" s="9" customFormat="1" x14ac:dyDescent="0.2">
      <c r="A25" s="10" t="s">
        <v>79</v>
      </c>
      <c r="B25" s="11">
        <v>363</v>
      </c>
      <c r="C25" s="11">
        <v>34</v>
      </c>
      <c r="D25" s="11">
        <v>59</v>
      </c>
      <c r="E25" s="11" t="s">
        <v>20</v>
      </c>
      <c r="F25" s="12" t="s">
        <v>21</v>
      </c>
      <c r="G25" s="13" t="s">
        <v>80</v>
      </c>
      <c r="H25" s="11">
        <v>52.6</v>
      </c>
      <c r="I25" s="11">
        <v>10</v>
      </c>
      <c r="J25" s="27">
        <v>17743750000</v>
      </c>
      <c r="K25" s="27">
        <v>280500</v>
      </c>
      <c r="L25" s="13" t="s">
        <v>107</v>
      </c>
      <c r="M25" s="21">
        <v>2257410</v>
      </c>
      <c r="N25" s="21">
        <v>2210616</v>
      </c>
      <c r="O25" s="21">
        <v>2210606</v>
      </c>
      <c r="P25" s="21">
        <v>1415204</v>
      </c>
      <c r="Q25" s="21">
        <v>362</v>
      </c>
      <c r="R25" s="21">
        <v>2.5999999999999999E-2</v>
      </c>
      <c r="S25" s="21">
        <v>359</v>
      </c>
      <c r="T25" s="21">
        <v>32</v>
      </c>
      <c r="U25" s="21">
        <v>1.01</v>
      </c>
      <c r="V25" s="21">
        <v>26</v>
      </c>
      <c r="W25" s="21">
        <v>17.899999999999999</v>
      </c>
      <c r="X25" s="62">
        <f t="shared" ref="X25:X33" si="10">Q25/M25*J25*50/3000000000</f>
        <v>4.7423356117556555E-2</v>
      </c>
      <c r="Y25" s="66">
        <f t="shared" ref="Y25:Y33" si="11">T25/M25*J25*50/3000000000</f>
        <v>4.1921198777950539E-3</v>
      </c>
      <c r="Z25" s="13" t="s">
        <v>194</v>
      </c>
      <c r="AA25" s="58">
        <v>4989147</v>
      </c>
      <c r="AB25" s="58">
        <v>3818322</v>
      </c>
      <c r="AC25" s="58">
        <v>49752</v>
      </c>
      <c r="AD25" s="92">
        <f t="shared" si="6"/>
        <v>1.3029807334216443</v>
      </c>
      <c r="AE25" s="58">
        <v>11468</v>
      </c>
      <c r="AF25" s="92">
        <f t="shared" si="7"/>
        <v>23.050329634989549</v>
      </c>
      <c r="AG25" s="58">
        <v>4469</v>
      </c>
      <c r="AH25" s="58">
        <v>2.57</v>
      </c>
      <c r="AI25" s="58">
        <v>4438</v>
      </c>
      <c r="AJ25" s="58">
        <v>48.9</v>
      </c>
      <c r="AK25" s="58">
        <v>39</v>
      </c>
      <c r="AL25" s="58">
        <v>855</v>
      </c>
      <c r="AM25" s="58">
        <v>870</v>
      </c>
      <c r="AN25" s="13" t="s">
        <v>195</v>
      </c>
      <c r="AO25" s="58">
        <v>3942281</v>
      </c>
      <c r="AP25" s="58">
        <v>3051488</v>
      </c>
      <c r="AQ25" s="58">
        <v>70481</v>
      </c>
      <c r="AR25" s="92">
        <f t="shared" si="8"/>
        <v>2.3097256158307031</v>
      </c>
      <c r="AS25" s="58">
        <v>5285</v>
      </c>
      <c r="AT25" s="92">
        <f t="shared" si="9"/>
        <v>7.4984747662490596</v>
      </c>
      <c r="AU25" s="58">
        <v>3677</v>
      </c>
      <c r="AV25" s="58">
        <v>1.44</v>
      </c>
      <c r="AW25" s="58">
        <v>3639</v>
      </c>
      <c r="AX25" s="58">
        <v>46.6</v>
      </c>
      <c r="AY25" s="58">
        <v>35.1</v>
      </c>
      <c r="AZ25" s="58">
        <v>679</v>
      </c>
      <c r="BA25" s="58">
        <v>696</v>
      </c>
    </row>
    <row r="26" spans="1:53" s="9" customFormat="1" x14ac:dyDescent="0.2">
      <c r="A26" s="10" t="s">
        <v>81</v>
      </c>
      <c r="B26" s="11">
        <v>364</v>
      </c>
      <c r="C26" s="11">
        <v>35</v>
      </c>
      <c r="D26" s="11">
        <v>59</v>
      </c>
      <c r="E26" s="11" t="s">
        <v>20</v>
      </c>
      <c r="F26" s="12" t="s">
        <v>21</v>
      </c>
      <c r="G26" s="13" t="s">
        <v>80</v>
      </c>
      <c r="H26" s="11">
        <v>52.6</v>
      </c>
      <c r="I26" s="11">
        <v>10</v>
      </c>
      <c r="J26" s="27">
        <v>10306250000</v>
      </c>
      <c r="K26" s="27">
        <v>173900</v>
      </c>
      <c r="L26" s="13" t="s">
        <v>107</v>
      </c>
      <c r="M26" s="21">
        <v>1955908</v>
      </c>
      <c r="N26" s="21">
        <v>1917908</v>
      </c>
      <c r="O26" s="21">
        <v>1917890</v>
      </c>
      <c r="P26" s="21">
        <v>1246442</v>
      </c>
      <c r="Q26" s="21">
        <v>295</v>
      </c>
      <c r="R26" s="21">
        <v>2.4E-2</v>
      </c>
      <c r="S26" s="21">
        <v>294</v>
      </c>
      <c r="T26" s="21">
        <v>31</v>
      </c>
      <c r="U26" s="21">
        <v>1</v>
      </c>
      <c r="V26" s="21">
        <v>32.200000000000003</v>
      </c>
      <c r="W26" s="21">
        <v>17.8</v>
      </c>
      <c r="X26" s="62">
        <f t="shared" si="10"/>
        <v>2.5907351385307142E-2</v>
      </c>
      <c r="Y26" s="66">
        <f t="shared" si="11"/>
        <v>2.7224674337102427E-3</v>
      </c>
      <c r="Z26" s="13" t="s">
        <v>194</v>
      </c>
      <c r="AA26" s="58">
        <v>4548031</v>
      </c>
      <c r="AB26" s="58">
        <v>3437675</v>
      </c>
      <c r="AC26" s="58">
        <v>43616</v>
      </c>
      <c r="AD26" s="92">
        <f t="shared" si="6"/>
        <v>1.2687644992618559</v>
      </c>
      <c r="AE26" s="58">
        <v>10926</v>
      </c>
      <c r="AF26" s="92">
        <f t="shared" si="7"/>
        <v>25.050440205429204</v>
      </c>
      <c r="AG26" s="58">
        <v>3758</v>
      </c>
      <c r="AH26" s="58">
        <v>2.91</v>
      </c>
      <c r="AI26" s="58">
        <v>3756</v>
      </c>
      <c r="AJ26" s="58">
        <v>53.1</v>
      </c>
      <c r="AK26" s="58">
        <v>37.200000000000003</v>
      </c>
      <c r="AL26" s="58">
        <v>744</v>
      </c>
      <c r="AM26" s="58">
        <v>759</v>
      </c>
      <c r="AN26" s="13" t="s">
        <v>195</v>
      </c>
      <c r="AO26" s="58">
        <v>3512634</v>
      </c>
      <c r="AP26" s="58">
        <v>2697068</v>
      </c>
      <c r="AQ26" s="58">
        <v>53036</v>
      </c>
      <c r="AR26" s="92">
        <f t="shared" si="8"/>
        <v>1.9664316954559544</v>
      </c>
      <c r="AS26" s="58">
        <v>4542</v>
      </c>
      <c r="AT26" s="92">
        <f t="shared" si="9"/>
        <v>8.5639942680443468</v>
      </c>
      <c r="AU26" s="58">
        <v>2985</v>
      </c>
      <c r="AV26" s="58">
        <v>1.52</v>
      </c>
      <c r="AW26" s="58">
        <v>2980</v>
      </c>
      <c r="AX26" s="58">
        <v>48.5</v>
      </c>
      <c r="AY26" s="58">
        <v>34.200000000000003</v>
      </c>
      <c r="AZ26" s="58">
        <v>555</v>
      </c>
      <c r="BA26" s="58">
        <v>570</v>
      </c>
    </row>
    <row r="27" spans="1:53" s="9" customFormat="1" x14ac:dyDescent="0.2">
      <c r="A27" s="10" t="s">
        <v>82</v>
      </c>
      <c r="B27" s="11">
        <v>365</v>
      </c>
      <c r="C27" s="11">
        <v>36</v>
      </c>
      <c r="D27" s="11">
        <v>59</v>
      </c>
      <c r="E27" s="11" t="s">
        <v>20</v>
      </c>
      <c r="F27" s="12" t="s">
        <v>21</v>
      </c>
      <c r="G27" s="13" t="s">
        <v>80</v>
      </c>
      <c r="H27" s="11">
        <v>52.6</v>
      </c>
      <c r="I27" s="11">
        <v>10</v>
      </c>
      <c r="J27" s="27">
        <v>21848750000</v>
      </c>
      <c r="K27" s="27">
        <v>406000</v>
      </c>
      <c r="L27" s="13" t="s">
        <v>107</v>
      </c>
      <c r="M27" s="21">
        <v>1793979</v>
      </c>
      <c r="N27" s="21">
        <v>1762419</v>
      </c>
      <c r="O27" s="21">
        <v>1762411</v>
      </c>
      <c r="P27" s="21">
        <v>1030860</v>
      </c>
      <c r="Q27" s="21">
        <v>267</v>
      </c>
      <c r="R27" s="21">
        <v>2.5999999999999999E-2</v>
      </c>
      <c r="S27" s="21">
        <v>267</v>
      </c>
      <c r="T27" s="21">
        <v>28</v>
      </c>
      <c r="U27" s="21">
        <v>1</v>
      </c>
      <c r="V27" s="21">
        <v>20.8</v>
      </c>
      <c r="W27" s="21">
        <v>34.700000000000003</v>
      </c>
      <c r="X27" s="62">
        <f t="shared" si="10"/>
        <v>5.4196251739847573E-2</v>
      </c>
      <c r="Y27" s="66">
        <f t="shared" si="11"/>
        <v>5.6835020551151E-3</v>
      </c>
      <c r="Z27" s="13" t="s">
        <v>194</v>
      </c>
      <c r="AA27" s="58">
        <v>5518976</v>
      </c>
      <c r="AB27" s="58">
        <v>4033677</v>
      </c>
      <c r="AC27" s="58">
        <v>61727</v>
      </c>
      <c r="AD27" s="92">
        <f t="shared" si="6"/>
        <v>1.5302910966842413</v>
      </c>
      <c r="AE27" s="58">
        <v>14386</v>
      </c>
      <c r="AF27" s="92">
        <f t="shared" si="7"/>
        <v>23.305846712135693</v>
      </c>
      <c r="AG27" s="58">
        <v>4694</v>
      </c>
      <c r="AH27" s="58">
        <v>3.06</v>
      </c>
      <c r="AI27" s="58">
        <v>4563</v>
      </c>
      <c r="AJ27" s="58">
        <v>49.8</v>
      </c>
      <c r="AK27" s="58">
        <v>38.9</v>
      </c>
      <c r="AL27" s="58">
        <v>903</v>
      </c>
      <c r="AM27" s="58">
        <v>912</v>
      </c>
      <c r="AN27" s="13" t="s">
        <v>195</v>
      </c>
      <c r="AO27" s="58">
        <v>4321075</v>
      </c>
      <c r="AP27" s="58">
        <v>3207872</v>
      </c>
      <c r="AQ27" s="58">
        <v>78329</v>
      </c>
      <c r="AR27" s="92">
        <f>AQ27/AP27*100</f>
        <v>2.4417744847674721</v>
      </c>
      <c r="AS27" s="58">
        <v>5945</v>
      </c>
      <c r="AT27" s="92">
        <f t="shared" si="9"/>
        <v>7.589781562384303</v>
      </c>
      <c r="AU27" s="58">
        <v>3824</v>
      </c>
      <c r="AV27" s="58">
        <v>1.55</v>
      </c>
      <c r="AW27" s="58">
        <v>3767</v>
      </c>
      <c r="AX27" s="58">
        <v>48.1</v>
      </c>
      <c r="AY27" s="58">
        <v>36.4</v>
      </c>
      <c r="AZ27" s="58">
        <v>756</v>
      </c>
      <c r="BA27" s="58">
        <v>769</v>
      </c>
    </row>
    <row r="28" spans="1:53" s="16" customFormat="1" x14ac:dyDescent="0.2">
      <c r="A28" s="17" t="s">
        <v>83</v>
      </c>
      <c r="B28" s="18">
        <v>366</v>
      </c>
      <c r="C28" s="18">
        <v>37</v>
      </c>
      <c r="D28" s="18">
        <v>59</v>
      </c>
      <c r="E28" s="18" t="s">
        <v>34</v>
      </c>
      <c r="F28" s="19" t="s">
        <v>21</v>
      </c>
      <c r="G28" s="20" t="s">
        <v>80</v>
      </c>
      <c r="H28" s="18">
        <v>49.9</v>
      </c>
      <c r="I28" s="18">
        <v>10</v>
      </c>
      <c r="J28" s="28">
        <v>70475000000</v>
      </c>
      <c r="K28" s="28">
        <v>350499.99999999994</v>
      </c>
      <c r="L28" s="20" t="s">
        <v>107</v>
      </c>
      <c r="M28" s="23">
        <v>1720163</v>
      </c>
      <c r="N28" s="23">
        <v>1692555</v>
      </c>
      <c r="O28" s="23">
        <v>1692547</v>
      </c>
      <c r="P28" s="23">
        <v>1211266</v>
      </c>
      <c r="Q28" s="23">
        <v>270</v>
      </c>
      <c r="R28" s="23">
        <v>2.1999999999999999E-2</v>
      </c>
      <c r="S28" s="23">
        <v>269</v>
      </c>
      <c r="T28" s="23">
        <v>13</v>
      </c>
      <c r="U28" s="23">
        <v>1</v>
      </c>
      <c r="V28" s="23">
        <v>25.5</v>
      </c>
      <c r="W28" s="23">
        <v>2.6</v>
      </c>
      <c r="X28" s="64">
        <f t="shared" si="10"/>
        <v>0.18436479566180647</v>
      </c>
      <c r="Y28" s="68">
        <f t="shared" si="11"/>
        <v>8.8768234948277194E-3</v>
      </c>
      <c r="Z28" s="20" t="s">
        <v>194</v>
      </c>
      <c r="AA28" s="102">
        <v>4303518</v>
      </c>
      <c r="AB28" s="102">
        <v>3551782</v>
      </c>
      <c r="AC28" s="102">
        <v>41391</v>
      </c>
      <c r="AD28" s="103">
        <f t="shared" si="6"/>
        <v>1.1653586847390973</v>
      </c>
      <c r="AE28" s="102">
        <v>5495</v>
      </c>
      <c r="AF28" s="103">
        <f t="shared" si="7"/>
        <v>13.275832910536106</v>
      </c>
      <c r="AG28" s="102">
        <v>3177</v>
      </c>
      <c r="AH28" s="102">
        <v>1.73</v>
      </c>
      <c r="AI28" s="102">
        <v>3214</v>
      </c>
      <c r="AJ28" s="102">
        <v>48</v>
      </c>
      <c r="AK28" s="102">
        <v>34.5</v>
      </c>
      <c r="AL28" s="102">
        <v>579</v>
      </c>
      <c r="AM28" s="102">
        <v>598</v>
      </c>
      <c r="AN28" s="20" t="s">
        <v>195</v>
      </c>
      <c r="AO28" s="102">
        <v>3695703</v>
      </c>
      <c r="AP28" s="102">
        <v>3083365</v>
      </c>
      <c r="AQ28" s="102">
        <v>65380</v>
      </c>
      <c r="AR28" s="103">
        <f t="shared" ref="AR28:AR33" si="12">AQ28/AP28*100</f>
        <v>2.1204106552419191</v>
      </c>
      <c r="AS28" s="102">
        <v>3078</v>
      </c>
      <c r="AT28" s="103">
        <f t="shared" si="9"/>
        <v>4.7078617314163349</v>
      </c>
      <c r="AU28" s="102">
        <v>2270</v>
      </c>
      <c r="AV28" s="102">
        <v>1.36</v>
      </c>
      <c r="AW28" s="102">
        <v>2235</v>
      </c>
      <c r="AX28" s="102">
        <v>44.5</v>
      </c>
      <c r="AY28" s="102">
        <v>29.7</v>
      </c>
      <c r="AZ28" s="102">
        <v>376</v>
      </c>
      <c r="BA28" s="102">
        <v>391</v>
      </c>
    </row>
    <row r="29" spans="1:53" s="16" customFormat="1" x14ac:dyDescent="0.2">
      <c r="A29" s="17" t="s">
        <v>84</v>
      </c>
      <c r="B29" s="18">
        <v>367</v>
      </c>
      <c r="C29" s="18">
        <v>38</v>
      </c>
      <c r="D29" s="18">
        <v>59</v>
      </c>
      <c r="E29" s="18" t="s">
        <v>34</v>
      </c>
      <c r="F29" s="19" t="s">
        <v>21</v>
      </c>
      <c r="G29" s="20" t="s">
        <v>80</v>
      </c>
      <c r="H29" s="18">
        <v>49.9</v>
      </c>
      <c r="I29" s="18">
        <v>10</v>
      </c>
      <c r="J29" s="28">
        <v>116100000000</v>
      </c>
      <c r="K29" s="28">
        <v>459500</v>
      </c>
      <c r="L29" s="20" t="s">
        <v>107</v>
      </c>
      <c r="M29" s="23">
        <v>2083565</v>
      </c>
      <c r="N29" s="23">
        <v>2048973</v>
      </c>
      <c r="O29" s="23">
        <v>2048960</v>
      </c>
      <c r="P29" s="23">
        <v>1471280</v>
      </c>
      <c r="Q29" s="23">
        <v>351</v>
      </c>
      <c r="R29" s="23">
        <v>2.4E-2</v>
      </c>
      <c r="S29" s="23">
        <v>350</v>
      </c>
      <c r="T29" s="23">
        <v>23</v>
      </c>
      <c r="U29" s="23">
        <v>1</v>
      </c>
      <c r="V29" s="23">
        <v>23.1</v>
      </c>
      <c r="W29" s="23">
        <v>18.2</v>
      </c>
      <c r="X29" s="64">
        <f t="shared" si="10"/>
        <v>0.325972551852234</v>
      </c>
      <c r="Y29" s="68">
        <f t="shared" si="11"/>
        <v>2.1360024765246104E-2</v>
      </c>
      <c r="Z29" s="20" t="s">
        <v>194</v>
      </c>
      <c r="AA29" s="102">
        <v>4803567</v>
      </c>
      <c r="AB29" s="102">
        <v>3921093</v>
      </c>
      <c r="AC29" s="102">
        <v>42208</v>
      </c>
      <c r="AD29" s="103">
        <f t="shared" si="6"/>
        <v>1.0764345553650474</v>
      </c>
      <c r="AE29" s="102">
        <v>6015</v>
      </c>
      <c r="AF29" s="103">
        <f t="shared" si="7"/>
        <v>14.250852918877937</v>
      </c>
      <c r="AG29" s="102">
        <v>3699</v>
      </c>
      <c r="AH29" s="102">
        <v>1.63</v>
      </c>
      <c r="AI29" s="102">
        <v>3698</v>
      </c>
      <c r="AJ29" s="102">
        <v>47</v>
      </c>
      <c r="AK29" s="102">
        <v>36.1</v>
      </c>
      <c r="AL29" s="102">
        <v>655</v>
      </c>
      <c r="AM29" s="102">
        <v>660</v>
      </c>
      <c r="AN29" s="20" t="s">
        <v>195</v>
      </c>
      <c r="AO29" s="102">
        <v>5681190</v>
      </c>
      <c r="AP29" s="102">
        <v>4696109</v>
      </c>
      <c r="AQ29" s="102">
        <v>111409</v>
      </c>
      <c r="AR29" s="103">
        <f t="shared" si="12"/>
        <v>2.3723682733939948</v>
      </c>
      <c r="AS29" s="102">
        <v>4434</v>
      </c>
      <c r="AT29" s="103">
        <f t="shared" si="9"/>
        <v>3.979929808184258</v>
      </c>
      <c r="AU29" s="102">
        <v>3238</v>
      </c>
      <c r="AV29" s="102">
        <v>1.37</v>
      </c>
      <c r="AW29" s="102">
        <v>3112</v>
      </c>
      <c r="AX29" s="102">
        <v>39.9</v>
      </c>
      <c r="AY29" s="102">
        <v>28</v>
      </c>
      <c r="AZ29" s="102">
        <v>504</v>
      </c>
      <c r="BA29" s="102">
        <v>517</v>
      </c>
    </row>
    <row r="30" spans="1:53" s="16" customFormat="1" x14ac:dyDescent="0.2">
      <c r="A30" s="17" t="s">
        <v>85</v>
      </c>
      <c r="B30" s="18">
        <v>368</v>
      </c>
      <c r="C30" s="18">
        <v>39</v>
      </c>
      <c r="D30" s="18">
        <v>59</v>
      </c>
      <c r="E30" s="18" t="s">
        <v>34</v>
      </c>
      <c r="F30" s="19" t="s">
        <v>21</v>
      </c>
      <c r="G30" s="20" t="s">
        <v>80</v>
      </c>
      <c r="H30" s="18">
        <v>49.9</v>
      </c>
      <c r="I30" s="18">
        <v>10</v>
      </c>
      <c r="J30" s="28">
        <v>60087500000</v>
      </c>
      <c r="K30" s="28">
        <v>259500</v>
      </c>
      <c r="L30" s="20" t="s">
        <v>107</v>
      </c>
      <c r="M30" s="23">
        <v>2149938</v>
      </c>
      <c r="N30" s="23">
        <v>2115772</v>
      </c>
      <c r="O30" s="23">
        <v>2115761</v>
      </c>
      <c r="P30" s="23">
        <v>1504223</v>
      </c>
      <c r="Q30" s="23">
        <v>349</v>
      </c>
      <c r="R30" s="23">
        <v>2.3E-2</v>
      </c>
      <c r="S30" s="23">
        <v>348</v>
      </c>
      <c r="T30" s="23">
        <v>21</v>
      </c>
      <c r="U30" s="23">
        <v>1</v>
      </c>
      <c r="V30" s="23">
        <v>23.1</v>
      </c>
      <c r="W30" s="23">
        <v>10.8</v>
      </c>
      <c r="X30" s="64">
        <f t="shared" si="10"/>
        <v>0.16256699417998724</v>
      </c>
      <c r="Y30" s="68">
        <f t="shared" si="11"/>
        <v>9.7819681311740164E-3</v>
      </c>
      <c r="Z30" s="20" t="s">
        <v>194</v>
      </c>
      <c r="AA30" s="102">
        <v>5755763</v>
      </c>
      <c r="AB30" s="102">
        <v>4660189</v>
      </c>
      <c r="AC30" s="102">
        <v>47567</v>
      </c>
      <c r="AD30" s="103">
        <f t="shared" si="6"/>
        <v>1.0207096750797018</v>
      </c>
      <c r="AE30" s="102">
        <v>7084</v>
      </c>
      <c r="AF30" s="103">
        <f t="shared" si="7"/>
        <v>14.892677696722517</v>
      </c>
      <c r="AG30" s="102">
        <v>3828</v>
      </c>
      <c r="AH30" s="102">
        <v>1.85</v>
      </c>
      <c r="AI30" s="102">
        <v>3852</v>
      </c>
      <c r="AJ30" s="102">
        <v>45.2</v>
      </c>
      <c r="AK30" s="102">
        <v>32.4</v>
      </c>
      <c r="AL30" s="102">
        <v>674</v>
      </c>
      <c r="AM30" s="102">
        <v>698</v>
      </c>
      <c r="AN30" s="20" t="s">
        <v>195</v>
      </c>
      <c r="AO30" s="102">
        <v>3838261</v>
      </c>
      <c r="AP30" s="102">
        <v>3125804</v>
      </c>
      <c r="AQ30" s="102">
        <v>61188</v>
      </c>
      <c r="AR30" s="103">
        <f t="shared" si="12"/>
        <v>1.9575123712171332</v>
      </c>
      <c r="AS30" s="102">
        <v>3002</v>
      </c>
      <c r="AT30" s="103">
        <f t="shared" si="9"/>
        <v>4.9061907563574554</v>
      </c>
      <c r="AU30" s="102">
        <v>2269</v>
      </c>
      <c r="AV30" s="102">
        <v>1.32</v>
      </c>
      <c r="AW30" s="102">
        <v>2222</v>
      </c>
      <c r="AX30" s="102">
        <v>42.1</v>
      </c>
      <c r="AY30" s="102">
        <v>28.1</v>
      </c>
      <c r="AZ30" s="102">
        <v>361</v>
      </c>
      <c r="BA30" s="102">
        <v>368</v>
      </c>
    </row>
    <row r="31" spans="1:53" s="32" customFormat="1" x14ac:dyDescent="0.2">
      <c r="A31" s="35" t="s">
        <v>86</v>
      </c>
      <c r="B31" s="31">
        <v>369</v>
      </c>
      <c r="C31" s="31">
        <v>40</v>
      </c>
      <c r="D31" s="31">
        <v>59</v>
      </c>
      <c r="E31" s="31" t="s">
        <v>37</v>
      </c>
      <c r="F31" s="36" t="s">
        <v>21</v>
      </c>
      <c r="G31" s="37" t="s">
        <v>80</v>
      </c>
      <c r="H31" s="31">
        <v>63.1</v>
      </c>
      <c r="I31" s="31">
        <v>10</v>
      </c>
      <c r="J31" s="38">
        <v>70450000000</v>
      </c>
      <c r="K31" s="38">
        <v>351000</v>
      </c>
      <c r="L31" s="37" t="s">
        <v>107</v>
      </c>
      <c r="M31" s="34">
        <v>1925097</v>
      </c>
      <c r="N31" s="34">
        <v>1892923</v>
      </c>
      <c r="O31" s="34">
        <v>1892917</v>
      </c>
      <c r="P31" s="34">
        <v>1411450</v>
      </c>
      <c r="Q31" s="34">
        <v>241</v>
      </c>
      <c r="R31" s="34">
        <v>1.7000000000000001E-2</v>
      </c>
      <c r="S31" s="34">
        <v>239</v>
      </c>
      <c r="T31" s="34">
        <v>23</v>
      </c>
      <c r="U31" s="34">
        <v>1.01</v>
      </c>
      <c r="V31" s="34">
        <v>27.1</v>
      </c>
      <c r="W31" s="34">
        <v>18.2</v>
      </c>
      <c r="X31" s="65">
        <f t="shared" si="10"/>
        <v>0.14699216022188319</v>
      </c>
      <c r="Y31" s="70">
        <f t="shared" si="11"/>
        <v>1.4028297448561468E-2</v>
      </c>
      <c r="Z31" s="37" t="s">
        <v>194</v>
      </c>
      <c r="AA31" s="104">
        <v>4629560</v>
      </c>
      <c r="AB31" s="104">
        <v>3904869</v>
      </c>
      <c r="AC31" s="104">
        <v>42441</v>
      </c>
      <c r="AD31" s="105">
        <f t="shared" si="6"/>
        <v>1.0868738490330918</v>
      </c>
      <c r="AE31" s="104">
        <v>6222</v>
      </c>
      <c r="AF31" s="105">
        <f t="shared" si="7"/>
        <v>14.660352018095709</v>
      </c>
      <c r="AG31" s="104">
        <v>3796</v>
      </c>
      <c r="AH31" s="104">
        <v>1.64</v>
      </c>
      <c r="AI31" s="104">
        <v>3825</v>
      </c>
      <c r="AJ31" s="104">
        <v>50.6</v>
      </c>
      <c r="AK31" s="104">
        <v>34.1</v>
      </c>
      <c r="AL31" s="104">
        <v>693</v>
      </c>
      <c r="AM31" s="104">
        <v>711</v>
      </c>
      <c r="AN31" s="37" t="s">
        <v>195</v>
      </c>
      <c r="AO31" s="104">
        <v>3408357</v>
      </c>
      <c r="AP31" s="104">
        <v>2891298</v>
      </c>
      <c r="AQ31" s="104">
        <v>64202</v>
      </c>
      <c r="AR31" s="105">
        <f t="shared" si="12"/>
        <v>2.2205251758898599</v>
      </c>
      <c r="AS31" s="104">
        <v>3093</v>
      </c>
      <c r="AT31" s="105">
        <f t="shared" si="9"/>
        <v>4.8176069281330802</v>
      </c>
      <c r="AU31" s="104">
        <v>2462</v>
      </c>
      <c r="AV31" s="104">
        <v>1.26</v>
      </c>
      <c r="AW31" s="104">
        <v>2465</v>
      </c>
      <c r="AX31" s="104">
        <v>46.2</v>
      </c>
      <c r="AY31" s="104">
        <v>33.1</v>
      </c>
      <c r="AZ31" s="104">
        <v>428</v>
      </c>
      <c r="BA31" s="104">
        <v>459</v>
      </c>
    </row>
    <row r="32" spans="1:53" s="32" customFormat="1" x14ac:dyDescent="0.2">
      <c r="A32" s="35" t="s">
        <v>87</v>
      </c>
      <c r="B32" s="31">
        <v>370</v>
      </c>
      <c r="C32" s="31">
        <v>41</v>
      </c>
      <c r="D32" s="31">
        <v>59</v>
      </c>
      <c r="E32" s="31" t="s">
        <v>37</v>
      </c>
      <c r="F32" s="36" t="s">
        <v>21</v>
      </c>
      <c r="G32" s="37" t="s">
        <v>80</v>
      </c>
      <c r="H32" s="31">
        <v>63.1</v>
      </c>
      <c r="I32" s="31">
        <v>10</v>
      </c>
      <c r="J32" s="38">
        <v>56762500000</v>
      </c>
      <c r="K32" s="38">
        <v>223275</v>
      </c>
      <c r="L32" s="37" t="s">
        <v>107</v>
      </c>
      <c r="M32" s="34">
        <v>1922169</v>
      </c>
      <c r="N32" s="34">
        <v>1890725</v>
      </c>
      <c r="O32" s="34">
        <v>1890708</v>
      </c>
      <c r="P32" s="34">
        <v>1402810</v>
      </c>
      <c r="Q32" s="34">
        <v>253</v>
      </c>
      <c r="R32" s="34">
        <v>1.7999999999999999E-2</v>
      </c>
      <c r="S32" s="34">
        <v>253</v>
      </c>
      <c r="T32" s="34">
        <v>23</v>
      </c>
      <c r="U32" s="34">
        <v>1</v>
      </c>
      <c r="V32" s="34">
        <v>33.299999999999997</v>
      </c>
      <c r="W32" s="34">
        <v>15.4</v>
      </c>
      <c r="X32" s="65">
        <f t="shared" si="10"/>
        <v>0.12452003006326014</v>
      </c>
      <c r="Y32" s="70">
        <f t="shared" si="11"/>
        <v>1.1320002733023648E-2</v>
      </c>
      <c r="Z32" s="37" t="s">
        <v>194</v>
      </c>
      <c r="AA32" s="104">
        <v>5232574</v>
      </c>
      <c r="AB32" s="104">
        <v>4357011</v>
      </c>
      <c r="AC32" s="104">
        <v>46106</v>
      </c>
      <c r="AD32" s="105">
        <f t="shared" si="6"/>
        <v>1.0582025154400574</v>
      </c>
      <c r="AE32" s="104">
        <v>6612</v>
      </c>
      <c r="AF32" s="105">
        <f t="shared" si="7"/>
        <v>14.340866698477422</v>
      </c>
      <c r="AG32" s="104">
        <v>3632</v>
      </c>
      <c r="AH32" s="104">
        <v>1.82</v>
      </c>
      <c r="AI32" s="104">
        <v>3619</v>
      </c>
      <c r="AJ32" s="104">
        <v>48.8</v>
      </c>
      <c r="AK32" s="104">
        <v>34.799999999999997</v>
      </c>
      <c r="AL32" s="104">
        <v>680</v>
      </c>
      <c r="AM32" s="104">
        <v>691</v>
      </c>
      <c r="AN32" s="37" t="s">
        <v>195</v>
      </c>
      <c r="AO32" s="104">
        <v>3124205</v>
      </c>
      <c r="AP32" s="104">
        <v>2632226</v>
      </c>
      <c r="AQ32" s="104">
        <v>59095</v>
      </c>
      <c r="AR32" s="105">
        <f t="shared" si="12"/>
        <v>2.2450579851426133</v>
      </c>
      <c r="AS32" s="104">
        <v>2627</v>
      </c>
      <c r="AT32" s="105">
        <f t="shared" si="9"/>
        <v>4.4453845503003642</v>
      </c>
      <c r="AU32" s="104">
        <v>2124</v>
      </c>
      <c r="AV32" s="104">
        <v>1.24</v>
      </c>
      <c r="AW32" s="104">
        <v>2076</v>
      </c>
      <c r="AX32" s="104">
        <v>49.9</v>
      </c>
      <c r="AY32" s="104">
        <v>35.6</v>
      </c>
      <c r="AZ32" s="104">
        <v>429</v>
      </c>
      <c r="BA32" s="104">
        <v>440</v>
      </c>
    </row>
    <row r="33" spans="1:53" s="32" customFormat="1" x14ac:dyDescent="0.2">
      <c r="A33" s="35" t="s">
        <v>88</v>
      </c>
      <c r="B33" s="31">
        <v>373</v>
      </c>
      <c r="C33" s="31">
        <v>44</v>
      </c>
      <c r="D33" s="31">
        <v>59</v>
      </c>
      <c r="E33" s="31" t="s">
        <v>37</v>
      </c>
      <c r="F33" s="36" t="s">
        <v>21</v>
      </c>
      <c r="G33" s="37" t="s">
        <v>80</v>
      </c>
      <c r="H33" s="31">
        <v>63.1</v>
      </c>
      <c r="I33" s="31">
        <v>10</v>
      </c>
      <c r="J33" s="38">
        <v>113287500000</v>
      </c>
      <c r="K33" s="38">
        <v>389500.00000000006</v>
      </c>
      <c r="L33" s="37" t="s">
        <v>107</v>
      </c>
      <c r="M33" s="34">
        <v>1655457</v>
      </c>
      <c r="N33" s="34">
        <v>1628576</v>
      </c>
      <c r="O33" s="34">
        <v>1628566</v>
      </c>
      <c r="P33" s="34">
        <v>1207323</v>
      </c>
      <c r="Q33" s="34">
        <v>200</v>
      </c>
      <c r="R33" s="34">
        <v>1.7000000000000001E-2</v>
      </c>
      <c r="S33" s="34">
        <v>197</v>
      </c>
      <c r="T33" s="34">
        <v>14</v>
      </c>
      <c r="U33" s="34">
        <v>1.02</v>
      </c>
      <c r="V33" s="34">
        <v>21.1</v>
      </c>
      <c r="W33" s="34">
        <v>18.8</v>
      </c>
      <c r="X33" s="65">
        <f t="shared" si="10"/>
        <v>0.22810921697150699</v>
      </c>
      <c r="Y33" s="70">
        <f t="shared" si="11"/>
        <v>1.5967645188005489E-2</v>
      </c>
      <c r="Z33" s="37" t="s">
        <v>194</v>
      </c>
      <c r="AA33" s="104">
        <v>4921890</v>
      </c>
      <c r="AB33" s="104">
        <v>4068894</v>
      </c>
      <c r="AC33" s="104">
        <v>46327</v>
      </c>
      <c r="AD33" s="105">
        <f t="shared" si="6"/>
        <v>1.1385649269801572</v>
      </c>
      <c r="AE33" s="104">
        <v>7731</v>
      </c>
      <c r="AF33" s="105">
        <f t="shared" si="7"/>
        <v>16.687892589634554</v>
      </c>
      <c r="AG33" s="104">
        <v>4207</v>
      </c>
      <c r="AH33" s="104">
        <v>1.84</v>
      </c>
      <c r="AI33" s="104">
        <v>4228</v>
      </c>
      <c r="AJ33" s="104">
        <v>46.4</v>
      </c>
      <c r="AK33" s="104">
        <v>37.1</v>
      </c>
      <c r="AL33" s="104">
        <v>759</v>
      </c>
      <c r="AM33" s="104">
        <v>778</v>
      </c>
      <c r="AN33" s="37" t="s">
        <v>195</v>
      </c>
      <c r="AO33" s="104">
        <v>4040072</v>
      </c>
      <c r="AP33" s="104">
        <v>3381009</v>
      </c>
      <c r="AQ33" s="104">
        <v>60076</v>
      </c>
      <c r="AR33" s="105">
        <f t="shared" si="12"/>
        <v>1.7768660183986495</v>
      </c>
      <c r="AS33" s="104">
        <v>3064</v>
      </c>
      <c r="AT33" s="105">
        <f t="shared" si="9"/>
        <v>5.1002064052200549</v>
      </c>
      <c r="AU33" s="104">
        <v>2557</v>
      </c>
      <c r="AV33" s="104">
        <v>1.2</v>
      </c>
      <c r="AW33" s="104">
        <v>2544</v>
      </c>
      <c r="AX33" s="104">
        <v>48.2</v>
      </c>
      <c r="AY33" s="104">
        <v>34.4</v>
      </c>
      <c r="AZ33" s="104">
        <v>459</v>
      </c>
      <c r="BA33" s="104">
        <v>476</v>
      </c>
    </row>
    <row r="34" spans="1:53" s="118" customFormat="1" x14ac:dyDescent="0.2">
      <c r="A34" s="122" t="s">
        <v>186</v>
      </c>
      <c r="B34" s="107"/>
      <c r="C34" s="107"/>
      <c r="D34" s="107"/>
      <c r="E34" s="107"/>
      <c r="F34" s="108"/>
      <c r="G34" s="109"/>
      <c r="H34" s="107"/>
      <c r="I34" s="107"/>
      <c r="J34" s="110"/>
      <c r="K34" s="110"/>
      <c r="L34" s="109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2"/>
      <c r="Y34" s="113"/>
      <c r="Z34" s="109"/>
      <c r="AA34" s="119"/>
      <c r="AB34" s="119"/>
      <c r="AC34" s="119"/>
      <c r="AD34" s="120"/>
      <c r="AE34" s="119"/>
      <c r="AF34" s="120"/>
      <c r="AG34" s="119"/>
      <c r="AH34" s="119"/>
      <c r="AI34" s="119">
        <v>47684</v>
      </c>
      <c r="AJ34" s="119"/>
      <c r="AK34" s="119"/>
      <c r="AL34" s="119"/>
      <c r="AM34" s="119">
        <v>9771</v>
      </c>
      <c r="AN34" s="109"/>
      <c r="AO34" s="119"/>
      <c r="AP34" s="119"/>
      <c r="AQ34" s="119"/>
      <c r="AR34" s="120"/>
      <c r="AS34" s="119"/>
      <c r="AT34" s="120"/>
      <c r="AU34" s="119"/>
      <c r="AV34" s="119"/>
      <c r="AW34" s="119">
        <v>36310</v>
      </c>
      <c r="AX34" s="119"/>
      <c r="AY34" s="119"/>
      <c r="AZ34" s="119"/>
      <c r="BA34" s="119">
        <v>7045</v>
      </c>
    </row>
    <row r="35" spans="1:53" x14ac:dyDescent="0.2">
      <c r="J35" s="25"/>
      <c r="K35" s="25"/>
      <c r="L35" s="3"/>
      <c r="Y35" s="67"/>
      <c r="Z35" s="3"/>
      <c r="AA35" s="3"/>
      <c r="AB35" s="3"/>
      <c r="AC35" s="3"/>
      <c r="AD35" s="88"/>
      <c r="AE35" s="3"/>
      <c r="AF35" s="88"/>
      <c r="AG35" s="3"/>
      <c r="AH35" s="3"/>
      <c r="AI35" s="3"/>
      <c r="AJ35" s="3"/>
      <c r="AK35" s="3"/>
      <c r="AL35" s="3"/>
      <c r="AM35" s="3"/>
      <c r="AR35" s="88"/>
      <c r="AT35" s="88"/>
    </row>
    <row r="36" spans="1:53" s="78" customFormat="1" ht="18.75" x14ac:dyDescent="0.3">
      <c r="A36" s="78" t="s">
        <v>109</v>
      </c>
      <c r="AD36" s="87"/>
      <c r="AF36" s="87"/>
      <c r="AR36" s="87"/>
      <c r="AT36" s="87"/>
    </row>
    <row r="37" spans="1:53" s="9" customFormat="1" ht="15" x14ac:dyDescent="0.25">
      <c r="A37" s="7" t="s">
        <v>22</v>
      </c>
      <c r="B37" s="8">
        <v>371</v>
      </c>
      <c r="C37" s="8">
        <v>39</v>
      </c>
      <c r="D37" s="8">
        <v>23</v>
      </c>
      <c r="E37" s="8" t="s">
        <v>23</v>
      </c>
      <c r="F37" s="8" t="s">
        <v>24</v>
      </c>
      <c r="G37" s="9" t="s">
        <v>62</v>
      </c>
      <c r="H37" s="8">
        <v>50.2</v>
      </c>
      <c r="I37" s="8">
        <v>10</v>
      </c>
      <c r="J37" s="24">
        <v>97000000000</v>
      </c>
      <c r="K37" s="24">
        <v>92000</v>
      </c>
      <c r="L37" s="91" t="s">
        <v>160</v>
      </c>
      <c r="M37" s="21">
        <v>4011142</v>
      </c>
      <c r="N37" s="21">
        <v>3962331</v>
      </c>
      <c r="O37" s="21">
        <v>3962290</v>
      </c>
      <c r="P37" s="21">
        <v>2708454</v>
      </c>
      <c r="Q37" s="21">
        <v>943</v>
      </c>
      <c r="R37" s="21">
        <v>3.5000000000000003E-2</v>
      </c>
      <c r="S37" s="21">
        <v>936</v>
      </c>
      <c r="T37" s="21">
        <v>120</v>
      </c>
      <c r="U37" s="21">
        <v>1.01</v>
      </c>
      <c r="V37" s="21">
        <v>44.2</v>
      </c>
      <c r="W37" s="21">
        <v>22.4</v>
      </c>
      <c r="X37" s="62">
        <f>Q37/M37*J37*50/3000000000</f>
        <v>0.38007048034366941</v>
      </c>
      <c r="Y37" s="66">
        <f>T37/M37*J37*50/3000000000</f>
        <v>4.8365278516691756E-2</v>
      </c>
      <c r="Z37" s="9" t="s">
        <v>65</v>
      </c>
      <c r="AA37" s="93">
        <v>13395008</v>
      </c>
      <c r="AB37" s="9">
        <v>10452480</v>
      </c>
      <c r="AC37" s="9">
        <v>300693</v>
      </c>
      <c r="AD37" s="92">
        <f t="shared" ref="AD37:AD47" si="13">AC37/AB37*100</f>
        <v>2.8767622612049961</v>
      </c>
      <c r="AE37" s="9">
        <v>95569</v>
      </c>
      <c r="AF37" s="92">
        <f t="shared" ref="AF37:AF47" si="14">AE37/AC37*100</f>
        <v>31.782914800144997</v>
      </c>
      <c r="AG37" s="9">
        <v>18050</v>
      </c>
      <c r="AH37" s="9">
        <v>5.29</v>
      </c>
      <c r="AI37" s="9">
        <v>17383</v>
      </c>
      <c r="AJ37" s="9">
        <v>59.1</v>
      </c>
      <c r="AK37" s="9">
        <v>34.9</v>
      </c>
      <c r="AL37" s="9">
        <v>3900</v>
      </c>
      <c r="AM37" s="9">
        <v>3914</v>
      </c>
      <c r="AN37" s="9" t="s">
        <v>63</v>
      </c>
      <c r="AO37" s="91">
        <v>6088477</v>
      </c>
      <c r="AP37" s="91">
        <v>4799315</v>
      </c>
      <c r="AQ37" s="91">
        <v>185720</v>
      </c>
      <c r="AR37" s="92">
        <f t="shared" ref="AR37:AR47" si="15">AQ37/AP37*100</f>
        <v>3.8697189078024676</v>
      </c>
      <c r="AS37" s="91">
        <v>22402</v>
      </c>
      <c r="AT37" s="92">
        <f t="shared" ref="AT37:AT47" si="16">AS37/AQ37*100</f>
        <v>12.062244238638812</v>
      </c>
      <c r="AU37" s="91">
        <v>11284</v>
      </c>
      <c r="AV37" s="91">
        <v>1.99</v>
      </c>
      <c r="AW37" s="9">
        <v>11071</v>
      </c>
      <c r="AX37" s="91">
        <v>58.2</v>
      </c>
      <c r="AY37" s="91">
        <v>34.5</v>
      </c>
      <c r="AZ37" s="9">
        <v>3661</v>
      </c>
      <c r="BA37" s="9">
        <v>2496</v>
      </c>
    </row>
    <row r="38" spans="1:53" x14ac:dyDescent="0.2">
      <c r="A38" s="4" t="s">
        <v>39</v>
      </c>
      <c r="B38" s="5">
        <v>348</v>
      </c>
      <c r="C38" s="5">
        <v>102</v>
      </c>
      <c r="D38" s="6">
        <v>53</v>
      </c>
      <c r="E38" s="5" t="s">
        <v>40</v>
      </c>
      <c r="F38" s="5" t="s">
        <v>41</v>
      </c>
      <c r="G38" s="3" t="s">
        <v>62</v>
      </c>
      <c r="H38" s="5">
        <v>62.9</v>
      </c>
      <c r="I38" s="5">
        <v>10</v>
      </c>
      <c r="J38" s="25">
        <v>206000000000</v>
      </c>
      <c r="K38" s="25">
        <v>594000</v>
      </c>
      <c r="L38" s="3" t="s">
        <v>106</v>
      </c>
      <c r="M38" s="22">
        <v>6900930</v>
      </c>
      <c r="N38" s="22">
        <v>6774368</v>
      </c>
      <c r="O38" s="22">
        <v>6774339</v>
      </c>
      <c r="P38" s="22">
        <v>4687318</v>
      </c>
      <c r="Q38" s="22">
        <v>1062</v>
      </c>
      <c r="R38" s="22">
        <v>2.3E-2</v>
      </c>
      <c r="S38" s="22">
        <v>1058</v>
      </c>
      <c r="T38" s="22">
        <v>134</v>
      </c>
      <c r="U38" s="22">
        <v>1</v>
      </c>
      <c r="V38" s="22">
        <v>35</v>
      </c>
      <c r="W38" s="22">
        <v>25</v>
      </c>
      <c r="X38" s="63">
        <f>Q38/M38*J38*50/3000000000</f>
        <v>0.52836356838860854</v>
      </c>
      <c r="Y38" s="67">
        <f>T38/M38*J38*50/3000000000</f>
        <v>6.6667342904024054E-2</v>
      </c>
      <c r="Z38" s="3" t="s">
        <v>194</v>
      </c>
      <c r="AA38" s="84">
        <v>3783553</v>
      </c>
      <c r="AB38" s="84">
        <v>3105042</v>
      </c>
      <c r="AC38" s="84">
        <v>23213</v>
      </c>
      <c r="AD38" s="85">
        <f t="shared" si="13"/>
        <v>0.74759053178668755</v>
      </c>
      <c r="AE38" s="84">
        <v>6962</v>
      </c>
      <c r="AF38" s="85">
        <f t="shared" si="14"/>
        <v>29.991814931288502</v>
      </c>
      <c r="AG38" s="84">
        <v>4794</v>
      </c>
      <c r="AH38" s="84">
        <v>1.45</v>
      </c>
      <c r="AI38" s="84">
        <v>4822</v>
      </c>
      <c r="AJ38" s="84">
        <v>46.4</v>
      </c>
      <c r="AK38" s="84">
        <v>33.799999999999997</v>
      </c>
      <c r="AL38" s="84">
        <v>873</v>
      </c>
      <c r="AM38" s="84">
        <v>881</v>
      </c>
      <c r="AN38" s="3" t="s">
        <v>195</v>
      </c>
      <c r="AO38" s="84">
        <v>2236439</v>
      </c>
      <c r="AP38" s="84">
        <v>1826495</v>
      </c>
      <c r="AQ38" s="84">
        <v>24537</v>
      </c>
      <c r="AR38" s="85">
        <f t="shared" si="15"/>
        <v>1.3433926728515546</v>
      </c>
      <c r="AS38" s="84">
        <v>2786</v>
      </c>
      <c r="AT38" s="85">
        <f t="shared" si="16"/>
        <v>11.354281289481191</v>
      </c>
      <c r="AU38" s="84">
        <v>2400</v>
      </c>
      <c r="AV38" s="84">
        <v>1.1599999999999999</v>
      </c>
      <c r="AW38" s="84">
        <v>2353</v>
      </c>
      <c r="AX38" s="84">
        <v>46.4</v>
      </c>
      <c r="AY38" s="84">
        <v>30.9</v>
      </c>
      <c r="AZ38" s="84">
        <v>409</v>
      </c>
      <c r="BA38" s="84">
        <v>420</v>
      </c>
    </row>
    <row r="39" spans="1:53" s="16" customFormat="1" x14ac:dyDescent="0.2">
      <c r="A39" s="14" t="s">
        <v>42</v>
      </c>
      <c r="B39" s="15">
        <v>349</v>
      </c>
      <c r="C39" s="15">
        <v>103</v>
      </c>
      <c r="D39" s="15">
        <v>53</v>
      </c>
      <c r="E39" s="15" t="s">
        <v>43</v>
      </c>
      <c r="F39" s="15" t="s">
        <v>44</v>
      </c>
      <c r="G39" s="16" t="s">
        <v>62</v>
      </c>
      <c r="H39" s="15">
        <v>39.299999999999997</v>
      </c>
      <c r="I39" s="15">
        <v>10</v>
      </c>
      <c r="J39" s="26">
        <v>111000000000</v>
      </c>
      <c r="K39" s="26">
        <v>574000</v>
      </c>
      <c r="L39" s="16" t="s">
        <v>106</v>
      </c>
      <c r="M39" s="23">
        <v>7149574</v>
      </c>
      <c r="N39" s="23">
        <v>7000988</v>
      </c>
      <c r="O39" s="23">
        <v>7000954</v>
      </c>
      <c r="P39" s="23">
        <v>4657674</v>
      </c>
      <c r="Q39" s="23">
        <v>1761</v>
      </c>
      <c r="R39" s="23">
        <v>3.7999999999999999E-2</v>
      </c>
      <c r="S39" s="23">
        <v>1755</v>
      </c>
      <c r="T39" s="23">
        <v>271</v>
      </c>
      <c r="U39" s="23">
        <v>1</v>
      </c>
      <c r="V39" s="23">
        <v>46.1</v>
      </c>
      <c r="W39" s="23">
        <v>29.1</v>
      </c>
      <c r="X39" s="64">
        <f>Q39/M39*J39*50/3000000000</f>
        <v>0.45567050568327577</v>
      </c>
      <c r="Y39" s="68">
        <f>T39/M39*J39*50/3000000000</f>
        <v>7.0123059080163364E-2</v>
      </c>
      <c r="Z39" s="16" t="s">
        <v>194</v>
      </c>
      <c r="AA39" s="102">
        <v>3669543</v>
      </c>
      <c r="AB39" s="102">
        <v>2853870</v>
      </c>
      <c r="AC39" s="102">
        <v>41040</v>
      </c>
      <c r="AD39" s="103">
        <f t="shared" si="13"/>
        <v>1.438047283162863</v>
      </c>
      <c r="AE39" s="102">
        <v>18266</v>
      </c>
      <c r="AF39" s="103">
        <f t="shared" si="14"/>
        <v>44.507797270955166</v>
      </c>
      <c r="AG39" s="102">
        <v>11350</v>
      </c>
      <c r="AH39" s="102">
        <v>1.61</v>
      </c>
      <c r="AI39" s="102">
        <v>11161</v>
      </c>
      <c r="AJ39" s="102">
        <v>56.1</v>
      </c>
      <c r="AK39" s="102">
        <v>40.299999999999997</v>
      </c>
      <c r="AL39" s="102">
        <v>2555</v>
      </c>
      <c r="AM39" s="102">
        <v>2569</v>
      </c>
      <c r="AN39" s="16" t="s">
        <v>195</v>
      </c>
      <c r="AO39" s="102">
        <v>2277285</v>
      </c>
      <c r="AP39" s="102">
        <v>1756826</v>
      </c>
      <c r="AQ39" s="102">
        <v>38326</v>
      </c>
      <c r="AR39" s="103">
        <f t="shared" si="15"/>
        <v>2.1815478596059026</v>
      </c>
      <c r="AS39" s="102">
        <v>8282</v>
      </c>
      <c r="AT39" s="103">
        <f t="shared" si="16"/>
        <v>21.609351354172102</v>
      </c>
      <c r="AU39" s="102">
        <v>6496</v>
      </c>
      <c r="AV39" s="102">
        <v>1.27</v>
      </c>
      <c r="AW39" s="102">
        <v>6581</v>
      </c>
      <c r="AX39" s="102">
        <v>54.9</v>
      </c>
      <c r="AY39" s="102">
        <v>37.9</v>
      </c>
      <c r="AZ39" s="102">
        <v>1458</v>
      </c>
      <c r="BA39" s="102">
        <v>1497</v>
      </c>
    </row>
    <row r="40" spans="1:53" s="32" customFormat="1" x14ac:dyDescent="0.2">
      <c r="A40" s="29" t="s">
        <v>45</v>
      </c>
      <c r="B40" s="30">
        <v>350</v>
      </c>
      <c r="C40" s="30">
        <v>104</v>
      </c>
      <c r="D40" s="30">
        <v>53</v>
      </c>
      <c r="E40" s="30" t="s">
        <v>46</v>
      </c>
      <c r="F40" s="30" t="s">
        <v>47</v>
      </c>
      <c r="G40" s="32" t="s">
        <v>62</v>
      </c>
      <c r="H40" s="30">
        <v>63.3</v>
      </c>
      <c r="I40" s="30">
        <v>10</v>
      </c>
      <c r="J40" s="33">
        <v>233000000000</v>
      </c>
      <c r="K40" s="33">
        <v>540000</v>
      </c>
      <c r="L40" s="32" t="s">
        <v>106</v>
      </c>
      <c r="M40" s="34">
        <v>8825104</v>
      </c>
      <c r="N40" s="34">
        <v>8665995</v>
      </c>
      <c r="O40" s="34">
        <v>8665950</v>
      </c>
      <c r="P40" s="34">
        <v>6180324</v>
      </c>
      <c r="Q40" s="34">
        <v>3459</v>
      </c>
      <c r="R40" s="34">
        <v>5.6000000000000001E-2</v>
      </c>
      <c r="S40" s="34">
        <v>3436</v>
      </c>
      <c r="T40" s="34">
        <v>540</v>
      </c>
      <c r="U40" s="34">
        <v>1.01</v>
      </c>
      <c r="V40" s="34">
        <v>42.7</v>
      </c>
      <c r="W40" s="34">
        <v>30.9</v>
      </c>
      <c r="X40" s="65">
        <f>Q40/M40*J40*50/3000000000</f>
        <v>1.5220727143838759</v>
      </c>
      <c r="Y40" s="70">
        <f>T40/M40*J40*50/3000000000</f>
        <v>0.23761759634787305</v>
      </c>
      <c r="Z40" s="32" t="s">
        <v>194</v>
      </c>
      <c r="AA40" s="104">
        <v>3665661</v>
      </c>
      <c r="AB40" s="104">
        <v>3030582</v>
      </c>
      <c r="AC40" s="104">
        <v>56219</v>
      </c>
      <c r="AD40" s="105">
        <f t="shared" si="13"/>
        <v>1.8550562235240626</v>
      </c>
      <c r="AE40" s="104">
        <v>27090</v>
      </c>
      <c r="AF40" s="105">
        <f t="shared" si="14"/>
        <v>48.186556146498518</v>
      </c>
      <c r="AG40" s="104">
        <v>18156</v>
      </c>
      <c r="AH40" s="104">
        <v>1.49</v>
      </c>
      <c r="AI40" s="104">
        <v>17697</v>
      </c>
      <c r="AJ40" s="104">
        <v>55.6</v>
      </c>
      <c r="AK40" s="104">
        <v>36.1</v>
      </c>
      <c r="AL40" s="104">
        <v>3813</v>
      </c>
      <c r="AM40" s="104">
        <v>3860</v>
      </c>
      <c r="AN40" s="32" t="s">
        <v>195</v>
      </c>
      <c r="AO40" s="104">
        <v>2452081</v>
      </c>
      <c r="AP40" s="104">
        <v>2029758</v>
      </c>
      <c r="AQ40" s="104">
        <v>51817</v>
      </c>
      <c r="AR40" s="105">
        <f t="shared" si="15"/>
        <v>2.5528659081525977</v>
      </c>
      <c r="AS40" s="104">
        <v>14159</v>
      </c>
      <c r="AT40" s="105">
        <f t="shared" si="16"/>
        <v>27.325009166875734</v>
      </c>
      <c r="AU40" s="104">
        <v>11326</v>
      </c>
      <c r="AV40" s="104">
        <v>1.25</v>
      </c>
      <c r="AW40" s="104">
        <v>11511</v>
      </c>
      <c r="AX40" s="104">
        <v>52.7</v>
      </c>
      <c r="AY40" s="104">
        <v>37.200000000000003</v>
      </c>
      <c r="AZ40" s="104">
        <v>2405</v>
      </c>
      <c r="BA40" s="104">
        <v>2497</v>
      </c>
    </row>
    <row r="41" spans="1:53" x14ac:dyDescent="0.2">
      <c r="A41" s="4" t="s">
        <v>48</v>
      </c>
      <c r="B41" s="5">
        <v>351</v>
      </c>
      <c r="C41" s="5">
        <v>105</v>
      </c>
      <c r="D41" s="6">
        <v>53</v>
      </c>
      <c r="E41" s="5" t="s">
        <v>49</v>
      </c>
      <c r="F41" s="5" t="s">
        <v>50</v>
      </c>
      <c r="G41" s="3" t="s">
        <v>62</v>
      </c>
      <c r="H41" s="5">
        <v>75.900000000000006</v>
      </c>
      <c r="I41" s="5">
        <v>10</v>
      </c>
      <c r="J41" s="25">
        <v>180000000000</v>
      </c>
      <c r="K41" s="25">
        <v>502000</v>
      </c>
      <c r="L41" s="3" t="s">
        <v>106</v>
      </c>
      <c r="M41" s="22">
        <v>8406994</v>
      </c>
      <c r="N41" s="22">
        <v>8262818</v>
      </c>
      <c r="O41" s="22">
        <v>8262787</v>
      </c>
      <c r="P41" s="22">
        <v>6042237</v>
      </c>
      <c r="Q41" s="22">
        <v>1726</v>
      </c>
      <c r="R41" s="22">
        <v>2.9000000000000001E-2</v>
      </c>
      <c r="S41" s="22">
        <v>1717</v>
      </c>
      <c r="T41" s="22">
        <v>231</v>
      </c>
      <c r="U41" s="22">
        <v>1.01</v>
      </c>
      <c r="V41" s="22">
        <v>41.7</v>
      </c>
      <c r="W41" s="22">
        <v>25.9</v>
      </c>
      <c r="X41" s="63">
        <f>Q41/M41*J41*50/3000000000</f>
        <v>0.61591574824485429</v>
      </c>
      <c r="Y41" s="67">
        <f>T41/M41*J41*50/3000000000</f>
        <v>8.2431366074485118E-2</v>
      </c>
      <c r="Z41" s="3" t="s">
        <v>194</v>
      </c>
      <c r="AA41" s="84">
        <v>4133510</v>
      </c>
      <c r="AB41" s="84">
        <v>3492378</v>
      </c>
      <c r="AC41" s="84">
        <v>35216</v>
      </c>
      <c r="AD41" s="85">
        <f t="shared" si="13"/>
        <v>1.0083673645865368</v>
      </c>
      <c r="AE41" s="84">
        <v>11926</v>
      </c>
      <c r="AF41" s="85">
        <f t="shared" si="14"/>
        <v>33.865288505224896</v>
      </c>
      <c r="AG41" s="84">
        <v>7363</v>
      </c>
      <c r="AH41" s="84">
        <v>1.62</v>
      </c>
      <c r="AI41" s="84">
        <v>7369</v>
      </c>
      <c r="AJ41" s="84">
        <v>55.8</v>
      </c>
      <c r="AK41" s="84">
        <v>37.6</v>
      </c>
      <c r="AL41" s="84">
        <v>1581</v>
      </c>
      <c r="AM41" s="84">
        <v>1609</v>
      </c>
      <c r="AN41" s="3" t="s">
        <v>195</v>
      </c>
      <c r="AO41" s="84">
        <v>2402079</v>
      </c>
      <c r="AP41" s="84">
        <v>2021925</v>
      </c>
      <c r="AQ41" s="84">
        <v>33046</v>
      </c>
      <c r="AR41" s="85">
        <f t="shared" si="15"/>
        <v>1.6343830755344537</v>
      </c>
      <c r="AS41" s="84">
        <v>5388</v>
      </c>
      <c r="AT41" s="85">
        <f t="shared" si="16"/>
        <v>16.30454517944683</v>
      </c>
      <c r="AU41" s="84">
        <v>4427</v>
      </c>
      <c r="AV41" s="84">
        <v>1.22</v>
      </c>
      <c r="AW41" s="84">
        <v>4497</v>
      </c>
      <c r="AX41" s="84">
        <v>55.4</v>
      </c>
      <c r="AY41" s="84">
        <v>35.9</v>
      </c>
      <c r="AZ41" s="84">
        <v>972</v>
      </c>
      <c r="BA41" s="84">
        <v>991</v>
      </c>
    </row>
    <row r="42" spans="1:53" s="9" customFormat="1" x14ac:dyDescent="0.2">
      <c r="A42" s="10" t="s">
        <v>89</v>
      </c>
      <c r="B42" s="11">
        <v>374</v>
      </c>
      <c r="C42" s="11">
        <v>45</v>
      </c>
      <c r="D42" s="11">
        <v>59</v>
      </c>
      <c r="E42" s="11" t="s">
        <v>23</v>
      </c>
      <c r="F42" s="12" t="s">
        <v>24</v>
      </c>
      <c r="G42" s="39" t="s">
        <v>80</v>
      </c>
      <c r="H42" s="11">
        <v>50.2</v>
      </c>
      <c r="I42" s="11">
        <v>10</v>
      </c>
      <c r="J42" s="27">
        <v>65400000000</v>
      </c>
      <c r="K42" s="27">
        <v>388250.00000000006</v>
      </c>
      <c r="L42" s="39" t="s">
        <v>107</v>
      </c>
      <c r="M42" s="21">
        <v>1970355</v>
      </c>
      <c r="N42" s="21">
        <v>1933583</v>
      </c>
      <c r="O42" s="21">
        <v>1933567</v>
      </c>
      <c r="P42" s="21">
        <v>1221582</v>
      </c>
      <c r="Q42" s="21">
        <v>378</v>
      </c>
      <c r="R42" s="21">
        <v>3.1E-2</v>
      </c>
      <c r="S42" s="21">
        <v>376</v>
      </c>
      <c r="T42" s="21">
        <v>42</v>
      </c>
      <c r="U42" s="21">
        <v>1.01</v>
      </c>
      <c r="V42" s="21">
        <v>29.6</v>
      </c>
      <c r="W42" s="21">
        <v>24.1</v>
      </c>
      <c r="X42" s="62">
        <f t="shared" ref="X42:X47" si="17">Q42/M42*J42*50/3000000000</f>
        <v>0.20910952594836971</v>
      </c>
      <c r="Y42" s="66">
        <f t="shared" ref="Y42:Y47" si="18">T42/M42*J42*50/3000000000</f>
        <v>2.3234391772041077E-2</v>
      </c>
      <c r="Z42" s="39" t="s">
        <v>194</v>
      </c>
      <c r="AA42" s="58">
        <v>5304306</v>
      </c>
      <c r="AB42" s="58">
        <v>3962146</v>
      </c>
      <c r="AC42" s="58">
        <v>66685</v>
      </c>
      <c r="AD42" s="92">
        <f t="shared" si="13"/>
        <v>1.6830525679770509</v>
      </c>
      <c r="AE42" s="58">
        <v>22486</v>
      </c>
      <c r="AF42" s="92">
        <f t="shared" si="14"/>
        <v>33.719727075054365</v>
      </c>
      <c r="AG42" s="58">
        <v>10624</v>
      </c>
      <c r="AH42" s="58">
        <v>2.12</v>
      </c>
      <c r="AI42" s="58">
        <v>10475</v>
      </c>
      <c r="AJ42" s="58">
        <v>58.3</v>
      </c>
      <c r="AK42" s="58">
        <v>43</v>
      </c>
      <c r="AL42" s="58">
        <v>2308</v>
      </c>
      <c r="AM42" s="58">
        <v>2325</v>
      </c>
      <c r="AN42" s="39" t="s">
        <v>195</v>
      </c>
      <c r="AO42" s="58">
        <v>4152233</v>
      </c>
      <c r="AP42" s="58">
        <v>3118907</v>
      </c>
      <c r="AQ42" s="58">
        <v>67426</v>
      </c>
      <c r="AR42" s="92">
        <f t="shared" si="15"/>
        <v>2.1618470829684888</v>
      </c>
      <c r="AS42" s="58">
        <v>8348</v>
      </c>
      <c r="AT42" s="92">
        <f t="shared" si="16"/>
        <v>12.38098063061727</v>
      </c>
      <c r="AU42" s="58">
        <v>6637</v>
      </c>
      <c r="AV42" s="58">
        <v>1.26</v>
      </c>
      <c r="AW42" s="58">
        <v>6515</v>
      </c>
      <c r="AX42" s="58">
        <v>53.9</v>
      </c>
      <c r="AY42" s="58">
        <v>40.9</v>
      </c>
      <c r="AZ42" s="58">
        <v>1430</v>
      </c>
      <c r="BA42" s="58">
        <v>1460</v>
      </c>
    </row>
    <row r="43" spans="1:53" s="9" customFormat="1" x14ac:dyDescent="0.2">
      <c r="A43" s="10" t="s">
        <v>90</v>
      </c>
      <c r="B43" s="11">
        <v>375</v>
      </c>
      <c r="C43" s="11">
        <v>46</v>
      </c>
      <c r="D43" s="11">
        <v>59</v>
      </c>
      <c r="E43" s="11" t="s">
        <v>23</v>
      </c>
      <c r="F43" s="12" t="s">
        <v>24</v>
      </c>
      <c r="G43" s="39" t="s">
        <v>80</v>
      </c>
      <c r="H43" s="11">
        <v>50.2</v>
      </c>
      <c r="I43" s="11">
        <v>10</v>
      </c>
      <c r="J43" s="27">
        <v>81300000000</v>
      </c>
      <c r="K43" s="27">
        <v>467250</v>
      </c>
      <c r="L43" s="39" t="s">
        <v>107</v>
      </c>
      <c r="M43" s="21">
        <v>2032066</v>
      </c>
      <c r="N43" s="21">
        <v>1989840</v>
      </c>
      <c r="O43" s="21">
        <v>1989833</v>
      </c>
      <c r="P43" s="21">
        <v>1262064</v>
      </c>
      <c r="Q43" s="21">
        <v>393</v>
      </c>
      <c r="R43" s="21">
        <v>3.1E-2</v>
      </c>
      <c r="S43" s="21">
        <v>391</v>
      </c>
      <c r="T43" s="21">
        <v>53</v>
      </c>
      <c r="U43" s="21">
        <v>1.01</v>
      </c>
      <c r="V43" s="21">
        <v>41.4</v>
      </c>
      <c r="W43" s="21">
        <v>22.9</v>
      </c>
      <c r="X43" s="62">
        <f t="shared" si="17"/>
        <v>0.26205595684392136</v>
      </c>
      <c r="Y43" s="66">
        <f t="shared" si="18"/>
        <v>3.5340879676152251E-2</v>
      </c>
      <c r="Z43" s="39" t="s">
        <v>194</v>
      </c>
      <c r="AA43" s="58">
        <v>5037455</v>
      </c>
      <c r="AB43" s="58">
        <v>3776153</v>
      </c>
      <c r="AC43" s="58">
        <v>60469</v>
      </c>
      <c r="AD43" s="92">
        <f t="shared" si="13"/>
        <v>1.6013387169428781</v>
      </c>
      <c r="AE43" s="58">
        <v>19166</v>
      </c>
      <c r="AF43" s="92">
        <f t="shared" si="14"/>
        <v>31.695579553159469</v>
      </c>
      <c r="AG43" s="58">
        <v>10397</v>
      </c>
      <c r="AH43" s="58">
        <v>1.84</v>
      </c>
      <c r="AI43" s="58">
        <v>10230</v>
      </c>
      <c r="AJ43" s="58">
        <v>56.9</v>
      </c>
      <c r="AK43" s="58">
        <v>40.6</v>
      </c>
      <c r="AL43" s="58">
        <v>2192</v>
      </c>
      <c r="AM43" s="58">
        <v>2209</v>
      </c>
      <c r="AN43" s="39" t="s">
        <v>195</v>
      </c>
      <c r="AO43" s="58">
        <v>4016734</v>
      </c>
      <c r="AP43" s="58">
        <v>3051383</v>
      </c>
      <c r="AQ43" s="58">
        <v>72223</v>
      </c>
      <c r="AR43" s="92">
        <f t="shared" si="15"/>
        <v>2.366893962508148</v>
      </c>
      <c r="AS43" s="58">
        <v>8491</v>
      </c>
      <c r="AT43" s="92">
        <f t="shared" si="16"/>
        <v>11.756642620771776</v>
      </c>
      <c r="AU43" s="58">
        <v>6789</v>
      </c>
      <c r="AV43" s="58">
        <v>1.25</v>
      </c>
      <c r="AW43" s="58">
        <v>6711</v>
      </c>
      <c r="AX43" s="58">
        <v>56.3</v>
      </c>
      <c r="AY43" s="58">
        <v>39.5</v>
      </c>
      <c r="AZ43" s="58">
        <v>1474</v>
      </c>
      <c r="BA43" s="58">
        <v>1506</v>
      </c>
    </row>
    <row r="44" spans="1:53" s="9" customFormat="1" x14ac:dyDescent="0.2">
      <c r="A44" s="10" t="s">
        <v>91</v>
      </c>
      <c r="B44" s="11">
        <v>376</v>
      </c>
      <c r="C44" s="11">
        <v>47</v>
      </c>
      <c r="D44" s="11">
        <v>59</v>
      </c>
      <c r="E44" s="11" t="s">
        <v>23</v>
      </c>
      <c r="F44" s="12" t="s">
        <v>24</v>
      </c>
      <c r="G44" s="39" t="s">
        <v>80</v>
      </c>
      <c r="H44" s="11">
        <v>50.2</v>
      </c>
      <c r="I44" s="11">
        <v>10</v>
      </c>
      <c r="J44" s="27">
        <v>68537500000</v>
      </c>
      <c r="K44" s="27">
        <v>481750</v>
      </c>
      <c r="L44" s="39" t="s">
        <v>107</v>
      </c>
      <c r="M44" s="21">
        <v>2048503</v>
      </c>
      <c r="N44" s="21">
        <v>2007271</v>
      </c>
      <c r="O44" s="21">
        <v>2007260</v>
      </c>
      <c r="P44" s="21">
        <v>1273722</v>
      </c>
      <c r="Q44" s="21">
        <v>423</v>
      </c>
      <c r="R44" s="21">
        <v>3.3000000000000002E-2</v>
      </c>
      <c r="S44" s="21">
        <v>422</v>
      </c>
      <c r="T44" s="21">
        <v>74</v>
      </c>
      <c r="U44" s="21">
        <v>1</v>
      </c>
      <c r="V44" s="21">
        <v>50</v>
      </c>
      <c r="W44" s="21">
        <v>43.2</v>
      </c>
      <c r="X44" s="62">
        <f t="shared" si="17"/>
        <v>0.23587437997405911</v>
      </c>
      <c r="Y44" s="66">
        <f t="shared" si="18"/>
        <v>4.1264075929268021E-2</v>
      </c>
      <c r="Z44" s="39" t="s">
        <v>194</v>
      </c>
      <c r="AA44" s="58">
        <v>5360675</v>
      </c>
      <c r="AB44" s="58">
        <v>4160936</v>
      </c>
      <c r="AC44" s="58">
        <v>70727</v>
      </c>
      <c r="AD44" s="92">
        <f t="shared" si="13"/>
        <v>1.6997858174218492</v>
      </c>
      <c r="AE44" s="58">
        <v>21581</v>
      </c>
      <c r="AF44" s="92">
        <f t="shared" si="14"/>
        <v>30.513099664908733</v>
      </c>
      <c r="AG44" s="58">
        <v>10975</v>
      </c>
      <c r="AH44" s="58">
        <v>1.97</v>
      </c>
      <c r="AI44" s="58">
        <v>10763</v>
      </c>
      <c r="AJ44" s="58">
        <v>57.1</v>
      </c>
      <c r="AK44" s="58">
        <v>41.8</v>
      </c>
      <c r="AL44" s="58">
        <v>2418</v>
      </c>
      <c r="AM44" s="58">
        <v>2438</v>
      </c>
      <c r="AN44" s="39" t="s">
        <v>195</v>
      </c>
      <c r="AO44" s="58">
        <v>4203272</v>
      </c>
      <c r="AP44" s="58">
        <v>3265694</v>
      </c>
      <c r="AQ44" s="58">
        <v>84467</v>
      </c>
      <c r="AR44" s="92">
        <f t="shared" si="15"/>
        <v>2.5864946317689288</v>
      </c>
      <c r="AS44" s="58">
        <v>9495</v>
      </c>
      <c r="AT44" s="92">
        <f t="shared" si="16"/>
        <v>11.241076396699302</v>
      </c>
      <c r="AU44" s="58">
        <v>7323</v>
      </c>
      <c r="AV44" s="58">
        <v>1.3</v>
      </c>
      <c r="AW44" s="58">
        <v>7216</v>
      </c>
      <c r="AX44" s="58">
        <v>54.8</v>
      </c>
      <c r="AY44" s="58">
        <v>38.200000000000003</v>
      </c>
      <c r="AZ44" s="58">
        <v>1533</v>
      </c>
      <c r="BA44" s="58">
        <v>1570</v>
      </c>
    </row>
    <row r="45" spans="1:53" s="32" customFormat="1" x14ac:dyDescent="0.2">
      <c r="A45" s="35" t="s">
        <v>92</v>
      </c>
      <c r="B45" s="31">
        <v>377</v>
      </c>
      <c r="C45" s="31">
        <v>48</v>
      </c>
      <c r="D45" s="31">
        <v>59</v>
      </c>
      <c r="E45" s="31" t="s">
        <v>46</v>
      </c>
      <c r="F45" s="36" t="s">
        <v>24</v>
      </c>
      <c r="G45" s="106" t="s">
        <v>80</v>
      </c>
      <c r="H45" s="31">
        <v>63.3</v>
      </c>
      <c r="I45" s="31">
        <v>10</v>
      </c>
      <c r="J45" s="38">
        <v>57825000000</v>
      </c>
      <c r="K45" s="38">
        <v>244575</v>
      </c>
      <c r="L45" s="106" t="s">
        <v>107</v>
      </c>
      <c r="M45" s="34">
        <v>1950996</v>
      </c>
      <c r="N45" s="34">
        <v>1919560</v>
      </c>
      <c r="O45" s="34">
        <v>1919547</v>
      </c>
      <c r="P45" s="34">
        <v>1377974</v>
      </c>
      <c r="Q45" s="34">
        <v>863</v>
      </c>
      <c r="R45" s="34">
        <v>6.3E-2</v>
      </c>
      <c r="S45" s="34">
        <v>863</v>
      </c>
      <c r="T45" s="34">
        <v>117</v>
      </c>
      <c r="U45" s="34">
        <v>1</v>
      </c>
      <c r="V45" s="34">
        <v>45.5</v>
      </c>
      <c r="W45" s="34">
        <v>27.8</v>
      </c>
      <c r="X45" s="65">
        <f t="shared" si="17"/>
        <v>0.42630341118075077</v>
      </c>
      <c r="Y45" s="70">
        <f t="shared" si="18"/>
        <v>5.7795479847216495E-2</v>
      </c>
      <c r="Z45" s="106" t="s">
        <v>194</v>
      </c>
      <c r="AA45" s="104">
        <v>5440317</v>
      </c>
      <c r="AB45" s="104">
        <v>4544148</v>
      </c>
      <c r="AC45" s="104">
        <v>101561</v>
      </c>
      <c r="AD45" s="105">
        <f t="shared" si="13"/>
        <v>2.2349844239228123</v>
      </c>
      <c r="AE45" s="104">
        <v>50865</v>
      </c>
      <c r="AF45" s="105">
        <f t="shared" si="14"/>
        <v>50.083201228818155</v>
      </c>
      <c r="AG45" s="104">
        <v>26833</v>
      </c>
      <c r="AH45" s="104">
        <v>1.9</v>
      </c>
      <c r="AI45" s="104">
        <v>25652</v>
      </c>
      <c r="AJ45" s="104">
        <v>54.7</v>
      </c>
      <c r="AK45" s="104">
        <v>39.799999999999997</v>
      </c>
      <c r="AL45" s="104">
        <v>5620</v>
      </c>
      <c r="AM45" s="104">
        <v>5648</v>
      </c>
      <c r="AN45" s="106" t="s">
        <v>195</v>
      </c>
      <c r="AO45" s="104">
        <v>4296971</v>
      </c>
      <c r="AP45" s="104">
        <v>3591795</v>
      </c>
      <c r="AQ45" s="104">
        <v>90109</v>
      </c>
      <c r="AR45" s="105">
        <f t="shared" si="15"/>
        <v>2.5087456271864066</v>
      </c>
      <c r="AS45" s="104">
        <v>22123</v>
      </c>
      <c r="AT45" s="105">
        <f t="shared" si="16"/>
        <v>24.5513766660378</v>
      </c>
      <c r="AU45" s="104">
        <v>17133</v>
      </c>
      <c r="AV45" s="104">
        <v>1.29</v>
      </c>
      <c r="AW45" s="104">
        <v>17256</v>
      </c>
      <c r="AX45" s="104">
        <v>54.4</v>
      </c>
      <c r="AY45" s="104">
        <v>39.700000000000003</v>
      </c>
      <c r="AZ45" s="104">
        <v>3661</v>
      </c>
      <c r="BA45" s="104">
        <v>3766</v>
      </c>
    </row>
    <row r="46" spans="1:53" s="32" customFormat="1" x14ac:dyDescent="0.2">
      <c r="A46" s="35" t="s">
        <v>93</v>
      </c>
      <c r="B46" s="31">
        <v>378</v>
      </c>
      <c r="C46" s="31">
        <v>49</v>
      </c>
      <c r="D46" s="31">
        <v>59</v>
      </c>
      <c r="E46" s="31" t="s">
        <v>46</v>
      </c>
      <c r="F46" s="36" t="s">
        <v>24</v>
      </c>
      <c r="G46" s="106" t="s">
        <v>80</v>
      </c>
      <c r="H46" s="31">
        <v>63.3</v>
      </c>
      <c r="I46" s="31">
        <v>10</v>
      </c>
      <c r="J46" s="38">
        <v>84675000000</v>
      </c>
      <c r="K46" s="38">
        <v>348750</v>
      </c>
      <c r="L46" s="106" t="s">
        <v>107</v>
      </c>
      <c r="M46" s="34">
        <v>1490887</v>
      </c>
      <c r="N46" s="34">
        <v>1465847</v>
      </c>
      <c r="O46" s="34">
        <v>1465840</v>
      </c>
      <c r="P46" s="34">
        <v>1053152</v>
      </c>
      <c r="Q46" s="34">
        <v>614</v>
      </c>
      <c r="R46" s="34">
        <v>5.8000000000000003E-2</v>
      </c>
      <c r="S46" s="34">
        <v>614</v>
      </c>
      <c r="T46" s="34">
        <v>105</v>
      </c>
      <c r="U46" s="34">
        <v>1</v>
      </c>
      <c r="V46" s="34">
        <v>46.2</v>
      </c>
      <c r="W46" s="34">
        <v>36.5</v>
      </c>
      <c r="X46" s="65">
        <f t="shared" si="17"/>
        <v>0.58120266660048681</v>
      </c>
      <c r="Y46" s="70">
        <f t="shared" si="18"/>
        <v>9.93913354935686E-2</v>
      </c>
      <c r="Z46" s="106" t="s">
        <v>194</v>
      </c>
      <c r="AA46" s="104">
        <v>4457388</v>
      </c>
      <c r="AB46" s="104">
        <v>3658121</v>
      </c>
      <c r="AC46" s="104">
        <v>76716</v>
      </c>
      <c r="AD46" s="105">
        <f t="shared" si="13"/>
        <v>2.0971422213754001</v>
      </c>
      <c r="AE46" s="104">
        <v>38271</v>
      </c>
      <c r="AF46" s="105">
        <f t="shared" si="14"/>
        <v>49.886594712967309</v>
      </c>
      <c r="AG46" s="104">
        <v>25371</v>
      </c>
      <c r="AH46" s="104">
        <v>1.51</v>
      </c>
      <c r="AI46" s="104">
        <v>24260</v>
      </c>
      <c r="AJ46" s="104">
        <v>52.7</v>
      </c>
      <c r="AK46" s="104">
        <v>38.4</v>
      </c>
      <c r="AL46" s="104">
        <v>5170</v>
      </c>
      <c r="AM46" s="104">
        <v>5215</v>
      </c>
      <c r="AN46" s="106" t="s">
        <v>195</v>
      </c>
      <c r="AO46" s="104">
        <v>3527286</v>
      </c>
      <c r="AP46" s="104">
        <v>2909641</v>
      </c>
      <c r="AQ46" s="104">
        <v>66048</v>
      </c>
      <c r="AR46" s="105">
        <f t="shared" si="15"/>
        <v>2.2699707627160874</v>
      </c>
      <c r="AS46" s="104">
        <v>17145</v>
      </c>
      <c r="AT46" s="105">
        <f t="shared" si="16"/>
        <v>25.958393895348834</v>
      </c>
      <c r="AU46" s="104">
        <v>14605</v>
      </c>
      <c r="AV46" s="104">
        <v>1.17</v>
      </c>
      <c r="AW46" s="104">
        <v>14711</v>
      </c>
      <c r="AX46" s="104">
        <v>53.5</v>
      </c>
      <c r="AY46" s="104">
        <v>37.299999999999997</v>
      </c>
      <c r="AZ46" s="104">
        <v>3026</v>
      </c>
      <c r="BA46" s="104">
        <v>3128</v>
      </c>
    </row>
    <row r="47" spans="1:53" s="32" customFormat="1" x14ac:dyDescent="0.2">
      <c r="A47" s="35" t="s">
        <v>94</v>
      </c>
      <c r="B47" s="31">
        <v>379</v>
      </c>
      <c r="C47" s="31">
        <v>50</v>
      </c>
      <c r="D47" s="31">
        <v>59</v>
      </c>
      <c r="E47" s="31" t="s">
        <v>46</v>
      </c>
      <c r="F47" s="36" t="s">
        <v>24</v>
      </c>
      <c r="G47" s="106" t="s">
        <v>80</v>
      </c>
      <c r="H47" s="31">
        <v>63.3</v>
      </c>
      <c r="I47" s="31">
        <v>10</v>
      </c>
      <c r="J47" s="38">
        <v>58462500000</v>
      </c>
      <c r="K47" s="38">
        <v>210650</v>
      </c>
      <c r="L47" s="106" t="s">
        <v>107</v>
      </c>
      <c r="M47" s="34">
        <v>1723947</v>
      </c>
      <c r="N47" s="34">
        <v>1696576</v>
      </c>
      <c r="O47" s="34">
        <v>1696569</v>
      </c>
      <c r="P47" s="34">
        <v>1217196</v>
      </c>
      <c r="Q47" s="34">
        <v>703</v>
      </c>
      <c r="R47" s="34">
        <v>5.8000000000000003E-2</v>
      </c>
      <c r="S47" s="34">
        <v>703</v>
      </c>
      <c r="T47" s="34">
        <v>95</v>
      </c>
      <c r="U47" s="34">
        <v>1</v>
      </c>
      <c r="V47" s="34">
        <v>37.700000000000003</v>
      </c>
      <c r="W47" s="34">
        <v>37.200000000000003</v>
      </c>
      <c r="X47" s="65">
        <f t="shared" si="17"/>
        <v>0.39733566345137056</v>
      </c>
      <c r="Y47" s="70">
        <f t="shared" si="18"/>
        <v>5.3694008574509539E-2</v>
      </c>
      <c r="Z47" s="106" t="s">
        <v>194</v>
      </c>
      <c r="AA47" s="104">
        <v>4856987</v>
      </c>
      <c r="AB47" s="104">
        <v>4007066</v>
      </c>
      <c r="AC47" s="104">
        <v>93610</v>
      </c>
      <c r="AD47" s="105">
        <f t="shared" si="13"/>
        <v>2.3361232382995438</v>
      </c>
      <c r="AE47" s="104">
        <v>46086</v>
      </c>
      <c r="AF47" s="105">
        <f t="shared" si="14"/>
        <v>49.231919666702275</v>
      </c>
      <c r="AG47" s="104">
        <v>23638</v>
      </c>
      <c r="AH47" s="104">
        <v>1.95</v>
      </c>
      <c r="AI47" s="104">
        <v>22710</v>
      </c>
      <c r="AJ47" s="104">
        <v>53.9</v>
      </c>
      <c r="AK47" s="104">
        <v>38.9</v>
      </c>
      <c r="AL47" s="104">
        <v>4887</v>
      </c>
      <c r="AM47" s="104">
        <v>4917</v>
      </c>
      <c r="AN47" s="106" t="s">
        <v>195</v>
      </c>
      <c r="AO47" s="104">
        <v>3652713</v>
      </c>
      <c r="AP47" s="104">
        <v>3056990</v>
      </c>
      <c r="AQ47" s="104">
        <v>72777</v>
      </c>
      <c r="AR47" s="105">
        <f t="shared" si="15"/>
        <v>2.3806751085217814</v>
      </c>
      <c r="AS47" s="104">
        <v>17255</v>
      </c>
      <c r="AT47" s="105">
        <f t="shared" si="16"/>
        <v>23.709413688390562</v>
      </c>
      <c r="AU47" s="104">
        <v>13889</v>
      </c>
      <c r="AV47" s="104">
        <v>1.24</v>
      </c>
      <c r="AW47" s="104">
        <v>14010</v>
      </c>
      <c r="AX47" s="104">
        <v>54.4</v>
      </c>
      <c r="AY47" s="104">
        <v>38.4</v>
      </c>
      <c r="AZ47" s="104">
        <v>2939</v>
      </c>
      <c r="BA47" s="104">
        <v>3056</v>
      </c>
    </row>
    <row r="48" spans="1:53" s="118" customFormat="1" x14ac:dyDescent="0.2">
      <c r="A48" s="122" t="s">
        <v>186</v>
      </c>
      <c r="B48" s="107"/>
      <c r="C48" s="107"/>
      <c r="D48" s="107"/>
      <c r="E48" s="107"/>
      <c r="F48" s="108"/>
      <c r="G48" s="121"/>
      <c r="H48" s="107"/>
      <c r="I48" s="107"/>
      <c r="J48" s="110"/>
      <c r="K48" s="110"/>
      <c r="L48" s="12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2"/>
      <c r="Y48" s="113"/>
      <c r="Z48" s="121"/>
      <c r="AA48" s="119"/>
      <c r="AB48" s="119"/>
      <c r="AC48" s="119"/>
      <c r="AD48" s="120"/>
      <c r="AE48" s="119"/>
      <c r="AF48" s="120"/>
      <c r="AG48" s="119"/>
      <c r="AH48" s="119"/>
      <c r="AI48" s="119">
        <v>122853</v>
      </c>
      <c r="AJ48" s="119"/>
      <c r="AK48" s="119"/>
      <c r="AL48" s="119"/>
      <c r="AM48" s="119">
        <v>33097</v>
      </c>
      <c r="AN48" s="121"/>
      <c r="AO48" s="119"/>
      <c r="AP48" s="119"/>
      <c r="AQ48" s="119"/>
      <c r="AR48" s="120"/>
      <c r="AS48" s="119"/>
      <c r="AT48" s="120"/>
      <c r="AU48" s="119"/>
      <c r="AV48" s="119"/>
      <c r="AW48" s="119">
        <v>90844</v>
      </c>
      <c r="AX48" s="119"/>
      <c r="AY48" s="119"/>
      <c r="AZ48" s="119"/>
      <c r="BA48" s="119">
        <v>21680</v>
      </c>
    </row>
    <row r="49" spans="1:39" s="2" customFormat="1" x14ac:dyDescent="0.2">
      <c r="A49" s="40"/>
      <c r="B49" s="6"/>
      <c r="C49" s="6"/>
      <c r="D49" s="6"/>
      <c r="E49" s="6"/>
      <c r="F49" s="6"/>
      <c r="H49" s="6"/>
      <c r="I49" s="6"/>
      <c r="J49" s="41"/>
      <c r="K49" s="41"/>
      <c r="L49" s="40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6"/>
      <c r="Y49" s="47"/>
      <c r="Z49" s="40"/>
      <c r="AA49" s="40"/>
      <c r="AB49" s="40"/>
      <c r="AC49" s="40"/>
      <c r="AD49" s="89"/>
      <c r="AE49" s="40"/>
      <c r="AF49" s="89"/>
      <c r="AG49" s="40"/>
      <c r="AH49" s="40"/>
      <c r="AI49" s="40"/>
      <c r="AJ49" s="40"/>
      <c r="AK49" s="40"/>
      <c r="AL49" s="40"/>
      <c r="AM49" s="40"/>
    </row>
    <row r="50" spans="1:39" s="79" customFormat="1" ht="18.75" customHeight="1" x14ac:dyDescent="0.3">
      <c r="A50" s="80" t="s">
        <v>163</v>
      </c>
    </row>
    <row r="51" spans="1:39" s="9" customFormat="1" x14ac:dyDescent="0.2">
      <c r="A51" s="58" t="s">
        <v>141</v>
      </c>
      <c r="B51" s="58">
        <v>362</v>
      </c>
      <c r="C51" s="58">
        <v>30</v>
      </c>
      <c r="D51" s="9">
        <v>23</v>
      </c>
      <c r="E51" s="58" t="s">
        <v>142</v>
      </c>
      <c r="F51" s="58" t="s">
        <v>97</v>
      </c>
      <c r="G51" s="58" t="s">
        <v>143</v>
      </c>
      <c r="H51" s="58">
        <v>28.4</v>
      </c>
      <c r="I51" s="58">
        <v>3</v>
      </c>
      <c r="J51" s="59">
        <v>25300000000</v>
      </c>
      <c r="K51" s="59">
        <v>91300</v>
      </c>
      <c r="L51" s="58" t="s">
        <v>160</v>
      </c>
      <c r="M51" s="58">
        <v>3324952</v>
      </c>
      <c r="N51" s="58">
        <v>3280621</v>
      </c>
      <c r="O51" s="58">
        <v>3280508</v>
      </c>
      <c r="P51" s="58">
        <v>822698</v>
      </c>
      <c r="Q51" s="58">
        <v>110</v>
      </c>
      <c r="R51" s="58">
        <v>1.2999999999999999E-2</v>
      </c>
      <c r="S51" s="58">
        <v>110</v>
      </c>
      <c r="T51" s="58">
        <v>7</v>
      </c>
      <c r="U51" s="58">
        <v>1</v>
      </c>
      <c r="V51" s="58">
        <v>16.7</v>
      </c>
      <c r="W51" s="58">
        <v>16</v>
      </c>
      <c r="X51" s="62">
        <f>Q51/M51*J51*50/3000000000</f>
        <v>1.3950076071273611E-2</v>
      </c>
      <c r="Y51" s="66">
        <f>T51/M51*J51*50/3000000000</f>
        <v>8.8773211362650265E-4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s="16" customFormat="1" x14ac:dyDescent="0.2">
      <c r="A52" s="102" t="s">
        <v>126</v>
      </c>
      <c r="B52" s="102">
        <v>309</v>
      </c>
      <c r="C52" s="102">
        <v>80</v>
      </c>
      <c r="D52" s="15">
        <v>64</v>
      </c>
      <c r="E52" s="102" t="s">
        <v>127</v>
      </c>
      <c r="F52" s="102" t="s">
        <v>97</v>
      </c>
      <c r="G52" s="102" t="s">
        <v>134</v>
      </c>
      <c r="H52" s="102">
        <v>58.6</v>
      </c>
      <c r="I52" s="102">
        <v>10</v>
      </c>
      <c r="J52" s="147">
        <v>151000000000</v>
      </c>
      <c r="K52" s="147">
        <v>973000</v>
      </c>
      <c r="L52" s="14" t="s">
        <v>136</v>
      </c>
      <c r="M52" s="102">
        <v>3380239</v>
      </c>
      <c r="N52" s="102">
        <v>3328088</v>
      </c>
      <c r="O52" s="102">
        <v>3328075</v>
      </c>
      <c r="P52" s="102">
        <v>1977166</v>
      </c>
      <c r="Q52" s="102">
        <v>236</v>
      </c>
      <c r="R52" s="102">
        <v>1.2E-2</v>
      </c>
      <c r="S52" s="102">
        <v>235</v>
      </c>
      <c r="T52" s="102">
        <v>23</v>
      </c>
      <c r="U52" s="102">
        <v>1</v>
      </c>
      <c r="V52" s="102">
        <v>31</v>
      </c>
      <c r="W52" s="102">
        <v>13.9</v>
      </c>
      <c r="X52" s="64">
        <f>Q52/M52*J52*50/3000000000</f>
        <v>0.17570749681703962</v>
      </c>
      <c r="Y52" s="68">
        <f>T52/M52*J52*50/3000000000</f>
        <v>1.7124035706745391E-2</v>
      </c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</row>
    <row r="53" spans="1:39" s="98" customFormat="1" x14ac:dyDescent="0.2">
      <c r="A53" s="101" t="s">
        <v>128</v>
      </c>
      <c r="B53" s="101">
        <v>310</v>
      </c>
      <c r="C53" s="101">
        <v>81</v>
      </c>
      <c r="D53" s="97">
        <v>64</v>
      </c>
      <c r="E53" s="101" t="s">
        <v>129</v>
      </c>
      <c r="F53" s="101" t="s">
        <v>97</v>
      </c>
      <c r="G53" s="101" t="s">
        <v>134</v>
      </c>
      <c r="H53" s="101">
        <v>61.4</v>
      </c>
      <c r="I53" s="101">
        <v>10</v>
      </c>
      <c r="J53" s="146">
        <v>129000000000</v>
      </c>
      <c r="K53" s="146">
        <v>831000</v>
      </c>
      <c r="L53" s="96" t="s">
        <v>136</v>
      </c>
      <c r="M53" s="101">
        <v>3387813</v>
      </c>
      <c r="N53" s="101">
        <v>3331565</v>
      </c>
      <c r="O53" s="101">
        <v>3331551</v>
      </c>
      <c r="P53" s="101">
        <v>2115064</v>
      </c>
      <c r="Q53" s="101">
        <v>274</v>
      </c>
      <c r="R53" s="101">
        <v>1.2999999999999999E-2</v>
      </c>
      <c r="S53" s="101">
        <v>274</v>
      </c>
      <c r="T53" s="101">
        <v>31</v>
      </c>
      <c r="U53" s="101">
        <v>1</v>
      </c>
      <c r="V53" s="101">
        <v>35.200000000000003</v>
      </c>
      <c r="W53" s="101">
        <v>28.6</v>
      </c>
      <c r="X53" s="99">
        <f>Q53/M53*J53*50/3000000000</f>
        <v>0.17388799204678651</v>
      </c>
      <c r="Y53" s="100">
        <f>T53/M53*J53*50/3000000000</f>
        <v>1.9673458954198478E-2</v>
      </c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</row>
    <row r="54" spans="1:39" s="32" customFormat="1" x14ac:dyDescent="0.2">
      <c r="A54" s="104" t="s">
        <v>130</v>
      </c>
      <c r="B54" s="104">
        <v>311</v>
      </c>
      <c r="C54" s="104">
        <v>82</v>
      </c>
      <c r="D54" s="30">
        <v>64</v>
      </c>
      <c r="E54" s="104" t="s">
        <v>131</v>
      </c>
      <c r="F54" s="104" t="s">
        <v>97</v>
      </c>
      <c r="G54" s="104" t="s">
        <v>134</v>
      </c>
      <c r="H54" s="104">
        <v>50.7</v>
      </c>
      <c r="I54" s="104">
        <v>10</v>
      </c>
      <c r="J54" s="148">
        <v>167000000000</v>
      </c>
      <c r="K54" s="148">
        <v>932000</v>
      </c>
      <c r="L54" s="29" t="s">
        <v>136</v>
      </c>
      <c r="M54" s="104">
        <v>2897137</v>
      </c>
      <c r="N54" s="104">
        <v>2844179</v>
      </c>
      <c r="O54" s="104">
        <v>2844174</v>
      </c>
      <c r="P54" s="104">
        <v>1880948</v>
      </c>
      <c r="Q54" s="104">
        <v>1139</v>
      </c>
      <c r="R54" s="104">
        <v>6.0999999999999999E-2</v>
      </c>
      <c r="S54" s="104">
        <v>1132</v>
      </c>
      <c r="T54" s="104">
        <v>188</v>
      </c>
      <c r="U54" s="104">
        <v>1.01</v>
      </c>
      <c r="V54" s="104">
        <v>57</v>
      </c>
      <c r="W54" s="104">
        <v>38</v>
      </c>
      <c r="X54" s="65">
        <f>Q54/M54*J54*50/3000000000</f>
        <v>1.0942584581490853</v>
      </c>
      <c r="Y54" s="70">
        <f>T54/M54*J54*50/3000000000</f>
        <v>0.18061509230204395</v>
      </c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</row>
    <row r="55" spans="1:39" s="2" customFormat="1" x14ac:dyDescent="0.2">
      <c r="A55" s="60" t="s">
        <v>193</v>
      </c>
      <c r="B55" s="56"/>
      <c r="C55" s="56"/>
      <c r="D55" s="6"/>
      <c r="E55" s="56"/>
      <c r="F55" s="56"/>
      <c r="G55" s="56"/>
      <c r="H55" s="56"/>
      <c r="I55" s="56"/>
      <c r="J55" s="57"/>
      <c r="K55" s="57"/>
      <c r="L55" s="40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61"/>
      <c r="Y55" s="67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</row>
    <row r="56" spans="1:39" s="2" customFormat="1" x14ac:dyDescent="0.2">
      <c r="A56" s="56"/>
      <c r="B56" s="56"/>
      <c r="C56" s="56"/>
      <c r="D56" s="6"/>
      <c r="E56" s="56"/>
      <c r="F56" s="56"/>
      <c r="G56" s="56"/>
      <c r="H56" s="56"/>
      <c r="I56" s="56"/>
      <c r="J56" s="57"/>
      <c r="K56" s="57"/>
      <c r="L56" s="40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61"/>
      <c r="Y56" s="67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</row>
    <row r="57" spans="1:39" s="80" customFormat="1" ht="18.75" customHeight="1" x14ac:dyDescent="0.3">
      <c r="A57" s="80" t="s">
        <v>167</v>
      </c>
    </row>
    <row r="58" spans="1:39" s="2" customFormat="1" x14ac:dyDescent="0.2">
      <c r="A58" s="56" t="s">
        <v>132</v>
      </c>
      <c r="B58" s="56">
        <v>312</v>
      </c>
      <c r="C58" s="56">
        <v>83</v>
      </c>
      <c r="D58" s="6">
        <v>64</v>
      </c>
      <c r="E58" s="56" t="s">
        <v>133</v>
      </c>
      <c r="F58" s="56" t="s">
        <v>98</v>
      </c>
      <c r="G58" s="56" t="s">
        <v>135</v>
      </c>
      <c r="H58" s="56">
        <v>14.1</v>
      </c>
      <c r="I58" s="56">
        <v>10</v>
      </c>
      <c r="J58" s="57">
        <v>4770000000</v>
      </c>
      <c r="K58" s="57">
        <v>771000</v>
      </c>
      <c r="L58" s="40" t="s">
        <v>136</v>
      </c>
      <c r="M58" s="56">
        <v>3350065</v>
      </c>
      <c r="N58" s="56">
        <v>3297494</v>
      </c>
      <c r="O58" s="56">
        <v>3297469</v>
      </c>
      <c r="P58" s="56">
        <v>1818602</v>
      </c>
      <c r="Q58" s="56">
        <v>8161</v>
      </c>
      <c r="R58" s="56">
        <v>0.44900000000000001</v>
      </c>
      <c r="S58" s="56">
        <v>8116</v>
      </c>
      <c r="T58" s="56">
        <v>49</v>
      </c>
      <c r="U58" s="56">
        <v>1.01</v>
      </c>
      <c r="V58" s="56">
        <v>1.7</v>
      </c>
      <c r="W58" s="56">
        <v>1.5</v>
      </c>
      <c r="X58" s="61">
        <f>Q58/M58*J58*50/3000000000</f>
        <v>0.19366773480514557</v>
      </c>
      <c r="Y58" s="71">
        <f>R58/N58*K58*50/3000000000</f>
        <v>1.7497075051539138E-9</v>
      </c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</row>
    <row r="59" spans="1:39" s="2" customFormat="1" x14ac:dyDescent="0.2">
      <c r="A59" s="56"/>
      <c r="B59" s="56"/>
      <c r="C59" s="56"/>
      <c r="D59" s="6"/>
      <c r="E59" s="56"/>
      <c r="F59" s="56"/>
      <c r="G59" s="56"/>
      <c r="H59" s="56"/>
      <c r="I59" s="56"/>
      <c r="J59" s="57"/>
      <c r="K59" s="57"/>
      <c r="L59" s="40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61"/>
      <c r="Y59" s="71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</row>
    <row r="60" spans="1:39" s="81" customFormat="1" ht="18.75" customHeight="1" x14ac:dyDescent="0.3">
      <c r="A60" s="81" t="s">
        <v>161</v>
      </c>
    </row>
    <row r="61" spans="1:39" s="2" customFormat="1" x14ac:dyDescent="0.2">
      <c r="A61" s="56" t="s">
        <v>137</v>
      </c>
      <c r="B61" s="56">
        <v>358</v>
      </c>
      <c r="C61" s="56">
        <v>26</v>
      </c>
      <c r="D61" s="2">
        <v>23</v>
      </c>
      <c r="E61" s="56" t="s">
        <v>138</v>
      </c>
      <c r="F61" s="56" t="s">
        <v>139</v>
      </c>
      <c r="G61" s="56" t="s">
        <v>140</v>
      </c>
      <c r="H61" s="56">
        <v>29.2</v>
      </c>
      <c r="I61" s="56">
        <v>3</v>
      </c>
      <c r="J61" s="57">
        <v>60000000000</v>
      </c>
      <c r="K61" s="57">
        <v>114000</v>
      </c>
      <c r="L61" s="56" t="s">
        <v>160</v>
      </c>
      <c r="M61" s="56">
        <v>3354485</v>
      </c>
      <c r="N61" s="56">
        <v>3304927</v>
      </c>
      <c r="O61" s="56">
        <v>3304845</v>
      </c>
      <c r="P61" s="56">
        <v>1243418</v>
      </c>
      <c r="Q61" s="56">
        <v>101</v>
      </c>
      <c r="R61" s="56">
        <v>101</v>
      </c>
      <c r="S61" s="56">
        <v>8.0000000000000002E-3</v>
      </c>
      <c r="T61" s="56">
        <v>5</v>
      </c>
      <c r="U61" s="56">
        <v>1</v>
      </c>
      <c r="V61" s="56">
        <v>20</v>
      </c>
      <c r="W61" s="56">
        <v>7.1</v>
      </c>
      <c r="X61" s="61">
        <f>Q61/M61*J61*50/3000000000</f>
        <v>3.0108943697765827E-2</v>
      </c>
      <c r="Y61" s="67">
        <f>T61/M61*J61*50/3000000000</f>
        <v>1.4905417672161298E-3</v>
      </c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</row>
    <row r="62" spans="1:39" s="2" customFormat="1" x14ac:dyDescent="0.2">
      <c r="A62" s="56"/>
      <c r="B62" s="56"/>
      <c r="C62" s="56"/>
      <c r="E62" s="56"/>
      <c r="F62" s="56"/>
      <c r="G62" s="56"/>
      <c r="H62" s="56"/>
      <c r="I62" s="56"/>
      <c r="J62" s="57"/>
      <c r="K62" s="57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61"/>
      <c r="Y62" s="71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</row>
    <row r="63" spans="1:39" s="82" customFormat="1" ht="18.75" customHeight="1" x14ac:dyDescent="0.3">
      <c r="A63" s="82" t="s">
        <v>164</v>
      </c>
    </row>
    <row r="64" spans="1:39" s="2" customFormat="1" x14ac:dyDescent="0.2">
      <c r="A64" s="56" t="s">
        <v>144</v>
      </c>
      <c r="B64" s="56">
        <v>363</v>
      </c>
      <c r="C64" s="56">
        <v>31</v>
      </c>
      <c r="D64" s="2">
        <v>23</v>
      </c>
      <c r="E64" s="56" t="s">
        <v>145</v>
      </c>
      <c r="F64" s="56" t="s">
        <v>146</v>
      </c>
      <c r="G64" s="56" t="s">
        <v>147</v>
      </c>
      <c r="H64" s="56">
        <v>25.2</v>
      </c>
      <c r="I64" s="56">
        <v>3</v>
      </c>
      <c r="J64" s="57">
        <v>7130000000</v>
      </c>
      <c r="K64" s="57">
        <v>71500</v>
      </c>
      <c r="L64" s="56" t="s">
        <v>160</v>
      </c>
      <c r="M64" s="56">
        <v>3892150</v>
      </c>
      <c r="N64" s="56">
        <v>3760859</v>
      </c>
      <c r="O64" s="56">
        <v>3760542</v>
      </c>
      <c r="P64" s="56">
        <v>1567169</v>
      </c>
      <c r="Q64" s="56">
        <v>1684</v>
      </c>
      <c r="R64" s="56">
        <v>1684</v>
      </c>
      <c r="S64" s="56">
        <v>0.107</v>
      </c>
      <c r="T64" s="56">
        <v>13</v>
      </c>
      <c r="U64" s="56">
        <v>1.01</v>
      </c>
      <c r="V64" s="56">
        <v>2.8</v>
      </c>
      <c r="W64" s="56">
        <v>0.8</v>
      </c>
      <c r="X64" s="61">
        <f>Q64/M64*J64*50/3000000000</f>
        <v>5.1415113326396283E-2</v>
      </c>
      <c r="Y64" s="67">
        <f>T64/M64*J64*50/3000000000</f>
        <v>3.9691001974058898E-4</v>
      </c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</row>
    <row r="65" spans="1:39" s="2" customFormat="1" x14ac:dyDescent="0.2">
      <c r="A65" s="56"/>
      <c r="B65" s="56"/>
      <c r="C65" s="56"/>
      <c r="E65" s="56"/>
      <c r="F65" s="56"/>
      <c r="G65" s="56"/>
      <c r="H65" s="56"/>
      <c r="I65" s="56"/>
      <c r="J65" s="57"/>
      <c r="K65" s="57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61"/>
      <c r="Y65" s="71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</row>
    <row r="66" spans="1:39" s="82" customFormat="1" ht="18.75" customHeight="1" x14ac:dyDescent="0.3">
      <c r="A66" s="82" t="s">
        <v>165</v>
      </c>
    </row>
    <row r="67" spans="1:39" s="2" customFormat="1" x14ac:dyDescent="0.2">
      <c r="A67" s="56" t="s">
        <v>148</v>
      </c>
      <c r="B67" s="56">
        <v>364</v>
      </c>
      <c r="C67" s="56">
        <v>32</v>
      </c>
      <c r="D67" s="2">
        <v>23</v>
      </c>
      <c r="E67" s="56" t="s">
        <v>149</v>
      </c>
      <c r="F67" s="56" t="s">
        <v>150</v>
      </c>
      <c r="G67" s="56" t="s">
        <v>151</v>
      </c>
      <c r="H67" s="56">
        <v>43.2</v>
      </c>
      <c r="I67" s="56">
        <v>3</v>
      </c>
      <c r="J67" s="57">
        <v>3230000000</v>
      </c>
      <c r="K67" s="57">
        <v>35000</v>
      </c>
      <c r="L67" s="56" t="s">
        <v>160</v>
      </c>
      <c r="M67" s="56">
        <v>6100663</v>
      </c>
      <c r="N67" s="56">
        <v>5859555</v>
      </c>
      <c r="O67" s="56">
        <v>5858853</v>
      </c>
      <c r="P67" s="56">
        <v>1510242</v>
      </c>
      <c r="Q67" s="56">
        <v>421</v>
      </c>
      <c r="R67" s="56">
        <v>421</v>
      </c>
      <c r="S67" s="56">
        <v>2.8000000000000001E-2</v>
      </c>
      <c r="T67" s="56">
        <v>17</v>
      </c>
      <c r="U67" s="56">
        <v>1.01</v>
      </c>
      <c r="V67" s="56">
        <v>10.8</v>
      </c>
      <c r="W67" s="56">
        <v>6.2</v>
      </c>
      <c r="X67" s="61">
        <f>Q67/M67*J67*50/3000000000</f>
        <v>3.7149787381032737E-3</v>
      </c>
      <c r="Y67" s="67">
        <f>T67/M67*J67*50/3000000000</f>
        <v>1.5001101792816072E-4</v>
      </c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</row>
    <row r="68" spans="1:39" s="2" customFormat="1" x14ac:dyDescent="0.2">
      <c r="A68" s="56"/>
      <c r="B68" s="56"/>
      <c r="C68" s="56"/>
      <c r="E68" s="56"/>
      <c r="F68" s="56"/>
      <c r="G68" s="56"/>
      <c r="H68" s="56"/>
      <c r="I68" s="56"/>
      <c r="J68" s="57"/>
      <c r="K68" s="57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61"/>
      <c r="Y68" s="71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</row>
    <row r="69" spans="1:39" s="82" customFormat="1" ht="18.75" customHeight="1" x14ac:dyDescent="0.3">
      <c r="A69" s="82" t="s">
        <v>166</v>
      </c>
    </row>
    <row r="70" spans="1:39" s="2" customFormat="1" x14ac:dyDescent="0.2">
      <c r="A70" s="56" t="s">
        <v>152</v>
      </c>
      <c r="B70" s="56">
        <v>365</v>
      </c>
      <c r="C70" s="56">
        <v>33</v>
      </c>
      <c r="D70" s="2">
        <v>23</v>
      </c>
      <c r="E70" s="56" t="s">
        <v>153</v>
      </c>
      <c r="F70" s="56" t="s">
        <v>154</v>
      </c>
      <c r="G70" s="56" t="s">
        <v>155</v>
      </c>
      <c r="H70" s="56">
        <v>29</v>
      </c>
      <c r="I70" s="56">
        <v>3</v>
      </c>
      <c r="J70" s="57">
        <v>13400000000</v>
      </c>
      <c r="K70" s="57">
        <v>76500</v>
      </c>
      <c r="L70" s="56" t="s">
        <v>160</v>
      </c>
      <c r="M70" s="56">
        <v>4959526</v>
      </c>
      <c r="N70" s="56">
        <v>4850611</v>
      </c>
      <c r="O70" s="56">
        <v>4850392</v>
      </c>
      <c r="P70" s="56">
        <v>2306937</v>
      </c>
      <c r="Q70" s="56">
        <v>892</v>
      </c>
      <c r="R70" s="56">
        <v>892</v>
      </c>
      <c r="S70" s="56">
        <v>3.9E-2</v>
      </c>
      <c r="T70" s="56">
        <v>12</v>
      </c>
      <c r="U70" s="56">
        <v>1.03</v>
      </c>
      <c r="V70" s="56">
        <v>5.8</v>
      </c>
      <c r="W70" s="56">
        <v>1.2</v>
      </c>
      <c r="X70" s="61">
        <f>Q70/M70*J70*50/3000000000</f>
        <v>4.0167817112629983E-2</v>
      </c>
      <c r="Y70" s="67">
        <f>T70/M70*J70*50/3000000000</f>
        <v>5.403742212461433E-4</v>
      </c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</row>
    <row r="71" spans="1:39" s="2" customFormat="1" x14ac:dyDescent="0.2">
      <c r="A71" s="56"/>
      <c r="B71" s="56"/>
      <c r="C71" s="56"/>
      <c r="E71" s="56"/>
      <c r="F71" s="56"/>
      <c r="G71" s="56"/>
      <c r="H71" s="56"/>
      <c r="I71" s="56"/>
      <c r="J71" s="57"/>
      <c r="K71" s="57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61"/>
      <c r="Y71" s="71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</row>
    <row r="72" spans="1:39" s="82" customFormat="1" ht="18.75" customHeight="1" x14ac:dyDescent="0.3">
      <c r="A72" s="82" t="s">
        <v>173</v>
      </c>
    </row>
    <row r="73" spans="1:39" s="2" customFormat="1" x14ac:dyDescent="0.2">
      <c r="A73" s="56" t="s">
        <v>156</v>
      </c>
      <c r="B73" s="56">
        <v>366</v>
      </c>
      <c r="C73" s="56">
        <v>34</v>
      </c>
      <c r="D73" s="2">
        <v>23</v>
      </c>
      <c r="E73" s="56" t="s">
        <v>157</v>
      </c>
      <c r="F73" s="56" t="s">
        <v>158</v>
      </c>
      <c r="G73" s="56" t="s">
        <v>159</v>
      </c>
      <c r="H73" s="56">
        <v>32.5</v>
      </c>
      <c r="I73" s="56">
        <v>3</v>
      </c>
      <c r="J73" s="57">
        <v>26000000000</v>
      </c>
      <c r="K73" s="57">
        <v>57300</v>
      </c>
      <c r="L73" s="56" t="s">
        <v>160</v>
      </c>
      <c r="M73" s="56">
        <v>4892104</v>
      </c>
      <c r="N73" s="56">
        <v>4821541</v>
      </c>
      <c r="O73" s="56">
        <v>4821366</v>
      </c>
      <c r="P73" s="56">
        <v>1469717</v>
      </c>
      <c r="Q73" s="56">
        <v>345</v>
      </c>
      <c r="R73" s="56">
        <v>345</v>
      </c>
      <c r="S73" s="56">
        <v>2.3E-2</v>
      </c>
      <c r="T73" s="56">
        <v>13</v>
      </c>
      <c r="U73" s="56">
        <v>1.01</v>
      </c>
      <c r="V73" s="56">
        <v>17.5</v>
      </c>
      <c r="W73" s="56">
        <v>4.0999999999999996</v>
      </c>
      <c r="X73" s="61">
        <f>Q73/M73*J73*50/3000000000</f>
        <v>3.0559448449992071E-2</v>
      </c>
      <c r="Y73" s="71">
        <f>R73/N73*K73*50/3000000000</f>
        <v>6.8333962108794675E-8</v>
      </c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</row>
    <row r="74" spans="1:39" s="2" customFormat="1" x14ac:dyDescent="0.2">
      <c r="A74" s="40"/>
      <c r="B74" s="40"/>
      <c r="C74" s="6"/>
      <c r="D74" s="6"/>
      <c r="E74" s="6"/>
      <c r="F74" s="6"/>
      <c r="H74" s="6"/>
      <c r="I74" s="6"/>
      <c r="J74" s="41"/>
      <c r="K74" s="41"/>
      <c r="L74" s="40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6"/>
      <c r="Y74" s="47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</row>
    <row r="75" spans="1:39" s="82" customFormat="1" ht="18.75" customHeight="1" x14ac:dyDescent="0.3">
      <c r="A75" s="82" t="s">
        <v>168</v>
      </c>
    </row>
    <row r="76" spans="1:39" s="2" customFormat="1" x14ac:dyDescent="0.2">
      <c r="A76" s="56" t="s">
        <v>110</v>
      </c>
      <c r="B76" s="56">
        <v>401</v>
      </c>
      <c r="C76" s="56">
        <v>137</v>
      </c>
      <c r="D76" s="6">
        <v>60</v>
      </c>
      <c r="E76" s="56" t="s">
        <v>111</v>
      </c>
      <c r="F76" s="56" t="s">
        <v>99</v>
      </c>
      <c r="G76" s="56" t="s">
        <v>120</v>
      </c>
      <c r="H76" s="56">
        <v>24.1</v>
      </c>
      <c r="I76" s="56">
        <v>10</v>
      </c>
      <c r="J76" s="57">
        <v>9880000000</v>
      </c>
      <c r="K76" s="57">
        <v>367000</v>
      </c>
      <c r="L76" s="40" t="s">
        <v>125</v>
      </c>
      <c r="M76" s="56">
        <v>5154188</v>
      </c>
      <c r="N76" s="56">
        <v>5074145</v>
      </c>
      <c r="O76" s="56">
        <v>5074069</v>
      </c>
      <c r="P76" s="56">
        <v>1741567</v>
      </c>
      <c r="Q76" s="56">
        <v>1155</v>
      </c>
      <c r="R76" s="56">
        <v>6.6000000000000003E-2</v>
      </c>
      <c r="S76" s="56">
        <v>1151</v>
      </c>
      <c r="T76" s="2">
        <v>8</v>
      </c>
      <c r="U76" s="56">
        <v>1</v>
      </c>
      <c r="V76" s="56">
        <v>2.1</v>
      </c>
      <c r="W76" s="56">
        <v>1.7</v>
      </c>
      <c r="X76" s="61">
        <f t="shared" ref="X76:Y88" si="19">Q76/M76*J76*50/3000000000</f>
        <v>3.6900089791059229E-2</v>
      </c>
      <c r="Y76" s="71">
        <f t="shared" si="19"/>
        <v>7.9560201767982593E-11</v>
      </c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</row>
    <row r="77" spans="1:39" s="2" customFormat="1" x14ac:dyDescent="0.2">
      <c r="A77" s="56"/>
      <c r="B77" s="56"/>
      <c r="C77" s="56"/>
      <c r="D77" s="6"/>
      <c r="E77" s="56"/>
      <c r="F77" s="56"/>
      <c r="G77" s="56"/>
      <c r="H77" s="56"/>
      <c r="I77" s="56"/>
      <c r="J77" s="57"/>
      <c r="K77" s="57"/>
      <c r="L77" s="40"/>
      <c r="M77" s="56"/>
      <c r="N77" s="56"/>
      <c r="O77" s="56"/>
      <c r="P77" s="56"/>
      <c r="Q77" s="56"/>
      <c r="R77" s="56"/>
      <c r="S77" s="56"/>
      <c r="U77" s="56"/>
      <c r="V77" s="56"/>
      <c r="W77" s="56"/>
      <c r="X77" s="61"/>
      <c r="Y77" s="71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</row>
    <row r="78" spans="1:39" s="82" customFormat="1" ht="18.75" customHeight="1" x14ac:dyDescent="0.3">
      <c r="A78" s="82" t="s">
        <v>169</v>
      </c>
    </row>
    <row r="79" spans="1:39" s="2" customFormat="1" x14ac:dyDescent="0.2">
      <c r="A79" s="56" t="s">
        <v>112</v>
      </c>
      <c r="B79" s="56">
        <v>402</v>
      </c>
      <c r="C79" s="56">
        <v>138</v>
      </c>
      <c r="D79" s="6">
        <v>60</v>
      </c>
      <c r="E79" s="56" t="s">
        <v>113</v>
      </c>
      <c r="F79" s="56" t="s">
        <v>100</v>
      </c>
      <c r="G79" s="56" t="s">
        <v>121</v>
      </c>
      <c r="H79" s="56">
        <v>27.3</v>
      </c>
      <c r="I79" s="56">
        <v>10</v>
      </c>
      <c r="J79" s="57">
        <v>4350000000</v>
      </c>
      <c r="K79" s="57">
        <v>4980</v>
      </c>
      <c r="L79" s="40" t="s">
        <v>125</v>
      </c>
      <c r="M79" s="56">
        <v>8328577</v>
      </c>
      <c r="N79" s="56">
        <v>8180471</v>
      </c>
      <c r="O79" s="56">
        <v>8180414</v>
      </c>
      <c r="P79" s="56">
        <v>1886781</v>
      </c>
      <c r="Q79" s="56">
        <v>287</v>
      </c>
      <c r="R79" s="56">
        <v>1.4999999999999999E-2</v>
      </c>
      <c r="S79" s="56">
        <v>287</v>
      </c>
      <c r="T79" s="2">
        <v>24</v>
      </c>
      <c r="U79" s="56">
        <v>1</v>
      </c>
      <c r="V79" s="56">
        <v>21.1</v>
      </c>
      <c r="W79" s="56">
        <v>20</v>
      </c>
      <c r="X79" s="61">
        <f t="shared" si="19"/>
        <v>2.4983259445160921E-3</v>
      </c>
      <c r="Y79" s="71">
        <f t="shared" si="19"/>
        <v>1.5219172587984238E-13</v>
      </c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</row>
    <row r="80" spans="1:39" s="2" customFormat="1" x14ac:dyDescent="0.2">
      <c r="A80" s="56"/>
      <c r="B80" s="56"/>
      <c r="C80" s="56"/>
      <c r="D80" s="6"/>
      <c r="E80" s="56"/>
      <c r="F80" s="56"/>
      <c r="G80" s="56"/>
      <c r="H80" s="56"/>
      <c r="I80" s="56"/>
      <c r="J80" s="57"/>
      <c r="K80" s="57"/>
      <c r="L80" s="40"/>
      <c r="M80" s="56"/>
      <c r="N80" s="56"/>
      <c r="O80" s="56"/>
      <c r="P80" s="56"/>
      <c r="Q80" s="56"/>
      <c r="R80" s="56"/>
      <c r="S80" s="56"/>
      <c r="U80" s="56"/>
      <c r="V80" s="56"/>
      <c r="W80" s="56"/>
      <c r="X80" s="61"/>
      <c r="Y80" s="71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</row>
    <row r="81" spans="1:39" s="82" customFormat="1" ht="18.75" customHeight="1" x14ac:dyDescent="0.3">
      <c r="A81" s="82" t="s">
        <v>170</v>
      </c>
    </row>
    <row r="82" spans="1:39" s="2" customFormat="1" x14ac:dyDescent="0.2">
      <c r="A82" s="56" t="s">
        <v>114</v>
      </c>
      <c r="B82" s="56">
        <v>403</v>
      </c>
      <c r="C82" s="56">
        <v>139</v>
      </c>
      <c r="D82" s="6">
        <v>60</v>
      </c>
      <c r="E82" s="56" t="s">
        <v>115</v>
      </c>
      <c r="F82" s="56" t="s">
        <v>101</v>
      </c>
      <c r="G82" s="56" t="s">
        <v>122</v>
      </c>
      <c r="H82" s="56">
        <v>34.6</v>
      </c>
      <c r="I82" s="56">
        <v>10</v>
      </c>
      <c r="J82" s="57">
        <v>7650000000</v>
      </c>
      <c r="K82" s="57">
        <v>50300</v>
      </c>
      <c r="L82" s="40" t="s">
        <v>125</v>
      </c>
      <c r="M82" s="56">
        <v>6208318</v>
      </c>
      <c r="N82" s="56">
        <v>6100230</v>
      </c>
      <c r="O82" s="56">
        <v>6100197</v>
      </c>
      <c r="P82" s="56">
        <v>2015025</v>
      </c>
      <c r="Q82" s="56">
        <v>693</v>
      </c>
      <c r="R82" s="56">
        <v>3.4000000000000002E-2</v>
      </c>
      <c r="S82" s="56">
        <v>689</v>
      </c>
      <c r="T82" s="2">
        <v>7</v>
      </c>
      <c r="U82" s="56">
        <v>1.01</v>
      </c>
      <c r="V82" s="56">
        <v>3.1</v>
      </c>
      <c r="W82" s="56">
        <v>1.5</v>
      </c>
      <c r="X82" s="61">
        <f t="shared" si="19"/>
        <v>1.4232115687372973E-2</v>
      </c>
      <c r="Y82" s="71">
        <f t="shared" si="19"/>
        <v>4.6725014193453898E-12</v>
      </c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</row>
    <row r="83" spans="1:39" s="2" customFormat="1" x14ac:dyDescent="0.2">
      <c r="A83" s="56"/>
      <c r="B83" s="56"/>
      <c r="C83" s="56"/>
      <c r="D83" s="6"/>
      <c r="E83" s="56"/>
      <c r="F83" s="56"/>
      <c r="G83" s="56"/>
      <c r="H83" s="56"/>
      <c r="I83" s="56"/>
      <c r="J83" s="57"/>
      <c r="K83" s="57"/>
      <c r="L83" s="40"/>
      <c r="M83" s="56"/>
      <c r="N83" s="56"/>
      <c r="O83" s="56"/>
      <c r="P83" s="56"/>
      <c r="Q83" s="56"/>
      <c r="R83" s="56"/>
      <c r="S83" s="56"/>
      <c r="U83" s="56"/>
      <c r="V83" s="56"/>
      <c r="W83" s="56"/>
      <c r="X83" s="61"/>
      <c r="Y83" s="71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</row>
    <row r="84" spans="1:39" s="82" customFormat="1" ht="18.75" customHeight="1" x14ac:dyDescent="0.3">
      <c r="A84" s="82" t="s">
        <v>171</v>
      </c>
    </row>
    <row r="85" spans="1:39" s="2" customFormat="1" x14ac:dyDescent="0.2">
      <c r="A85" s="56" t="s">
        <v>116</v>
      </c>
      <c r="B85" s="56">
        <v>404</v>
      </c>
      <c r="C85" s="56">
        <v>140</v>
      </c>
      <c r="D85" s="6">
        <v>60</v>
      </c>
      <c r="E85" s="56" t="s">
        <v>117</v>
      </c>
      <c r="F85" s="56" t="s">
        <v>102</v>
      </c>
      <c r="G85" s="56" t="s">
        <v>123</v>
      </c>
      <c r="H85" s="56">
        <v>15</v>
      </c>
      <c r="I85" s="56">
        <v>10</v>
      </c>
      <c r="J85" s="57">
        <v>9110000000</v>
      </c>
      <c r="K85" s="57">
        <v>331000</v>
      </c>
      <c r="L85" s="40" t="s">
        <v>125</v>
      </c>
      <c r="M85" s="56">
        <v>6024135</v>
      </c>
      <c r="N85" s="56">
        <v>5947990</v>
      </c>
      <c r="O85" s="56">
        <v>5947925</v>
      </c>
      <c r="P85" s="56">
        <v>1035211</v>
      </c>
      <c r="Q85" s="56">
        <v>520</v>
      </c>
      <c r="R85" s="56">
        <v>0.05</v>
      </c>
      <c r="S85" s="56">
        <v>518</v>
      </c>
      <c r="T85" s="2">
        <v>12</v>
      </c>
      <c r="U85" s="56">
        <v>1</v>
      </c>
      <c r="V85" s="56">
        <v>9.1999999999999993</v>
      </c>
      <c r="W85" s="56">
        <v>0.9</v>
      </c>
      <c r="X85" s="61">
        <f t="shared" si="19"/>
        <v>1.3106169322787976E-2</v>
      </c>
      <c r="Y85" s="71">
        <f t="shared" si="19"/>
        <v>4.6374209326736145E-11</v>
      </c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</row>
    <row r="86" spans="1:39" s="2" customFormat="1" x14ac:dyDescent="0.2">
      <c r="A86" s="56"/>
      <c r="B86" s="56"/>
      <c r="C86" s="56"/>
      <c r="D86" s="6"/>
      <c r="E86" s="56"/>
      <c r="F86" s="56"/>
      <c r="G86" s="56"/>
      <c r="H86" s="56"/>
      <c r="I86" s="56"/>
      <c r="J86" s="57"/>
      <c r="K86" s="57"/>
      <c r="L86" s="40"/>
      <c r="M86" s="56"/>
      <c r="N86" s="56"/>
      <c r="O86" s="56"/>
      <c r="P86" s="56"/>
      <c r="Q86" s="56"/>
      <c r="R86" s="56"/>
      <c r="S86" s="56"/>
      <c r="U86" s="56"/>
      <c r="V86" s="56"/>
      <c r="W86" s="56"/>
      <c r="X86" s="61"/>
      <c r="Y86" s="71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</row>
    <row r="87" spans="1:39" s="82" customFormat="1" ht="18.75" customHeight="1" x14ac:dyDescent="0.3">
      <c r="A87" s="82" t="s">
        <v>172</v>
      </c>
    </row>
    <row r="88" spans="1:39" s="2" customFormat="1" ht="15" x14ac:dyDescent="0.25">
      <c r="A88" s="52" t="s">
        <v>118</v>
      </c>
      <c r="B88" s="52">
        <v>405</v>
      </c>
      <c r="C88" s="52">
        <v>141</v>
      </c>
      <c r="D88" s="6">
        <v>60</v>
      </c>
      <c r="E88" s="52" t="s">
        <v>119</v>
      </c>
      <c r="F88" s="52" t="s">
        <v>103</v>
      </c>
      <c r="G88" s="52" t="s">
        <v>124</v>
      </c>
      <c r="H88" s="52">
        <v>26</v>
      </c>
      <c r="I88" s="52">
        <v>10</v>
      </c>
      <c r="J88" s="53">
        <v>19400000000</v>
      </c>
      <c r="K88" s="53">
        <v>101000</v>
      </c>
      <c r="L88" s="40" t="s">
        <v>125</v>
      </c>
      <c r="M88" s="52">
        <v>5956864</v>
      </c>
      <c r="N88" s="52">
        <v>5857559</v>
      </c>
      <c r="O88" s="52">
        <v>5857502</v>
      </c>
      <c r="P88" s="52">
        <v>2263602</v>
      </c>
      <c r="Q88" s="52">
        <v>515</v>
      </c>
      <c r="R88" s="52">
        <v>2.3E-2</v>
      </c>
      <c r="S88" s="52">
        <v>513</v>
      </c>
      <c r="T88" s="2">
        <v>9</v>
      </c>
      <c r="U88" s="52">
        <v>1</v>
      </c>
      <c r="V88" s="54">
        <v>4.8</v>
      </c>
      <c r="W88" s="54">
        <v>3.6</v>
      </c>
      <c r="X88" s="61">
        <f t="shared" si="19"/>
        <v>2.7953746579855884E-2</v>
      </c>
      <c r="Y88" s="71">
        <f t="shared" si="19"/>
        <v>6.6096929909996069E-12</v>
      </c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</row>
    <row r="89" spans="1:39" s="2" customFormat="1" x14ac:dyDescent="0.2">
      <c r="A89" s="40"/>
      <c r="B89" s="6"/>
      <c r="C89" s="6"/>
      <c r="D89" s="6"/>
      <c r="E89" s="6"/>
      <c r="F89" s="6"/>
      <c r="H89" s="6"/>
      <c r="I89" s="6"/>
      <c r="J89" s="41"/>
      <c r="K89" s="41"/>
      <c r="L89" s="40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6"/>
      <c r="Y89" s="47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</row>
    <row r="90" spans="1:39" s="2" customFormat="1" x14ac:dyDescent="0.2">
      <c r="A90" s="40"/>
      <c r="B90" s="6"/>
      <c r="C90" s="6"/>
      <c r="D90" s="6"/>
      <c r="E90" s="6"/>
      <c r="F90" s="6"/>
      <c r="H90" s="6"/>
      <c r="I90" s="6"/>
      <c r="J90" s="41"/>
      <c r="K90" s="41"/>
      <c r="L90" s="40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6"/>
      <c r="Y90" s="47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</row>
    <row r="91" spans="1:39" x14ac:dyDescent="0.2">
      <c r="A91" s="40"/>
      <c r="B91" s="6"/>
      <c r="C91" s="6"/>
      <c r="E91" s="6"/>
      <c r="F91" s="6"/>
      <c r="G91" s="2"/>
    </row>
    <row r="92" spans="1:39" x14ac:dyDescent="0.2">
      <c r="A92" s="40"/>
      <c r="B92" s="6"/>
      <c r="C92" s="6"/>
      <c r="E92" s="6"/>
      <c r="F92" s="6"/>
      <c r="G92" s="2"/>
    </row>
    <row r="93" spans="1:39" x14ac:dyDescent="0.2">
      <c r="A93" s="40"/>
      <c r="B93" s="6"/>
      <c r="C93" s="6"/>
      <c r="E93" s="6"/>
      <c r="F93" s="6"/>
      <c r="G93" s="2"/>
    </row>
    <row r="94" spans="1:39" x14ac:dyDescent="0.2">
      <c r="A94" s="40"/>
      <c r="B94" s="6"/>
      <c r="C94" s="6"/>
      <c r="E94" s="6"/>
      <c r="F94" s="6"/>
      <c r="G9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15" sqref="B15"/>
    </sheetView>
  </sheetViews>
  <sheetFormatPr defaultRowHeight="15.75" x14ac:dyDescent="0.25"/>
  <cols>
    <col min="1" max="1" width="53.140625" style="137" bestFit="1" customWidth="1"/>
    <col min="2" max="2" width="9.140625" style="124"/>
    <col min="3" max="3" width="10.5703125" style="124" bestFit="1" customWidth="1"/>
    <col min="4" max="4" width="17.28515625" style="124" bestFit="1" customWidth="1"/>
    <col min="5" max="5" width="16.140625" style="137" customWidth="1"/>
    <col min="6" max="6" width="11.85546875" style="124" customWidth="1"/>
    <col min="7" max="7" width="10.5703125" style="124" bestFit="1" customWidth="1"/>
    <col min="8" max="8" width="17.28515625" style="124" bestFit="1" customWidth="1"/>
    <col min="9" max="9" width="16.140625" style="137" bestFit="1" customWidth="1"/>
    <col min="10" max="16384" width="9.140625" style="124"/>
  </cols>
  <sheetData>
    <row r="1" spans="1:11" s="131" customFormat="1" x14ac:dyDescent="0.25">
      <c r="A1" s="133"/>
      <c r="B1" s="131" t="s">
        <v>190</v>
      </c>
      <c r="E1" s="133"/>
      <c r="F1" s="131" t="s">
        <v>191</v>
      </c>
      <c r="I1" s="133"/>
    </row>
    <row r="2" spans="1:11" s="132" customFormat="1" x14ac:dyDescent="0.25">
      <c r="A2" s="134"/>
      <c r="B2" s="132" t="s">
        <v>188</v>
      </c>
      <c r="C2" s="132" t="s">
        <v>187</v>
      </c>
      <c r="D2" s="132" t="s">
        <v>189</v>
      </c>
      <c r="E2" s="134" t="s">
        <v>192</v>
      </c>
      <c r="F2" s="132" t="s">
        <v>188</v>
      </c>
      <c r="G2" s="132" t="s">
        <v>187</v>
      </c>
      <c r="H2" s="132" t="s">
        <v>189</v>
      </c>
      <c r="I2" s="134" t="s">
        <v>192</v>
      </c>
    </row>
    <row r="3" spans="1:11" x14ac:dyDescent="0.25">
      <c r="A3" s="135" t="s">
        <v>162</v>
      </c>
      <c r="B3" s="127">
        <v>256787</v>
      </c>
      <c r="C3" s="128">
        <v>350195</v>
      </c>
      <c r="D3" s="129">
        <f>B3+C3</f>
        <v>606982</v>
      </c>
      <c r="E3" s="139">
        <f>D3/1240000*100</f>
        <v>48.950161290322583</v>
      </c>
      <c r="F3" s="127">
        <v>88506</v>
      </c>
      <c r="G3" s="128">
        <v>99580</v>
      </c>
      <c r="H3" s="130">
        <f>F3+G3</f>
        <v>188086</v>
      </c>
      <c r="I3" s="139">
        <f>H3/1240000*100</f>
        <v>15.168225806451613</v>
      </c>
      <c r="J3" s="125"/>
      <c r="K3" s="125"/>
    </row>
    <row r="4" spans="1:11" x14ac:dyDescent="0.25">
      <c r="A4" s="136" t="s">
        <v>108</v>
      </c>
      <c r="B4" s="126">
        <v>47684</v>
      </c>
      <c r="C4" s="126">
        <v>36310</v>
      </c>
      <c r="D4" s="129">
        <f>B4+C4</f>
        <v>83994</v>
      </c>
      <c r="E4" s="139">
        <f>D4/1240000*100</f>
        <v>6.7737096774193555</v>
      </c>
      <c r="F4" s="126">
        <v>9771</v>
      </c>
      <c r="G4" s="126">
        <v>7045</v>
      </c>
      <c r="H4" s="130">
        <f>F4+G4</f>
        <v>16816</v>
      </c>
      <c r="I4" s="139">
        <f>H4/1240000*100</f>
        <v>1.3561290322580644</v>
      </c>
      <c r="J4" s="125"/>
      <c r="K4" s="125"/>
    </row>
    <row r="5" spans="1:11" x14ac:dyDescent="0.25">
      <c r="A5" s="136" t="s">
        <v>109</v>
      </c>
      <c r="B5" s="126">
        <v>122853</v>
      </c>
      <c r="C5" s="126">
        <v>90844</v>
      </c>
      <c r="D5" s="129">
        <f>B5+C5</f>
        <v>213697</v>
      </c>
      <c r="E5" s="139">
        <f>D5/1240000*100</f>
        <v>17.233629032258062</v>
      </c>
      <c r="F5" s="126">
        <v>33097</v>
      </c>
      <c r="G5" s="126">
        <v>21680</v>
      </c>
      <c r="H5" s="130">
        <f>F5+G5</f>
        <v>54777</v>
      </c>
      <c r="I5" s="139">
        <f>H5/1240000*100</f>
        <v>4.4174999999999995</v>
      </c>
      <c r="J5" s="125"/>
      <c r="K5" s="125"/>
    </row>
    <row r="6" spans="1:11" x14ac:dyDescent="0.25">
      <c r="B6" s="125"/>
      <c r="C6" s="125"/>
      <c r="D6" s="125"/>
      <c r="E6" s="138"/>
      <c r="F6" s="125"/>
      <c r="G6" s="125"/>
      <c r="H6" s="125"/>
      <c r="I6" s="138"/>
      <c r="J6" s="125"/>
      <c r="K6" s="125"/>
    </row>
    <row r="7" spans="1:11" x14ac:dyDescent="0.25">
      <c r="B7" s="125"/>
      <c r="C7" s="125"/>
      <c r="D7" s="125"/>
      <c r="E7" s="138"/>
      <c r="F7" s="125"/>
      <c r="G7" s="125"/>
      <c r="H7" s="125"/>
      <c r="I7" s="138"/>
      <c r="J7" s="125"/>
      <c r="K7" s="125"/>
    </row>
    <row r="8" spans="1:11" x14ac:dyDescent="0.25">
      <c r="B8" s="125"/>
      <c r="C8" s="125"/>
      <c r="D8" s="125"/>
      <c r="E8" s="138"/>
      <c r="F8" s="125"/>
      <c r="G8" s="125"/>
      <c r="H8" s="125"/>
      <c r="I8" s="138"/>
      <c r="J8" s="125"/>
      <c r="K8" s="1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summary_stats</vt:lpstr>
      <vt:lpstr>SNP_coverage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mmeyer</dc:creator>
  <cp:lastModifiedBy>mmeyer</cp:lastModifiedBy>
  <dcterms:created xsi:type="dcterms:W3CDTF">2017-07-10T20:49:54Z</dcterms:created>
  <dcterms:modified xsi:type="dcterms:W3CDTF">2017-11-20T15:14:43Z</dcterms:modified>
</cp:coreProperties>
</file>