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oregon.sharepoint.com/sites/O365_OBA410704/Shared Documents/General/"/>
    </mc:Choice>
  </mc:AlternateContent>
  <xr:revisionPtr revIDLastSave="7148" documentId="11_7003414DC33B7044EEAE4B5E17319E842C73F518" xr6:coauthVersionLast="47" xr6:coauthVersionMax="47" xr10:uidLastSave="{F55839FF-B3D1-BF47-B42A-C492F0D8708F}"/>
  <bookViews>
    <workbookView xWindow="0" yWindow="0" windowWidth="28800" windowHeight="18000" activeTab="1" xr2:uid="{00000000-000D-0000-FFFF-FFFF00000000}"/>
  </bookViews>
  <sheets>
    <sheet name="Initial Data Set" sheetId="1" r:id="rId1"/>
    <sheet name="Categorical" sheetId="7" r:id="rId2"/>
    <sheet name="Numerical" sheetId="8" r:id="rId3"/>
    <sheet name="Corr Matrix" sheetId="10" r:id="rId4"/>
  </sheets>
  <definedNames>
    <definedName name="_xlnm._FilterDatabase" localSheetId="1" hidden="1">Categorical!$H$1:$H$40</definedName>
    <definedName name="_xlchart.v1.0" hidden="1">'Initial Data Set'!$F$1</definedName>
    <definedName name="_xlchart.v1.1" hidden="1">'Initial Data Set'!$F$2:$F$484</definedName>
    <definedName name="_xlchart.v1.2" hidden="1">'Initial Data Set'!$G$1</definedName>
    <definedName name="_xlchart.v1.3" hidden="1">'Initial Data Set'!$G$2:$G$484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7" l="1"/>
  <c r="F8" i="7"/>
  <c r="B3" i="7"/>
  <c r="B2" i="7"/>
  <c r="B8" i="7"/>
  <c r="B13" i="7" s="1"/>
  <c r="B7" i="7"/>
  <c r="B22" i="7"/>
  <c r="B23" i="7"/>
  <c r="B23" i="8"/>
  <c r="B2" i="8"/>
  <c r="B3" i="8"/>
  <c r="B7" i="8"/>
  <c r="B13" i="8"/>
  <c r="B19" i="8"/>
  <c r="B22" i="8"/>
  <c r="B8" i="8"/>
  <c r="Q421" i="1"/>
  <c r="Q131" i="1"/>
  <c r="Q130" i="1"/>
  <c r="F129" i="1"/>
  <c r="Q129" i="1" s="1"/>
  <c r="F128" i="1"/>
  <c r="Q128" i="1" s="1"/>
  <c r="F127" i="1"/>
  <c r="Q127" i="1" s="1"/>
  <c r="F126" i="1"/>
  <c r="Q126" i="1" s="1"/>
  <c r="F125" i="1"/>
  <c r="Q125" i="1" s="1"/>
  <c r="F124" i="1"/>
  <c r="Q124" i="1" s="1"/>
  <c r="F123" i="1"/>
  <c r="Q123" i="1" s="1"/>
  <c r="F122" i="1"/>
  <c r="Q122" i="1" s="1"/>
  <c r="F121" i="1"/>
  <c r="Q121" i="1" s="1"/>
  <c r="F120" i="1"/>
  <c r="Q120" i="1" s="1"/>
  <c r="F119" i="1"/>
  <c r="Q119" i="1" s="1"/>
  <c r="F118" i="1"/>
  <c r="Q118" i="1" s="1"/>
  <c r="F117" i="1"/>
  <c r="Q117" i="1" s="1"/>
  <c r="F116" i="1"/>
  <c r="Q116" i="1" s="1"/>
  <c r="F115" i="1"/>
  <c r="Q115" i="1" s="1"/>
  <c r="F114" i="1"/>
  <c r="Q114" i="1" s="1"/>
  <c r="F113" i="1"/>
  <c r="Q113" i="1" s="1"/>
  <c r="F112" i="1"/>
  <c r="Q112" i="1" s="1"/>
  <c r="F111" i="1"/>
  <c r="Q111" i="1" s="1"/>
  <c r="F110" i="1"/>
  <c r="Q110" i="1" s="1"/>
  <c r="F109" i="1"/>
  <c r="Q109" i="1" s="1"/>
  <c r="F108" i="1"/>
  <c r="Q108" i="1" s="1"/>
  <c r="F107" i="1"/>
  <c r="Q107" i="1" s="1"/>
  <c r="F106" i="1"/>
  <c r="Q106" i="1" s="1"/>
  <c r="F105" i="1"/>
  <c r="Q105" i="1" s="1"/>
  <c r="F104" i="1"/>
  <c r="Q104" i="1" s="1"/>
  <c r="F103" i="1"/>
  <c r="Q103" i="1" s="1"/>
  <c r="F102" i="1"/>
  <c r="Q102" i="1" s="1"/>
  <c r="F101" i="1"/>
  <c r="Q101" i="1" s="1"/>
  <c r="F100" i="1"/>
  <c r="Q100" i="1" s="1"/>
  <c r="F99" i="1"/>
  <c r="Q99" i="1" s="1"/>
  <c r="F98" i="1"/>
  <c r="Q98" i="1" s="1"/>
  <c r="F97" i="1"/>
  <c r="Q97" i="1" s="1"/>
  <c r="F96" i="1"/>
  <c r="Q96" i="1" s="1"/>
  <c r="F95" i="1"/>
  <c r="Q95" i="1" s="1"/>
  <c r="F94" i="1"/>
  <c r="Q94" i="1" s="1"/>
  <c r="F93" i="1"/>
  <c r="Q93" i="1" s="1"/>
  <c r="F92" i="1"/>
  <c r="Q92" i="1" s="1"/>
  <c r="F91" i="1"/>
  <c r="Q91" i="1" s="1"/>
  <c r="F90" i="1"/>
  <c r="Q90" i="1" s="1"/>
  <c r="F89" i="1"/>
  <c r="Q89" i="1" s="1"/>
  <c r="F88" i="1"/>
  <c r="Q88" i="1" s="1"/>
  <c r="F87" i="1"/>
  <c r="Q87" i="1" s="1"/>
  <c r="F86" i="1"/>
  <c r="Q86" i="1" s="1"/>
  <c r="F85" i="1"/>
  <c r="Q85" i="1" s="1"/>
  <c r="F84" i="1"/>
  <c r="Q84" i="1" s="1"/>
  <c r="F83" i="1"/>
  <c r="Q83" i="1" s="1"/>
  <c r="F82" i="1"/>
  <c r="Q82" i="1" s="1"/>
  <c r="F81" i="1"/>
  <c r="Q81" i="1" s="1"/>
  <c r="F80" i="1"/>
  <c r="Q80" i="1" s="1"/>
  <c r="F79" i="1"/>
  <c r="Q79" i="1" s="1"/>
  <c r="F78" i="1"/>
  <c r="Q78" i="1" s="1"/>
  <c r="F77" i="1"/>
  <c r="Q77" i="1" s="1"/>
  <c r="F76" i="1"/>
  <c r="Q76" i="1" s="1"/>
  <c r="F75" i="1"/>
  <c r="Q75" i="1" s="1"/>
  <c r="F74" i="1"/>
  <c r="Q74" i="1" s="1"/>
  <c r="F73" i="1"/>
  <c r="Q73" i="1" s="1"/>
  <c r="F72" i="1"/>
  <c r="Q72" i="1" s="1"/>
  <c r="F71" i="1"/>
  <c r="Q71" i="1" s="1"/>
  <c r="F70" i="1"/>
  <c r="Q70" i="1" s="1"/>
  <c r="F69" i="1"/>
  <c r="Q69" i="1" s="1"/>
  <c r="F68" i="1"/>
  <c r="Q68" i="1" s="1"/>
  <c r="F67" i="1"/>
  <c r="Q67" i="1" s="1"/>
  <c r="F66" i="1"/>
  <c r="Q66" i="1" s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F65" i="1"/>
  <c r="Q65" i="1" s="1"/>
  <c r="F64" i="1"/>
  <c r="Q64" i="1" s="1"/>
  <c r="F63" i="1"/>
  <c r="Q63" i="1" s="1"/>
  <c r="F62" i="1"/>
  <c r="Q62" i="1" s="1"/>
  <c r="F61" i="1"/>
  <c r="Q61" i="1" s="1"/>
  <c r="F60" i="1"/>
  <c r="Q60" i="1" s="1"/>
  <c r="F59" i="1"/>
  <c r="Q59" i="1" s="1"/>
  <c r="F58" i="1"/>
  <c r="Q58" i="1" s="1"/>
  <c r="F57" i="1"/>
  <c r="Q57" i="1" s="1"/>
  <c r="F56" i="1"/>
  <c r="Q56" i="1" s="1"/>
  <c r="F55" i="1"/>
  <c r="Q55" i="1" s="1"/>
  <c r="F54" i="1"/>
  <c r="Q54" i="1" s="1"/>
  <c r="F53" i="1"/>
  <c r="Q53" i="1" s="1"/>
  <c r="F52" i="1"/>
  <c r="Q52" i="1" s="1"/>
  <c r="F51" i="1"/>
  <c r="Q51" i="1" s="1"/>
  <c r="F50" i="1"/>
  <c r="Q50" i="1" s="1"/>
  <c r="F49" i="1"/>
  <c r="Q49" i="1" s="1"/>
  <c r="F48" i="1"/>
  <c r="Q48" i="1" s="1"/>
  <c r="F47" i="1"/>
  <c r="Q47" i="1" s="1"/>
  <c r="F46" i="1"/>
  <c r="Q46" i="1" s="1"/>
  <c r="F45" i="1"/>
  <c r="Q45" i="1" s="1"/>
  <c r="F44" i="1"/>
  <c r="Q44" i="1" s="1"/>
  <c r="F43" i="1"/>
  <c r="Q43" i="1" s="1"/>
  <c r="F42" i="1"/>
  <c r="Q42" i="1" s="1"/>
  <c r="F41" i="1"/>
  <c r="Q41" i="1" s="1"/>
  <c r="F40" i="1"/>
  <c r="Q40" i="1" s="1"/>
  <c r="F39" i="1"/>
  <c r="Q39" i="1" s="1"/>
  <c r="F38" i="1"/>
  <c r="Q38" i="1" s="1"/>
  <c r="F37" i="1"/>
  <c r="Q37" i="1" s="1"/>
  <c r="F36" i="1"/>
  <c r="Q36" i="1" s="1"/>
  <c r="F35" i="1"/>
  <c r="Q35" i="1" s="1"/>
  <c r="F34" i="1"/>
  <c r="Q34" i="1" s="1"/>
  <c r="F33" i="1"/>
  <c r="Q33" i="1" s="1"/>
  <c r="F32" i="1"/>
  <c r="Q32" i="1" s="1"/>
  <c r="F31" i="1"/>
  <c r="Q31" i="1" s="1"/>
  <c r="F30" i="1"/>
  <c r="Q30" i="1" s="1"/>
  <c r="F29" i="1"/>
  <c r="Q29" i="1" s="1"/>
  <c r="F28" i="1"/>
  <c r="Q28" i="1" s="1"/>
  <c r="F27" i="1"/>
  <c r="Q27" i="1" s="1"/>
  <c r="F26" i="1"/>
  <c r="Q26" i="1" s="1"/>
  <c r="F25" i="1"/>
  <c r="Q25" i="1" s="1"/>
  <c r="F24" i="1"/>
  <c r="Q24" i="1" s="1"/>
  <c r="F23" i="1"/>
  <c r="Q23" i="1" s="1"/>
  <c r="F22" i="1"/>
  <c r="Q22" i="1" s="1"/>
  <c r="F21" i="1"/>
  <c r="Q21" i="1" s="1"/>
  <c r="F20" i="1"/>
  <c r="Q20" i="1" s="1"/>
  <c r="F19" i="1"/>
  <c r="Q19" i="1" s="1"/>
  <c r="F18" i="1"/>
  <c r="Q18" i="1" s="1"/>
  <c r="F17" i="1"/>
  <c r="Q17" i="1" s="1"/>
  <c r="F16" i="1"/>
  <c r="Q16" i="1" s="1"/>
  <c r="F15" i="1"/>
  <c r="Q15" i="1" s="1"/>
  <c r="F14" i="1"/>
  <c r="Q14" i="1" s="1"/>
  <c r="F13" i="1"/>
  <c r="Q13" i="1" s="1"/>
  <c r="F12" i="1"/>
  <c r="Q12" i="1" s="1"/>
  <c r="F11" i="1"/>
  <c r="Q11" i="1" s="1"/>
  <c r="F10" i="1"/>
  <c r="Q10" i="1" s="1"/>
  <c r="F9" i="1"/>
  <c r="Q9" i="1" s="1"/>
  <c r="F8" i="1"/>
  <c r="Q8" i="1" s="1"/>
  <c r="F7" i="1"/>
  <c r="Q7" i="1" s="1"/>
  <c r="F6" i="1"/>
  <c r="Q6" i="1" s="1"/>
  <c r="F5" i="1"/>
  <c r="Q5" i="1" s="1"/>
  <c r="F4" i="1"/>
  <c r="Q4" i="1" s="1"/>
  <c r="F3" i="1"/>
  <c r="Q3" i="1" s="1"/>
  <c r="F2" i="1"/>
  <c r="Q2" i="1" s="1"/>
  <c r="B18" i="7" l="1"/>
  <c r="B19" i="7"/>
  <c r="B12" i="7"/>
  <c r="B12" i="8"/>
  <c r="B18" i="8"/>
</calcChain>
</file>

<file path=xl/sharedStrings.xml><?xml version="1.0" encoding="utf-8"?>
<sst xmlns="http://schemas.openxmlformats.org/spreadsheetml/2006/main" count="543" uniqueCount="75">
  <si>
    <t>Season</t>
  </si>
  <si>
    <t>Team</t>
  </si>
  <si>
    <t>WonChampionship</t>
  </si>
  <si>
    <t>WasFirstSeed</t>
  </si>
  <si>
    <t>HadHomeCourt</t>
  </si>
  <si>
    <t>WinPercent</t>
  </si>
  <si>
    <t>PTS</t>
  </si>
  <si>
    <t>FGPercent</t>
  </si>
  <si>
    <t>3PPercent</t>
  </si>
  <si>
    <t>FTPercent</t>
  </si>
  <si>
    <t>REB</t>
  </si>
  <si>
    <t>TOV</t>
  </si>
  <si>
    <t>BLK</t>
  </si>
  <si>
    <t>PF</t>
  </si>
  <si>
    <t>PointDiff</t>
  </si>
  <si>
    <t>PlayoffSeed</t>
  </si>
  <si>
    <t>PTS*WinPercent</t>
  </si>
  <si>
    <t>NetRTGRank</t>
  </si>
  <si>
    <t>FTARank</t>
  </si>
  <si>
    <t>PTSRank</t>
  </si>
  <si>
    <t>3PARank</t>
  </si>
  <si>
    <t>Utah Jazz</t>
  </si>
  <si>
    <t>Seattle SuperSonics</t>
  </si>
  <si>
    <t>Houston Rockets</t>
  </si>
  <si>
    <t>Los Angeles Lakers</t>
  </si>
  <si>
    <t>Portland Trail Blazers</t>
  </si>
  <si>
    <t>Minnesota Timberwolves</t>
  </si>
  <si>
    <t>Phoenix Suns</t>
  </si>
  <si>
    <t>Los Angeles Clippers</t>
  </si>
  <si>
    <t>Chicago Bulls</t>
  </si>
  <si>
    <t>Miami Heat</t>
  </si>
  <si>
    <t>New York Knicks</t>
  </si>
  <si>
    <t>Atlanta Hawks</t>
  </si>
  <si>
    <t>Detroit Pistons</t>
  </si>
  <si>
    <t>Charlotte Hornets</t>
  </si>
  <si>
    <t>Orlando Magic</t>
  </si>
  <si>
    <t>Washington Bullets</t>
  </si>
  <si>
    <t>San Antonio Spurs</t>
  </si>
  <si>
    <t>Indiana Pacers</t>
  </si>
  <si>
    <t>Cleveland Cavaliers</t>
  </si>
  <si>
    <t>New Jersey Nets</t>
  </si>
  <si>
    <t>Philadelphia 76ers</t>
  </si>
  <si>
    <t>Milwaukee Bucks</t>
  </si>
  <si>
    <t>Sacramento Kings</t>
  </si>
  <si>
    <t>Toronto Raptors</t>
  </si>
  <si>
    <t>Dallas Mavericks</t>
  </si>
  <si>
    <t>Boston Celtics</t>
  </si>
  <si>
    <t>New Orleans Hornets</t>
  </si>
  <si>
    <t>Memphis Grizzlies</t>
  </si>
  <si>
    <t>Denver Nuggets</t>
  </si>
  <si>
    <t>Washington Wizards</t>
  </si>
  <si>
    <t>Golden State Warriors</t>
  </si>
  <si>
    <t>Oklahoma City Thunder</t>
  </si>
  <si>
    <t>Charlotte Bobcats</t>
  </si>
  <si>
    <t>Brooklyn Nets</t>
  </si>
  <si>
    <t>New Orleans Pelicans</t>
  </si>
  <si>
    <t>Standard Deviation</t>
  </si>
  <si>
    <t>Mean</t>
  </si>
  <si>
    <t>Coefficient of Variation</t>
  </si>
  <si>
    <t>Margin of Error for the Mean</t>
  </si>
  <si>
    <t>Sample Size</t>
  </si>
  <si>
    <t>Win %</t>
  </si>
  <si>
    <t>Point Diff, PlayoffSeed,PTS*win%, Net RTG get removed</t>
  </si>
  <si>
    <t>MCL Concerns</t>
  </si>
  <si>
    <t>Grand Total</t>
  </si>
  <si>
    <t>3PTRank</t>
  </si>
  <si>
    <t>1-5</t>
  </si>
  <si>
    <t>21-25</t>
  </si>
  <si>
    <t>Playoff Teams With This PTSRank</t>
  </si>
  <si>
    <t>Playoff Teams With This 3PTRank</t>
  </si>
  <si>
    <t>Variance</t>
  </si>
  <si>
    <t>6-10</t>
  </si>
  <si>
    <t>11-15</t>
  </si>
  <si>
    <t>16-20</t>
  </si>
  <si>
    <t>26-30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</si>
</sst>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1" fillId="3" borderId="3" xfId="0" applyFont="1" applyFill="1" applyBorder="1"/>
    <xf numFmtId="0" fontId="1" fillId="3" borderId="4" xfId="0" applyFont="1" applyFill="1" applyBorder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 % Of Playoff Teams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Win % Of Playoff Teams</a:t>
          </a:r>
        </a:p>
      </cx:txPr>
    </cx:title>
    <cx:plotArea>
      <cx:plotAreaRegion>
        <cx:series layoutId="clusteredColumn" uniqueId="{E683D0DE-0365-3A49-8E95-FBAE349EBEB4}">
          <cx:tx>
            <cx:txData>
              <cx:f>_xlchart.v1.0</cx:f>
              <cx:v>WinPercent</cx:v>
            </cx:txData>
          </cx:tx>
          <cx:dataId val="0"/>
          <cx:layoutPr>
            <cx:binning intervalClosed="r" underflow="0.5" overflow="0.90000000000000002">
              <cx:binSize val="0.050000000000000003"/>
            </cx:binning>
          </cx:layoutPr>
        </cx:series>
      </cx:plotAreaRegion>
      <cx:axis id="0">
        <cx:catScaling gapWidth="0"/>
        <cx:title>
          <cx:tx>
            <cx:txData>
              <cx:v>Win Percentage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Win Percentage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Historical Number of Teams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Historical Number of Teams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Points Per Game of Playoff Teams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Points Per Game of Playoff Teams</a:t>
          </a:r>
        </a:p>
      </cx:txPr>
    </cx:title>
    <cx:plotArea>
      <cx:plotAreaRegion>
        <cx:series layoutId="clusteredColumn" uniqueId="{94CAB252-B6FA-4C4C-987C-03FE49693523}">
          <cx:tx>
            <cx:txData>
              <cx:f>_xlchart.v1.2</cx:f>
              <cx:v>PTS</cx:v>
            </cx:txData>
          </cx:tx>
          <cx:dataId val="0"/>
          <cx:layoutPr>
            <cx:binning intervalClosed="r" underflow="90" overflow="122.5">
              <cx:binSize val="2.5"/>
            </cx:binning>
          </cx:layoutPr>
        </cx:series>
      </cx:plotAreaRegion>
      <cx:axis id="0">
        <cx:catScaling gapWidth="0"/>
        <cx:title>
          <cx:tx>
            <cx:txData>
              <cx:v>Points Per Game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Points Per Game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Historical Number of Teams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Historical Number of Teams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177800</xdr:rowOff>
    </xdr:from>
    <xdr:to>
      <xdr:col>15</xdr:col>
      <xdr:colOff>203200</xdr:colOff>
      <xdr:row>21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2">
              <a:extLst>
                <a:ext uri="{FF2B5EF4-FFF2-40B4-BE49-F238E27FC236}">
                  <a16:creationId xmlns:a16="http://schemas.microsoft.com/office/drawing/2014/main" id="{1E7F6F3D-F038-9745-8BFD-5CF423D151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0300" y="381000"/>
              <a:ext cx="7924800" cy="401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533400</xdr:colOff>
      <xdr:row>2</xdr:row>
      <xdr:rowOff>25400</xdr:rowOff>
    </xdr:from>
    <xdr:to>
      <xdr:col>26</xdr:col>
      <xdr:colOff>533400</xdr:colOff>
      <xdr:row>21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3">
              <a:extLst>
                <a:ext uri="{FF2B5EF4-FFF2-40B4-BE49-F238E27FC236}">
                  <a16:creationId xmlns:a16="http://schemas.microsoft.com/office/drawing/2014/main" id="{BD36C8B8-B37C-8744-B506-65B408824274}"/>
                </a:ext>
                <a:ext uri="{147F2762-F138-4A5C-976F-8EAC2B608ADB}">
                  <a16:predDERef xmlns:a16="http://schemas.microsoft.com/office/drawing/2014/main" pred="{1E7F6F3D-F038-9745-8BFD-5CF423D151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25300" y="431800"/>
              <a:ext cx="7404100" cy="398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4"/>
  <sheetViews>
    <sheetView zoomScale="68" zoomScaleNormal="68" workbookViewId="0">
      <pane ySplit="1" topLeftCell="A369" activePane="bottomLeft" state="frozen"/>
      <selection pane="bottomLeft" activeCell="B370" sqref="B370"/>
    </sheetView>
  </sheetViews>
  <sheetFormatPr baseColWidth="10" defaultColWidth="8.83203125" defaultRowHeight="15" customHeight="1" x14ac:dyDescent="0.2"/>
  <cols>
    <col min="2" max="2" width="23.5" bestFit="1" customWidth="1"/>
    <col min="3" max="3" width="18.5" customWidth="1"/>
    <col min="4" max="4" width="13.33203125" customWidth="1"/>
    <col min="5" max="5" width="15.1640625" customWidth="1"/>
    <col min="6" max="6" width="11.5" style="2" customWidth="1"/>
    <col min="7" max="7" width="8.83203125" style="5" customWidth="1"/>
    <col min="8" max="9" width="10.33203125" style="2" customWidth="1"/>
    <col min="10" max="10" width="10" style="2" customWidth="1"/>
    <col min="11" max="15" width="8.83203125" style="5" customWidth="1"/>
    <col min="16" max="16" width="11.6640625" customWidth="1"/>
    <col min="17" max="17" width="16" style="2" customWidth="1"/>
    <col min="18" max="18" width="12.5" customWidth="1"/>
    <col min="19" max="21" width="8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>
        <v>1997</v>
      </c>
      <c r="B2" t="s">
        <v>21</v>
      </c>
      <c r="C2">
        <v>0</v>
      </c>
      <c r="D2">
        <v>1</v>
      </c>
      <c r="E2">
        <v>1</v>
      </c>
      <c r="F2" s="2">
        <f>64/82</f>
        <v>0.78048780487804881</v>
      </c>
      <c r="G2" s="5">
        <v>103.1</v>
      </c>
      <c r="H2" s="2">
        <v>0.504</v>
      </c>
      <c r="I2" s="2">
        <v>0.37</v>
      </c>
      <c r="J2" s="2">
        <v>0.76900000000000002</v>
      </c>
      <c r="K2" s="5">
        <v>40.200000000000003</v>
      </c>
      <c r="L2" s="5">
        <v>15.4</v>
      </c>
      <c r="M2" s="5">
        <v>5.0999999999999996</v>
      </c>
      <c r="N2" s="5">
        <v>24.1</v>
      </c>
      <c r="O2" s="5">
        <v>8.8000000000000007</v>
      </c>
      <c r="P2">
        <v>1</v>
      </c>
      <c r="Q2" s="2">
        <f t="shared" ref="Q2:Q65" si="0">G2*F2</f>
        <v>80.46829268292683</v>
      </c>
      <c r="R2">
        <v>2</v>
      </c>
      <c r="S2">
        <v>2</v>
      </c>
      <c r="T2">
        <v>2</v>
      </c>
      <c r="U2">
        <v>29</v>
      </c>
    </row>
    <row r="3" spans="1:21" x14ac:dyDescent="0.2">
      <c r="A3">
        <v>1997</v>
      </c>
      <c r="B3" t="s">
        <v>22</v>
      </c>
      <c r="C3">
        <v>0</v>
      </c>
      <c r="D3">
        <v>0</v>
      </c>
      <c r="E3">
        <v>1</v>
      </c>
      <c r="F3" s="2">
        <f>57/82</f>
        <v>0.69512195121951215</v>
      </c>
      <c r="G3" s="5">
        <v>100.9</v>
      </c>
      <c r="H3" s="2">
        <v>0.46700000000000003</v>
      </c>
      <c r="I3" s="2">
        <v>0.35299999999999998</v>
      </c>
      <c r="J3" s="2">
        <v>0.752</v>
      </c>
      <c r="K3" s="5">
        <v>40</v>
      </c>
      <c r="L3" s="5">
        <v>15</v>
      </c>
      <c r="M3" s="5">
        <v>4.7</v>
      </c>
      <c r="N3" s="5">
        <v>22</v>
      </c>
      <c r="O3" s="5">
        <v>7.7</v>
      </c>
      <c r="P3">
        <v>2</v>
      </c>
      <c r="Q3" s="2">
        <f t="shared" si="0"/>
        <v>70.137804878048783</v>
      </c>
      <c r="R3">
        <v>3</v>
      </c>
      <c r="S3">
        <v>5</v>
      </c>
      <c r="T3">
        <v>4</v>
      </c>
      <c r="U3">
        <v>7</v>
      </c>
    </row>
    <row r="4" spans="1:21" x14ac:dyDescent="0.2">
      <c r="A4">
        <v>1997</v>
      </c>
      <c r="B4" t="s">
        <v>23</v>
      </c>
      <c r="C4">
        <v>0</v>
      </c>
      <c r="D4">
        <v>0</v>
      </c>
      <c r="E4">
        <v>1</v>
      </c>
      <c r="F4" s="2">
        <f>57/82</f>
        <v>0.69512195121951215</v>
      </c>
      <c r="G4" s="5">
        <v>100.6</v>
      </c>
      <c r="H4" s="2">
        <v>0.46800000000000003</v>
      </c>
      <c r="I4" s="2">
        <v>0.36499999999999999</v>
      </c>
      <c r="J4" s="2">
        <v>0.755</v>
      </c>
      <c r="K4" s="5">
        <v>42.6</v>
      </c>
      <c r="L4" s="5">
        <v>16.600000000000001</v>
      </c>
      <c r="M4" s="5">
        <v>4.2</v>
      </c>
      <c r="N4" s="5">
        <v>19.600000000000001</v>
      </c>
      <c r="O4" s="5">
        <v>4.5</v>
      </c>
      <c r="P4">
        <v>3</v>
      </c>
      <c r="Q4" s="2">
        <f t="shared" si="0"/>
        <v>69.92926829268292</v>
      </c>
      <c r="R4">
        <v>7</v>
      </c>
      <c r="S4">
        <v>19.5</v>
      </c>
      <c r="T4">
        <v>5.5</v>
      </c>
      <c r="U4">
        <v>2</v>
      </c>
    </row>
    <row r="5" spans="1:21" x14ac:dyDescent="0.2">
      <c r="A5">
        <v>1997</v>
      </c>
      <c r="B5" t="s">
        <v>24</v>
      </c>
      <c r="C5">
        <v>0</v>
      </c>
      <c r="D5">
        <v>0</v>
      </c>
      <c r="E5">
        <v>1</v>
      </c>
      <c r="F5" s="2">
        <f>56/82</f>
        <v>0.68292682926829273</v>
      </c>
      <c r="G5" s="5">
        <v>100</v>
      </c>
      <c r="H5" s="2">
        <v>0.45400000000000001</v>
      </c>
      <c r="I5" s="2">
        <v>0.36699999999999999</v>
      </c>
      <c r="J5" s="2">
        <v>0.69199999999999995</v>
      </c>
      <c r="K5" s="5">
        <v>42.8</v>
      </c>
      <c r="L5" s="5">
        <v>14.9</v>
      </c>
      <c r="M5" s="5">
        <v>7</v>
      </c>
      <c r="N5" s="5">
        <v>22.2</v>
      </c>
      <c r="O5" s="5">
        <v>4.3</v>
      </c>
      <c r="P5">
        <v>4</v>
      </c>
      <c r="Q5" s="2">
        <f t="shared" si="0"/>
        <v>68.292682926829272</v>
      </c>
      <c r="R5">
        <v>9</v>
      </c>
      <c r="S5">
        <v>4</v>
      </c>
      <c r="T5">
        <v>8</v>
      </c>
      <c r="U5">
        <v>8</v>
      </c>
    </row>
    <row r="6" spans="1:21" x14ac:dyDescent="0.2">
      <c r="A6">
        <v>1997</v>
      </c>
      <c r="B6" t="s">
        <v>25</v>
      </c>
      <c r="C6">
        <v>0</v>
      </c>
      <c r="D6">
        <v>0</v>
      </c>
      <c r="E6">
        <v>0</v>
      </c>
      <c r="F6" s="2">
        <f>49/82</f>
        <v>0.59756097560975607</v>
      </c>
      <c r="G6" s="5">
        <v>99</v>
      </c>
      <c r="H6" s="2">
        <v>0.46400000000000002</v>
      </c>
      <c r="I6" s="2">
        <v>0.35799999999999998</v>
      </c>
      <c r="J6" s="2">
        <v>0.71299999999999997</v>
      </c>
      <c r="K6" s="5">
        <v>43.3</v>
      </c>
      <c r="L6" s="5">
        <v>16.5</v>
      </c>
      <c r="M6" s="5">
        <v>5.3</v>
      </c>
      <c r="N6" s="5">
        <v>23.5</v>
      </c>
      <c r="O6" s="5">
        <v>4.2</v>
      </c>
      <c r="P6">
        <v>5</v>
      </c>
      <c r="Q6" s="2">
        <f t="shared" si="0"/>
        <v>59.158536585365852</v>
      </c>
      <c r="R6">
        <v>8</v>
      </c>
      <c r="S6">
        <v>6</v>
      </c>
      <c r="T6">
        <v>11</v>
      </c>
      <c r="U6">
        <v>12</v>
      </c>
    </row>
    <row r="7" spans="1:21" x14ac:dyDescent="0.2">
      <c r="A7">
        <v>1997</v>
      </c>
      <c r="B7" t="s">
        <v>26</v>
      </c>
      <c r="C7">
        <v>0</v>
      </c>
      <c r="D7">
        <v>0</v>
      </c>
      <c r="E7">
        <v>0</v>
      </c>
      <c r="F7" s="2">
        <f>40/82</f>
        <v>0.48780487804878048</v>
      </c>
      <c r="G7" s="5">
        <v>96.1</v>
      </c>
      <c r="H7" s="2">
        <v>0.45600000000000002</v>
      </c>
      <c r="I7" s="2">
        <v>0.33900000000000002</v>
      </c>
      <c r="J7" s="2">
        <v>0.751</v>
      </c>
      <c r="K7" s="5">
        <v>39.700000000000003</v>
      </c>
      <c r="L7" s="5">
        <v>15.2</v>
      </c>
      <c r="M7" s="5">
        <v>6.8</v>
      </c>
      <c r="N7" s="5">
        <v>22.2</v>
      </c>
      <c r="O7" s="5">
        <v>-1.5</v>
      </c>
      <c r="P7">
        <v>6</v>
      </c>
      <c r="Q7" s="2">
        <f t="shared" si="0"/>
        <v>46.878048780487802</v>
      </c>
      <c r="R7">
        <v>17</v>
      </c>
      <c r="S7">
        <v>8.5</v>
      </c>
      <c r="T7">
        <v>17</v>
      </c>
      <c r="U7">
        <v>25</v>
      </c>
    </row>
    <row r="8" spans="1:21" x14ac:dyDescent="0.2">
      <c r="A8">
        <v>1997</v>
      </c>
      <c r="B8" t="s">
        <v>27</v>
      </c>
      <c r="C8">
        <v>0</v>
      </c>
      <c r="D8">
        <v>0</v>
      </c>
      <c r="E8">
        <v>0</v>
      </c>
      <c r="F8" s="2">
        <f>40/82</f>
        <v>0.48780487804878048</v>
      </c>
      <c r="G8" s="5">
        <v>102.8</v>
      </c>
      <c r="H8" s="2">
        <v>0.46899999999999997</v>
      </c>
      <c r="I8" s="2">
        <v>0.36899999999999999</v>
      </c>
      <c r="J8" s="2">
        <v>0.76100000000000001</v>
      </c>
      <c r="K8" s="5">
        <v>40.1</v>
      </c>
      <c r="L8" s="5">
        <v>14.4</v>
      </c>
      <c r="M8" s="5">
        <v>3.9</v>
      </c>
      <c r="N8" s="5">
        <v>21.1</v>
      </c>
      <c r="O8" s="5">
        <v>0.7</v>
      </c>
      <c r="P8">
        <v>7</v>
      </c>
      <c r="Q8" s="2">
        <f t="shared" si="0"/>
        <v>50.146341463414629</v>
      </c>
      <c r="R8">
        <v>15</v>
      </c>
      <c r="S8">
        <v>10</v>
      </c>
      <c r="T8">
        <v>3</v>
      </c>
      <c r="U8">
        <v>10</v>
      </c>
    </row>
    <row r="9" spans="1:21" x14ac:dyDescent="0.2">
      <c r="A9">
        <v>1997</v>
      </c>
      <c r="B9" t="s">
        <v>28</v>
      </c>
      <c r="C9">
        <v>0</v>
      </c>
      <c r="D9">
        <v>0</v>
      </c>
      <c r="E9">
        <v>0</v>
      </c>
      <c r="F9" s="2">
        <f>36/82</f>
        <v>0.43902439024390244</v>
      </c>
      <c r="G9" s="5">
        <v>97.2</v>
      </c>
      <c r="H9" s="2">
        <v>0.44600000000000001</v>
      </c>
      <c r="I9" s="2">
        <v>0.35399999999999998</v>
      </c>
      <c r="J9" s="2">
        <v>0.73099999999999998</v>
      </c>
      <c r="K9" s="5">
        <v>40.700000000000003</v>
      </c>
      <c r="L9" s="5">
        <v>16</v>
      </c>
      <c r="M9" s="5">
        <v>5.4</v>
      </c>
      <c r="N9" s="5">
        <v>24</v>
      </c>
      <c r="O9" s="5">
        <v>-2.4</v>
      </c>
      <c r="P9">
        <v>8</v>
      </c>
      <c r="Q9" s="2">
        <f t="shared" si="0"/>
        <v>42.673170731707316</v>
      </c>
      <c r="R9">
        <v>19</v>
      </c>
      <c r="S9">
        <v>13</v>
      </c>
      <c r="T9">
        <v>15</v>
      </c>
      <c r="U9">
        <v>17</v>
      </c>
    </row>
    <row r="10" spans="1:21" x14ac:dyDescent="0.2">
      <c r="A10">
        <v>1997</v>
      </c>
      <c r="B10" t="s">
        <v>29</v>
      </c>
      <c r="C10">
        <v>1</v>
      </c>
      <c r="D10">
        <v>1</v>
      </c>
      <c r="E10">
        <v>1</v>
      </c>
      <c r="F10" s="2">
        <f>69/82</f>
        <v>0.84146341463414631</v>
      </c>
      <c r="G10" s="5">
        <v>103.1</v>
      </c>
      <c r="H10" s="2">
        <v>0.47299999999999998</v>
      </c>
      <c r="I10" s="2">
        <v>0.373</v>
      </c>
      <c r="J10" s="2">
        <v>0.747</v>
      </c>
      <c r="K10" s="5">
        <v>45.1</v>
      </c>
      <c r="L10" s="5">
        <v>13.5</v>
      </c>
      <c r="M10" s="5">
        <v>4</v>
      </c>
      <c r="N10" s="5">
        <v>19.7</v>
      </c>
      <c r="O10" s="5">
        <v>10.8</v>
      </c>
      <c r="P10">
        <v>1</v>
      </c>
      <c r="Q10" s="2">
        <f t="shared" si="0"/>
        <v>86.754878048780483</v>
      </c>
      <c r="R10">
        <v>1</v>
      </c>
      <c r="S10">
        <v>27</v>
      </c>
      <c r="T10">
        <v>1</v>
      </c>
      <c r="U10">
        <v>11</v>
      </c>
    </row>
    <row r="11" spans="1:21" x14ac:dyDescent="0.2">
      <c r="A11">
        <v>1997</v>
      </c>
      <c r="B11" t="s">
        <v>30</v>
      </c>
      <c r="C11">
        <v>0</v>
      </c>
      <c r="D11">
        <v>0</v>
      </c>
      <c r="E11">
        <v>1</v>
      </c>
      <c r="F11" s="2">
        <f>61/82</f>
        <v>0.74390243902439024</v>
      </c>
      <c r="G11" s="5">
        <v>94.8</v>
      </c>
      <c r="H11" s="2">
        <v>0.45300000000000001</v>
      </c>
      <c r="I11" s="2">
        <v>0.36399999999999999</v>
      </c>
      <c r="J11" s="2">
        <v>0.71899999999999997</v>
      </c>
      <c r="K11" s="5">
        <v>41</v>
      </c>
      <c r="L11" s="5">
        <v>15.9</v>
      </c>
      <c r="M11" s="5">
        <v>5.4</v>
      </c>
      <c r="N11" s="5">
        <v>23.4</v>
      </c>
      <c r="O11" s="5">
        <v>5.5</v>
      </c>
      <c r="P11">
        <v>2</v>
      </c>
      <c r="Q11" s="2">
        <f t="shared" si="0"/>
        <v>70.521951219512189</v>
      </c>
      <c r="R11">
        <v>5</v>
      </c>
      <c r="S11">
        <v>16</v>
      </c>
      <c r="T11">
        <v>22</v>
      </c>
      <c r="U11">
        <v>1</v>
      </c>
    </row>
    <row r="12" spans="1:21" x14ac:dyDescent="0.2">
      <c r="A12">
        <v>1997</v>
      </c>
      <c r="B12" t="s">
        <v>31</v>
      </c>
      <c r="C12">
        <v>0</v>
      </c>
      <c r="D12">
        <v>0</v>
      </c>
      <c r="E12">
        <v>1</v>
      </c>
      <c r="F12" s="2">
        <f>57/82</f>
        <v>0.69512195121951215</v>
      </c>
      <c r="G12" s="5">
        <v>95.4</v>
      </c>
      <c r="H12" s="2">
        <v>0.46300000000000002</v>
      </c>
      <c r="I12" s="2">
        <v>0.36299999999999999</v>
      </c>
      <c r="J12" s="2">
        <v>0.748</v>
      </c>
      <c r="K12" s="5">
        <v>42.5</v>
      </c>
      <c r="L12" s="5">
        <v>17.8</v>
      </c>
      <c r="M12" s="5">
        <v>4.5999999999999996</v>
      </c>
      <c r="N12" s="5">
        <v>24.8</v>
      </c>
      <c r="O12" s="5">
        <v>3.1</v>
      </c>
      <c r="P12">
        <v>3</v>
      </c>
      <c r="Q12" s="2">
        <f t="shared" si="0"/>
        <v>66.314634146341461</v>
      </c>
      <c r="R12">
        <v>10</v>
      </c>
      <c r="S12">
        <v>11</v>
      </c>
      <c r="T12">
        <v>19.5</v>
      </c>
      <c r="U12">
        <v>20</v>
      </c>
    </row>
    <row r="13" spans="1:21" x14ac:dyDescent="0.2">
      <c r="A13">
        <v>1997</v>
      </c>
      <c r="B13" t="s">
        <v>32</v>
      </c>
      <c r="C13">
        <v>0</v>
      </c>
      <c r="D13">
        <v>0</v>
      </c>
      <c r="E13">
        <v>1</v>
      </c>
      <c r="F13" s="2">
        <f>56/82</f>
        <v>0.68292682926829273</v>
      </c>
      <c r="G13" s="5">
        <v>94.8</v>
      </c>
      <c r="H13" s="2">
        <v>0.44600000000000001</v>
      </c>
      <c r="I13" s="2">
        <v>0.36</v>
      </c>
      <c r="J13" s="2">
        <v>0.76300000000000001</v>
      </c>
      <c r="K13" s="5">
        <v>41.1</v>
      </c>
      <c r="L13" s="5">
        <v>15</v>
      </c>
      <c r="M13" s="5">
        <v>5.2</v>
      </c>
      <c r="N13" s="5">
        <v>19.399999999999999</v>
      </c>
      <c r="O13" s="5">
        <v>5.4</v>
      </c>
      <c r="P13">
        <v>4</v>
      </c>
      <c r="Q13" s="2">
        <f t="shared" si="0"/>
        <v>64.741463414634154</v>
      </c>
      <c r="R13">
        <v>4</v>
      </c>
      <c r="S13">
        <v>24</v>
      </c>
      <c r="T13">
        <v>23</v>
      </c>
      <c r="U13">
        <v>3</v>
      </c>
    </row>
    <row r="14" spans="1:21" x14ac:dyDescent="0.2">
      <c r="A14">
        <v>1997</v>
      </c>
      <c r="B14" t="s">
        <v>33</v>
      </c>
      <c r="C14">
        <v>0</v>
      </c>
      <c r="D14">
        <v>0</v>
      </c>
      <c r="E14">
        <v>0</v>
      </c>
      <c r="F14" s="2">
        <f>54/82</f>
        <v>0.65853658536585369</v>
      </c>
      <c r="G14" s="5">
        <v>94.2</v>
      </c>
      <c r="H14" s="2">
        <v>0.46400000000000002</v>
      </c>
      <c r="I14" s="2">
        <v>0.38800000000000001</v>
      </c>
      <c r="J14" s="2">
        <v>0.745</v>
      </c>
      <c r="K14" s="5">
        <v>38.4</v>
      </c>
      <c r="L14" s="5">
        <v>12.7</v>
      </c>
      <c r="M14" s="5">
        <v>3.5</v>
      </c>
      <c r="N14" s="5">
        <v>20.100000000000001</v>
      </c>
      <c r="O14" s="5">
        <v>5.2</v>
      </c>
      <c r="P14">
        <v>5</v>
      </c>
      <c r="Q14" s="2">
        <f t="shared" si="0"/>
        <v>62.034146341463419</v>
      </c>
      <c r="R14">
        <v>6</v>
      </c>
      <c r="S14">
        <v>18</v>
      </c>
      <c r="T14">
        <v>24</v>
      </c>
      <c r="U14">
        <v>9</v>
      </c>
    </row>
    <row r="15" spans="1:21" x14ac:dyDescent="0.2">
      <c r="A15">
        <v>1997</v>
      </c>
      <c r="B15" t="s">
        <v>34</v>
      </c>
      <c r="C15">
        <v>0</v>
      </c>
      <c r="D15">
        <v>0</v>
      </c>
      <c r="E15">
        <v>0</v>
      </c>
      <c r="F15" s="2">
        <f>54/82</f>
        <v>0.65853658536585369</v>
      </c>
      <c r="G15" s="5">
        <v>98.9</v>
      </c>
      <c r="H15" s="2">
        <v>0.47099999999999997</v>
      </c>
      <c r="I15" s="2">
        <v>0.42799999999999999</v>
      </c>
      <c r="J15" s="2">
        <v>0.77700000000000002</v>
      </c>
      <c r="K15" s="5">
        <v>39.1</v>
      </c>
      <c r="L15" s="5">
        <v>14.7</v>
      </c>
      <c r="M15" s="5">
        <v>4.3</v>
      </c>
      <c r="N15" s="5">
        <v>20.8</v>
      </c>
      <c r="O15" s="5">
        <v>1.9</v>
      </c>
      <c r="P15">
        <v>6</v>
      </c>
      <c r="Q15" s="2">
        <f t="shared" si="0"/>
        <v>65.129268292682937</v>
      </c>
      <c r="R15">
        <v>11</v>
      </c>
      <c r="S15">
        <v>21</v>
      </c>
      <c r="T15">
        <v>12</v>
      </c>
      <c r="U15">
        <v>13</v>
      </c>
    </row>
    <row r="16" spans="1:21" x14ac:dyDescent="0.2">
      <c r="A16">
        <v>1997</v>
      </c>
      <c r="B16" t="s">
        <v>35</v>
      </c>
      <c r="C16">
        <v>0</v>
      </c>
      <c r="D16">
        <v>0</v>
      </c>
      <c r="E16">
        <v>0</v>
      </c>
      <c r="F16" s="2">
        <f>45/82</f>
        <v>0.54878048780487809</v>
      </c>
      <c r="G16" s="5">
        <v>94.1</v>
      </c>
      <c r="H16" s="2">
        <v>0.437</v>
      </c>
      <c r="I16" s="2">
        <v>0.34100000000000003</v>
      </c>
      <c r="J16" s="2">
        <v>0.746</v>
      </c>
      <c r="K16" s="5">
        <v>40.1</v>
      </c>
      <c r="L16" s="5">
        <v>15.2</v>
      </c>
      <c r="M16" s="5">
        <v>4.4000000000000004</v>
      </c>
      <c r="N16" s="5">
        <v>20</v>
      </c>
      <c r="O16" s="5">
        <v>-0.4</v>
      </c>
      <c r="P16">
        <v>7</v>
      </c>
      <c r="Q16" s="2">
        <f t="shared" si="0"/>
        <v>51.640243902439025</v>
      </c>
      <c r="R16">
        <v>16</v>
      </c>
      <c r="S16">
        <v>23</v>
      </c>
      <c r="T16">
        <v>25</v>
      </c>
      <c r="U16">
        <v>5</v>
      </c>
    </row>
    <row r="17" spans="1:21" x14ac:dyDescent="0.2">
      <c r="A17">
        <v>1997</v>
      </c>
      <c r="B17" t="s">
        <v>36</v>
      </c>
      <c r="C17">
        <v>0</v>
      </c>
      <c r="D17">
        <v>0</v>
      </c>
      <c r="E17">
        <v>0</v>
      </c>
      <c r="F17" s="2">
        <f>44/82</f>
        <v>0.53658536585365857</v>
      </c>
      <c r="G17" s="5">
        <v>99.4</v>
      </c>
      <c r="H17" s="2">
        <v>0.48</v>
      </c>
      <c r="I17" s="2">
        <v>0.33100000000000002</v>
      </c>
      <c r="J17" s="2">
        <v>0.70699999999999996</v>
      </c>
      <c r="K17" s="5">
        <v>41.8</v>
      </c>
      <c r="L17" s="5">
        <v>15.7</v>
      </c>
      <c r="M17" s="5">
        <v>4.9000000000000004</v>
      </c>
      <c r="N17" s="5">
        <v>22.1</v>
      </c>
      <c r="O17" s="5">
        <v>1.6</v>
      </c>
      <c r="P17">
        <v>8</v>
      </c>
      <c r="Q17" s="2">
        <f t="shared" si="0"/>
        <v>53.336585365853665</v>
      </c>
      <c r="R17">
        <v>13</v>
      </c>
      <c r="S17">
        <v>22</v>
      </c>
      <c r="T17">
        <v>10</v>
      </c>
      <c r="U17">
        <v>27</v>
      </c>
    </row>
    <row r="18" spans="1:21" x14ac:dyDescent="0.2">
      <c r="A18">
        <v>1998</v>
      </c>
      <c r="B18" t="s">
        <v>21</v>
      </c>
      <c r="C18">
        <v>0</v>
      </c>
      <c r="D18">
        <v>1</v>
      </c>
      <c r="E18">
        <v>1</v>
      </c>
      <c r="F18" s="2">
        <f>62/82</f>
        <v>0.75609756097560976</v>
      </c>
      <c r="G18" s="5">
        <v>101</v>
      </c>
      <c r="H18" s="2">
        <v>0.49</v>
      </c>
      <c r="I18" s="2">
        <v>0.372</v>
      </c>
      <c r="J18" s="2">
        <v>0.77300000000000002</v>
      </c>
      <c r="K18" s="5">
        <v>41.1</v>
      </c>
      <c r="L18" s="5">
        <v>15.4</v>
      </c>
      <c r="M18" s="5">
        <v>5</v>
      </c>
      <c r="N18" s="5">
        <v>23.9</v>
      </c>
      <c r="O18" s="5">
        <v>6.5</v>
      </c>
      <c r="P18">
        <v>1</v>
      </c>
      <c r="Q18" s="2">
        <f t="shared" si="0"/>
        <v>76.365853658536579</v>
      </c>
      <c r="R18">
        <v>4</v>
      </c>
      <c r="S18">
        <v>2</v>
      </c>
      <c r="T18">
        <v>3</v>
      </c>
      <c r="U18">
        <v>29</v>
      </c>
    </row>
    <row r="19" spans="1:21" x14ac:dyDescent="0.2">
      <c r="A19">
        <v>1998</v>
      </c>
      <c r="B19" t="s">
        <v>22</v>
      </c>
      <c r="C19">
        <v>0</v>
      </c>
      <c r="D19">
        <v>0</v>
      </c>
      <c r="E19">
        <v>1</v>
      </c>
      <c r="F19" s="2">
        <f>61/82</f>
        <v>0.74390243902439024</v>
      </c>
      <c r="G19" s="5">
        <v>100.6</v>
      </c>
      <c r="H19" s="2">
        <v>0.47299999999999998</v>
      </c>
      <c r="I19" s="2">
        <v>0.39500000000000002</v>
      </c>
      <c r="J19" s="2">
        <v>0.72099999999999997</v>
      </c>
      <c r="K19" s="5">
        <v>38.5</v>
      </c>
      <c r="L19" s="5">
        <v>14</v>
      </c>
      <c r="M19" s="5">
        <v>4.5999999999999996</v>
      </c>
      <c r="N19" s="5">
        <v>22.1</v>
      </c>
      <c r="O19" s="5">
        <v>7.2</v>
      </c>
      <c r="P19">
        <v>2</v>
      </c>
      <c r="Q19" s="2">
        <f t="shared" si="0"/>
        <v>74.836585365853651</v>
      </c>
      <c r="R19">
        <v>2</v>
      </c>
      <c r="S19">
        <v>19</v>
      </c>
      <c r="T19">
        <v>4</v>
      </c>
      <c r="U19">
        <v>2</v>
      </c>
    </row>
    <row r="20" spans="1:21" x14ac:dyDescent="0.2">
      <c r="A20">
        <v>1998</v>
      </c>
      <c r="B20" t="s">
        <v>24</v>
      </c>
      <c r="C20">
        <v>0</v>
      </c>
      <c r="D20">
        <v>0</v>
      </c>
      <c r="E20">
        <v>1</v>
      </c>
      <c r="F20" s="2">
        <f>61/82</f>
        <v>0.74390243902439024</v>
      </c>
      <c r="G20" s="5">
        <v>105.5</v>
      </c>
      <c r="H20" s="2">
        <v>0.48099999999999998</v>
      </c>
      <c r="I20" s="2">
        <v>0.35099999999999998</v>
      </c>
      <c r="J20" s="2">
        <v>0.67900000000000005</v>
      </c>
      <c r="K20" s="5">
        <v>43.3</v>
      </c>
      <c r="L20" s="5">
        <v>15.3</v>
      </c>
      <c r="M20" s="5">
        <v>6.8</v>
      </c>
      <c r="N20" s="5">
        <v>22.7</v>
      </c>
      <c r="O20" s="5">
        <v>7.7</v>
      </c>
      <c r="P20">
        <v>3</v>
      </c>
      <c r="Q20" s="2">
        <f t="shared" si="0"/>
        <v>78.481707317073173</v>
      </c>
      <c r="R20">
        <v>1</v>
      </c>
      <c r="S20">
        <v>1</v>
      </c>
      <c r="T20">
        <v>1</v>
      </c>
      <c r="U20">
        <v>5</v>
      </c>
    </row>
    <row r="21" spans="1:21" x14ac:dyDescent="0.2">
      <c r="A21">
        <v>1998</v>
      </c>
      <c r="B21" t="s">
        <v>27</v>
      </c>
      <c r="C21">
        <v>0</v>
      </c>
      <c r="D21">
        <v>0</v>
      </c>
      <c r="E21">
        <v>1</v>
      </c>
      <c r="F21" s="2">
        <f>56/82</f>
        <v>0.68292682926829273</v>
      </c>
      <c r="G21" s="5">
        <v>99.6</v>
      </c>
      <c r="H21" s="2">
        <v>0.46800000000000003</v>
      </c>
      <c r="I21" s="2">
        <v>0.35599999999999998</v>
      </c>
      <c r="J21" s="2">
        <v>0.749</v>
      </c>
      <c r="K21" s="5">
        <v>42</v>
      </c>
      <c r="L21" s="5">
        <v>15.1</v>
      </c>
      <c r="M21" s="5">
        <v>5.2</v>
      </c>
      <c r="N21" s="5">
        <v>21.5</v>
      </c>
      <c r="O21" s="5">
        <v>5.2</v>
      </c>
      <c r="P21">
        <v>4</v>
      </c>
      <c r="Q21" s="2">
        <f t="shared" si="0"/>
        <v>68.019512195121948</v>
      </c>
      <c r="R21">
        <v>6</v>
      </c>
      <c r="S21">
        <v>26</v>
      </c>
      <c r="T21">
        <v>6</v>
      </c>
      <c r="U21">
        <v>7</v>
      </c>
    </row>
    <row r="22" spans="1:21" x14ac:dyDescent="0.2">
      <c r="A22">
        <v>1998</v>
      </c>
      <c r="B22" t="s">
        <v>37</v>
      </c>
      <c r="C22">
        <v>0</v>
      </c>
      <c r="D22">
        <v>0</v>
      </c>
      <c r="E22">
        <v>0</v>
      </c>
      <c r="F22" s="2">
        <f>56/82</f>
        <v>0.68292682926829273</v>
      </c>
      <c r="G22" s="5">
        <v>92.5</v>
      </c>
      <c r="H22" s="2">
        <v>0.46800000000000003</v>
      </c>
      <c r="I22" s="2">
        <v>0.35</v>
      </c>
      <c r="J22" s="2">
        <v>0.68799999999999994</v>
      </c>
      <c r="K22" s="5">
        <v>44.2</v>
      </c>
      <c r="L22" s="5">
        <v>16.100000000000001</v>
      </c>
      <c r="M22" s="5">
        <v>6.9</v>
      </c>
      <c r="N22" s="5">
        <v>21.1</v>
      </c>
      <c r="O22" s="5">
        <v>4</v>
      </c>
      <c r="P22">
        <v>5</v>
      </c>
      <c r="Q22" s="2">
        <f t="shared" si="0"/>
        <v>63.170731707317081</v>
      </c>
      <c r="R22">
        <v>8</v>
      </c>
      <c r="S22">
        <v>12</v>
      </c>
      <c r="T22">
        <v>23</v>
      </c>
      <c r="U22">
        <v>23</v>
      </c>
    </row>
    <row r="23" spans="1:21" x14ac:dyDescent="0.2">
      <c r="A23">
        <v>1998</v>
      </c>
      <c r="B23" t="s">
        <v>25</v>
      </c>
      <c r="C23">
        <v>0</v>
      </c>
      <c r="D23">
        <v>0</v>
      </c>
      <c r="E23">
        <v>0</v>
      </c>
      <c r="F23" s="2">
        <f>46/82</f>
        <v>0.56097560975609762</v>
      </c>
      <c r="G23" s="5">
        <v>94.3</v>
      </c>
      <c r="H23" s="2">
        <v>0.45100000000000001</v>
      </c>
      <c r="I23" s="2">
        <v>0.309</v>
      </c>
      <c r="J23" s="2">
        <v>0.73699999999999999</v>
      </c>
      <c r="K23" s="5">
        <v>44</v>
      </c>
      <c r="L23" s="5">
        <v>16.899999999999999</v>
      </c>
      <c r="M23" s="5">
        <v>5.7</v>
      </c>
      <c r="N23" s="5">
        <v>22.7</v>
      </c>
      <c r="O23" s="5">
        <v>1.4</v>
      </c>
      <c r="P23">
        <v>6</v>
      </c>
      <c r="Q23" s="2">
        <f t="shared" si="0"/>
        <v>52.900000000000006</v>
      </c>
      <c r="R23">
        <v>13</v>
      </c>
      <c r="S23">
        <v>8</v>
      </c>
      <c r="T23">
        <v>19</v>
      </c>
      <c r="U23">
        <v>11</v>
      </c>
    </row>
    <row r="24" spans="1:21" x14ac:dyDescent="0.2">
      <c r="A24">
        <v>1998</v>
      </c>
      <c r="B24" t="s">
        <v>26</v>
      </c>
      <c r="C24">
        <v>0</v>
      </c>
      <c r="D24">
        <v>0</v>
      </c>
      <c r="E24">
        <v>0</v>
      </c>
      <c r="F24" s="2">
        <f>45/82</f>
        <v>0.54878048780487809</v>
      </c>
      <c r="G24" s="5">
        <v>101.1</v>
      </c>
      <c r="H24" s="2">
        <v>0.46100000000000002</v>
      </c>
      <c r="I24" s="2">
        <v>0.34699999999999998</v>
      </c>
      <c r="J24" s="2">
        <v>0.74299999999999999</v>
      </c>
      <c r="K24" s="5">
        <v>42.6</v>
      </c>
      <c r="L24" s="5">
        <v>13.9</v>
      </c>
      <c r="M24" s="5">
        <v>5.2</v>
      </c>
      <c r="N24" s="5">
        <v>23</v>
      </c>
      <c r="O24" s="5">
        <v>0.7</v>
      </c>
      <c r="P24">
        <v>7</v>
      </c>
      <c r="Q24" s="2">
        <f t="shared" si="0"/>
        <v>55.481707317073173</v>
      </c>
      <c r="R24">
        <v>16</v>
      </c>
      <c r="S24">
        <v>7</v>
      </c>
      <c r="T24">
        <v>2</v>
      </c>
      <c r="U24">
        <v>22</v>
      </c>
    </row>
    <row r="25" spans="1:21" x14ac:dyDescent="0.2">
      <c r="A25">
        <v>1998</v>
      </c>
      <c r="B25" t="s">
        <v>23</v>
      </c>
      <c r="C25">
        <v>0</v>
      </c>
      <c r="D25">
        <v>0</v>
      </c>
      <c r="E25">
        <v>0</v>
      </c>
      <c r="F25" s="2">
        <f>41/82</f>
        <v>0.5</v>
      </c>
      <c r="G25" s="5">
        <v>98.8</v>
      </c>
      <c r="H25" s="2">
        <v>0.45200000000000001</v>
      </c>
      <c r="I25" s="2">
        <v>0.34300000000000003</v>
      </c>
      <c r="J25" s="2">
        <v>0.77100000000000002</v>
      </c>
      <c r="K25" s="5">
        <v>40.700000000000003</v>
      </c>
      <c r="L25" s="5">
        <v>15.8</v>
      </c>
      <c r="M25" s="5">
        <v>3.6</v>
      </c>
      <c r="N25" s="5">
        <v>20.2</v>
      </c>
      <c r="O25" s="5">
        <v>-0.8</v>
      </c>
      <c r="P25">
        <v>8</v>
      </c>
      <c r="Q25" s="2">
        <f t="shared" si="0"/>
        <v>49.4</v>
      </c>
      <c r="R25">
        <v>18</v>
      </c>
      <c r="S25">
        <v>18</v>
      </c>
      <c r="T25">
        <v>7</v>
      </c>
      <c r="U25">
        <v>1</v>
      </c>
    </row>
    <row r="26" spans="1:21" x14ac:dyDescent="0.2">
      <c r="A26">
        <v>1998</v>
      </c>
      <c r="B26" t="s">
        <v>29</v>
      </c>
      <c r="C26">
        <v>1</v>
      </c>
      <c r="D26">
        <v>1</v>
      </c>
      <c r="E26">
        <v>1</v>
      </c>
      <c r="F26" s="2">
        <f>62/82</f>
        <v>0.75609756097560976</v>
      </c>
      <c r="G26" s="5">
        <v>96.7</v>
      </c>
      <c r="H26" s="2">
        <v>0.45100000000000001</v>
      </c>
      <c r="I26" s="2">
        <v>0.32300000000000001</v>
      </c>
      <c r="J26" s="2">
        <v>0.74299999999999999</v>
      </c>
      <c r="K26" s="5">
        <v>44.9</v>
      </c>
      <c r="L26" s="5">
        <v>14.4</v>
      </c>
      <c r="M26" s="5">
        <v>4.3</v>
      </c>
      <c r="N26" s="5">
        <v>20.6</v>
      </c>
      <c r="O26" s="5">
        <v>7.1</v>
      </c>
      <c r="P26">
        <v>1</v>
      </c>
      <c r="Q26" s="2">
        <f t="shared" si="0"/>
        <v>73.114634146341473</v>
      </c>
      <c r="R26">
        <v>3</v>
      </c>
      <c r="S26">
        <v>24</v>
      </c>
      <c r="T26">
        <v>9</v>
      </c>
      <c r="U26">
        <v>14</v>
      </c>
    </row>
    <row r="27" spans="1:21" x14ac:dyDescent="0.2">
      <c r="A27">
        <v>1998</v>
      </c>
      <c r="B27" t="s">
        <v>30</v>
      </c>
      <c r="C27">
        <v>0</v>
      </c>
      <c r="D27">
        <v>0</v>
      </c>
      <c r="E27">
        <v>1</v>
      </c>
      <c r="F27" s="2">
        <f>55/82</f>
        <v>0.67073170731707321</v>
      </c>
      <c r="G27" s="5">
        <v>95</v>
      </c>
      <c r="H27" s="2">
        <v>0.45</v>
      </c>
      <c r="I27" s="2">
        <v>0.35499999999999998</v>
      </c>
      <c r="J27" s="2">
        <v>0.73899999999999999</v>
      </c>
      <c r="K27" s="5">
        <v>42</v>
      </c>
      <c r="L27" s="5">
        <v>15</v>
      </c>
      <c r="M27" s="5">
        <v>5.2</v>
      </c>
      <c r="N27" s="5">
        <v>24.2</v>
      </c>
      <c r="O27" s="5">
        <v>4.9000000000000004</v>
      </c>
      <c r="P27">
        <v>2</v>
      </c>
      <c r="Q27" s="2">
        <f t="shared" si="0"/>
        <v>63.719512195121958</v>
      </c>
      <c r="R27">
        <v>7</v>
      </c>
      <c r="S27">
        <v>21</v>
      </c>
      <c r="T27">
        <v>16</v>
      </c>
      <c r="U27">
        <v>3</v>
      </c>
    </row>
    <row r="28" spans="1:21" x14ac:dyDescent="0.2">
      <c r="A28">
        <v>1998</v>
      </c>
      <c r="B28" t="s">
        <v>38</v>
      </c>
      <c r="C28">
        <v>0</v>
      </c>
      <c r="D28">
        <v>0</v>
      </c>
      <c r="E28">
        <v>1</v>
      </c>
      <c r="F28" s="2">
        <f>58/82</f>
        <v>0.70731707317073167</v>
      </c>
      <c r="G28" s="5">
        <v>96</v>
      </c>
      <c r="H28" s="2">
        <v>0.46899999999999997</v>
      </c>
      <c r="I28" s="2">
        <v>0.39</v>
      </c>
      <c r="J28" s="2">
        <v>0.76400000000000001</v>
      </c>
      <c r="K28" s="5">
        <v>39.299999999999997</v>
      </c>
      <c r="L28" s="5">
        <v>14.2</v>
      </c>
      <c r="M28" s="5">
        <v>4.5</v>
      </c>
      <c r="N28" s="5">
        <v>22.7</v>
      </c>
      <c r="O28" s="5">
        <v>6.1</v>
      </c>
      <c r="P28">
        <v>3</v>
      </c>
      <c r="Q28" s="2">
        <f t="shared" si="0"/>
        <v>67.902439024390247</v>
      </c>
      <c r="R28">
        <v>5</v>
      </c>
      <c r="S28">
        <v>17</v>
      </c>
      <c r="T28">
        <v>12</v>
      </c>
      <c r="U28">
        <v>12</v>
      </c>
    </row>
    <row r="29" spans="1:21" x14ac:dyDescent="0.2">
      <c r="A29">
        <v>1998</v>
      </c>
      <c r="B29" t="s">
        <v>34</v>
      </c>
      <c r="C29">
        <v>0</v>
      </c>
      <c r="D29">
        <v>0</v>
      </c>
      <c r="E29">
        <v>1</v>
      </c>
      <c r="F29" s="2">
        <f>51/82</f>
        <v>0.62195121951219512</v>
      </c>
      <c r="G29" s="5">
        <v>96.6</v>
      </c>
      <c r="H29" s="2">
        <v>0.46800000000000003</v>
      </c>
      <c r="I29" s="2">
        <v>0.38300000000000001</v>
      </c>
      <c r="J29" s="2">
        <v>0.751</v>
      </c>
      <c r="K29" s="5">
        <v>40.6</v>
      </c>
      <c r="L29" s="5">
        <v>15.2</v>
      </c>
      <c r="M29" s="5">
        <v>3.8</v>
      </c>
      <c r="N29" s="5">
        <v>21.4</v>
      </c>
      <c r="O29" s="5">
        <v>2</v>
      </c>
      <c r="P29">
        <v>4</v>
      </c>
      <c r="Q29" s="2">
        <f t="shared" si="0"/>
        <v>60.080487804878047</v>
      </c>
      <c r="R29">
        <v>12</v>
      </c>
      <c r="S29">
        <v>10</v>
      </c>
      <c r="T29">
        <v>10.5</v>
      </c>
      <c r="U29">
        <v>19</v>
      </c>
    </row>
    <row r="30" spans="1:21" x14ac:dyDescent="0.2">
      <c r="A30">
        <v>1998</v>
      </c>
      <c r="B30" t="s">
        <v>32</v>
      </c>
      <c r="C30">
        <v>0</v>
      </c>
      <c r="D30">
        <v>0</v>
      </c>
      <c r="E30">
        <v>0</v>
      </c>
      <c r="F30" s="2">
        <f>50/82</f>
        <v>0.6097560975609756</v>
      </c>
      <c r="G30" s="5">
        <v>95.9</v>
      </c>
      <c r="H30" s="2">
        <v>0.45500000000000002</v>
      </c>
      <c r="I30" s="2">
        <v>0.33200000000000002</v>
      </c>
      <c r="J30" s="2">
        <v>0.75600000000000001</v>
      </c>
      <c r="K30" s="5">
        <v>43</v>
      </c>
      <c r="L30" s="5">
        <v>14.8</v>
      </c>
      <c r="M30" s="5">
        <v>6</v>
      </c>
      <c r="N30" s="5">
        <v>20.399999999999999</v>
      </c>
      <c r="O30" s="5">
        <v>3.5</v>
      </c>
      <c r="P30">
        <v>5</v>
      </c>
      <c r="Q30" s="2">
        <f t="shared" si="0"/>
        <v>58.475609756097562</v>
      </c>
      <c r="R30">
        <v>9</v>
      </c>
      <c r="S30">
        <v>5</v>
      </c>
      <c r="T30">
        <v>15</v>
      </c>
      <c r="U30">
        <v>13</v>
      </c>
    </row>
    <row r="31" spans="1:21" x14ac:dyDescent="0.2">
      <c r="A31">
        <v>1998</v>
      </c>
      <c r="B31" t="s">
        <v>39</v>
      </c>
      <c r="C31">
        <v>0</v>
      </c>
      <c r="D31">
        <v>0</v>
      </c>
      <c r="E31">
        <v>0</v>
      </c>
      <c r="F31" s="2">
        <f>47/82</f>
        <v>0.57317073170731703</v>
      </c>
      <c r="G31" s="5">
        <v>92.5</v>
      </c>
      <c r="H31" s="2">
        <v>0.45400000000000001</v>
      </c>
      <c r="I31" s="2">
        <v>0.372</v>
      </c>
      <c r="J31" s="2">
        <v>0.75600000000000001</v>
      </c>
      <c r="K31" s="5">
        <v>40.1</v>
      </c>
      <c r="L31" s="5">
        <v>17.3</v>
      </c>
      <c r="M31" s="5">
        <v>5.0999999999999996</v>
      </c>
      <c r="N31" s="5">
        <v>23.6</v>
      </c>
      <c r="O31" s="5">
        <v>2.7</v>
      </c>
      <c r="P31">
        <v>6</v>
      </c>
      <c r="Q31" s="2">
        <f t="shared" si="0"/>
        <v>53.018292682926827</v>
      </c>
      <c r="R31">
        <v>10</v>
      </c>
      <c r="S31">
        <v>9</v>
      </c>
      <c r="T31">
        <v>24</v>
      </c>
      <c r="U31">
        <v>26</v>
      </c>
    </row>
    <row r="32" spans="1:21" x14ac:dyDescent="0.2">
      <c r="A32">
        <v>1998</v>
      </c>
      <c r="B32" t="s">
        <v>31</v>
      </c>
      <c r="C32">
        <v>0</v>
      </c>
      <c r="D32">
        <v>0</v>
      </c>
      <c r="E32">
        <v>0</v>
      </c>
      <c r="F32" s="2">
        <f>43/82</f>
        <v>0.52439024390243905</v>
      </c>
      <c r="G32" s="5">
        <v>91.6</v>
      </c>
      <c r="H32" s="2">
        <v>0.44700000000000001</v>
      </c>
      <c r="I32" s="2">
        <v>0.33500000000000002</v>
      </c>
      <c r="J32" s="2">
        <v>0.77200000000000002</v>
      </c>
      <c r="K32" s="5">
        <v>41.6</v>
      </c>
      <c r="L32" s="5">
        <v>15.2</v>
      </c>
      <c r="M32" s="5">
        <v>3.4</v>
      </c>
      <c r="N32" s="5">
        <v>23.7</v>
      </c>
      <c r="O32" s="5">
        <v>2.5</v>
      </c>
      <c r="P32">
        <v>7</v>
      </c>
      <c r="Q32" s="2">
        <f t="shared" si="0"/>
        <v>48.034146341463412</v>
      </c>
      <c r="R32">
        <v>11</v>
      </c>
      <c r="S32">
        <v>28</v>
      </c>
      <c r="T32">
        <v>25</v>
      </c>
      <c r="U32">
        <v>9</v>
      </c>
    </row>
    <row r="33" spans="1:21" x14ac:dyDescent="0.2">
      <c r="A33">
        <v>1998</v>
      </c>
      <c r="B33" t="s">
        <v>40</v>
      </c>
      <c r="C33">
        <v>0</v>
      </c>
      <c r="D33">
        <v>0</v>
      </c>
      <c r="E33">
        <v>0</v>
      </c>
      <c r="F33" s="2">
        <f>43/82</f>
        <v>0.52439024390243905</v>
      </c>
      <c r="G33" s="5">
        <v>99.6</v>
      </c>
      <c r="H33" s="2">
        <v>0.441</v>
      </c>
      <c r="I33" s="2">
        <v>0.33100000000000002</v>
      </c>
      <c r="J33" s="2">
        <v>0.74399999999999999</v>
      </c>
      <c r="K33" s="5">
        <v>42.5</v>
      </c>
      <c r="L33" s="5">
        <v>14.4</v>
      </c>
      <c r="M33" s="5">
        <v>3.8</v>
      </c>
      <c r="N33" s="5">
        <v>23.4</v>
      </c>
      <c r="O33" s="5">
        <v>1.6</v>
      </c>
      <c r="P33">
        <v>8</v>
      </c>
      <c r="Q33" s="2">
        <f t="shared" si="0"/>
        <v>52.229268292682924</v>
      </c>
      <c r="R33">
        <v>15</v>
      </c>
      <c r="S33">
        <v>4</v>
      </c>
      <c r="T33">
        <v>5</v>
      </c>
      <c r="U33">
        <v>17</v>
      </c>
    </row>
    <row r="34" spans="1:21" x14ac:dyDescent="0.2">
      <c r="A34">
        <v>1999</v>
      </c>
      <c r="B34" t="s">
        <v>30</v>
      </c>
      <c r="C34">
        <v>0</v>
      </c>
      <c r="D34">
        <v>1</v>
      </c>
      <c r="E34">
        <v>1</v>
      </c>
      <c r="F34" s="2">
        <f>33/50</f>
        <v>0.66</v>
      </c>
      <c r="G34" s="5">
        <v>89</v>
      </c>
      <c r="H34" s="2">
        <v>0.45300000000000001</v>
      </c>
      <c r="I34" s="2">
        <v>0.35899999999999999</v>
      </c>
      <c r="J34" s="2">
        <v>0.73499999999999999</v>
      </c>
      <c r="K34" s="5">
        <v>40.299999999999997</v>
      </c>
      <c r="L34" s="5">
        <v>14.9</v>
      </c>
      <c r="M34" s="5">
        <v>6.1</v>
      </c>
      <c r="N34" s="5">
        <v>20.7</v>
      </c>
      <c r="O34" s="5">
        <v>5</v>
      </c>
      <c r="P34">
        <v>1</v>
      </c>
      <c r="Q34" s="2">
        <f t="shared" si="0"/>
        <v>58.74</v>
      </c>
      <c r="R34">
        <v>4</v>
      </c>
      <c r="S34">
        <v>15</v>
      </c>
      <c r="T34">
        <v>23</v>
      </c>
      <c r="U34">
        <v>5</v>
      </c>
    </row>
    <row r="35" spans="1:21" x14ac:dyDescent="0.2">
      <c r="A35">
        <v>1999</v>
      </c>
      <c r="B35" t="s">
        <v>38</v>
      </c>
      <c r="C35">
        <v>0</v>
      </c>
      <c r="D35">
        <v>0</v>
      </c>
      <c r="E35">
        <v>1</v>
      </c>
      <c r="F35" s="2">
        <f>33/50</f>
        <v>0.66</v>
      </c>
      <c r="G35" s="5">
        <v>94.7</v>
      </c>
      <c r="H35" s="2">
        <v>0.44800000000000001</v>
      </c>
      <c r="I35" s="2">
        <v>0.36799999999999999</v>
      </c>
      <c r="J35" s="2">
        <v>0.79600000000000004</v>
      </c>
      <c r="K35" s="5">
        <v>40.5</v>
      </c>
      <c r="L35" s="5">
        <v>13</v>
      </c>
      <c r="M35" s="5">
        <v>4.5</v>
      </c>
      <c r="N35" s="5">
        <v>21.6</v>
      </c>
      <c r="O35" s="5">
        <v>3.7</v>
      </c>
      <c r="P35">
        <v>2</v>
      </c>
      <c r="Q35" s="2">
        <f t="shared" si="0"/>
        <v>62.502000000000002</v>
      </c>
      <c r="R35">
        <v>5</v>
      </c>
      <c r="S35">
        <v>18</v>
      </c>
      <c r="T35">
        <v>6</v>
      </c>
      <c r="U35">
        <v>6</v>
      </c>
    </row>
    <row r="36" spans="1:21" x14ac:dyDescent="0.2">
      <c r="A36">
        <v>1999</v>
      </c>
      <c r="B36" t="s">
        <v>35</v>
      </c>
      <c r="C36">
        <v>0</v>
      </c>
      <c r="D36">
        <v>0</v>
      </c>
      <c r="E36">
        <v>1</v>
      </c>
      <c r="F36" s="2">
        <f>33/50</f>
        <v>0.66</v>
      </c>
      <c r="G36" s="5">
        <v>89.5</v>
      </c>
      <c r="H36" s="2">
        <v>0.42799999999999999</v>
      </c>
      <c r="I36" s="2">
        <v>0.33</v>
      </c>
      <c r="J36" s="2">
        <v>0.7</v>
      </c>
      <c r="K36" s="5">
        <v>42.7</v>
      </c>
      <c r="L36" s="5">
        <v>16.399999999999999</v>
      </c>
      <c r="M36" s="5">
        <v>4.3</v>
      </c>
      <c r="N36" s="5">
        <v>18.7</v>
      </c>
      <c r="O36" s="5">
        <v>2.6</v>
      </c>
      <c r="P36">
        <v>3</v>
      </c>
      <c r="Q36" s="2">
        <f t="shared" si="0"/>
        <v>59.07</v>
      </c>
      <c r="R36">
        <v>9</v>
      </c>
      <c r="S36">
        <v>16</v>
      </c>
      <c r="T36">
        <v>22</v>
      </c>
      <c r="U36">
        <v>13.5</v>
      </c>
    </row>
    <row r="37" spans="1:21" x14ac:dyDescent="0.2">
      <c r="A37">
        <v>1999</v>
      </c>
      <c r="B37" t="s">
        <v>32</v>
      </c>
      <c r="C37">
        <v>0</v>
      </c>
      <c r="D37">
        <v>0</v>
      </c>
      <c r="E37">
        <v>1</v>
      </c>
      <c r="F37" s="2">
        <f>31/50</f>
        <v>0.62</v>
      </c>
      <c r="G37" s="5">
        <v>86.3</v>
      </c>
      <c r="H37" s="2">
        <v>0.40899999999999997</v>
      </c>
      <c r="I37" s="2">
        <v>0.30599999999999999</v>
      </c>
      <c r="J37" s="2">
        <v>0.73099999999999998</v>
      </c>
      <c r="K37" s="5">
        <v>43.5</v>
      </c>
      <c r="L37" s="5">
        <v>14.9</v>
      </c>
      <c r="M37" s="5">
        <v>5.2</v>
      </c>
      <c r="N37" s="5">
        <v>19.7</v>
      </c>
      <c r="O37" s="5">
        <v>2.9</v>
      </c>
      <c r="P37">
        <v>4</v>
      </c>
      <c r="Q37" s="2">
        <f t="shared" si="0"/>
        <v>53.506</v>
      </c>
      <c r="R37">
        <v>8</v>
      </c>
      <c r="S37">
        <v>4</v>
      </c>
      <c r="T37">
        <v>28</v>
      </c>
      <c r="U37">
        <v>17</v>
      </c>
    </row>
    <row r="38" spans="1:21" x14ac:dyDescent="0.2">
      <c r="A38">
        <v>1999</v>
      </c>
      <c r="B38" t="s">
        <v>33</v>
      </c>
      <c r="C38">
        <v>0</v>
      </c>
      <c r="D38">
        <v>0</v>
      </c>
      <c r="E38">
        <v>0</v>
      </c>
      <c r="F38" s="2">
        <f>29/50</f>
        <v>0.57999999999999996</v>
      </c>
      <c r="G38" s="5">
        <v>90.4</v>
      </c>
      <c r="H38" s="2">
        <v>0.44700000000000001</v>
      </c>
      <c r="I38" s="2">
        <v>0.36499999999999999</v>
      </c>
      <c r="J38" s="2">
        <v>0.74</v>
      </c>
      <c r="K38" s="5">
        <v>40.299999999999997</v>
      </c>
      <c r="L38" s="5">
        <v>15.8</v>
      </c>
      <c r="M38" s="5">
        <v>4.2</v>
      </c>
      <c r="N38" s="5">
        <v>22.8</v>
      </c>
      <c r="O38" s="5">
        <v>3.4</v>
      </c>
      <c r="P38">
        <v>5</v>
      </c>
      <c r="Q38" s="2">
        <f t="shared" si="0"/>
        <v>52.432000000000002</v>
      </c>
      <c r="R38">
        <v>6</v>
      </c>
      <c r="S38">
        <v>14</v>
      </c>
      <c r="T38">
        <v>20</v>
      </c>
      <c r="U38">
        <v>11.5</v>
      </c>
    </row>
    <row r="39" spans="1:21" x14ac:dyDescent="0.2">
      <c r="A39">
        <v>1999</v>
      </c>
      <c r="B39" t="s">
        <v>41</v>
      </c>
      <c r="C39">
        <v>0</v>
      </c>
      <c r="D39">
        <v>0</v>
      </c>
      <c r="E39">
        <v>0</v>
      </c>
      <c r="F39" s="2">
        <f>28/50</f>
        <v>0.56000000000000005</v>
      </c>
      <c r="G39" s="5">
        <v>89.7</v>
      </c>
      <c r="H39" s="2">
        <v>0.42599999999999999</v>
      </c>
      <c r="I39" s="2">
        <v>0.26400000000000001</v>
      </c>
      <c r="J39" s="2">
        <v>0.72199999999999998</v>
      </c>
      <c r="K39" s="5">
        <v>43.1</v>
      </c>
      <c r="L39" s="5">
        <v>16.399999999999999</v>
      </c>
      <c r="M39" s="5">
        <v>5.4</v>
      </c>
      <c r="N39" s="5">
        <v>23</v>
      </c>
      <c r="O39" s="5">
        <v>2.1</v>
      </c>
      <c r="P39">
        <v>6</v>
      </c>
      <c r="Q39" s="2">
        <f t="shared" si="0"/>
        <v>50.232000000000006</v>
      </c>
      <c r="R39">
        <v>11</v>
      </c>
      <c r="S39">
        <v>3</v>
      </c>
      <c r="T39">
        <v>21</v>
      </c>
      <c r="U39">
        <v>29</v>
      </c>
    </row>
    <row r="40" spans="1:21" x14ac:dyDescent="0.2">
      <c r="A40">
        <v>1999</v>
      </c>
      <c r="B40" t="s">
        <v>42</v>
      </c>
      <c r="C40">
        <v>0</v>
      </c>
      <c r="D40">
        <v>0</v>
      </c>
      <c r="E40">
        <v>0</v>
      </c>
      <c r="F40" s="2">
        <f>28/50</f>
        <v>0.56000000000000005</v>
      </c>
      <c r="G40" s="5">
        <v>91.7</v>
      </c>
      <c r="H40" s="2">
        <v>0.45900000000000002</v>
      </c>
      <c r="I40" s="2">
        <v>0.373</v>
      </c>
      <c r="J40" s="2">
        <v>0.73299999999999998</v>
      </c>
      <c r="K40" s="5">
        <v>38.799999999999997</v>
      </c>
      <c r="L40" s="5">
        <v>14.4</v>
      </c>
      <c r="M40" s="5">
        <v>4</v>
      </c>
      <c r="N40" s="5">
        <v>22.8</v>
      </c>
      <c r="O40" s="5">
        <v>1.7</v>
      </c>
      <c r="P40">
        <v>7</v>
      </c>
      <c r="Q40" s="2">
        <f t="shared" si="0"/>
        <v>51.352000000000004</v>
      </c>
      <c r="R40">
        <v>13</v>
      </c>
      <c r="S40">
        <v>27</v>
      </c>
      <c r="T40">
        <v>14</v>
      </c>
      <c r="U40">
        <v>18</v>
      </c>
    </row>
    <row r="41" spans="1:21" x14ac:dyDescent="0.2">
      <c r="A41">
        <v>1999</v>
      </c>
      <c r="B41" t="s">
        <v>31</v>
      </c>
      <c r="C41">
        <v>0</v>
      </c>
      <c r="D41">
        <v>0</v>
      </c>
      <c r="E41">
        <v>0</v>
      </c>
      <c r="F41" s="2">
        <f>27/50</f>
        <v>0.54</v>
      </c>
      <c r="G41" s="5">
        <v>86.4</v>
      </c>
      <c r="H41" s="2">
        <v>0.435</v>
      </c>
      <c r="I41" s="2">
        <v>0.35299999999999998</v>
      </c>
      <c r="J41" s="2">
        <v>0.73199999999999998</v>
      </c>
      <c r="K41" s="5">
        <v>41.2</v>
      </c>
      <c r="L41" s="5">
        <v>16.100000000000001</v>
      </c>
      <c r="M41" s="5">
        <v>5.2</v>
      </c>
      <c r="N41" s="5">
        <v>22.8</v>
      </c>
      <c r="O41" s="5">
        <v>1</v>
      </c>
      <c r="P41">
        <v>8</v>
      </c>
      <c r="Q41" s="2">
        <f t="shared" si="0"/>
        <v>46.656000000000006</v>
      </c>
      <c r="R41">
        <v>14</v>
      </c>
      <c r="S41">
        <v>20</v>
      </c>
      <c r="T41">
        <v>27</v>
      </c>
      <c r="U41">
        <v>21</v>
      </c>
    </row>
    <row r="42" spans="1:21" x14ac:dyDescent="0.2">
      <c r="A42">
        <v>1999</v>
      </c>
      <c r="B42" t="s">
        <v>37</v>
      </c>
      <c r="C42">
        <v>1</v>
      </c>
      <c r="D42">
        <v>1</v>
      </c>
      <c r="E42">
        <v>1</v>
      </c>
      <c r="F42" s="2">
        <f>37/50</f>
        <v>0.74</v>
      </c>
      <c r="G42" s="5">
        <v>92.8</v>
      </c>
      <c r="H42" s="2">
        <v>0.45600000000000002</v>
      </c>
      <c r="I42" s="2">
        <v>0.33</v>
      </c>
      <c r="J42" s="2">
        <v>0.69799999999999995</v>
      </c>
      <c r="K42" s="5">
        <v>44</v>
      </c>
      <c r="L42" s="5">
        <v>15.2</v>
      </c>
      <c r="M42" s="5">
        <v>7</v>
      </c>
      <c r="N42" s="5">
        <v>20.2</v>
      </c>
      <c r="O42" s="5">
        <v>8.1</v>
      </c>
      <c r="P42">
        <v>1</v>
      </c>
      <c r="Q42" s="2">
        <f t="shared" si="0"/>
        <v>68.671999999999997</v>
      </c>
      <c r="R42">
        <v>1</v>
      </c>
      <c r="S42">
        <v>5</v>
      </c>
      <c r="T42">
        <v>13</v>
      </c>
      <c r="U42">
        <v>25</v>
      </c>
    </row>
    <row r="43" spans="1:21" x14ac:dyDescent="0.2">
      <c r="A43">
        <v>1999</v>
      </c>
      <c r="B43" t="s">
        <v>25</v>
      </c>
      <c r="C43">
        <v>0</v>
      </c>
      <c r="D43">
        <v>0</v>
      </c>
      <c r="E43">
        <v>1</v>
      </c>
      <c r="F43" s="2">
        <f>35/50</f>
        <v>0.7</v>
      </c>
      <c r="G43" s="5">
        <v>94.8</v>
      </c>
      <c r="H43" s="2">
        <v>0.442</v>
      </c>
      <c r="I43" s="2">
        <v>0.36399999999999999</v>
      </c>
      <c r="J43" s="2">
        <v>0.74299999999999999</v>
      </c>
      <c r="K43" s="5">
        <v>44.3</v>
      </c>
      <c r="L43" s="5">
        <v>15.4</v>
      </c>
      <c r="M43" s="5">
        <v>5.8</v>
      </c>
      <c r="N43" s="5">
        <v>22.5</v>
      </c>
      <c r="O43" s="5">
        <v>6.4</v>
      </c>
      <c r="P43">
        <v>2</v>
      </c>
      <c r="Q43" s="2">
        <f t="shared" si="0"/>
        <v>66.36</v>
      </c>
      <c r="R43">
        <v>3</v>
      </c>
      <c r="S43">
        <v>10</v>
      </c>
      <c r="T43">
        <v>5</v>
      </c>
      <c r="U43">
        <v>13.5</v>
      </c>
    </row>
    <row r="44" spans="1:21" x14ac:dyDescent="0.2">
      <c r="A44">
        <v>1999</v>
      </c>
      <c r="B44" t="s">
        <v>21</v>
      </c>
      <c r="C44">
        <v>0</v>
      </c>
      <c r="D44">
        <v>0</v>
      </c>
      <c r="E44">
        <v>1</v>
      </c>
      <c r="F44" s="2">
        <f>37/50</f>
        <v>0.74</v>
      </c>
      <c r="G44" s="5">
        <v>93.3</v>
      </c>
      <c r="H44" s="2">
        <v>0.46500000000000002</v>
      </c>
      <c r="I44" s="2">
        <v>0.36099999999999999</v>
      </c>
      <c r="J44" s="2">
        <v>0.76700000000000002</v>
      </c>
      <c r="K44" s="5">
        <v>41.3</v>
      </c>
      <c r="L44" s="5">
        <v>16.3</v>
      </c>
      <c r="M44" s="5">
        <v>5.5</v>
      </c>
      <c r="N44" s="5">
        <v>22.7</v>
      </c>
      <c r="O44" s="5">
        <v>6.5</v>
      </c>
      <c r="P44">
        <v>3</v>
      </c>
      <c r="Q44" s="2">
        <f t="shared" si="0"/>
        <v>69.042000000000002</v>
      </c>
      <c r="R44">
        <v>2</v>
      </c>
      <c r="S44">
        <v>1</v>
      </c>
      <c r="T44">
        <v>9</v>
      </c>
      <c r="U44">
        <v>28</v>
      </c>
    </row>
    <row r="45" spans="1:21" x14ac:dyDescent="0.2">
      <c r="A45">
        <v>1999</v>
      </c>
      <c r="B45" t="s">
        <v>24</v>
      </c>
      <c r="C45">
        <v>0</v>
      </c>
      <c r="D45">
        <v>0</v>
      </c>
      <c r="E45">
        <v>1</v>
      </c>
      <c r="F45" s="2">
        <f>31/50</f>
        <v>0.62</v>
      </c>
      <c r="G45" s="5">
        <v>99</v>
      </c>
      <c r="H45" s="2">
        <v>0.46800000000000003</v>
      </c>
      <c r="I45" s="2">
        <v>0.35199999999999998</v>
      </c>
      <c r="J45" s="2">
        <v>0.68300000000000005</v>
      </c>
      <c r="K45" s="5">
        <v>42</v>
      </c>
      <c r="L45" s="5">
        <v>15.1</v>
      </c>
      <c r="M45" s="5">
        <v>5.7</v>
      </c>
      <c r="N45" s="5">
        <v>24.6</v>
      </c>
      <c r="O45" s="5">
        <v>3</v>
      </c>
      <c r="P45">
        <v>4</v>
      </c>
      <c r="Q45" s="2">
        <f t="shared" si="0"/>
        <v>61.38</v>
      </c>
      <c r="R45">
        <v>7</v>
      </c>
      <c r="S45">
        <v>2</v>
      </c>
      <c r="T45">
        <v>2</v>
      </c>
      <c r="U45">
        <v>10</v>
      </c>
    </row>
    <row r="46" spans="1:21" x14ac:dyDescent="0.2">
      <c r="A46">
        <v>1999</v>
      </c>
      <c r="B46" t="s">
        <v>23</v>
      </c>
      <c r="C46">
        <v>0</v>
      </c>
      <c r="D46">
        <v>0</v>
      </c>
      <c r="E46">
        <v>0</v>
      </c>
      <c r="F46" s="2">
        <f>31/50</f>
        <v>0.62</v>
      </c>
      <c r="G46" s="5">
        <v>94.2</v>
      </c>
      <c r="H46" s="2">
        <v>0.46200000000000002</v>
      </c>
      <c r="I46" s="2">
        <v>0.36799999999999999</v>
      </c>
      <c r="J46" s="2">
        <v>0.72899999999999998</v>
      </c>
      <c r="K46" s="5">
        <v>41.5</v>
      </c>
      <c r="L46" s="5">
        <v>16.2</v>
      </c>
      <c r="M46" s="5">
        <v>5.2</v>
      </c>
      <c r="N46" s="5">
        <v>19.2</v>
      </c>
      <c r="O46" s="5">
        <v>2.2999999999999998</v>
      </c>
      <c r="P46">
        <v>5</v>
      </c>
      <c r="Q46" s="2">
        <f t="shared" si="0"/>
        <v>58.404000000000003</v>
      </c>
      <c r="R46">
        <v>10</v>
      </c>
      <c r="S46">
        <v>24</v>
      </c>
      <c r="T46">
        <v>7</v>
      </c>
      <c r="U46">
        <v>3</v>
      </c>
    </row>
    <row r="47" spans="1:21" x14ac:dyDescent="0.2">
      <c r="A47">
        <v>1999</v>
      </c>
      <c r="B47" t="s">
        <v>43</v>
      </c>
      <c r="C47">
        <v>0</v>
      </c>
      <c r="D47">
        <v>0</v>
      </c>
      <c r="E47">
        <v>0</v>
      </c>
      <c r="F47" s="2">
        <f>27/50</f>
        <v>0.54</v>
      </c>
      <c r="G47" s="5">
        <v>100.2</v>
      </c>
      <c r="H47" s="2">
        <v>0.44500000000000001</v>
      </c>
      <c r="I47" s="2">
        <v>0.308</v>
      </c>
      <c r="J47" s="2">
        <v>0.68300000000000005</v>
      </c>
      <c r="K47" s="5">
        <v>45.6</v>
      </c>
      <c r="L47" s="5">
        <v>16.8</v>
      </c>
      <c r="M47" s="5">
        <v>4.5999999999999996</v>
      </c>
      <c r="N47" s="5">
        <v>20.3</v>
      </c>
      <c r="O47" s="5">
        <v>-0.4</v>
      </c>
      <c r="P47">
        <v>6</v>
      </c>
      <c r="Q47" s="2">
        <f t="shared" si="0"/>
        <v>54.108000000000004</v>
      </c>
      <c r="R47">
        <v>17</v>
      </c>
      <c r="S47">
        <v>13</v>
      </c>
      <c r="T47">
        <v>1</v>
      </c>
      <c r="U47">
        <v>1</v>
      </c>
    </row>
    <row r="48" spans="1:21" x14ac:dyDescent="0.2">
      <c r="A48">
        <v>1999</v>
      </c>
      <c r="B48" t="s">
        <v>27</v>
      </c>
      <c r="C48">
        <v>0</v>
      </c>
      <c r="D48">
        <v>0</v>
      </c>
      <c r="E48">
        <v>0</v>
      </c>
      <c r="F48" s="2">
        <f>27/50</f>
        <v>0.54</v>
      </c>
      <c r="G48" s="5">
        <v>95.6</v>
      </c>
      <c r="H48" s="2">
        <v>0.44900000000000001</v>
      </c>
      <c r="I48" s="2">
        <v>0.372</v>
      </c>
      <c r="J48" s="2">
        <v>0.76</v>
      </c>
      <c r="K48" s="5">
        <v>40.299999999999997</v>
      </c>
      <c r="L48" s="5">
        <v>13.6</v>
      </c>
      <c r="M48" s="5">
        <v>4</v>
      </c>
      <c r="N48" s="5">
        <v>20.399999999999999</v>
      </c>
      <c r="O48" s="5">
        <v>2.2999999999999998</v>
      </c>
      <c r="P48">
        <v>7</v>
      </c>
      <c r="Q48" s="2">
        <f t="shared" si="0"/>
        <v>51.624000000000002</v>
      </c>
      <c r="R48">
        <v>12</v>
      </c>
      <c r="S48">
        <v>21</v>
      </c>
      <c r="T48">
        <v>3</v>
      </c>
      <c r="U48">
        <v>9</v>
      </c>
    </row>
    <row r="49" spans="1:21" x14ac:dyDescent="0.2">
      <c r="A49">
        <v>1999</v>
      </c>
      <c r="B49" t="s">
        <v>26</v>
      </c>
      <c r="C49">
        <v>0</v>
      </c>
      <c r="D49">
        <v>0</v>
      </c>
      <c r="E49">
        <v>0</v>
      </c>
      <c r="F49" s="2">
        <f>25/50</f>
        <v>0.5</v>
      </c>
      <c r="G49" s="5">
        <v>92.9</v>
      </c>
      <c r="H49" s="2">
        <v>0.42499999999999999</v>
      </c>
      <c r="I49" s="2">
        <v>0.29799999999999999</v>
      </c>
      <c r="J49" s="2">
        <v>0.74299999999999999</v>
      </c>
      <c r="K49" s="5">
        <v>42.9</v>
      </c>
      <c r="L49" s="5">
        <v>12.8</v>
      </c>
      <c r="M49" s="5">
        <v>5.4</v>
      </c>
      <c r="N49" s="5">
        <v>23.7</v>
      </c>
      <c r="O49" s="5">
        <v>0.4</v>
      </c>
      <c r="P49">
        <v>8</v>
      </c>
      <c r="Q49" s="2">
        <f t="shared" si="0"/>
        <v>46.45</v>
      </c>
      <c r="R49">
        <v>15</v>
      </c>
      <c r="S49">
        <v>28</v>
      </c>
      <c r="T49">
        <v>11</v>
      </c>
      <c r="U49">
        <v>27</v>
      </c>
    </row>
    <row r="50" spans="1:21" x14ac:dyDescent="0.2">
      <c r="A50" s="6">
        <v>2000</v>
      </c>
      <c r="B50" t="s">
        <v>24</v>
      </c>
      <c r="C50">
        <v>1</v>
      </c>
      <c r="D50">
        <v>1</v>
      </c>
      <c r="E50">
        <v>1</v>
      </c>
      <c r="F50" s="2">
        <f>67/82</f>
        <v>0.81707317073170727</v>
      </c>
      <c r="G50" s="5">
        <v>100.8</v>
      </c>
      <c r="H50" s="2">
        <v>0.45900000000000002</v>
      </c>
      <c r="I50" s="2">
        <v>0.32900000000000001</v>
      </c>
      <c r="J50" s="2">
        <v>0.69599999999999995</v>
      </c>
      <c r="K50" s="5">
        <v>47</v>
      </c>
      <c r="L50" s="5">
        <v>13.9</v>
      </c>
      <c r="M50" s="5">
        <v>6.5</v>
      </c>
      <c r="N50" s="5">
        <v>22.5</v>
      </c>
      <c r="O50" s="5">
        <v>8.5</v>
      </c>
      <c r="P50">
        <v>1</v>
      </c>
      <c r="Q50" s="2">
        <f t="shared" si="0"/>
        <v>82.360975609756096</v>
      </c>
      <c r="R50">
        <v>1</v>
      </c>
      <c r="S50">
        <v>3</v>
      </c>
      <c r="T50">
        <v>6</v>
      </c>
      <c r="U50">
        <v>17</v>
      </c>
    </row>
    <row r="51" spans="1:21" x14ac:dyDescent="0.2">
      <c r="A51" s="6">
        <v>2000</v>
      </c>
      <c r="B51" t="s">
        <v>21</v>
      </c>
      <c r="C51">
        <v>0</v>
      </c>
      <c r="D51">
        <v>0</v>
      </c>
      <c r="E51">
        <v>1</v>
      </c>
      <c r="F51" s="2">
        <f>55/82</f>
        <v>0.67073170731707321</v>
      </c>
      <c r="G51" s="5">
        <v>96.5</v>
      </c>
      <c r="H51" s="2">
        <v>0.46400000000000002</v>
      </c>
      <c r="I51" s="2">
        <v>0.38500000000000001</v>
      </c>
      <c r="J51" s="2">
        <v>0.77300000000000002</v>
      </c>
      <c r="K51" s="5">
        <v>41</v>
      </c>
      <c r="L51" s="5">
        <v>14.9</v>
      </c>
      <c r="M51" s="5">
        <v>5.4</v>
      </c>
      <c r="N51" s="5">
        <v>24.5</v>
      </c>
      <c r="O51" s="5">
        <v>4.5</v>
      </c>
      <c r="P51">
        <v>2</v>
      </c>
      <c r="Q51" s="2">
        <f t="shared" si="0"/>
        <v>64.725609756097569</v>
      </c>
      <c r="R51">
        <v>6</v>
      </c>
      <c r="S51">
        <v>8</v>
      </c>
      <c r="T51">
        <v>20</v>
      </c>
      <c r="U51">
        <v>26</v>
      </c>
    </row>
    <row r="52" spans="1:21" x14ac:dyDescent="0.2">
      <c r="A52" s="6">
        <v>2000</v>
      </c>
      <c r="B52" t="s">
        <v>25</v>
      </c>
      <c r="C52">
        <v>0</v>
      </c>
      <c r="D52">
        <v>0</v>
      </c>
      <c r="E52">
        <v>1</v>
      </c>
      <c r="F52" s="2">
        <f>59/82</f>
        <v>0.71951219512195119</v>
      </c>
      <c r="G52" s="5">
        <v>97.5</v>
      </c>
      <c r="H52" s="2">
        <v>0.47</v>
      </c>
      <c r="I52" s="2">
        <v>0.36099999999999999</v>
      </c>
      <c r="J52" s="2">
        <v>0.76</v>
      </c>
      <c r="K52" s="5">
        <v>43</v>
      </c>
      <c r="L52" s="5">
        <v>15.2</v>
      </c>
      <c r="M52" s="5">
        <v>4.8</v>
      </c>
      <c r="N52" s="5">
        <v>22.7</v>
      </c>
      <c r="O52" s="5">
        <v>6.4</v>
      </c>
      <c r="P52">
        <v>3</v>
      </c>
      <c r="Q52" s="2">
        <f t="shared" si="0"/>
        <v>70.152439024390247</v>
      </c>
      <c r="R52">
        <v>2</v>
      </c>
      <c r="S52">
        <v>18</v>
      </c>
      <c r="T52">
        <v>16</v>
      </c>
      <c r="U52">
        <v>14</v>
      </c>
    </row>
    <row r="53" spans="1:21" x14ac:dyDescent="0.2">
      <c r="A53" s="6">
        <v>2000</v>
      </c>
      <c r="B53" t="s">
        <v>37</v>
      </c>
      <c r="C53">
        <v>0</v>
      </c>
      <c r="D53">
        <v>0</v>
      </c>
      <c r="E53">
        <v>1</v>
      </c>
      <c r="F53" s="2">
        <f>53/82</f>
        <v>0.64634146341463417</v>
      </c>
      <c r="G53" s="5">
        <v>96.2</v>
      </c>
      <c r="H53" s="2">
        <v>0.46200000000000002</v>
      </c>
      <c r="I53" s="2">
        <v>0.374</v>
      </c>
      <c r="J53" s="2">
        <v>0.746</v>
      </c>
      <c r="K53" s="5">
        <v>43.8</v>
      </c>
      <c r="L53" s="5">
        <v>15</v>
      </c>
      <c r="M53" s="5">
        <v>6.7</v>
      </c>
      <c r="N53" s="5">
        <v>20.9</v>
      </c>
      <c r="O53" s="5">
        <v>5.9</v>
      </c>
      <c r="P53">
        <v>4</v>
      </c>
      <c r="Q53" s="2">
        <f t="shared" si="0"/>
        <v>62.178048780487806</v>
      </c>
      <c r="R53">
        <v>3</v>
      </c>
      <c r="S53">
        <v>5</v>
      </c>
      <c r="T53">
        <v>21</v>
      </c>
      <c r="U53">
        <v>24</v>
      </c>
    </row>
    <row r="54" spans="1:21" x14ac:dyDescent="0.2">
      <c r="A54" s="6">
        <v>2000</v>
      </c>
      <c r="B54" t="s">
        <v>27</v>
      </c>
      <c r="C54">
        <v>0</v>
      </c>
      <c r="D54">
        <v>0</v>
      </c>
      <c r="E54">
        <v>0</v>
      </c>
      <c r="F54" s="2">
        <f>53/82</f>
        <v>0.64634146341463417</v>
      </c>
      <c r="G54" s="5">
        <v>98.9</v>
      </c>
      <c r="H54" s="2">
        <v>0.45700000000000002</v>
      </c>
      <c r="I54" s="2">
        <v>0.36799999999999999</v>
      </c>
      <c r="J54" s="2">
        <v>0.75900000000000001</v>
      </c>
      <c r="K54" s="5">
        <v>43.7</v>
      </c>
      <c r="L54" s="5">
        <v>16.7</v>
      </c>
      <c r="M54" s="5">
        <v>5.3</v>
      </c>
      <c r="N54" s="5">
        <v>24.1</v>
      </c>
      <c r="O54" s="5">
        <v>5.2</v>
      </c>
      <c r="P54">
        <v>5</v>
      </c>
      <c r="Q54" s="2">
        <f t="shared" si="0"/>
        <v>63.923170731707323</v>
      </c>
      <c r="R54">
        <v>4</v>
      </c>
      <c r="S54">
        <v>24</v>
      </c>
      <c r="T54">
        <v>12</v>
      </c>
      <c r="U54">
        <v>10</v>
      </c>
    </row>
    <row r="55" spans="1:21" x14ac:dyDescent="0.2">
      <c r="A55" s="6">
        <v>2000</v>
      </c>
      <c r="B55" t="s">
        <v>26</v>
      </c>
      <c r="C55">
        <v>0</v>
      </c>
      <c r="D55">
        <v>0</v>
      </c>
      <c r="E55">
        <v>0</v>
      </c>
      <c r="F55" s="2">
        <f>50/82</f>
        <v>0.6097560975609756</v>
      </c>
      <c r="G55" s="5">
        <v>98.5</v>
      </c>
      <c r="H55" s="2">
        <v>0.46700000000000003</v>
      </c>
      <c r="I55" s="2">
        <v>0.34599999999999997</v>
      </c>
      <c r="J55" s="2">
        <v>0.78</v>
      </c>
      <c r="K55" s="5">
        <v>42.5</v>
      </c>
      <c r="L55" s="5">
        <v>13.9</v>
      </c>
      <c r="M55" s="5">
        <v>5.4</v>
      </c>
      <c r="N55" s="5">
        <v>23.3</v>
      </c>
      <c r="O55" s="5">
        <v>2.5</v>
      </c>
      <c r="P55">
        <v>6</v>
      </c>
      <c r="Q55" s="2">
        <f t="shared" si="0"/>
        <v>60.060975609756099</v>
      </c>
      <c r="R55">
        <v>10</v>
      </c>
      <c r="S55">
        <v>28</v>
      </c>
      <c r="T55">
        <v>13</v>
      </c>
      <c r="U55">
        <v>28</v>
      </c>
    </row>
    <row r="56" spans="1:21" x14ac:dyDescent="0.2">
      <c r="A56" s="6">
        <v>2000</v>
      </c>
      <c r="B56" t="s">
        <v>22</v>
      </c>
      <c r="C56">
        <v>0</v>
      </c>
      <c r="D56">
        <v>0</v>
      </c>
      <c r="E56">
        <v>0</v>
      </c>
      <c r="F56" s="2">
        <f>45/82</f>
        <v>0.54878048780487809</v>
      </c>
      <c r="G56" s="5">
        <v>99.1</v>
      </c>
      <c r="H56" s="2">
        <v>0.44700000000000001</v>
      </c>
      <c r="I56" s="2">
        <v>0.33900000000000002</v>
      </c>
      <c r="J56" s="2">
        <v>0.69499999999999995</v>
      </c>
      <c r="K56" s="5">
        <v>43</v>
      </c>
      <c r="L56" s="5">
        <v>14</v>
      </c>
      <c r="M56" s="5">
        <v>4.2</v>
      </c>
      <c r="N56" s="5">
        <v>21.7</v>
      </c>
      <c r="O56" s="5">
        <v>1</v>
      </c>
      <c r="P56">
        <v>7</v>
      </c>
      <c r="Q56" s="2">
        <f t="shared" si="0"/>
        <v>54.384146341463413</v>
      </c>
      <c r="R56">
        <v>14</v>
      </c>
      <c r="S56">
        <v>23</v>
      </c>
      <c r="T56">
        <v>10</v>
      </c>
      <c r="U56">
        <v>3</v>
      </c>
    </row>
    <row r="57" spans="1:21" x14ac:dyDescent="0.2">
      <c r="A57" s="6">
        <v>2000</v>
      </c>
      <c r="B57" t="s">
        <v>43</v>
      </c>
      <c r="C57">
        <v>0</v>
      </c>
      <c r="D57">
        <v>0</v>
      </c>
      <c r="E57">
        <v>0</v>
      </c>
      <c r="F57" s="2">
        <f>44/82</f>
        <v>0.53658536585365857</v>
      </c>
      <c r="G57" s="5">
        <v>105</v>
      </c>
      <c r="H57" s="2">
        <v>0.45</v>
      </c>
      <c r="I57" s="2">
        <v>0.32200000000000001</v>
      </c>
      <c r="J57" s="2">
        <v>0.754</v>
      </c>
      <c r="K57" s="5">
        <v>45</v>
      </c>
      <c r="L57" s="5">
        <v>16.2</v>
      </c>
      <c r="M57" s="5">
        <v>4.5999999999999996</v>
      </c>
      <c r="N57" s="5">
        <v>21.1</v>
      </c>
      <c r="O57" s="5">
        <v>2.9</v>
      </c>
      <c r="P57">
        <v>8</v>
      </c>
      <c r="Q57" s="2">
        <f t="shared" si="0"/>
        <v>56.341463414634148</v>
      </c>
      <c r="R57">
        <v>8</v>
      </c>
      <c r="S57">
        <v>19</v>
      </c>
      <c r="T57">
        <v>1</v>
      </c>
      <c r="U57">
        <v>1</v>
      </c>
    </row>
    <row r="58" spans="1:21" x14ac:dyDescent="0.2">
      <c r="A58" s="6">
        <v>2000</v>
      </c>
      <c r="B58" t="s">
        <v>38</v>
      </c>
      <c r="C58">
        <v>0</v>
      </c>
      <c r="D58">
        <v>1</v>
      </c>
      <c r="E58">
        <v>1</v>
      </c>
      <c r="F58" s="2">
        <f>56/82</f>
        <v>0.68292682926829273</v>
      </c>
      <c r="G58" s="5">
        <v>101.3</v>
      </c>
      <c r="H58" s="2">
        <v>0.45900000000000002</v>
      </c>
      <c r="I58" s="2">
        <v>0.39200000000000002</v>
      </c>
      <c r="J58" s="2">
        <v>0.81100000000000005</v>
      </c>
      <c r="K58" s="5">
        <v>42.1</v>
      </c>
      <c r="L58" s="5">
        <v>14.1</v>
      </c>
      <c r="M58" s="5">
        <v>5.0999999999999996</v>
      </c>
      <c r="N58" s="5">
        <v>21.8</v>
      </c>
      <c r="O58" s="5">
        <v>4.5999999999999996</v>
      </c>
      <c r="P58">
        <v>1</v>
      </c>
      <c r="Q58" s="2">
        <f t="shared" si="0"/>
        <v>69.180487804878055</v>
      </c>
      <c r="R58">
        <v>5</v>
      </c>
      <c r="S58">
        <v>20</v>
      </c>
      <c r="T58">
        <v>4</v>
      </c>
      <c r="U58">
        <v>4</v>
      </c>
    </row>
    <row r="59" spans="1:21" x14ac:dyDescent="0.2">
      <c r="A59" s="6">
        <v>2000</v>
      </c>
      <c r="B59" t="s">
        <v>30</v>
      </c>
      <c r="C59">
        <v>0</v>
      </c>
      <c r="D59">
        <v>0</v>
      </c>
      <c r="E59">
        <v>1</v>
      </c>
      <c r="F59" s="2">
        <f>52/82</f>
        <v>0.63414634146341464</v>
      </c>
      <c r="G59" s="5">
        <v>94.4</v>
      </c>
      <c r="H59" s="2">
        <v>0.46</v>
      </c>
      <c r="I59" s="2">
        <v>0.371</v>
      </c>
      <c r="J59" s="2">
        <v>0.73599999999999999</v>
      </c>
      <c r="K59" s="5">
        <v>43.2</v>
      </c>
      <c r="L59" s="5">
        <v>15</v>
      </c>
      <c r="M59" s="5">
        <v>6.4</v>
      </c>
      <c r="N59" s="5">
        <v>23.7</v>
      </c>
      <c r="O59" s="5">
        <v>3.1</v>
      </c>
      <c r="P59">
        <v>2</v>
      </c>
      <c r="Q59" s="2">
        <f t="shared" si="0"/>
        <v>59.863414634146345</v>
      </c>
      <c r="R59">
        <v>7</v>
      </c>
      <c r="S59">
        <v>25</v>
      </c>
      <c r="T59">
        <v>24</v>
      </c>
      <c r="U59">
        <v>12</v>
      </c>
    </row>
    <row r="60" spans="1:21" x14ac:dyDescent="0.2">
      <c r="A60" s="6">
        <v>2000</v>
      </c>
      <c r="B60" t="s">
        <v>31</v>
      </c>
      <c r="C60">
        <v>0</v>
      </c>
      <c r="D60">
        <v>0</v>
      </c>
      <c r="E60">
        <v>1</v>
      </c>
      <c r="F60" s="2">
        <f>50/82</f>
        <v>0.6097560975609756</v>
      </c>
      <c r="G60" s="5">
        <v>92.1</v>
      </c>
      <c r="H60" s="2">
        <v>0.45500000000000002</v>
      </c>
      <c r="I60" s="2">
        <v>0.375</v>
      </c>
      <c r="J60" s="2">
        <v>0.78100000000000003</v>
      </c>
      <c r="K60" s="5">
        <v>40.5</v>
      </c>
      <c r="L60" s="5">
        <v>14.6</v>
      </c>
      <c r="M60" s="5">
        <v>4.3</v>
      </c>
      <c r="N60" s="5">
        <v>24.2</v>
      </c>
      <c r="O60" s="5">
        <v>1.5</v>
      </c>
      <c r="P60">
        <v>3</v>
      </c>
      <c r="Q60" s="2">
        <f t="shared" si="0"/>
        <v>56.158536585365852</v>
      </c>
      <c r="R60">
        <v>12</v>
      </c>
      <c r="S60">
        <v>27</v>
      </c>
      <c r="T60">
        <v>27</v>
      </c>
      <c r="U60">
        <v>20</v>
      </c>
    </row>
    <row r="61" spans="1:21" x14ac:dyDescent="0.2">
      <c r="A61" s="6">
        <v>2000</v>
      </c>
      <c r="B61" t="s">
        <v>34</v>
      </c>
      <c r="C61">
        <v>0</v>
      </c>
      <c r="D61">
        <v>0</v>
      </c>
      <c r="E61">
        <v>1</v>
      </c>
      <c r="F61" s="2">
        <f>49/82</f>
        <v>0.59756097560975607</v>
      </c>
      <c r="G61" s="5">
        <v>98.4</v>
      </c>
      <c r="H61" s="2">
        <v>0.44900000000000001</v>
      </c>
      <c r="I61" s="2">
        <v>0.33900000000000002</v>
      </c>
      <c r="J61" s="2">
        <v>0.75800000000000001</v>
      </c>
      <c r="K61" s="5">
        <v>42.9</v>
      </c>
      <c r="L61" s="5">
        <v>14.7</v>
      </c>
      <c r="M61" s="5">
        <v>5.9</v>
      </c>
      <c r="N61" s="5">
        <v>20.399999999999999</v>
      </c>
      <c r="O61" s="5">
        <v>2.7</v>
      </c>
      <c r="P61">
        <v>4</v>
      </c>
      <c r="Q61" s="2">
        <f t="shared" si="0"/>
        <v>58.800000000000004</v>
      </c>
      <c r="R61">
        <v>9</v>
      </c>
      <c r="S61">
        <v>2</v>
      </c>
      <c r="T61">
        <v>14</v>
      </c>
      <c r="U61">
        <v>19</v>
      </c>
    </row>
    <row r="62" spans="1:21" x14ac:dyDescent="0.2">
      <c r="A62" s="6">
        <v>2000</v>
      </c>
      <c r="B62" t="s">
        <v>41</v>
      </c>
      <c r="C62">
        <v>0</v>
      </c>
      <c r="D62">
        <v>0</v>
      </c>
      <c r="E62">
        <v>0</v>
      </c>
      <c r="F62" s="2">
        <f>49/82</f>
        <v>0.59756097560975607</v>
      </c>
      <c r="G62" s="5">
        <v>94.8</v>
      </c>
      <c r="H62" s="2">
        <v>0.442</v>
      </c>
      <c r="I62" s="2">
        <v>0.32300000000000001</v>
      </c>
      <c r="J62" s="2">
        <v>0.70799999999999996</v>
      </c>
      <c r="K62" s="5">
        <v>44.1</v>
      </c>
      <c r="L62" s="5">
        <v>15.7</v>
      </c>
      <c r="M62" s="5">
        <v>4.7</v>
      </c>
      <c r="N62" s="5">
        <v>23.6</v>
      </c>
      <c r="O62" s="5">
        <v>1.3</v>
      </c>
      <c r="P62">
        <v>5</v>
      </c>
      <c r="Q62" s="2">
        <f t="shared" si="0"/>
        <v>56.648780487804871</v>
      </c>
      <c r="R62">
        <v>11</v>
      </c>
      <c r="S62">
        <v>4</v>
      </c>
      <c r="T62">
        <v>23</v>
      </c>
      <c r="U62">
        <v>29</v>
      </c>
    </row>
    <row r="63" spans="1:21" x14ac:dyDescent="0.2">
      <c r="A63" s="6">
        <v>2000</v>
      </c>
      <c r="B63" t="s">
        <v>44</v>
      </c>
      <c r="C63">
        <v>0</v>
      </c>
      <c r="D63">
        <v>0</v>
      </c>
      <c r="E63">
        <v>0</v>
      </c>
      <c r="F63" s="2">
        <f>45/82</f>
        <v>0.54878048780487809</v>
      </c>
      <c r="G63" s="5">
        <v>97.2</v>
      </c>
      <c r="H63" s="2">
        <v>0.433</v>
      </c>
      <c r="I63" s="2">
        <v>0.36299999999999999</v>
      </c>
      <c r="J63" s="2">
        <v>0.76500000000000001</v>
      </c>
      <c r="K63" s="5">
        <v>43.3</v>
      </c>
      <c r="L63" s="5">
        <v>13.9</v>
      </c>
      <c r="M63" s="5">
        <v>6.6</v>
      </c>
      <c r="N63" s="5">
        <v>24.3</v>
      </c>
      <c r="O63" s="5">
        <v>-0.2</v>
      </c>
      <c r="P63">
        <v>6</v>
      </c>
      <c r="Q63" s="2">
        <f t="shared" si="0"/>
        <v>53.341463414634156</v>
      </c>
      <c r="R63">
        <v>17</v>
      </c>
      <c r="S63">
        <v>15</v>
      </c>
      <c r="T63">
        <v>17</v>
      </c>
      <c r="U63">
        <v>13</v>
      </c>
    </row>
    <row r="64" spans="1:21" x14ac:dyDescent="0.2">
      <c r="A64" s="6">
        <v>2000</v>
      </c>
      <c r="B64" t="s">
        <v>33</v>
      </c>
      <c r="C64">
        <v>0</v>
      </c>
      <c r="D64">
        <v>0</v>
      </c>
      <c r="E64">
        <v>0</v>
      </c>
      <c r="F64" s="2">
        <f>42/82</f>
        <v>0.51219512195121952</v>
      </c>
      <c r="G64" s="5">
        <v>103.5</v>
      </c>
      <c r="H64" s="2">
        <v>0.45900000000000002</v>
      </c>
      <c r="I64" s="2">
        <v>0.35899999999999999</v>
      </c>
      <c r="J64" s="2">
        <v>0.78100000000000003</v>
      </c>
      <c r="K64" s="5">
        <v>41.2</v>
      </c>
      <c r="L64" s="5">
        <v>15.7</v>
      </c>
      <c r="M64" s="5">
        <v>3.3</v>
      </c>
      <c r="N64" s="5">
        <v>24.5</v>
      </c>
      <c r="O64" s="5">
        <v>1.4</v>
      </c>
      <c r="P64">
        <v>7</v>
      </c>
      <c r="Q64" s="2">
        <f t="shared" si="0"/>
        <v>53.012195121951223</v>
      </c>
      <c r="R64">
        <v>13</v>
      </c>
      <c r="S64">
        <v>1</v>
      </c>
      <c r="T64">
        <v>2</v>
      </c>
      <c r="U64">
        <v>11</v>
      </c>
    </row>
    <row r="65" spans="1:21" x14ac:dyDescent="0.2">
      <c r="A65" s="6">
        <v>2000</v>
      </c>
      <c r="B65" t="s">
        <v>42</v>
      </c>
      <c r="C65">
        <v>0</v>
      </c>
      <c r="D65">
        <v>0</v>
      </c>
      <c r="E65">
        <v>0</v>
      </c>
      <c r="F65" s="2">
        <f>42/82</f>
        <v>0.51219512195121952</v>
      </c>
      <c r="G65" s="5">
        <v>101.2</v>
      </c>
      <c r="H65" s="2">
        <v>0.46500000000000002</v>
      </c>
      <c r="I65" s="2">
        <v>0.36899999999999999</v>
      </c>
      <c r="J65" s="2">
        <v>0.78600000000000003</v>
      </c>
      <c r="K65" s="5">
        <v>41.3</v>
      </c>
      <c r="L65" s="5">
        <v>15</v>
      </c>
      <c r="M65" s="5">
        <v>4.5999999999999996</v>
      </c>
      <c r="N65" s="5">
        <v>24.6</v>
      </c>
      <c r="O65" s="5">
        <v>0.2</v>
      </c>
      <c r="P65">
        <v>8</v>
      </c>
      <c r="Q65" s="2">
        <f t="shared" si="0"/>
        <v>51.834146341463416</v>
      </c>
      <c r="R65">
        <v>16</v>
      </c>
      <c r="S65">
        <v>22</v>
      </c>
      <c r="T65">
        <v>5</v>
      </c>
      <c r="U65">
        <v>15.5</v>
      </c>
    </row>
    <row r="66" spans="1:21" x14ac:dyDescent="0.2">
      <c r="A66" s="6">
        <v>2001</v>
      </c>
      <c r="B66" t="s">
        <v>41</v>
      </c>
      <c r="C66">
        <v>0</v>
      </c>
      <c r="D66">
        <v>1</v>
      </c>
      <c r="E66">
        <v>1</v>
      </c>
      <c r="F66" s="2">
        <f>56/82</f>
        <v>0.68292682926829273</v>
      </c>
      <c r="G66" s="5">
        <v>94.7</v>
      </c>
      <c r="H66" s="2">
        <v>0.44700000000000001</v>
      </c>
      <c r="I66" s="2">
        <v>0.32600000000000001</v>
      </c>
      <c r="J66" s="2">
        <v>0.745</v>
      </c>
      <c r="K66" s="5">
        <v>44.8</v>
      </c>
      <c r="L66" s="5">
        <v>15.8</v>
      </c>
      <c r="M66" s="5">
        <v>5</v>
      </c>
      <c r="N66" s="5">
        <v>20.399999999999999</v>
      </c>
      <c r="O66" s="5">
        <v>4.3</v>
      </c>
      <c r="P66">
        <v>1</v>
      </c>
      <c r="Q66" s="2">
        <f t="shared" ref="Q66:Q129" si="1">G66*F66</f>
        <v>64.67317073170733</v>
      </c>
      <c r="R66">
        <v>4</v>
      </c>
      <c r="S66">
        <v>4</v>
      </c>
      <c r="T66">
        <v>15</v>
      </c>
      <c r="U66">
        <v>28</v>
      </c>
    </row>
    <row r="67" spans="1:21" x14ac:dyDescent="0.2">
      <c r="A67" s="6">
        <v>2001</v>
      </c>
      <c r="B67" t="s">
        <v>42</v>
      </c>
      <c r="C67">
        <v>0</v>
      </c>
      <c r="D67">
        <v>0</v>
      </c>
      <c r="E67">
        <v>1</v>
      </c>
      <c r="F67" s="2">
        <f>52/82</f>
        <v>0.63414634146341464</v>
      </c>
      <c r="G67" s="5">
        <v>100.7</v>
      </c>
      <c r="H67" s="2">
        <v>0.45800000000000002</v>
      </c>
      <c r="I67" s="2">
        <v>0.379</v>
      </c>
      <c r="J67" s="2">
        <v>0.78700000000000003</v>
      </c>
      <c r="K67" s="5">
        <v>42.4</v>
      </c>
      <c r="L67" s="5">
        <v>13.7</v>
      </c>
      <c r="M67" s="5">
        <v>4.7</v>
      </c>
      <c r="N67" s="5">
        <v>23.5</v>
      </c>
      <c r="O67" s="5">
        <v>3.9</v>
      </c>
      <c r="P67">
        <v>2</v>
      </c>
      <c r="Q67" s="2">
        <f t="shared" si="1"/>
        <v>63.858536585365854</v>
      </c>
      <c r="R67">
        <v>6</v>
      </c>
      <c r="S67">
        <v>25.5</v>
      </c>
      <c r="T67">
        <v>2</v>
      </c>
      <c r="U67">
        <v>2</v>
      </c>
    </row>
    <row r="68" spans="1:21" x14ac:dyDescent="0.2">
      <c r="A68" s="6">
        <v>2001</v>
      </c>
      <c r="B68" t="s">
        <v>30</v>
      </c>
      <c r="C68">
        <v>0</v>
      </c>
      <c r="D68">
        <v>0</v>
      </c>
      <c r="E68">
        <v>1</v>
      </c>
      <c r="F68" s="2">
        <f>50/82</f>
        <v>0.6097560975609756</v>
      </c>
      <c r="G68" s="5">
        <v>88.9</v>
      </c>
      <c r="H68" s="2">
        <v>0.43</v>
      </c>
      <c r="I68" s="2">
        <v>0.34499999999999997</v>
      </c>
      <c r="J68" s="2">
        <v>0.75900000000000001</v>
      </c>
      <c r="K68" s="5">
        <v>39.6</v>
      </c>
      <c r="L68" s="5">
        <v>13.7</v>
      </c>
      <c r="M68" s="5">
        <v>3.7</v>
      </c>
      <c r="N68" s="5">
        <v>21</v>
      </c>
      <c r="O68" s="5">
        <v>2.2999999999999998</v>
      </c>
      <c r="P68">
        <v>3</v>
      </c>
      <c r="Q68" s="2">
        <f t="shared" si="1"/>
        <v>54.207317073170735</v>
      </c>
      <c r="R68">
        <v>12</v>
      </c>
      <c r="S68">
        <v>25.5</v>
      </c>
      <c r="T68">
        <v>27</v>
      </c>
      <c r="U68">
        <v>5</v>
      </c>
    </row>
    <row r="69" spans="1:21" x14ac:dyDescent="0.2">
      <c r="A69" s="6">
        <v>2001</v>
      </c>
      <c r="B69" t="s">
        <v>31</v>
      </c>
      <c r="C69">
        <v>0</v>
      </c>
      <c r="D69">
        <v>0</v>
      </c>
      <c r="E69">
        <v>1</v>
      </c>
      <c r="F69" s="2">
        <f>48/82</f>
        <v>0.58536585365853655</v>
      </c>
      <c r="G69" s="5">
        <v>88.7</v>
      </c>
      <c r="H69" s="2">
        <v>0.44400000000000001</v>
      </c>
      <c r="I69" s="2">
        <v>0.35099999999999998</v>
      </c>
      <c r="J69" s="2">
        <v>0.79600000000000004</v>
      </c>
      <c r="K69" s="5">
        <v>40.200000000000003</v>
      </c>
      <c r="L69" s="5">
        <v>14.5</v>
      </c>
      <c r="M69" s="5">
        <v>4.2</v>
      </c>
      <c r="N69" s="5">
        <v>22.7</v>
      </c>
      <c r="O69" s="5">
        <v>2.6</v>
      </c>
      <c r="P69">
        <v>4</v>
      </c>
      <c r="Q69" s="2">
        <f t="shared" si="1"/>
        <v>51.921951219512195</v>
      </c>
      <c r="R69">
        <v>9</v>
      </c>
      <c r="S69">
        <v>29</v>
      </c>
      <c r="T69">
        <v>28</v>
      </c>
      <c r="U69">
        <v>13</v>
      </c>
    </row>
    <row r="70" spans="1:21" x14ac:dyDescent="0.2">
      <c r="A70" s="6">
        <v>2001</v>
      </c>
      <c r="B70" t="s">
        <v>44</v>
      </c>
      <c r="C70">
        <v>0</v>
      </c>
      <c r="D70">
        <v>0</v>
      </c>
      <c r="E70">
        <v>0</v>
      </c>
      <c r="F70" s="2">
        <f>47/82</f>
        <v>0.57317073170731703</v>
      </c>
      <c r="G70" s="5">
        <v>97.6</v>
      </c>
      <c r="H70" s="2">
        <v>0.437</v>
      </c>
      <c r="I70" s="2">
        <v>0.36899999999999999</v>
      </c>
      <c r="J70" s="2">
        <v>0.747</v>
      </c>
      <c r="K70" s="5">
        <v>44.5</v>
      </c>
      <c r="L70" s="5">
        <v>13.2</v>
      </c>
      <c r="M70" s="5">
        <v>6.3</v>
      </c>
      <c r="N70" s="5">
        <v>21.3</v>
      </c>
      <c r="O70" s="5">
        <v>2.2999999999999998</v>
      </c>
      <c r="P70">
        <v>5</v>
      </c>
      <c r="Q70" s="2">
        <f t="shared" si="1"/>
        <v>55.941463414634136</v>
      </c>
      <c r="R70">
        <v>11</v>
      </c>
      <c r="S70">
        <v>18</v>
      </c>
      <c r="T70">
        <v>5</v>
      </c>
      <c r="U70">
        <v>11</v>
      </c>
    </row>
    <row r="71" spans="1:21" x14ac:dyDescent="0.2">
      <c r="A71" s="6">
        <v>2001</v>
      </c>
      <c r="B71" t="s">
        <v>34</v>
      </c>
      <c r="C71">
        <v>0</v>
      </c>
      <c r="D71">
        <v>0</v>
      </c>
      <c r="E71">
        <v>0</v>
      </c>
      <c r="F71" s="2">
        <f>46/82</f>
        <v>0.56097560975609762</v>
      </c>
      <c r="G71" s="5">
        <v>91.9</v>
      </c>
      <c r="H71" s="2">
        <v>0.43099999999999999</v>
      </c>
      <c r="I71" s="2">
        <v>0.34599999999999997</v>
      </c>
      <c r="J71" s="2">
        <v>0.745</v>
      </c>
      <c r="K71" s="5">
        <v>44.4</v>
      </c>
      <c r="L71" s="5">
        <v>14.4</v>
      </c>
      <c r="M71" s="5">
        <v>5.5</v>
      </c>
      <c r="N71" s="5">
        <v>21.4</v>
      </c>
      <c r="O71" s="5">
        <v>2.1</v>
      </c>
      <c r="P71">
        <v>6</v>
      </c>
      <c r="Q71" s="2">
        <f t="shared" si="1"/>
        <v>51.553658536585374</v>
      </c>
      <c r="R71">
        <v>14</v>
      </c>
      <c r="S71">
        <v>8.5</v>
      </c>
      <c r="T71">
        <v>24</v>
      </c>
      <c r="U71">
        <v>20</v>
      </c>
    </row>
    <row r="72" spans="1:21" x14ac:dyDescent="0.2">
      <c r="A72" s="6">
        <v>2001</v>
      </c>
      <c r="B72" t="s">
        <v>35</v>
      </c>
      <c r="C72">
        <v>0</v>
      </c>
      <c r="D72">
        <v>0</v>
      </c>
      <c r="E72">
        <v>0</v>
      </c>
      <c r="F72" s="2">
        <f>43/82</f>
        <v>0.52439024390243905</v>
      </c>
      <c r="G72" s="5">
        <v>97.5</v>
      </c>
      <c r="H72" s="2">
        <v>0.438</v>
      </c>
      <c r="I72" s="2">
        <v>0.36399999999999999</v>
      </c>
      <c r="J72" s="2">
        <v>0.71399999999999997</v>
      </c>
      <c r="K72" s="5">
        <v>42.9</v>
      </c>
      <c r="L72" s="5">
        <v>15.2</v>
      </c>
      <c r="M72" s="5">
        <v>5.9</v>
      </c>
      <c r="N72" s="5">
        <v>25.3</v>
      </c>
      <c r="O72" s="5">
        <v>1</v>
      </c>
      <c r="P72">
        <v>7</v>
      </c>
      <c r="Q72" s="2">
        <f t="shared" si="1"/>
        <v>51.128048780487809</v>
      </c>
      <c r="R72">
        <v>16</v>
      </c>
      <c r="S72">
        <v>12</v>
      </c>
      <c r="T72">
        <v>6</v>
      </c>
      <c r="U72">
        <v>8</v>
      </c>
    </row>
    <row r="73" spans="1:21" x14ac:dyDescent="0.2">
      <c r="A73" s="6">
        <v>2001</v>
      </c>
      <c r="B73" t="s">
        <v>38</v>
      </c>
      <c r="C73">
        <v>0</v>
      </c>
      <c r="D73">
        <v>0</v>
      </c>
      <c r="E73">
        <v>0</v>
      </c>
      <c r="F73" s="2">
        <f>41/82</f>
        <v>0.5</v>
      </c>
      <c r="G73" s="5">
        <v>92.6</v>
      </c>
      <c r="H73" s="2">
        <v>0.44</v>
      </c>
      <c r="I73" s="2">
        <v>0.34200000000000003</v>
      </c>
      <c r="J73" s="2">
        <v>0.76600000000000001</v>
      </c>
      <c r="K73" s="5">
        <v>42.9</v>
      </c>
      <c r="L73" s="5">
        <v>15.2</v>
      </c>
      <c r="M73" s="5">
        <v>5.9</v>
      </c>
      <c r="N73" s="5">
        <v>23.5</v>
      </c>
      <c r="O73" s="5">
        <v>-0.2</v>
      </c>
      <c r="P73">
        <v>8</v>
      </c>
      <c r="Q73" s="2">
        <f t="shared" si="1"/>
        <v>46.3</v>
      </c>
      <c r="R73">
        <v>18</v>
      </c>
      <c r="S73">
        <v>16</v>
      </c>
      <c r="T73">
        <v>19</v>
      </c>
      <c r="U73">
        <v>12</v>
      </c>
    </row>
    <row r="74" spans="1:21" x14ac:dyDescent="0.2">
      <c r="A74" s="6">
        <v>2001</v>
      </c>
      <c r="B74" t="s">
        <v>37</v>
      </c>
      <c r="C74">
        <v>0</v>
      </c>
      <c r="D74">
        <v>1</v>
      </c>
      <c r="E74">
        <v>1</v>
      </c>
      <c r="F74" s="2">
        <f>58/82</f>
        <v>0.70731707317073167</v>
      </c>
      <c r="G74" s="5">
        <v>96.2</v>
      </c>
      <c r="H74" s="2">
        <v>0.46100000000000002</v>
      </c>
      <c r="I74" s="2">
        <v>0.40699999999999997</v>
      </c>
      <c r="J74" s="2">
        <v>0.71499999999999997</v>
      </c>
      <c r="K74" s="5">
        <v>44.1</v>
      </c>
      <c r="L74" s="5">
        <v>14</v>
      </c>
      <c r="M74" s="5">
        <v>7</v>
      </c>
      <c r="N74" s="5">
        <v>18.899999999999999</v>
      </c>
      <c r="O74" s="5">
        <v>7.8</v>
      </c>
      <c r="P74">
        <v>1</v>
      </c>
      <c r="Q74" s="2">
        <f t="shared" si="1"/>
        <v>68.043902439024393</v>
      </c>
      <c r="R74">
        <v>1</v>
      </c>
      <c r="S74">
        <v>1</v>
      </c>
      <c r="T74">
        <v>12</v>
      </c>
      <c r="U74">
        <v>15</v>
      </c>
    </row>
    <row r="75" spans="1:21" x14ac:dyDescent="0.2">
      <c r="A75" s="6">
        <v>2001</v>
      </c>
      <c r="B75" t="s">
        <v>24</v>
      </c>
      <c r="C75">
        <v>1</v>
      </c>
      <c r="D75">
        <v>0</v>
      </c>
      <c r="E75">
        <v>1</v>
      </c>
      <c r="F75" s="2">
        <f>56/82</f>
        <v>0.68292682926829273</v>
      </c>
      <c r="G75" s="5">
        <v>100.6</v>
      </c>
      <c r="H75" s="2">
        <v>0.46500000000000002</v>
      </c>
      <c r="I75" s="2">
        <v>0.34399999999999997</v>
      </c>
      <c r="J75" s="2">
        <v>0.68300000000000005</v>
      </c>
      <c r="K75" s="5">
        <v>44.7</v>
      </c>
      <c r="L75" s="5">
        <v>14.4</v>
      </c>
      <c r="M75" s="5">
        <v>6</v>
      </c>
      <c r="N75" s="5">
        <v>22.8</v>
      </c>
      <c r="O75" s="5">
        <v>3.4</v>
      </c>
      <c r="P75">
        <v>2</v>
      </c>
      <c r="Q75" s="2">
        <f t="shared" si="1"/>
        <v>68.702439024390245</v>
      </c>
      <c r="R75">
        <v>8</v>
      </c>
      <c r="S75">
        <v>2</v>
      </c>
      <c r="T75">
        <v>3</v>
      </c>
      <c r="U75">
        <v>9</v>
      </c>
    </row>
    <row r="76" spans="1:21" x14ac:dyDescent="0.2">
      <c r="A76" s="6">
        <v>2001</v>
      </c>
      <c r="B76" t="s">
        <v>43</v>
      </c>
      <c r="C76">
        <v>0</v>
      </c>
      <c r="D76">
        <v>0</v>
      </c>
      <c r="E76">
        <v>1</v>
      </c>
      <c r="F76" s="2">
        <f>55/82</f>
        <v>0.67073170731707321</v>
      </c>
      <c r="G76" s="5">
        <v>101.7</v>
      </c>
      <c r="H76" s="2">
        <v>0.44900000000000001</v>
      </c>
      <c r="I76" s="2">
        <v>0.35399999999999998</v>
      </c>
      <c r="J76" s="2">
        <v>0.77100000000000002</v>
      </c>
      <c r="K76" s="5">
        <v>45</v>
      </c>
      <c r="L76" s="5">
        <v>14.9</v>
      </c>
      <c r="M76" s="5">
        <v>5.3</v>
      </c>
      <c r="N76" s="5">
        <v>19.5</v>
      </c>
      <c r="O76" s="5">
        <v>5.8</v>
      </c>
      <c r="P76">
        <v>3</v>
      </c>
      <c r="Q76" s="2">
        <f t="shared" si="1"/>
        <v>68.213414634146346</v>
      </c>
      <c r="R76">
        <v>2</v>
      </c>
      <c r="S76">
        <v>11</v>
      </c>
      <c r="T76">
        <v>1</v>
      </c>
      <c r="U76">
        <v>7</v>
      </c>
    </row>
    <row r="77" spans="1:21" x14ac:dyDescent="0.2">
      <c r="A77" s="6">
        <v>2001</v>
      </c>
      <c r="B77" t="s">
        <v>21</v>
      </c>
      <c r="C77">
        <v>0</v>
      </c>
      <c r="D77">
        <v>0</v>
      </c>
      <c r="E77">
        <v>1</v>
      </c>
      <c r="F77" s="2">
        <f>53/82</f>
        <v>0.64634146341463417</v>
      </c>
      <c r="G77" s="5">
        <v>97.1</v>
      </c>
      <c r="H77" s="2">
        <v>0.47099999999999997</v>
      </c>
      <c r="I77" s="2">
        <v>0.38100000000000001</v>
      </c>
      <c r="J77" s="2">
        <v>0.752</v>
      </c>
      <c r="K77" s="5">
        <v>40.6</v>
      </c>
      <c r="L77" s="5">
        <v>15.8</v>
      </c>
      <c r="M77" s="5">
        <v>5.6</v>
      </c>
      <c r="N77" s="5">
        <v>25.7</v>
      </c>
      <c r="O77" s="5">
        <v>4.7</v>
      </c>
      <c r="P77">
        <v>4</v>
      </c>
      <c r="Q77" s="2">
        <f t="shared" si="1"/>
        <v>62.759756097560974</v>
      </c>
      <c r="R77">
        <v>3</v>
      </c>
      <c r="S77">
        <v>3</v>
      </c>
      <c r="T77">
        <v>10</v>
      </c>
      <c r="U77">
        <v>26</v>
      </c>
    </row>
    <row r="78" spans="1:21" x14ac:dyDescent="0.2">
      <c r="A78" s="6">
        <v>2001</v>
      </c>
      <c r="B78" t="s">
        <v>45</v>
      </c>
      <c r="C78">
        <v>0</v>
      </c>
      <c r="D78">
        <v>0</v>
      </c>
      <c r="E78">
        <v>0</v>
      </c>
      <c r="F78" s="2">
        <f>53/82</f>
        <v>0.64634146341463417</v>
      </c>
      <c r="G78" s="5">
        <v>100.5</v>
      </c>
      <c r="H78" s="2">
        <v>0.45900000000000002</v>
      </c>
      <c r="I78" s="2">
        <v>0.38100000000000001</v>
      </c>
      <c r="J78" s="2">
        <v>0.79400000000000004</v>
      </c>
      <c r="K78" s="5">
        <v>41.5</v>
      </c>
      <c r="L78" s="5">
        <v>13.9</v>
      </c>
      <c r="M78" s="5">
        <v>6</v>
      </c>
      <c r="N78" s="5">
        <v>23.3</v>
      </c>
      <c r="O78" s="5">
        <v>4.3</v>
      </c>
      <c r="P78">
        <v>5</v>
      </c>
      <c r="Q78" s="2">
        <f t="shared" si="1"/>
        <v>64.957317073170728</v>
      </c>
      <c r="R78">
        <v>5</v>
      </c>
      <c r="S78">
        <v>21</v>
      </c>
      <c r="T78">
        <v>4</v>
      </c>
      <c r="U78">
        <v>6</v>
      </c>
    </row>
    <row r="79" spans="1:21" x14ac:dyDescent="0.2">
      <c r="A79" s="6">
        <v>2001</v>
      </c>
      <c r="B79" t="s">
        <v>27</v>
      </c>
      <c r="C79">
        <v>0</v>
      </c>
      <c r="D79">
        <v>0</v>
      </c>
      <c r="E79">
        <v>0</v>
      </c>
      <c r="F79" s="2">
        <f>51/82</f>
        <v>0.62195121951219512</v>
      </c>
      <c r="G79" s="5">
        <v>94</v>
      </c>
      <c r="H79" s="2">
        <v>0.436</v>
      </c>
      <c r="I79" s="2">
        <v>0.315</v>
      </c>
      <c r="J79" s="2">
        <v>0.755</v>
      </c>
      <c r="K79" s="5">
        <v>42.7</v>
      </c>
      <c r="L79" s="5">
        <v>15.3</v>
      </c>
      <c r="M79" s="5">
        <v>5.2</v>
      </c>
      <c r="N79" s="5">
        <v>22.7</v>
      </c>
      <c r="O79" s="5">
        <v>2.2000000000000002</v>
      </c>
      <c r="P79">
        <v>6</v>
      </c>
      <c r="Q79" s="2">
        <f t="shared" si="1"/>
        <v>58.463414634146339</v>
      </c>
      <c r="R79">
        <v>13</v>
      </c>
      <c r="S79">
        <v>19</v>
      </c>
      <c r="T79">
        <v>17</v>
      </c>
      <c r="U79">
        <v>19</v>
      </c>
    </row>
    <row r="80" spans="1:21" x14ac:dyDescent="0.2">
      <c r="A80" s="6">
        <v>2001</v>
      </c>
      <c r="B80" t="s">
        <v>25</v>
      </c>
      <c r="C80">
        <v>0</v>
      </c>
      <c r="D80">
        <v>0</v>
      </c>
      <c r="E80">
        <v>0</v>
      </c>
      <c r="F80" s="2">
        <f>50/82</f>
        <v>0.6097560975609756</v>
      </c>
      <c r="G80" s="5">
        <v>95.4</v>
      </c>
      <c r="H80" s="2">
        <v>0.46800000000000003</v>
      </c>
      <c r="I80" s="2">
        <v>0.34899999999999998</v>
      </c>
      <c r="J80" s="2">
        <v>0.76200000000000001</v>
      </c>
      <c r="K80" s="5">
        <v>42</v>
      </c>
      <c r="L80" s="5">
        <v>15.3</v>
      </c>
      <c r="M80" s="5">
        <v>5.0999999999999996</v>
      </c>
      <c r="N80" s="5">
        <v>21.3</v>
      </c>
      <c r="O80" s="5">
        <v>4.2</v>
      </c>
      <c r="P80">
        <v>7</v>
      </c>
      <c r="Q80" s="2">
        <f t="shared" si="1"/>
        <v>58.170731707317074</v>
      </c>
      <c r="R80">
        <v>7</v>
      </c>
      <c r="S80">
        <v>23</v>
      </c>
      <c r="T80">
        <v>14</v>
      </c>
      <c r="U80">
        <v>18</v>
      </c>
    </row>
    <row r="81" spans="1:21" x14ac:dyDescent="0.2">
      <c r="A81" s="6">
        <v>2001</v>
      </c>
      <c r="B81" t="s">
        <v>26</v>
      </c>
      <c r="C81">
        <v>0</v>
      </c>
      <c r="D81">
        <v>0</v>
      </c>
      <c r="E81">
        <v>0</v>
      </c>
      <c r="F81" s="2">
        <f>47/82</f>
        <v>0.57317073170731703</v>
      </c>
      <c r="G81" s="5">
        <v>97.3</v>
      </c>
      <c r="H81" s="2">
        <v>0.45800000000000002</v>
      </c>
      <c r="I81" s="2">
        <v>0.35699999999999998</v>
      </c>
      <c r="J81" s="2">
        <v>0.78500000000000003</v>
      </c>
      <c r="K81" s="5">
        <v>42.3</v>
      </c>
      <c r="L81" s="5">
        <v>13.9</v>
      </c>
      <c r="M81" s="5">
        <v>5.6</v>
      </c>
      <c r="N81" s="5">
        <v>23.2</v>
      </c>
      <c r="O81" s="5">
        <v>1.4</v>
      </c>
      <c r="P81">
        <v>8</v>
      </c>
      <c r="Q81" s="2">
        <f t="shared" si="1"/>
        <v>55.769512195121948</v>
      </c>
      <c r="R81">
        <v>15</v>
      </c>
      <c r="S81">
        <v>28</v>
      </c>
      <c r="T81">
        <v>7</v>
      </c>
      <c r="U81">
        <v>25</v>
      </c>
    </row>
    <row r="82" spans="1:21" x14ac:dyDescent="0.2">
      <c r="A82" s="6">
        <v>2002</v>
      </c>
      <c r="B82" t="s">
        <v>43</v>
      </c>
      <c r="C82">
        <v>0</v>
      </c>
      <c r="D82">
        <v>1</v>
      </c>
      <c r="E82">
        <v>1</v>
      </c>
      <c r="F82" s="2">
        <f>61/82</f>
        <v>0.74390243902439024</v>
      </c>
      <c r="G82" s="5">
        <v>104.6</v>
      </c>
      <c r="H82" s="2">
        <v>0.46700000000000003</v>
      </c>
      <c r="I82" s="2">
        <v>0.36699999999999999</v>
      </c>
      <c r="J82" s="2">
        <v>0.751</v>
      </c>
      <c r="K82" s="5">
        <v>45.3</v>
      </c>
      <c r="L82" s="5">
        <v>13.8</v>
      </c>
      <c r="M82" s="5">
        <v>4.5999999999999996</v>
      </c>
      <c r="N82" s="5">
        <v>19</v>
      </c>
      <c r="O82" s="5">
        <v>7.6</v>
      </c>
      <c r="P82">
        <v>1</v>
      </c>
      <c r="Q82" s="2">
        <f t="shared" si="1"/>
        <v>77.81219512195122</v>
      </c>
      <c r="R82">
        <v>1</v>
      </c>
      <c r="S82">
        <v>5</v>
      </c>
      <c r="T82">
        <v>2</v>
      </c>
      <c r="U82">
        <v>16</v>
      </c>
    </row>
    <row r="83" spans="1:21" x14ac:dyDescent="0.2">
      <c r="A83" s="6">
        <v>2002</v>
      </c>
      <c r="B83" t="s">
        <v>37</v>
      </c>
      <c r="C83">
        <v>0</v>
      </c>
      <c r="D83">
        <v>0</v>
      </c>
      <c r="E83">
        <v>1</v>
      </c>
      <c r="F83" s="2">
        <f>58/82</f>
        <v>0.70731707317073167</v>
      </c>
      <c r="G83" s="5">
        <v>96.7</v>
      </c>
      <c r="H83" s="2">
        <v>0.45800000000000002</v>
      </c>
      <c r="I83" s="2">
        <v>0.36199999999999999</v>
      </c>
      <c r="J83" s="2">
        <v>0.74199999999999999</v>
      </c>
      <c r="K83" s="5">
        <v>42.4</v>
      </c>
      <c r="L83" s="5">
        <v>14.4</v>
      </c>
      <c r="M83" s="5">
        <v>6.5</v>
      </c>
      <c r="N83" s="5">
        <v>19.2</v>
      </c>
      <c r="O83" s="5">
        <v>6.2</v>
      </c>
      <c r="P83">
        <v>2</v>
      </c>
      <c r="Q83" s="2">
        <f t="shared" si="1"/>
        <v>68.39756097560975</v>
      </c>
      <c r="R83">
        <v>3</v>
      </c>
      <c r="S83">
        <v>3</v>
      </c>
      <c r="T83">
        <v>10</v>
      </c>
      <c r="U83">
        <v>12</v>
      </c>
    </row>
    <row r="84" spans="1:21" x14ac:dyDescent="0.2">
      <c r="A84" s="6">
        <v>2002</v>
      </c>
      <c r="B84" t="s">
        <v>24</v>
      </c>
      <c r="C84">
        <v>1</v>
      </c>
      <c r="D84">
        <v>0</v>
      </c>
      <c r="E84">
        <v>1</v>
      </c>
      <c r="F84" s="2">
        <f>58/82</f>
        <v>0.70731707317073167</v>
      </c>
      <c r="G84" s="5">
        <v>101.3</v>
      </c>
      <c r="H84" s="2">
        <v>0.46100000000000002</v>
      </c>
      <c r="I84" s="2">
        <v>0.35399999999999998</v>
      </c>
      <c r="J84" s="2">
        <v>0.69899999999999995</v>
      </c>
      <c r="K84" s="5">
        <v>44.3</v>
      </c>
      <c r="L84" s="5">
        <v>12.7</v>
      </c>
      <c r="M84" s="5">
        <v>5.8</v>
      </c>
      <c r="N84" s="5">
        <v>22.2</v>
      </c>
      <c r="O84" s="5">
        <v>7.1</v>
      </c>
      <c r="P84">
        <v>3</v>
      </c>
      <c r="Q84" s="2">
        <f t="shared" si="1"/>
        <v>71.651219512195112</v>
      </c>
      <c r="R84">
        <v>2</v>
      </c>
      <c r="S84">
        <v>6</v>
      </c>
      <c r="T84">
        <v>3</v>
      </c>
      <c r="U84">
        <v>7</v>
      </c>
    </row>
    <row r="85" spans="1:21" x14ac:dyDescent="0.2">
      <c r="A85" s="6">
        <v>2002</v>
      </c>
      <c r="B85" t="s">
        <v>45</v>
      </c>
      <c r="C85">
        <v>0</v>
      </c>
      <c r="D85">
        <v>0</v>
      </c>
      <c r="E85">
        <v>1</v>
      </c>
      <c r="F85" s="2">
        <f>57/82</f>
        <v>0.69512195121951215</v>
      </c>
      <c r="G85" s="5">
        <v>105.2</v>
      </c>
      <c r="H85" s="2">
        <v>0.46200000000000002</v>
      </c>
      <c r="I85" s="2">
        <v>0.378</v>
      </c>
      <c r="J85" s="2">
        <v>0.80600000000000005</v>
      </c>
      <c r="K85" s="5">
        <v>42.5</v>
      </c>
      <c r="L85" s="5">
        <v>12.1</v>
      </c>
      <c r="M85" s="5">
        <v>4.8</v>
      </c>
      <c r="N85" s="5">
        <v>22.5</v>
      </c>
      <c r="O85" s="5">
        <v>4.3</v>
      </c>
      <c r="P85">
        <v>4</v>
      </c>
      <c r="Q85" s="2">
        <f t="shared" si="1"/>
        <v>73.126829268292681</v>
      </c>
      <c r="R85">
        <v>4</v>
      </c>
      <c r="S85">
        <v>10</v>
      </c>
      <c r="T85">
        <v>1</v>
      </c>
      <c r="U85">
        <v>3</v>
      </c>
    </row>
    <row r="86" spans="1:21" x14ac:dyDescent="0.2">
      <c r="A86" s="6">
        <v>2002</v>
      </c>
      <c r="B86" t="s">
        <v>26</v>
      </c>
      <c r="C86">
        <v>0</v>
      </c>
      <c r="D86">
        <v>0</v>
      </c>
      <c r="E86">
        <v>0</v>
      </c>
      <c r="F86" s="2">
        <f>50/82</f>
        <v>0.6097560975609756</v>
      </c>
      <c r="G86" s="5">
        <v>99.3</v>
      </c>
      <c r="H86" s="2">
        <v>0.46100000000000002</v>
      </c>
      <c r="I86" s="2">
        <v>0.378</v>
      </c>
      <c r="J86" s="2">
        <v>0.79800000000000004</v>
      </c>
      <c r="K86" s="5">
        <v>44.2</v>
      </c>
      <c r="L86" s="5">
        <v>13.4</v>
      </c>
      <c r="M86" s="5">
        <v>5.2</v>
      </c>
      <c r="N86" s="5">
        <v>21.2</v>
      </c>
      <c r="O86" s="5">
        <v>3.4</v>
      </c>
      <c r="P86">
        <v>5</v>
      </c>
      <c r="Q86" s="2">
        <f t="shared" si="1"/>
        <v>60.548780487804876</v>
      </c>
      <c r="R86">
        <v>6</v>
      </c>
      <c r="S86">
        <v>25</v>
      </c>
      <c r="T86">
        <v>5</v>
      </c>
      <c r="U86">
        <v>21</v>
      </c>
    </row>
    <row r="87" spans="1:21" x14ac:dyDescent="0.2">
      <c r="A87" s="6">
        <v>2002</v>
      </c>
      <c r="B87" t="s">
        <v>25</v>
      </c>
      <c r="C87">
        <v>0</v>
      </c>
      <c r="D87">
        <v>0</v>
      </c>
      <c r="E87">
        <v>0</v>
      </c>
      <c r="F87" s="2">
        <f>49/82</f>
        <v>0.59756097560975607</v>
      </c>
      <c r="G87" s="5">
        <v>96.6</v>
      </c>
      <c r="H87" s="2">
        <v>0.45</v>
      </c>
      <c r="I87" s="2">
        <v>0.35399999999999998</v>
      </c>
      <c r="J87" s="2">
        <v>0.76300000000000001</v>
      </c>
      <c r="K87" s="5">
        <v>43</v>
      </c>
      <c r="L87" s="5">
        <v>14.3</v>
      </c>
      <c r="M87" s="5">
        <v>4.5</v>
      </c>
      <c r="N87" s="5">
        <v>19.7</v>
      </c>
      <c r="O87" s="5">
        <v>3</v>
      </c>
      <c r="P87">
        <v>6</v>
      </c>
      <c r="Q87" s="2">
        <f t="shared" si="1"/>
        <v>57.724390243902434</v>
      </c>
      <c r="R87">
        <v>7</v>
      </c>
      <c r="S87">
        <v>18</v>
      </c>
      <c r="T87">
        <v>11</v>
      </c>
      <c r="U87">
        <v>9</v>
      </c>
    </row>
    <row r="88" spans="1:21" x14ac:dyDescent="0.2">
      <c r="A88" s="6">
        <v>2002</v>
      </c>
      <c r="B88" t="s">
        <v>22</v>
      </c>
      <c r="C88">
        <v>0</v>
      </c>
      <c r="D88">
        <v>0</v>
      </c>
      <c r="E88">
        <v>0</v>
      </c>
      <c r="F88" s="2">
        <f>45/82</f>
        <v>0.54878048780487809</v>
      </c>
      <c r="G88" s="5">
        <v>97.7</v>
      </c>
      <c r="H88" s="2">
        <v>0.46899999999999997</v>
      </c>
      <c r="I88" s="2">
        <v>0.378</v>
      </c>
      <c r="J88" s="2">
        <v>0.755</v>
      </c>
      <c r="K88" s="5">
        <v>40.299999999999997</v>
      </c>
      <c r="L88" s="5">
        <v>13.7</v>
      </c>
      <c r="M88" s="5">
        <v>4.4000000000000004</v>
      </c>
      <c r="N88" s="5">
        <v>21.1</v>
      </c>
      <c r="O88" s="5">
        <v>3</v>
      </c>
      <c r="P88">
        <v>7</v>
      </c>
      <c r="Q88" s="2">
        <f t="shared" si="1"/>
        <v>53.615853658536594</v>
      </c>
      <c r="R88">
        <v>8</v>
      </c>
      <c r="S88">
        <v>28</v>
      </c>
      <c r="T88">
        <v>6</v>
      </c>
      <c r="U88">
        <v>10</v>
      </c>
    </row>
    <row r="89" spans="1:21" x14ac:dyDescent="0.2">
      <c r="A89" s="6">
        <v>2002</v>
      </c>
      <c r="B89" t="s">
        <v>21</v>
      </c>
      <c r="C89">
        <v>0</v>
      </c>
      <c r="D89">
        <v>0</v>
      </c>
      <c r="E89">
        <v>0</v>
      </c>
      <c r="F89" s="2">
        <f>44/82</f>
        <v>0.53658536585365857</v>
      </c>
      <c r="G89" s="5">
        <v>96</v>
      </c>
      <c r="H89" s="2">
        <v>0.45</v>
      </c>
      <c r="I89" s="2">
        <v>0.33300000000000002</v>
      </c>
      <c r="J89" s="2">
        <v>0.76300000000000001</v>
      </c>
      <c r="K89" s="5">
        <v>42.2</v>
      </c>
      <c r="L89" s="5">
        <v>16.5</v>
      </c>
      <c r="M89" s="5">
        <v>6.4</v>
      </c>
      <c r="N89" s="5">
        <v>24</v>
      </c>
      <c r="O89" s="5">
        <v>0.9</v>
      </c>
      <c r="P89">
        <v>8</v>
      </c>
      <c r="Q89" s="2">
        <f t="shared" si="1"/>
        <v>51.512195121951223</v>
      </c>
      <c r="R89">
        <v>14</v>
      </c>
      <c r="S89">
        <v>1</v>
      </c>
      <c r="T89">
        <v>14</v>
      </c>
      <c r="U89">
        <v>27</v>
      </c>
    </row>
    <row r="90" spans="1:21" x14ac:dyDescent="0.2">
      <c r="A90" s="6">
        <v>2002</v>
      </c>
      <c r="B90" t="s">
        <v>40</v>
      </c>
      <c r="C90">
        <v>0</v>
      </c>
      <c r="D90">
        <v>1</v>
      </c>
      <c r="E90">
        <v>1</v>
      </c>
      <c r="F90" s="2">
        <f>52/82</f>
        <v>0.63414634146341464</v>
      </c>
      <c r="G90" s="5">
        <v>96.2</v>
      </c>
      <c r="H90" s="2">
        <v>0.44600000000000001</v>
      </c>
      <c r="I90" s="2">
        <v>0.33800000000000002</v>
      </c>
      <c r="J90" s="2">
        <v>0.73499999999999999</v>
      </c>
      <c r="K90" s="5">
        <v>43.3</v>
      </c>
      <c r="L90" s="5">
        <v>14.5</v>
      </c>
      <c r="M90" s="5">
        <v>6</v>
      </c>
      <c r="N90" s="5">
        <v>21.1</v>
      </c>
      <c r="O90" s="5">
        <v>4.2</v>
      </c>
      <c r="P90">
        <v>1</v>
      </c>
      <c r="Q90" s="2">
        <f t="shared" si="1"/>
        <v>61.00487804878049</v>
      </c>
      <c r="R90">
        <v>5</v>
      </c>
      <c r="S90">
        <v>17</v>
      </c>
      <c r="T90">
        <v>13</v>
      </c>
      <c r="U90">
        <v>14.5</v>
      </c>
    </row>
    <row r="91" spans="1:21" x14ac:dyDescent="0.2">
      <c r="A91" s="6">
        <v>2002</v>
      </c>
      <c r="B91" t="s">
        <v>33</v>
      </c>
      <c r="C91">
        <v>0</v>
      </c>
      <c r="D91">
        <v>0</v>
      </c>
      <c r="E91">
        <v>1</v>
      </c>
      <c r="F91" s="2">
        <f>50/82</f>
        <v>0.6097560975609756</v>
      </c>
      <c r="G91" s="5">
        <v>94.3</v>
      </c>
      <c r="H91" s="2">
        <v>0.45200000000000001</v>
      </c>
      <c r="I91" s="2">
        <v>0.376</v>
      </c>
      <c r="J91" s="2">
        <v>0.75600000000000001</v>
      </c>
      <c r="K91" s="5">
        <v>38.700000000000003</v>
      </c>
      <c r="L91" s="5">
        <v>14.5</v>
      </c>
      <c r="M91" s="5">
        <v>6.9</v>
      </c>
      <c r="N91" s="5">
        <v>20.7</v>
      </c>
      <c r="O91" s="5">
        <v>2.1</v>
      </c>
      <c r="P91">
        <v>2</v>
      </c>
      <c r="Q91" s="2">
        <f t="shared" si="1"/>
        <v>57.5</v>
      </c>
      <c r="R91">
        <v>9</v>
      </c>
      <c r="S91">
        <v>14</v>
      </c>
      <c r="T91">
        <v>18</v>
      </c>
      <c r="U91">
        <v>5</v>
      </c>
    </row>
    <row r="92" spans="1:21" x14ac:dyDescent="0.2">
      <c r="A92" s="6">
        <v>2002</v>
      </c>
      <c r="B92" t="s">
        <v>46</v>
      </c>
      <c r="C92">
        <v>0</v>
      </c>
      <c r="D92">
        <v>0</v>
      </c>
      <c r="E92">
        <v>1</v>
      </c>
      <c r="F92" s="2">
        <f>49/82</f>
        <v>0.59756097560975607</v>
      </c>
      <c r="G92" s="5">
        <v>96.4</v>
      </c>
      <c r="H92" s="2">
        <v>0.42399999999999999</v>
      </c>
      <c r="I92" s="2">
        <v>0.35899999999999999</v>
      </c>
      <c r="J92" s="2">
        <v>0.76400000000000001</v>
      </c>
      <c r="K92" s="5">
        <v>42.2</v>
      </c>
      <c r="L92" s="5">
        <v>13.6</v>
      </c>
      <c r="M92" s="5">
        <v>3.6</v>
      </c>
      <c r="N92" s="5">
        <v>21.7</v>
      </c>
      <c r="O92" s="5">
        <v>2.2000000000000002</v>
      </c>
      <c r="P92">
        <v>3</v>
      </c>
      <c r="Q92" s="2">
        <f t="shared" si="1"/>
        <v>57.604878048780492</v>
      </c>
      <c r="R92">
        <v>10</v>
      </c>
      <c r="S92">
        <v>12</v>
      </c>
      <c r="T92">
        <v>12</v>
      </c>
      <c r="U92">
        <v>1</v>
      </c>
    </row>
    <row r="93" spans="1:21" x14ac:dyDescent="0.2">
      <c r="A93" s="6">
        <v>2002</v>
      </c>
      <c r="B93" t="s">
        <v>34</v>
      </c>
      <c r="C93">
        <v>0</v>
      </c>
      <c r="D93">
        <v>0</v>
      </c>
      <c r="E93">
        <v>1</v>
      </c>
      <c r="F93" s="2">
        <f>44/82</f>
        <v>0.53658536585365857</v>
      </c>
      <c r="G93" s="5">
        <v>93.9</v>
      </c>
      <c r="H93" s="2">
        <v>0.44</v>
      </c>
      <c r="I93" s="2">
        <v>0.34799999999999998</v>
      </c>
      <c r="J93" s="2">
        <v>0.745</v>
      </c>
      <c r="K93" s="5">
        <v>43.5</v>
      </c>
      <c r="L93" s="5">
        <v>14</v>
      </c>
      <c r="M93" s="5">
        <v>5.6</v>
      </c>
      <c r="N93" s="5">
        <v>21.3</v>
      </c>
      <c r="O93" s="5">
        <v>1</v>
      </c>
      <c r="P93">
        <v>4</v>
      </c>
      <c r="Q93" s="2">
        <f t="shared" si="1"/>
        <v>50.385365853658541</v>
      </c>
      <c r="R93">
        <v>13</v>
      </c>
      <c r="S93">
        <v>7</v>
      </c>
      <c r="T93">
        <v>20</v>
      </c>
      <c r="U93">
        <v>23.5</v>
      </c>
    </row>
    <row r="94" spans="1:21" x14ac:dyDescent="0.2">
      <c r="A94" s="6">
        <v>2002</v>
      </c>
      <c r="B94" t="s">
        <v>35</v>
      </c>
      <c r="C94">
        <v>0</v>
      </c>
      <c r="D94">
        <v>0</v>
      </c>
      <c r="E94">
        <v>0</v>
      </c>
      <c r="F94" s="2">
        <f>44/82</f>
        <v>0.53658536585365857</v>
      </c>
      <c r="G94" s="5">
        <v>100.5</v>
      </c>
      <c r="H94" s="2">
        <v>0.44800000000000001</v>
      </c>
      <c r="I94" s="2">
        <v>0.373</v>
      </c>
      <c r="J94" s="2">
        <v>0.754</v>
      </c>
      <c r="K94" s="5">
        <v>41.2</v>
      </c>
      <c r="L94" s="5">
        <v>13.6</v>
      </c>
      <c r="M94" s="5">
        <v>4.7</v>
      </c>
      <c r="N94" s="5">
        <v>20.7</v>
      </c>
      <c r="O94" s="5">
        <v>1.6</v>
      </c>
      <c r="P94">
        <v>5</v>
      </c>
      <c r="Q94" s="2">
        <f t="shared" si="1"/>
        <v>53.926829268292686</v>
      </c>
      <c r="R94">
        <v>12</v>
      </c>
      <c r="S94">
        <v>16</v>
      </c>
      <c r="T94">
        <v>4</v>
      </c>
      <c r="U94">
        <v>2</v>
      </c>
    </row>
    <row r="95" spans="1:21" x14ac:dyDescent="0.2">
      <c r="A95" s="6">
        <v>2002</v>
      </c>
      <c r="B95" t="s">
        <v>41</v>
      </c>
      <c r="C95">
        <v>0</v>
      </c>
      <c r="D95">
        <v>0</v>
      </c>
      <c r="E95">
        <v>0</v>
      </c>
      <c r="F95" s="2">
        <f>43/82</f>
        <v>0.52439024390243905</v>
      </c>
      <c r="G95" s="5">
        <v>91</v>
      </c>
      <c r="H95" s="2">
        <v>0.436</v>
      </c>
      <c r="I95" s="2">
        <v>0.29899999999999999</v>
      </c>
      <c r="J95" s="2">
        <v>0.77900000000000003</v>
      </c>
      <c r="K95" s="5">
        <v>44.2</v>
      </c>
      <c r="L95" s="5">
        <v>15.3</v>
      </c>
      <c r="M95" s="5">
        <v>4.4000000000000004</v>
      </c>
      <c r="N95" s="5">
        <v>20.100000000000001</v>
      </c>
      <c r="O95" s="5">
        <v>1.6</v>
      </c>
      <c r="P95">
        <v>6</v>
      </c>
      <c r="Q95" s="2">
        <f t="shared" si="1"/>
        <v>47.719512195121951</v>
      </c>
      <c r="R95">
        <v>11</v>
      </c>
      <c r="S95">
        <v>8</v>
      </c>
      <c r="T95">
        <v>26</v>
      </c>
      <c r="U95">
        <v>29</v>
      </c>
    </row>
    <row r="96" spans="1:21" x14ac:dyDescent="0.2">
      <c r="A96" s="6">
        <v>2002</v>
      </c>
      <c r="B96" t="s">
        <v>44</v>
      </c>
      <c r="C96">
        <v>0</v>
      </c>
      <c r="D96">
        <v>0</v>
      </c>
      <c r="E96">
        <v>0</v>
      </c>
      <c r="F96" s="2">
        <f>42/82</f>
        <v>0.51219512195121952</v>
      </c>
      <c r="G96" s="5">
        <v>91.4</v>
      </c>
      <c r="H96" s="2">
        <v>0.434</v>
      </c>
      <c r="I96" s="2">
        <v>0.34899999999999998</v>
      </c>
      <c r="J96" s="2">
        <v>0.73899999999999999</v>
      </c>
      <c r="K96" s="5">
        <v>42.1</v>
      </c>
      <c r="L96" s="5">
        <v>14.3</v>
      </c>
      <c r="M96" s="5">
        <v>5.6</v>
      </c>
      <c r="N96" s="5">
        <v>21.6</v>
      </c>
      <c r="O96" s="5">
        <v>-0.4</v>
      </c>
      <c r="P96">
        <v>7</v>
      </c>
      <c r="Q96" s="2">
        <f t="shared" si="1"/>
        <v>46.814634146341469</v>
      </c>
      <c r="R96">
        <v>18</v>
      </c>
      <c r="S96">
        <v>26</v>
      </c>
      <c r="T96">
        <v>25</v>
      </c>
      <c r="U96">
        <v>18</v>
      </c>
    </row>
    <row r="97" spans="1:21" x14ac:dyDescent="0.2">
      <c r="A97" s="6">
        <v>2002</v>
      </c>
      <c r="B97" t="s">
        <v>38</v>
      </c>
      <c r="C97">
        <v>0</v>
      </c>
      <c r="D97">
        <v>0</v>
      </c>
      <c r="E97">
        <v>0</v>
      </c>
      <c r="F97" s="2">
        <f>42/82</f>
        <v>0.51219512195121952</v>
      </c>
      <c r="G97" s="5">
        <v>96.8</v>
      </c>
      <c r="H97" s="2">
        <v>0.44600000000000001</v>
      </c>
      <c r="I97" s="2">
        <v>0.33900000000000002</v>
      </c>
      <c r="J97" s="2">
        <v>0.77200000000000002</v>
      </c>
      <c r="K97" s="5">
        <v>42.7</v>
      </c>
      <c r="L97" s="5">
        <v>15.2</v>
      </c>
      <c r="M97" s="5">
        <v>5.3</v>
      </c>
      <c r="N97" s="5">
        <v>22.9</v>
      </c>
      <c r="O97" s="5">
        <v>0.3</v>
      </c>
      <c r="P97">
        <v>8</v>
      </c>
      <c r="Q97" s="2">
        <f t="shared" si="1"/>
        <v>49.580487804878047</v>
      </c>
      <c r="R97">
        <v>15</v>
      </c>
      <c r="S97">
        <v>4</v>
      </c>
      <c r="T97">
        <v>9</v>
      </c>
      <c r="U97">
        <v>13</v>
      </c>
    </row>
    <row r="98" spans="1:21" x14ac:dyDescent="0.2">
      <c r="A98" s="6">
        <v>2003</v>
      </c>
      <c r="B98" t="s">
        <v>37</v>
      </c>
      <c r="C98">
        <v>1</v>
      </c>
      <c r="D98">
        <v>1</v>
      </c>
      <c r="E98">
        <v>1</v>
      </c>
      <c r="F98" s="2">
        <f>60/82</f>
        <v>0.73170731707317072</v>
      </c>
      <c r="G98" s="5">
        <v>95.8</v>
      </c>
      <c r="H98" s="2">
        <v>0.46200000000000002</v>
      </c>
      <c r="I98" s="2">
        <v>0.35399999999999998</v>
      </c>
      <c r="J98" s="2">
        <v>0.72499999999999998</v>
      </c>
      <c r="K98" s="5">
        <v>42.6</v>
      </c>
      <c r="L98" s="5">
        <v>15.8</v>
      </c>
      <c r="M98" s="5">
        <v>6.5</v>
      </c>
      <c r="N98" s="5">
        <v>20.399999999999999</v>
      </c>
      <c r="O98" s="5">
        <v>5.4</v>
      </c>
      <c r="P98">
        <v>1</v>
      </c>
      <c r="Q98" s="2">
        <f t="shared" si="1"/>
        <v>70.097560975609753</v>
      </c>
      <c r="R98">
        <v>3</v>
      </c>
      <c r="S98">
        <v>6</v>
      </c>
      <c r="T98">
        <v>12</v>
      </c>
      <c r="U98">
        <v>11</v>
      </c>
    </row>
    <row r="99" spans="1:21" x14ac:dyDescent="0.2">
      <c r="A99" s="6">
        <v>2003</v>
      </c>
      <c r="B99" t="s">
        <v>43</v>
      </c>
      <c r="C99">
        <v>0</v>
      </c>
      <c r="D99">
        <v>0</v>
      </c>
      <c r="E99">
        <v>1</v>
      </c>
      <c r="F99" s="2">
        <f>59/82</f>
        <v>0.71951219512195119</v>
      </c>
      <c r="G99" s="5">
        <v>101.7</v>
      </c>
      <c r="H99" s="2">
        <v>0.46400000000000002</v>
      </c>
      <c r="I99" s="2">
        <v>0.38100000000000001</v>
      </c>
      <c r="J99" s="2">
        <v>0.746</v>
      </c>
      <c r="K99" s="5">
        <v>44.5</v>
      </c>
      <c r="L99" s="5">
        <v>14.5</v>
      </c>
      <c r="M99" s="5">
        <v>5.6</v>
      </c>
      <c r="N99" s="5">
        <v>20.3</v>
      </c>
      <c r="O99" s="5">
        <v>6.5</v>
      </c>
      <c r="P99">
        <v>2</v>
      </c>
      <c r="Q99" s="2">
        <f t="shared" si="1"/>
        <v>73.174390243902437</v>
      </c>
      <c r="R99">
        <v>2</v>
      </c>
      <c r="S99">
        <v>24</v>
      </c>
      <c r="T99">
        <v>3</v>
      </c>
      <c r="U99">
        <v>9</v>
      </c>
    </row>
    <row r="100" spans="1:21" x14ac:dyDescent="0.2">
      <c r="A100" s="6">
        <v>2003</v>
      </c>
      <c r="B100" t="s">
        <v>45</v>
      </c>
      <c r="C100">
        <v>0</v>
      </c>
      <c r="D100">
        <v>0</v>
      </c>
      <c r="E100">
        <v>1</v>
      </c>
      <c r="F100" s="2">
        <f>60/82</f>
        <v>0.73170731707317072</v>
      </c>
      <c r="G100" s="5">
        <v>103</v>
      </c>
      <c r="H100" s="2">
        <v>0.45300000000000001</v>
      </c>
      <c r="I100" s="2">
        <v>0.38100000000000001</v>
      </c>
      <c r="J100" s="2">
        <v>0.82899999999999996</v>
      </c>
      <c r="K100" s="5">
        <v>42.1</v>
      </c>
      <c r="L100" s="5">
        <v>11.6</v>
      </c>
      <c r="M100" s="5">
        <v>5.5</v>
      </c>
      <c r="N100" s="5">
        <v>21.1</v>
      </c>
      <c r="O100" s="5">
        <v>7.8</v>
      </c>
      <c r="P100">
        <v>3</v>
      </c>
      <c r="Q100" s="2">
        <f t="shared" si="1"/>
        <v>75.365853658536579</v>
      </c>
      <c r="R100">
        <v>1</v>
      </c>
      <c r="S100">
        <v>26</v>
      </c>
      <c r="T100">
        <v>1</v>
      </c>
      <c r="U100">
        <v>2</v>
      </c>
    </row>
    <row r="101" spans="1:21" x14ac:dyDescent="0.2">
      <c r="A101" s="6">
        <v>2003</v>
      </c>
      <c r="B101" t="s">
        <v>26</v>
      </c>
      <c r="C101">
        <v>0</v>
      </c>
      <c r="D101">
        <v>0</v>
      </c>
      <c r="E101">
        <v>1</v>
      </c>
      <c r="F101" s="2">
        <f>51/82</f>
        <v>0.62195121951219512</v>
      </c>
      <c r="G101" s="5">
        <v>98.1</v>
      </c>
      <c r="H101" s="2">
        <v>0.46600000000000003</v>
      </c>
      <c r="I101" s="2">
        <v>0.36799999999999999</v>
      </c>
      <c r="J101" s="2">
        <v>0.77</v>
      </c>
      <c r="K101" s="5">
        <v>43.6</v>
      </c>
      <c r="L101" s="5">
        <v>13.7</v>
      </c>
      <c r="M101" s="5">
        <v>5.3</v>
      </c>
      <c r="N101" s="5">
        <v>20.8</v>
      </c>
      <c r="O101" s="5">
        <v>2.1</v>
      </c>
      <c r="P101">
        <v>4</v>
      </c>
      <c r="Q101" s="2">
        <f t="shared" si="1"/>
        <v>61.013414634146336</v>
      </c>
      <c r="R101">
        <v>11</v>
      </c>
      <c r="S101">
        <v>25</v>
      </c>
      <c r="T101">
        <v>7</v>
      </c>
      <c r="U101">
        <v>27</v>
      </c>
    </row>
    <row r="102" spans="1:21" x14ac:dyDescent="0.2">
      <c r="A102" s="6">
        <v>2003</v>
      </c>
      <c r="B102" t="s">
        <v>24</v>
      </c>
      <c r="C102">
        <v>0</v>
      </c>
      <c r="D102">
        <v>0</v>
      </c>
      <c r="E102">
        <v>0</v>
      </c>
      <c r="F102" s="2">
        <f>50/82</f>
        <v>0.6097560975609756</v>
      </c>
      <c r="G102" s="5">
        <v>100.4</v>
      </c>
      <c r="H102" s="2">
        <v>0.45100000000000001</v>
      </c>
      <c r="I102" s="2">
        <v>0.35599999999999998</v>
      </c>
      <c r="J102" s="2">
        <v>0.73399999999999999</v>
      </c>
      <c r="K102" s="5">
        <v>44.3</v>
      </c>
      <c r="L102" s="5">
        <v>14.5</v>
      </c>
      <c r="M102" s="5">
        <v>5.7</v>
      </c>
      <c r="N102" s="5">
        <v>22.9</v>
      </c>
      <c r="O102" s="5">
        <v>2.2999999999999998</v>
      </c>
      <c r="P102">
        <v>5</v>
      </c>
      <c r="Q102" s="2">
        <f t="shared" si="1"/>
        <v>61.219512195121951</v>
      </c>
      <c r="R102">
        <v>12</v>
      </c>
      <c r="S102">
        <v>8</v>
      </c>
      <c r="T102">
        <v>4</v>
      </c>
      <c r="U102">
        <v>7</v>
      </c>
    </row>
    <row r="103" spans="1:21" x14ac:dyDescent="0.2">
      <c r="A103" s="6">
        <v>2003</v>
      </c>
      <c r="B103" t="s">
        <v>25</v>
      </c>
      <c r="C103">
        <v>0</v>
      </c>
      <c r="D103">
        <v>0</v>
      </c>
      <c r="E103">
        <v>0</v>
      </c>
      <c r="F103" s="2">
        <f>50/82</f>
        <v>0.6097560975609756</v>
      </c>
      <c r="G103" s="5">
        <v>95.2</v>
      </c>
      <c r="H103" s="2">
        <v>0.46</v>
      </c>
      <c r="I103" s="2">
        <v>0.33</v>
      </c>
      <c r="J103" s="2">
        <v>0.745</v>
      </c>
      <c r="K103" s="5">
        <v>41.1</v>
      </c>
      <c r="L103" s="5">
        <v>15.2</v>
      </c>
      <c r="M103" s="5">
        <v>3.9</v>
      </c>
      <c r="N103" s="5">
        <v>19.899999999999999</v>
      </c>
      <c r="O103" s="5">
        <v>2.6</v>
      </c>
      <c r="P103">
        <v>6</v>
      </c>
      <c r="Q103" s="2">
        <f t="shared" si="1"/>
        <v>58.048780487804876</v>
      </c>
      <c r="R103">
        <v>7</v>
      </c>
      <c r="S103">
        <v>17</v>
      </c>
      <c r="T103">
        <v>15</v>
      </c>
      <c r="U103">
        <v>16</v>
      </c>
    </row>
    <row r="104" spans="1:21" x14ac:dyDescent="0.2">
      <c r="A104" s="6">
        <v>2003</v>
      </c>
      <c r="B104" t="s">
        <v>21</v>
      </c>
      <c r="C104">
        <v>0</v>
      </c>
      <c r="D104">
        <v>0</v>
      </c>
      <c r="E104">
        <v>0</v>
      </c>
      <c r="F104" s="2">
        <f>47/82</f>
        <v>0.57317073170731703</v>
      </c>
      <c r="G104" s="5">
        <v>94.7</v>
      </c>
      <c r="H104" s="2">
        <v>0.46800000000000003</v>
      </c>
      <c r="I104" s="2">
        <v>0.34899999999999998</v>
      </c>
      <c r="J104" s="2">
        <v>0.745</v>
      </c>
      <c r="K104" s="5">
        <v>41.5</v>
      </c>
      <c r="L104" s="5">
        <v>16.8</v>
      </c>
      <c r="M104" s="5">
        <v>5.7</v>
      </c>
      <c r="N104" s="5">
        <v>22.4</v>
      </c>
      <c r="O104" s="5">
        <v>2.4</v>
      </c>
      <c r="P104">
        <v>7</v>
      </c>
      <c r="Q104" s="2">
        <f t="shared" si="1"/>
        <v>54.279268292682922</v>
      </c>
      <c r="R104">
        <v>9</v>
      </c>
      <c r="S104">
        <v>2</v>
      </c>
      <c r="T104">
        <v>17</v>
      </c>
      <c r="U104">
        <v>29</v>
      </c>
    </row>
    <row r="105" spans="1:21" x14ac:dyDescent="0.2">
      <c r="A105" s="6">
        <v>2003</v>
      </c>
      <c r="B105" t="s">
        <v>27</v>
      </c>
      <c r="C105">
        <v>0</v>
      </c>
      <c r="D105">
        <v>0</v>
      </c>
      <c r="E105">
        <v>0</v>
      </c>
      <c r="F105" s="2">
        <f>44/82</f>
        <v>0.53658536585365857</v>
      </c>
      <c r="G105" s="5">
        <v>95.5</v>
      </c>
      <c r="H105" s="2">
        <v>0.443</v>
      </c>
      <c r="I105" s="2">
        <v>0.34300000000000003</v>
      </c>
      <c r="J105" s="2">
        <v>0.74199999999999999</v>
      </c>
      <c r="K105" s="5">
        <v>42.5</v>
      </c>
      <c r="L105" s="5">
        <v>14.7</v>
      </c>
      <c r="M105" s="5">
        <v>4.9000000000000004</v>
      </c>
      <c r="N105" s="5">
        <v>22</v>
      </c>
      <c r="O105" s="5">
        <v>1.1000000000000001</v>
      </c>
      <c r="P105">
        <v>8</v>
      </c>
      <c r="Q105" s="2">
        <f t="shared" si="1"/>
        <v>51.243902439024396</v>
      </c>
      <c r="R105">
        <v>14</v>
      </c>
      <c r="S105">
        <v>19</v>
      </c>
      <c r="T105">
        <v>13</v>
      </c>
      <c r="U105">
        <v>17</v>
      </c>
    </row>
    <row r="106" spans="1:21" x14ac:dyDescent="0.2">
      <c r="A106" s="6">
        <v>2003</v>
      </c>
      <c r="B106" t="s">
        <v>33</v>
      </c>
      <c r="C106">
        <v>0</v>
      </c>
      <c r="D106">
        <v>1</v>
      </c>
      <c r="E106">
        <v>1</v>
      </c>
      <c r="F106" s="2">
        <f>50/82</f>
        <v>0.6097560975609756</v>
      </c>
      <c r="G106" s="5">
        <v>91.4</v>
      </c>
      <c r="H106" s="2">
        <v>0.43</v>
      </c>
      <c r="I106" s="2">
        <v>0.35799999999999998</v>
      </c>
      <c r="J106" s="2">
        <v>0.77100000000000002</v>
      </c>
      <c r="K106" s="5">
        <v>40.6</v>
      </c>
      <c r="L106" s="5">
        <v>13.5</v>
      </c>
      <c r="M106" s="5">
        <v>5.7</v>
      </c>
      <c r="N106" s="5">
        <v>21.3</v>
      </c>
      <c r="O106" s="5">
        <v>3.7</v>
      </c>
      <c r="P106">
        <v>1</v>
      </c>
      <c r="Q106" s="2">
        <f t="shared" si="1"/>
        <v>55.731707317073173</v>
      </c>
      <c r="R106">
        <v>5</v>
      </c>
      <c r="S106">
        <v>12</v>
      </c>
      <c r="T106">
        <v>26</v>
      </c>
      <c r="U106">
        <v>6</v>
      </c>
    </row>
    <row r="107" spans="1:21" x14ac:dyDescent="0.2">
      <c r="A107" s="6">
        <v>2003</v>
      </c>
      <c r="B107" t="s">
        <v>40</v>
      </c>
      <c r="C107">
        <v>0</v>
      </c>
      <c r="D107">
        <v>0</v>
      </c>
      <c r="E107">
        <v>1</v>
      </c>
      <c r="F107" s="2">
        <f>49/82</f>
        <v>0.59756097560975607</v>
      </c>
      <c r="G107" s="5">
        <v>95.4</v>
      </c>
      <c r="H107" s="2">
        <v>0.441</v>
      </c>
      <c r="I107" s="2">
        <v>0.33200000000000002</v>
      </c>
      <c r="J107" s="2">
        <v>0.75700000000000001</v>
      </c>
      <c r="K107" s="5">
        <v>42.9</v>
      </c>
      <c r="L107" s="5">
        <v>14.8</v>
      </c>
      <c r="M107" s="5">
        <v>4.5999999999999996</v>
      </c>
      <c r="N107" s="5">
        <v>21.6</v>
      </c>
      <c r="O107" s="5">
        <v>5.2</v>
      </c>
      <c r="P107">
        <v>2</v>
      </c>
      <c r="Q107" s="2">
        <f t="shared" si="1"/>
        <v>57.007317073170732</v>
      </c>
      <c r="R107">
        <v>4</v>
      </c>
      <c r="S107">
        <v>5</v>
      </c>
      <c r="T107">
        <v>14</v>
      </c>
      <c r="U107">
        <v>22</v>
      </c>
    </row>
    <row r="108" spans="1:21" x14ac:dyDescent="0.2">
      <c r="A108" s="6">
        <v>2003</v>
      </c>
      <c r="B108" t="s">
        <v>38</v>
      </c>
      <c r="C108">
        <v>0</v>
      </c>
      <c r="D108">
        <v>0</v>
      </c>
      <c r="E108">
        <v>1</v>
      </c>
      <c r="F108" s="2">
        <f>48/82</f>
        <v>0.58536585365853655</v>
      </c>
      <c r="G108" s="5">
        <v>96.8</v>
      </c>
      <c r="H108" s="2">
        <v>0.441</v>
      </c>
      <c r="I108" s="2">
        <v>0.33900000000000002</v>
      </c>
      <c r="J108" s="2">
        <v>0.76600000000000001</v>
      </c>
      <c r="K108" s="5">
        <v>44.2</v>
      </c>
      <c r="L108" s="5">
        <v>14.8</v>
      </c>
      <c r="M108" s="5">
        <v>5.4</v>
      </c>
      <c r="N108" s="5">
        <v>22.1</v>
      </c>
      <c r="O108" s="5">
        <v>3.5</v>
      </c>
      <c r="P108">
        <v>3</v>
      </c>
      <c r="Q108" s="2">
        <f t="shared" si="1"/>
        <v>56.663414634146335</v>
      </c>
      <c r="R108">
        <v>6</v>
      </c>
      <c r="S108">
        <v>3</v>
      </c>
      <c r="T108">
        <v>10</v>
      </c>
      <c r="U108">
        <v>19</v>
      </c>
    </row>
    <row r="109" spans="1:21" x14ac:dyDescent="0.2">
      <c r="A109" s="6">
        <v>2003</v>
      </c>
      <c r="B109" t="s">
        <v>41</v>
      </c>
      <c r="C109">
        <v>0</v>
      </c>
      <c r="D109">
        <v>0</v>
      </c>
      <c r="E109">
        <v>1</v>
      </c>
      <c r="F109" s="2">
        <f>48/82</f>
        <v>0.58536585365853655</v>
      </c>
      <c r="G109" s="5">
        <v>96.8</v>
      </c>
      <c r="H109" s="2">
        <v>0.44800000000000001</v>
      </c>
      <c r="I109" s="2">
        <v>0.311</v>
      </c>
      <c r="J109" s="2">
        <v>0.77500000000000002</v>
      </c>
      <c r="K109" s="5">
        <v>42.2</v>
      </c>
      <c r="L109" s="5">
        <v>14.8</v>
      </c>
      <c r="M109" s="5">
        <v>3.5</v>
      </c>
      <c r="N109" s="5">
        <v>22</v>
      </c>
      <c r="O109" s="5">
        <v>2.2999999999999998</v>
      </c>
      <c r="P109">
        <v>4</v>
      </c>
      <c r="Q109" s="2">
        <f t="shared" si="1"/>
        <v>56.663414634146335</v>
      </c>
      <c r="R109">
        <v>8</v>
      </c>
      <c r="S109">
        <v>4</v>
      </c>
      <c r="T109">
        <v>9</v>
      </c>
      <c r="U109">
        <v>28</v>
      </c>
    </row>
    <row r="110" spans="1:21" x14ac:dyDescent="0.2">
      <c r="A110" s="6">
        <v>2003</v>
      </c>
      <c r="B110" t="s">
        <v>47</v>
      </c>
      <c r="C110">
        <v>0</v>
      </c>
      <c r="D110">
        <v>0</v>
      </c>
      <c r="E110">
        <v>0</v>
      </c>
      <c r="F110" s="2">
        <f>47/82</f>
        <v>0.57317073170731703</v>
      </c>
      <c r="G110" s="5">
        <v>93.9</v>
      </c>
      <c r="H110" s="2">
        <v>0.435</v>
      </c>
      <c r="I110" s="2">
        <v>0.376</v>
      </c>
      <c r="J110" s="2">
        <v>0.76800000000000002</v>
      </c>
      <c r="K110" s="5">
        <v>43.6</v>
      </c>
      <c r="L110" s="5">
        <v>14.8</v>
      </c>
      <c r="M110" s="5">
        <v>4.8</v>
      </c>
      <c r="N110" s="5">
        <v>21.6</v>
      </c>
      <c r="O110" s="5">
        <v>2.1</v>
      </c>
      <c r="P110">
        <v>5</v>
      </c>
      <c r="Q110" s="2">
        <f t="shared" si="1"/>
        <v>53.820731707317073</v>
      </c>
      <c r="R110">
        <v>10</v>
      </c>
      <c r="S110">
        <v>21</v>
      </c>
      <c r="T110">
        <v>19</v>
      </c>
      <c r="U110">
        <v>21</v>
      </c>
    </row>
    <row r="111" spans="1:21" x14ac:dyDescent="0.2">
      <c r="A111" s="6">
        <v>2003</v>
      </c>
      <c r="B111" t="s">
        <v>46</v>
      </c>
      <c r="C111">
        <v>0</v>
      </c>
      <c r="D111">
        <v>0</v>
      </c>
      <c r="E111">
        <v>0</v>
      </c>
      <c r="F111" s="2">
        <f>44/82</f>
        <v>0.53658536585365857</v>
      </c>
      <c r="G111" s="5">
        <v>92.7</v>
      </c>
      <c r="H111" s="2">
        <v>0.41499999999999998</v>
      </c>
      <c r="I111" s="2">
        <v>0.33400000000000002</v>
      </c>
      <c r="J111" s="2">
        <v>0.74199999999999999</v>
      </c>
      <c r="K111" s="5">
        <v>40.5</v>
      </c>
      <c r="L111" s="5">
        <v>14</v>
      </c>
      <c r="M111" s="5">
        <v>3.7</v>
      </c>
      <c r="N111" s="5">
        <v>21.4</v>
      </c>
      <c r="O111" s="5">
        <v>-0.4</v>
      </c>
      <c r="P111">
        <v>6</v>
      </c>
      <c r="Q111" s="2">
        <f t="shared" si="1"/>
        <v>49.741463414634154</v>
      </c>
      <c r="R111">
        <v>18</v>
      </c>
      <c r="S111">
        <v>16</v>
      </c>
      <c r="T111">
        <v>22</v>
      </c>
      <c r="U111">
        <v>1</v>
      </c>
    </row>
    <row r="112" spans="1:21" x14ac:dyDescent="0.2">
      <c r="A112" s="6">
        <v>2003</v>
      </c>
      <c r="B112" t="s">
        <v>42</v>
      </c>
      <c r="C112">
        <v>0</v>
      </c>
      <c r="D112">
        <v>0</v>
      </c>
      <c r="E112">
        <v>0</v>
      </c>
      <c r="F112" s="2">
        <f>42/82</f>
        <v>0.51219512195121952</v>
      </c>
      <c r="G112" s="5">
        <v>99.5</v>
      </c>
      <c r="H112" s="2">
        <v>0.45700000000000002</v>
      </c>
      <c r="I112" s="2">
        <v>0.38300000000000001</v>
      </c>
      <c r="J112" s="2">
        <v>0.77600000000000002</v>
      </c>
      <c r="K112" s="5">
        <v>39.5</v>
      </c>
      <c r="L112" s="5">
        <v>12.7</v>
      </c>
      <c r="M112" s="5">
        <v>4.2</v>
      </c>
      <c r="N112" s="5">
        <v>22.2</v>
      </c>
      <c r="O112" s="5">
        <v>0.2</v>
      </c>
      <c r="P112">
        <v>7</v>
      </c>
      <c r="Q112" s="2">
        <f t="shared" si="1"/>
        <v>50.963414634146339</v>
      </c>
      <c r="R112">
        <v>15</v>
      </c>
      <c r="S112">
        <v>20</v>
      </c>
      <c r="T112">
        <v>5</v>
      </c>
      <c r="U112">
        <v>5</v>
      </c>
    </row>
    <row r="113" spans="1:21" x14ac:dyDescent="0.2">
      <c r="A113" s="6">
        <v>2003</v>
      </c>
      <c r="B113" t="s">
        <v>35</v>
      </c>
      <c r="C113">
        <v>0</v>
      </c>
      <c r="D113">
        <v>0</v>
      </c>
      <c r="E113">
        <v>0</v>
      </c>
      <c r="F113" s="2">
        <f>42/82</f>
        <v>0.51219512195121952</v>
      </c>
      <c r="G113" s="5">
        <v>98.5</v>
      </c>
      <c r="H113" s="2">
        <v>0.436</v>
      </c>
      <c r="I113" s="2">
        <v>0.35699999999999998</v>
      </c>
      <c r="J113" s="2">
        <v>0.77700000000000002</v>
      </c>
      <c r="K113" s="5">
        <v>40.9</v>
      </c>
      <c r="L113" s="5">
        <v>14.4</v>
      </c>
      <c r="M113" s="5">
        <v>3.7</v>
      </c>
      <c r="N113" s="5">
        <v>23</v>
      </c>
      <c r="O113" s="5">
        <v>0.1</v>
      </c>
      <c r="P113">
        <v>8</v>
      </c>
      <c r="Q113" s="2">
        <f t="shared" si="1"/>
        <v>50.451219512195124</v>
      </c>
      <c r="R113">
        <v>16</v>
      </c>
      <c r="S113">
        <v>9</v>
      </c>
      <c r="T113">
        <v>6</v>
      </c>
      <c r="U113">
        <v>3</v>
      </c>
    </row>
    <row r="114" spans="1:21" x14ac:dyDescent="0.2">
      <c r="A114" s="6">
        <v>2004</v>
      </c>
      <c r="B114" t="s">
        <v>26</v>
      </c>
      <c r="C114">
        <v>0</v>
      </c>
      <c r="D114">
        <v>1</v>
      </c>
      <c r="E114">
        <v>1</v>
      </c>
      <c r="F114" s="2">
        <f>58/82</f>
        <v>0.70731707317073167</v>
      </c>
      <c r="G114" s="5">
        <v>94.5</v>
      </c>
      <c r="H114" s="2">
        <v>0.46200000000000002</v>
      </c>
      <c r="I114" s="2">
        <v>0.36299999999999999</v>
      </c>
      <c r="J114" s="2">
        <v>0.78100000000000003</v>
      </c>
      <c r="K114" s="5">
        <v>42.9</v>
      </c>
      <c r="L114" s="5">
        <v>12.7</v>
      </c>
      <c r="M114" s="5">
        <v>5.6</v>
      </c>
      <c r="N114" s="5">
        <v>21.1</v>
      </c>
      <c r="O114" s="5">
        <v>5.5</v>
      </c>
      <c r="P114">
        <v>1</v>
      </c>
      <c r="Q114" s="2">
        <f t="shared" si="1"/>
        <v>66.841463414634148</v>
      </c>
      <c r="R114">
        <v>4</v>
      </c>
      <c r="S114">
        <v>26</v>
      </c>
      <c r="T114">
        <v>10</v>
      </c>
      <c r="U114">
        <v>27</v>
      </c>
    </row>
    <row r="115" spans="1:21" x14ac:dyDescent="0.2">
      <c r="A115" s="6">
        <v>2004</v>
      </c>
      <c r="B115" t="s">
        <v>24</v>
      </c>
      <c r="C115">
        <v>0</v>
      </c>
      <c r="D115">
        <v>0</v>
      </c>
      <c r="E115">
        <v>1</v>
      </c>
      <c r="F115" s="2">
        <f>56/82</f>
        <v>0.68292682926829273</v>
      </c>
      <c r="G115" s="5">
        <v>98.2</v>
      </c>
      <c r="H115" s="2">
        <v>0.45400000000000001</v>
      </c>
      <c r="I115" s="2">
        <v>0.32700000000000001</v>
      </c>
      <c r="J115" s="2">
        <v>0.69299999999999995</v>
      </c>
      <c r="K115" s="5">
        <v>43.1</v>
      </c>
      <c r="L115" s="5">
        <v>13.8</v>
      </c>
      <c r="M115" s="5">
        <v>4.5999999999999996</v>
      </c>
      <c r="N115" s="5">
        <v>21.1</v>
      </c>
      <c r="O115" s="5">
        <v>3.9</v>
      </c>
      <c r="P115">
        <v>2</v>
      </c>
      <c r="Q115" s="2">
        <f t="shared" si="1"/>
        <v>67.063414634146355</v>
      </c>
      <c r="R115">
        <v>7</v>
      </c>
      <c r="S115">
        <v>1</v>
      </c>
      <c r="T115">
        <v>3</v>
      </c>
      <c r="U115">
        <v>20.5</v>
      </c>
    </row>
    <row r="116" spans="1:21" x14ac:dyDescent="0.2">
      <c r="A116" s="6">
        <v>2004</v>
      </c>
      <c r="B116" t="s">
        <v>37</v>
      </c>
      <c r="C116">
        <v>0</v>
      </c>
      <c r="D116">
        <v>0</v>
      </c>
      <c r="E116">
        <v>1</v>
      </c>
      <c r="F116" s="2">
        <f>57/82</f>
        <v>0.69512195121951215</v>
      </c>
      <c r="G116" s="5">
        <v>91.5</v>
      </c>
      <c r="H116" s="2">
        <v>0.442</v>
      </c>
      <c r="I116" s="2">
        <v>0.35799999999999998</v>
      </c>
      <c r="J116" s="2">
        <v>0.68100000000000005</v>
      </c>
      <c r="K116" s="5">
        <v>45.1</v>
      </c>
      <c r="L116" s="5">
        <v>14.7</v>
      </c>
      <c r="M116" s="5">
        <v>6.5</v>
      </c>
      <c r="N116" s="5">
        <v>20.3</v>
      </c>
      <c r="O116" s="5">
        <v>7.2</v>
      </c>
      <c r="P116">
        <v>3</v>
      </c>
      <c r="Q116" s="2">
        <f t="shared" si="1"/>
        <v>63.603658536585364</v>
      </c>
      <c r="R116">
        <v>1</v>
      </c>
      <c r="S116">
        <v>10</v>
      </c>
      <c r="T116">
        <v>19</v>
      </c>
      <c r="U116">
        <v>18</v>
      </c>
    </row>
    <row r="117" spans="1:21" x14ac:dyDescent="0.2">
      <c r="A117" s="6">
        <v>2004</v>
      </c>
      <c r="B117" t="s">
        <v>43</v>
      </c>
      <c r="C117">
        <v>0</v>
      </c>
      <c r="D117">
        <v>0</v>
      </c>
      <c r="E117">
        <v>1</v>
      </c>
      <c r="F117" s="2">
        <f>55/82</f>
        <v>0.67073170731707321</v>
      </c>
      <c r="G117" s="5">
        <v>102.8</v>
      </c>
      <c r="H117" s="2">
        <v>0.46200000000000002</v>
      </c>
      <c r="I117" s="2">
        <v>0.40100000000000002</v>
      </c>
      <c r="J117" s="2">
        <v>0.79500000000000004</v>
      </c>
      <c r="K117" s="5">
        <v>41.2</v>
      </c>
      <c r="L117" s="5">
        <v>13.9</v>
      </c>
      <c r="M117" s="5">
        <v>4</v>
      </c>
      <c r="N117" s="5">
        <v>19.3</v>
      </c>
      <c r="O117" s="5">
        <v>5</v>
      </c>
      <c r="P117">
        <v>4</v>
      </c>
      <c r="Q117" s="2">
        <f t="shared" si="1"/>
        <v>68.951219512195124</v>
      </c>
      <c r="R117">
        <v>5</v>
      </c>
      <c r="S117">
        <v>11</v>
      </c>
      <c r="T117">
        <v>2</v>
      </c>
      <c r="U117">
        <v>4</v>
      </c>
    </row>
    <row r="118" spans="1:21" x14ac:dyDescent="0.2">
      <c r="A118" s="6">
        <v>2004</v>
      </c>
      <c r="B118" t="s">
        <v>45</v>
      </c>
      <c r="C118">
        <v>0</v>
      </c>
      <c r="D118">
        <v>0</v>
      </c>
      <c r="E118">
        <v>0</v>
      </c>
      <c r="F118" s="2">
        <f>52/80</f>
        <v>0.65</v>
      </c>
      <c r="G118" s="5">
        <v>105.2</v>
      </c>
      <c r="H118" s="2">
        <v>0.45900000000000002</v>
      </c>
      <c r="I118" s="2">
        <v>0.34799999999999998</v>
      </c>
      <c r="J118" s="2">
        <v>0.79600000000000004</v>
      </c>
      <c r="K118" s="5">
        <v>45.3</v>
      </c>
      <c r="L118" s="5">
        <v>12.2</v>
      </c>
      <c r="M118" s="5">
        <v>5.3</v>
      </c>
      <c r="N118" s="5">
        <v>19.600000000000001</v>
      </c>
      <c r="O118" s="5">
        <v>4.4000000000000004</v>
      </c>
      <c r="P118">
        <v>5</v>
      </c>
      <c r="Q118" s="2">
        <f t="shared" si="1"/>
        <v>68.38000000000001</v>
      </c>
      <c r="R118">
        <v>6</v>
      </c>
      <c r="S118">
        <v>22</v>
      </c>
      <c r="T118">
        <v>1</v>
      </c>
      <c r="U118">
        <v>5</v>
      </c>
    </row>
    <row r="119" spans="1:21" x14ac:dyDescent="0.2">
      <c r="A119" s="6">
        <v>2004</v>
      </c>
      <c r="B119" t="s">
        <v>48</v>
      </c>
      <c r="C119">
        <v>0</v>
      </c>
      <c r="D119">
        <v>0</v>
      </c>
      <c r="E119">
        <v>0</v>
      </c>
      <c r="F119" s="2">
        <f>50/82</f>
        <v>0.6097560975609756</v>
      </c>
      <c r="G119" s="5">
        <v>96.7</v>
      </c>
      <c r="H119" s="2">
        <v>0.44500000000000001</v>
      </c>
      <c r="I119" s="2">
        <v>0.34</v>
      </c>
      <c r="J119" s="2">
        <v>0.72699999999999998</v>
      </c>
      <c r="K119" s="5">
        <v>41.8</v>
      </c>
      <c r="L119" s="5">
        <v>15</v>
      </c>
      <c r="M119" s="5">
        <v>6.9</v>
      </c>
      <c r="N119" s="5">
        <v>23.2</v>
      </c>
      <c r="O119" s="5">
        <v>2.4</v>
      </c>
      <c r="P119">
        <v>6</v>
      </c>
      <c r="Q119" s="2">
        <f t="shared" si="1"/>
        <v>58.963414634146339</v>
      </c>
      <c r="R119">
        <v>8</v>
      </c>
      <c r="S119">
        <v>7</v>
      </c>
      <c r="T119">
        <v>7</v>
      </c>
      <c r="U119">
        <v>8</v>
      </c>
    </row>
    <row r="120" spans="1:21" x14ac:dyDescent="0.2">
      <c r="A120" s="6">
        <v>2004</v>
      </c>
      <c r="B120" t="s">
        <v>23</v>
      </c>
      <c r="C120">
        <v>0</v>
      </c>
      <c r="D120">
        <v>0</v>
      </c>
      <c r="E120">
        <v>0</v>
      </c>
      <c r="F120" s="2">
        <f>45/82</f>
        <v>0.54878048780487809</v>
      </c>
      <c r="G120" s="5">
        <v>89.8</v>
      </c>
      <c r="H120" s="2">
        <v>0.442</v>
      </c>
      <c r="I120" s="2">
        <v>0.36599999999999999</v>
      </c>
      <c r="J120" s="2">
        <v>0.77300000000000002</v>
      </c>
      <c r="K120" s="5">
        <v>42.6</v>
      </c>
      <c r="L120" s="5">
        <v>16.7</v>
      </c>
      <c r="M120" s="5">
        <v>5.4</v>
      </c>
      <c r="N120" s="5">
        <v>21.5</v>
      </c>
      <c r="O120" s="5">
        <v>1.7</v>
      </c>
      <c r="P120">
        <v>7</v>
      </c>
      <c r="Q120" s="2">
        <f t="shared" si="1"/>
        <v>49.280487804878049</v>
      </c>
      <c r="R120">
        <v>10</v>
      </c>
      <c r="S120">
        <v>25</v>
      </c>
      <c r="T120">
        <v>25</v>
      </c>
      <c r="U120">
        <v>6</v>
      </c>
    </row>
    <row r="121" spans="1:21" x14ac:dyDescent="0.2">
      <c r="A121" s="6">
        <v>2004</v>
      </c>
      <c r="B121" t="s">
        <v>49</v>
      </c>
      <c r="C121">
        <v>0</v>
      </c>
      <c r="D121">
        <v>0</v>
      </c>
      <c r="E121">
        <v>0</v>
      </c>
      <c r="F121" s="2">
        <f>43/82</f>
        <v>0.52439024390243905</v>
      </c>
      <c r="G121" s="5">
        <v>97.2</v>
      </c>
      <c r="H121" s="2">
        <v>0.443</v>
      </c>
      <c r="I121" s="2">
        <v>0.33600000000000002</v>
      </c>
      <c r="J121" s="2">
        <v>0.76700000000000002</v>
      </c>
      <c r="K121" s="5">
        <v>42.3</v>
      </c>
      <c r="L121" s="5">
        <v>15.6</v>
      </c>
      <c r="M121" s="5">
        <v>6.3</v>
      </c>
      <c r="N121" s="5">
        <v>22</v>
      </c>
      <c r="O121" s="5">
        <v>1.1000000000000001</v>
      </c>
      <c r="P121">
        <v>8</v>
      </c>
      <c r="Q121" s="2">
        <f t="shared" si="1"/>
        <v>50.970731707317078</v>
      </c>
      <c r="R121">
        <v>12</v>
      </c>
      <c r="S121">
        <v>6</v>
      </c>
      <c r="T121">
        <v>5</v>
      </c>
      <c r="U121">
        <v>25</v>
      </c>
    </row>
    <row r="122" spans="1:21" x14ac:dyDescent="0.2">
      <c r="A122" s="6">
        <v>2004</v>
      </c>
      <c r="B122" t="s">
        <v>38</v>
      </c>
      <c r="C122">
        <v>0</v>
      </c>
      <c r="D122">
        <v>1</v>
      </c>
      <c r="E122">
        <v>1</v>
      </c>
      <c r="F122" s="2">
        <f>61/82</f>
        <v>0.74390243902439024</v>
      </c>
      <c r="G122" s="5">
        <v>91.4</v>
      </c>
      <c r="H122" s="2">
        <v>0.435</v>
      </c>
      <c r="I122" s="2">
        <v>0.35099999999999998</v>
      </c>
      <c r="J122" s="2">
        <v>0.76400000000000001</v>
      </c>
      <c r="K122" s="5">
        <v>41.7</v>
      </c>
      <c r="L122" s="5">
        <v>14.4</v>
      </c>
      <c r="M122" s="5">
        <v>5</v>
      </c>
      <c r="N122" s="5">
        <v>20.8</v>
      </c>
      <c r="O122" s="5">
        <v>5.8</v>
      </c>
      <c r="P122">
        <v>1</v>
      </c>
      <c r="Q122" s="2">
        <f t="shared" si="1"/>
        <v>67.992682926829275</v>
      </c>
      <c r="R122">
        <v>3</v>
      </c>
      <c r="S122">
        <v>14</v>
      </c>
      <c r="T122">
        <v>20</v>
      </c>
      <c r="U122">
        <v>11</v>
      </c>
    </row>
    <row r="123" spans="1:21" x14ac:dyDescent="0.2">
      <c r="A123" s="6">
        <v>2004</v>
      </c>
      <c r="B123" t="s">
        <v>40</v>
      </c>
      <c r="C123">
        <v>0</v>
      </c>
      <c r="D123">
        <v>0</v>
      </c>
      <c r="E123">
        <v>1</v>
      </c>
      <c r="F123" s="2">
        <f>47/82</f>
        <v>0.57317073170731703</v>
      </c>
      <c r="G123" s="5">
        <v>90.3</v>
      </c>
      <c r="H123" s="2">
        <v>0.441</v>
      </c>
      <c r="I123" s="2">
        <v>0.33600000000000002</v>
      </c>
      <c r="J123" s="2">
        <v>0.753</v>
      </c>
      <c r="K123" s="5">
        <v>40.700000000000003</v>
      </c>
      <c r="L123" s="5">
        <v>14.7</v>
      </c>
      <c r="M123" s="5">
        <v>3.9</v>
      </c>
      <c r="N123" s="5">
        <v>21</v>
      </c>
      <c r="O123" s="5">
        <v>2.5</v>
      </c>
      <c r="P123">
        <v>2</v>
      </c>
      <c r="Q123" s="2">
        <f t="shared" si="1"/>
        <v>51.757317073170725</v>
      </c>
      <c r="R123">
        <v>9</v>
      </c>
      <c r="S123">
        <v>21</v>
      </c>
      <c r="T123">
        <v>23</v>
      </c>
      <c r="U123">
        <v>19</v>
      </c>
    </row>
    <row r="124" spans="1:21" x14ac:dyDescent="0.2">
      <c r="A124" s="6">
        <v>2004</v>
      </c>
      <c r="B124" t="s">
        <v>33</v>
      </c>
      <c r="C124">
        <v>1</v>
      </c>
      <c r="D124">
        <v>0</v>
      </c>
      <c r="E124">
        <v>1</v>
      </c>
      <c r="F124" s="2">
        <f>54/82</f>
        <v>0.65853658536585369</v>
      </c>
      <c r="G124" s="5">
        <v>90.1</v>
      </c>
      <c r="H124" s="2">
        <v>0.435</v>
      </c>
      <c r="I124" s="2">
        <v>0.34399999999999997</v>
      </c>
      <c r="J124" s="2">
        <v>0.753</v>
      </c>
      <c r="K124" s="5">
        <v>42.8</v>
      </c>
      <c r="L124" s="5">
        <v>15.1</v>
      </c>
      <c r="M124" s="5">
        <v>7</v>
      </c>
      <c r="N124" s="5">
        <v>20.3</v>
      </c>
      <c r="O124" s="5">
        <v>5.8</v>
      </c>
      <c r="P124">
        <v>3</v>
      </c>
      <c r="Q124" s="2">
        <f t="shared" si="1"/>
        <v>59.334146341463416</v>
      </c>
      <c r="R124">
        <v>2</v>
      </c>
      <c r="S124">
        <v>9</v>
      </c>
      <c r="T124">
        <v>24</v>
      </c>
      <c r="U124">
        <v>26</v>
      </c>
    </row>
    <row r="125" spans="1:21" x14ac:dyDescent="0.2">
      <c r="A125" s="6">
        <v>2004</v>
      </c>
      <c r="B125" t="s">
        <v>30</v>
      </c>
      <c r="C125">
        <v>0</v>
      </c>
      <c r="D125">
        <v>0</v>
      </c>
      <c r="E125">
        <v>1</v>
      </c>
      <c r="F125" s="2">
        <f>42/82</f>
        <v>0.51219512195121952</v>
      </c>
      <c r="G125" s="5">
        <v>90.3</v>
      </c>
      <c r="H125" s="2">
        <v>0.42499999999999999</v>
      </c>
      <c r="I125" s="2">
        <v>0.35699999999999998</v>
      </c>
      <c r="J125" s="2">
        <v>0.76200000000000001</v>
      </c>
      <c r="K125" s="5">
        <v>41.5</v>
      </c>
      <c r="L125" s="5">
        <v>13.9</v>
      </c>
      <c r="M125" s="5">
        <v>3.8</v>
      </c>
      <c r="N125" s="5">
        <v>22.1</v>
      </c>
      <c r="O125" s="5">
        <v>0.5</v>
      </c>
      <c r="P125">
        <v>4</v>
      </c>
      <c r="Q125" s="2">
        <f t="shared" si="1"/>
        <v>46.251219512195121</v>
      </c>
      <c r="R125">
        <v>13</v>
      </c>
      <c r="S125">
        <v>19</v>
      </c>
      <c r="T125">
        <v>22</v>
      </c>
      <c r="U125">
        <v>7</v>
      </c>
    </row>
    <row r="126" spans="1:21" x14ac:dyDescent="0.2">
      <c r="A126" s="6">
        <v>2004</v>
      </c>
      <c r="B126" t="s">
        <v>47</v>
      </c>
      <c r="C126">
        <v>0</v>
      </c>
      <c r="D126">
        <v>0</v>
      </c>
      <c r="E126">
        <v>0</v>
      </c>
      <c r="F126" s="2">
        <f>41/82</f>
        <v>0.5</v>
      </c>
      <c r="G126" s="5">
        <v>91.8</v>
      </c>
      <c r="H126" s="2">
        <v>0.42</v>
      </c>
      <c r="I126" s="2">
        <v>0.31900000000000001</v>
      </c>
      <c r="J126" s="2">
        <v>0.751</v>
      </c>
      <c r="K126" s="5">
        <v>42.8</v>
      </c>
      <c r="L126" s="5">
        <v>15</v>
      </c>
      <c r="M126" s="5">
        <v>4.2</v>
      </c>
      <c r="N126" s="5">
        <v>20.9</v>
      </c>
      <c r="O126" s="5">
        <v>-0.1</v>
      </c>
      <c r="P126">
        <v>5</v>
      </c>
      <c r="Q126" s="2">
        <f t="shared" si="1"/>
        <v>45.9</v>
      </c>
      <c r="R126">
        <v>14</v>
      </c>
      <c r="S126">
        <v>18</v>
      </c>
      <c r="T126">
        <v>18</v>
      </c>
      <c r="U126">
        <v>2</v>
      </c>
    </row>
    <row r="127" spans="1:21" x14ac:dyDescent="0.2">
      <c r="A127" s="6">
        <v>2004</v>
      </c>
      <c r="B127" t="s">
        <v>42</v>
      </c>
      <c r="C127">
        <v>0</v>
      </c>
      <c r="D127">
        <v>0</v>
      </c>
      <c r="E127">
        <v>0</v>
      </c>
      <c r="F127" s="2">
        <f>41/82</f>
        <v>0.5</v>
      </c>
      <c r="G127" s="5">
        <v>98</v>
      </c>
      <c r="H127" s="2">
        <v>0.44700000000000001</v>
      </c>
      <c r="I127" s="2">
        <v>0.35</v>
      </c>
      <c r="J127" s="2">
        <v>0.77500000000000002</v>
      </c>
      <c r="K127" s="5">
        <v>42.2</v>
      </c>
      <c r="L127" s="5">
        <v>13.5</v>
      </c>
      <c r="M127" s="5">
        <v>4.7</v>
      </c>
      <c r="N127" s="5">
        <v>20.3</v>
      </c>
      <c r="O127" s="5">
        <v>1.1000000000000001</v>
      </c>
      <c r="P127">
        <v>6</v>
      </c>
      <c r="Q127" s="2">
        <f t="shared" si="1"/>
        <v>49</v>
      </c>
      <c r="R127">
        <v>11</v>
      </c>
      <c r="S127">
        <v>5</v>
      </c>
      <c r="T127">
        <v>4</v>
      </c>
      <c r="U127">
        <v>17</v>
      </c>
    </row>
    <row r="128" spans="1:21" x14ac:dyDescent="0.2">
      <c r="A128" s="6">
        <v>2004</v>
      </c>
      <c r="B128" t="s">
        <v>31</v>
      </c>
      <c r="C128">
        <v>0</v>
      </c>
      <c r="D128">
        <v>0</v>
      </c>
      <c r="E128">
        <v>0</v>
      </c>
      <c r="F128" s="2">
        <f>39/82</f>
        <v>0.47560975609756095</v>
      </c>
      <c r="G128" s="5">
        <v>92</v>
      </c>
      <c r="H128" s="2">
        <v>0.442</v>
      </c>
      <c r="I128" s="2">
        <v>0.36399999999999999</v>
      </c>
      <c r="J128" s="2">
        <v>0.79300000000000004</v>
      </c>
      <c r="K128" s="5">
        <v>42.6</v>
      </c>
      <c r="L128" s="5">
        <v>15.7</v>
      </c>
      <c r="M128" s="5">
        <v>4.8</v>
      </c>
      <c r="N128" s="5">
        <v>23.1</v>
      </c>
      <c r="O128" s="5">
        <v>-1.5</v>
      </c>
      <c r="P128">
        <v>7</v>
      </c>
      <c r="Q128" s="2">
        <f t="shared" si="1"/>
        <v>43.756097560975604</v>
      </c>
      <c r="R128">
        <v>20</v>
      </c>
      <c r="S128">
        <v>27</v>
      </c>
      <c r="T128">
        <v>16</v>
      </c>
      <c r="U128">
        <v>20.5</v>
      </c>
    </row>
    <row r="129" spans="1:21" x14ac:dyDescent="0.2">
      <c r="A129" s="6">
        <v>2004</v>
      </c>
      <c r="B129" t="s">
        <v>46</v>
      </c>
      <c r="C129">
        <v>0</v>
      </c>
      <c r="D129">
        <v>0</v>
      </c>
      <c r="E129">
        <v>0</v>
      </c>
      <c r="F129" s="2">
        <f>36/82</f>
        <v>0.43902439024390244</v>
      </c>
      <c r="G129" s="5">
        <v>95.3</v>
      </c>
      <c r="H129" s="2">
        <v>0.443</v>
      </c>
      <c r="I129" s="2">
        <v>0.34599999999999997</v>
      </c>
      <c r="J129" s="2">
        <v>0.75</v>
      </c>
      <c r="K129" s="5">
        <v>40.1</v>
      </c>
      <c r="L129" s="5">
        <v>16.2</v>
      </c>
      <c r="M129" s="5">
        <v>4</v>
      </c>
      <c r="N129" s="5">
        <v>22.4</v>
      </c>
      <c r="O129" s="5">
        <v>-1.5</v>
      </c>
      <c r="P129">
        <v>8</v>
      </c>
      <c r="Q129" s="2">
        <f t="shared" si="1"/>
        <v>41.8390243902439</v>
      </c>
      <c r="R129">
        <v>19</v>
      </c>
      <c r="S129">
        <v>8</v>
      </c>
      <c r="T129">
        <v>8</v>
      </c>
      <c r="U129">
        <v>3</v>
      </c>
    </row>
    <row r="130" spans="1:21" x14ac:dyDescent="0.2">
      <c r="A130" s="6">
        <v>2005</v>
      </c>
      <c r="B130" t="s">
        <v>27</v>
      </c>
      <c r="C130">
        <v>0</v>
      </c>
      <c r="D130">
        <v>1</v>
      </c>
      <c r="E130">
        <v>1</v>
      </c>
      <c r="F130" s="2">
        <v>0.75600000000000001</v>
      </c>
      <c r="G130" s="5">
        <v>110.4</v>
      </c>
      <c r="H130" s="2">
        <v>0.47700000000000004</v>
      </c>
      <c r="I130" s="2">
        <v>0.39299999999999996</v>
      </c>
      <c r="J130" s="2">
        <v>0.748</v>
      </c>
      <c r="K130" s="5">
        <v>44.1</v>
      </c>
      <c r="L130" s="5">
        <v>13.7</v>
      </c>
      <c r="M130" s="5">
        <v>5.5</v>
      </c>
      <c r="N130" s="5">
        <v>19.100000000000001</v>
      </c>
      <c r="O130" s="5">
        <v>7.1</v>
      </c>
      <c r="P130">
        <v>1</v>
      </c>
      <c r="Q130" s="2">
        <f t="shared" ref="Q130:Q193" si="2">G130*F130</f>
        <v>83.462400000000002</v>
      </c>
      <c r="R130">
        <v>2</v>
      </c>
      <c r="S130">
        <v>19</v>
      </c>
      <c r="T130">
        <v>1</v>
      </c>
      <c r="U130">
        <v>1</v>
      </c>
    </row>
    <row r="131" spans="1:21" x14ac:dyDescent="0.2">
      <c r="A131" s="6">
        <v>2005</v>
      </c>
      <c r="B131" t="s">
        <v>37</v>
      </c>
      <c r="C131">
        <v>1</v>
      </c>
      <c r="D131">
        <v>0</v>
      </c>
      <c r="E131">
        <v>1</v>
      </c>
      <c r="F131" s="2">
        <v>0.72</v>
      </c>
      <c r="G131" s="5">
        <v>96.2</v>
      </c>
      <c r="H131" s="7">
        <v>0.45299999999999996</v>
      </c>
      <c r="I131" s="2">
        <v>0.36299999999999999</v>
      </c>
      <c r="J131" s="2">
        <v>0.72400000000000009</v>
      </c>
      <c r="K131" s="5">
        <v>42.4</v>
      </c>
      <c r="L131" s="5">
        <v>13.7</v>
      </c>
      <c r="M131" s="5">
        <v>6.6</v>
      </c>
      <c r="N131" s="5">
        <v>20.9</v>
      </c>
      <c r="O131" s="5">
        <v>7.8</v>
      </c>
      <c r="P131">
        <v>2</v>
      </c>
      <c r="Q131" s="2">
        <f t="shared" si="2"/>
        <v>69.263999999999996</v>
      </c>
      <c r="R131">
        <v>1</v>
      </c>
      <c r="S131">
        <v>16</v>
      </c>
      <c r="T131">
        <v>18</v>
      </c>
      <c r="U131">
        <v>13</v>
      </c>
    </row>
    <row r="132" spans="1:21" x14ac:dyDescent="0.2">
      <c r="A132" s="6">
        <v>2005</v>
      </c>
      <c r="B132" t="s">
        <v>22</v>
      </c>
      <c r="C132">
        <v>0</v>
      </c>
      <c r="D132">
        <v>0</v>
      </c>
      <c r="E132">
        <v>1</v>
      </c>
      <c r="F132" s="2">
        <v>0.65900000000000003</v>
      </c>
      <c r="G132" s="5">
        <v>93.3</v>
      </c>
      <c r="H132" s="2">
        <v>0.44400000000000001</v>
      </c>
      <c r="I132" s="2">
        <v>0.34499999999999997</v>
      </c>
      <c r="J132" s="2">
        <v>0.7390000000000001</v>
      </c>
      <c r="K132" s="5">
        <v>43.4</v>
      </c>
      <c r="L132" s="5">
        <v>13.8</v>
      </c>
      <c r="M132" s="5">
        <v>6.1</v>
      </c>
      <c r="N132" s="5">
        <v>20</v>
      </c>
      <c r="O132" s="5">
        <v>2.2999999999999998</v>
      </c>
      <c r="P132">
        <v>3</v>
      </c>
      <c r="Q132" s="2">
        <f t="shared" si="2"/>
        <v>61.484700000000004</v>
      </c>
      <c r="R132">
        <v>8</v>
      </c>
      <c r="S132">
        <v>15</v>
      </c>
      <c r="T132">
        <v>11</v>
      </c>
      <c r="U132">
        <v>2</v>
      </c>
    </row>
    <row r="133" spans="1:21" x14ac:dyDescent="0.2">
      <c r="A133" s="6">
        <v>2005</v>
      </c>
      <c r="B133" t="s">
        <v>45</v>
      </c>
      <c r="C133">
        <v>0</v>
      </c>
      <c r="D133">
        <v>0</v>
      </c>
      <c r="E133">
        <v>1</v>
      </c>
      <c r="F133" s="2">
        <v>0.70699999999999996</v>
      </c>
      <c r="G133" s="5">
        <v>102.5</v>
      </c>
      <c r="H133" s="2">
        <v>0.45700000000000002</v>
      </c>
      <c r="I133" s="2">
        <v>0.36399999999999999</v>
      </c>
      <c r="J133" s="2">
        <v>0.78900000000000003</v>
      </c>
      <c r="K133" s="5">
        <v>42.9</v>
      </c>
      <c r="L133" s="5">
        <v>13.4</v>
      </c>
      <c r="M133" s="5">
        <v>5.6</v>
      </c>
      <c r="N133" s="5">
        <v>22.3</v>
      </c>
      <c r="O133" s="5">
        <v>5.7</v>
      </c>
      <c r="P133">
        <v>4</v>
      </c>
      <c r="Q133" s="2">
        <f t="shared" si="2"/>
        <v>72.467500000000001</v>
      </c>
      <c r="R133">
        <v>4</v>
      </c>
      <c r="S133">
        <v>5</v>
      </c>
      <c r="T133">
        <v>3</v>
      </c>
      <c r="U133">
        <v>15</v>
      </c>
    </row>
    <row r="134" spans="1:21" x14ac:dyDescent="0.2">
      <c r="A134" s="6">
        <v>2005</v>
      </c>
      <c r="B134" t="s">
        <v>23</v>
      </c>
      <c r="C134">
        <v>0</v>
      </c>
      <c r="D134">
        <v>0</v>
      </c>
      <c r="E134">
        <v>0</v>
      </c>
      <c r="F134" s="2">
        <v>0.622</v>
      </c>
      <c r="G134" s="5">
        <v>95.1</v>
      </c>
      <c r="H134" s="2">
        <v>0.44299999999999995</v>
      </c>
      <c r="I134" s="2">
        <v>0.36399999999999999</v>
      </c>
      <c r="J134" s="2">
        <v>0.78099999999999992</v>
      </c>
      <c r="K134" s="5">
        <v>42.4</v>
      </c>
      <c r="L134" s="5">
        <v>13.8</v>
      </c>
      <c r="M134" s="5">
        <v>4.5999999999999996</v>
      </c>
      <c r="N134" s="5">
        <v>22</v>
      </c>
      <c r="O134" s="5">
        <v>4</v>
      </c>
      <c r="P134">
        <v>5</v>
      </c>
      <c r="Q134" s="2">
        <f t="shared" si="2"/>
        <v>59.152199999999993</v>
      </c>
      <c r="R134">
        <v>6</v>
      </c>
      <c r="S134">
        <v>26</v>
      </c>
      <c r="T134">
        <v>20</v>
      </c>
      <c r="U134">
        <v>7</v>
      </c>
    </row>
    <row r="135" spans="1:21" x14ac:dyDescent="0.2">
      <c r="A135" s="6">
        <v>2005</v>
      </c>
      <c r="B135" t="s">
        <v>43</v>
      </c>
      <c r="C135">
        <v>0</v>
      </c>
      <c r="D135">
        <v>0</v>
      </c>
      <c r="E135">
        <v>0</v>
      </c>
      <c r="F135" s="2">
        <v>0.61</v>
      </c>
      <c r="G135" s="5">
        <v>103.7</v>
      </c>
      <c r="H135" s="2">
        <v>0.45899999999999996</v>
      </c>
      <c r="I135" s="2">
        <v>0.374</v>
      </c>
      <c r="J135" s="2">
        <v>0.78700000000000003</v>
      </c>
      <c r="K135" s="5">
        <v>42.4</v>
      </c>
      <c r="L135" s="5">
        <v>13.1</v>
      </c>
      <c r="M135" s="5">
        <v>3.9</v>
      </c>
      <c r="N135" s="5">
        <v>20.5</v>
      </c>
      <c r="O135" s="5">
        <v>2.2000000000000002</v>
      </c>
      <c r="P135">
        <v>6</v>
      </c>
      <c r="Q135" s="2">
        <f t="shared" si="2"/>
        <v>63.256999999999998</v>
      </c>
      <c r="R135">
        <v>9</v>
      </c>
      <c r="S135">
        <v>24</v>
      </c>
      <c r="T135">
        <v>2</v>
      </c>
      <c r="U135">
        <v>12</v>
      </c>
    </row>
    <row r="136" spans="1:21" x14ac:dyDescent="0.2">
      <c r="A136" s="6">
        <v>2005</v>
      </c>
      <c r="B136" t="s">
        <v>49</v>
      </c>
      <c r="C136">
        <v>0</v>
      </c>
      <c r="D136">
        <v>0</v>
      </c>
      <c r="E136">
        <v>0</v>
      </c>
      <c r="F136" s="2">
        <v>0.59799999999999998</v>
      </c>
      <c r="G136" s="5">
        <v>99.5</v>
      </c>
      <c r="H136" s="2">
        <v>0.45899999999999996</v>
      </c>
      <c r="I136" s="2">
        <v>0.34</v>
      </c>
      <c r="J136" s="2">
        <v>0.76300000000000001</v>
      </c>
      <c r="K136" s="5">
        <v>42</v>
      </c>
      <c r="L136" s="5">
        <v>14.9</v>
      </c>
      <c r="M136" s="5">
        <v>6</v>
      </c>
      <c r="N136" s="5">
        <v>22.9</v>
      </c>
      <c r="O136" s="5">
        <v>2</v>
      </c>
      <c r="P136">
        <v>7</v>
      </c>
      <c r="Q136" s="2">
        <f t="shared" si="2"/>
        <v>59.500999999999998</v>
      </c>
      <c r="R136">
        <v>10</v>
      </c>
      <c r="S136">
        <v>6</v>
      </c>
      <c r="T136">
        <v>8</v>
      </c>
      <c r="U136">
        <v>24</v>
      </c>
    </row>
    <row r="137" spans="1:21" x14ac:dyDescent="0.2">
      <c r="A137" s="6">
        <v>2005</v>
      </c>
      <c r="B137" t="s">
        <v>48</v>
      </c>
      <c r="C137">
        <v>0</v>
      </c>
      <c r="D137">
        <v>0</v>
      </c>
      <c r="E137">
        <v>0</v>
      </c>
      <c r="F137" s="2">
        <v>0.54900000000000004</v>
      </c>
      <c r="G137" s="5">
        <v>93.4</v>
      </c>
      <c r="H137" s="2">
        <v>0.44700000000000001</v>
      </c>
      <c r="I137" s="2">
        <v>0.35700000000000004</v>
      </c>
      <c r="J137" s="2">
        <v>0.754</v>
      </c>
      <c r="K137" s="5">
        <v>39</v>
      </c>
      <c r="L137" s="5">
        <v>14.6</v>
      </c>
      <c r="M137" s="5">
        <v>5.8</v>
      </c>
      <c r="N137" s="5">
        <v>23.3</v>
      </c>
      <c r="O137" s="5">
        <v>2.2999999999999998</v>
      </c>
      <c r="P137">
        <v>8</v>
      </c>
      <c r="Q137" s="2">
        <f t="shared" si="2"/>
        <v>51.276600000000009</v>
      </c>
      <c r="R137">
        <v>7</v>
      </c>
      <c r="S137">
        <v>23</v>
      </c>
      <c r="T137">
        <v>23</v>
      </c>
      <c r="U137">
        <v>9</v>
      </c>
    </row>
    <row r="138" spans="1:21" x14ac:dyDescent="0.2">
      <c r="A138" s="6">
        <v>2005</v>
      </c>
      <c r="B138" t="s">
        <v>30</v>
      </c>
      <c r="C138">
        <v>0</v>
      </c>
      <c r="D138">
        <v>1</v>
      </c>
      <c r="E138">
        <v>1</v>
      </c>
      <c r="F138" s="2">
        <v>0.72</v>
      </c>
      <c r="G138" s="5">
        <v>101.5</v>
      </c>
      <c r="H138" s="2">
        <v>0.48599999999999999</v>
      </c>
      <c r="I138" s="2">
        <v>0.377</v>
      </c>
      <c r="J138" s="2">
        <v>0.67200000000000004</v>
      </c>
      <c r="K138" s="5">
        <v>43</v>
      </c>
      <c r="L138" s="5">
        <v>13.7</v>
      </c>
      <c r="M138" s="5">
        <v>5.8</v>
      </c>
      <c r="N138" s="5">
        <v>22.1</v>
      </c>
      <c r="O138" s="5">
        <v>6.5</v>
      </c>
      <c r="P138">
        <v>1</v>
      </c>
      <c r="Q138" s="2">
        <f t="shared" si="2"/>
        <v>73.08</v>
      </c>
      <c r="R138">
        <v>3</v>
      </c>
      <c r="S138">
        <v>2</v>
      </c>
      <c r="T138">
        <v>4</v>
      </c>
      <c r="U138">
        <v>16</v>
      </c>
    </row>
    <row r="139" spans="1:21" x14ac:dyDescent="0.2">
      <c r="A139" s="6">
        <v>2005</v>
      </c>
      <c r="B139" t="s">
        <v>33</v>
      </c>
      <c r="C139">
        <v>0</v>
      </c>
      <c r="D139">
        <v>0</v>
      </c>
      <c r="E139">
        <v>1</v>
      </c>
      <c r="F139" s="2">
        <v>0.72</v>
      </c>
      <c r="G139" s="5">
        <v>101.5</v>
      </c>
      <c r="H139" s="2">
        <v>0.48599999999999999</v>
      </c>
      <c r="I139" s="2">
        <v>0.377</v>
      </c>
      <c r="J139" s="2">
        <v>0.67200000000000004</v>
      </c>
      <c r="K139" s="5">
        <v>43</v>
      </c>
      <c r="L139" s="5">
        <v>13.7</v>
      </c>
      <c r="M139" s="5">
        <v>5.8</v>
      </c>
      <c r="N139" s="5">
        <v>22.1</v>
      </c>
      <c r="O139" s="5">
        <v>3.9</v>
      </c>
      <c r="P139">
        <v>2</v>
      </c>
      <c r="Q139" s="2">
        <f t="shared" si="2"/>
        <v>73.08</v>
      </c>
      <c r="R139">
        <v>5</v>
      </c>
      <c r="S139">
        <v>13</v>
      </c>
      <c r="T139">
        <v>24</v>
      </c>
      <c r="U139">
        <v>22</v>
      </c>
    </row>
    <row r="140" spans="1:21" x14ac:dyDescent="0.2">
      <c r="A140" s="6">
        <v>2005</v>
      </c>
      <c r="B140" t="s">
        <v>46</v>
      </c>
      <c r="C140">
        <v>0</v>
      </c>
      <c r="D140">
        <v>0</v>
      </c>
      <c r="E140">
        <v>1</v>
      </c>
      <c r="F140" s="2">
        <v>0.54900000000000004</v>
      </c>
      <c r="G140" s="5">
        <v>101.3</v>
      </c>
      <c r="H140" s="2">
        <v>0.46799999999999997</v>
      </c>
      <c r="I140" s="2">
        <v>0.34899999999999998</v>
      </c>
      <c r="J140" s="2">
        <v>0.76400000000000001</v>
      </c>
      <c r="K140" s="5">
        <v>40.799999999999997</v>
      </c>
      <c r="L140" s="5">
        <v>15.8</v>
      </c>
      <c r="M140" s="5">
        <v>5.2</v>
      </c>
      <c r="N140" s="5">
        <v>24.4</v>
      </c>
      <c r="O140" s="5">
        <v>0.9</v>
      </c>
      <c r="P140">
        <v>3</v>
      </c>
      <c r="Q140" s="2">
        <f t="shared" si="2"/>
        <v>55.613700000000001</v>
      </c>
      <c r="R140">
        <v>14</v>
      </c>
      <c r="S140">
        <v>4</v>
      </c>
      <c r="T140">
        <v>5</v>
      </c>
      <c r="U140">
        <v>17</v>
      </c>
    </row>
    <row r="141" spans="1:21" x14ac:dyDescent="0.2">
      <c r="A141" s="6">
        <v>2005</v>
      </c>
      <c r="B141" t="s">
        <v>29</v>
      </c>
      <c r="C141">
        <v>0</v>
      </c>
      <c r="D141">
        <v>0</v>
      </c>
      <c r="E141">
        <v>1</v>
      </c>
      <c r="F141" s="2">
        <v>0.57299999999999995</v>
      </c>
      <c r="G141" s="5">
        <v>94.5</v>
      </c>
      <c r="H141" s="2">
        <v>0.43200000000000005</v>
      </c>
      <c r="I141" s="2">
        <v>0.35700000000000004</v>
      </c>
      <c r="J141" s="2">
        <v>0.75</v>
      </c>
      <c r="K141" s="5">
        <v>43.8</v>
      </c>
      <c r="L141" s="5">
        <v>16.7</v>
      </c>
      <c r="M141" s="5">
        <v>4.5</v>
      </c>
      <c r="N141" s="5">
        <v>24.7</v>
      </c>
      <c r="O141" s="5">
        <v>1.1000000000000001</v>
      </c>
      <c r="P141">
        <v>4</v>
      </c>
      <c r="Q141" s="2">
        <f t="shared" si="2"/>
        <v>54.148499999999999</v>
      </c>
      <c r="R141">
        <v>12</v>
      </c>
      <c r="S141">
        <v>21</v>
      </c>
      <c r="T141">
        <v>21</v>
      </c>
      <c r="U141">
        <v>11</v>
      </c>
    </row>
    <row r="142" spans="1:21" x14ac:dyDescent="0.2">
      <c r="A142" s="6">
        <v>2005</v>
      </c>
      <c r="B142" t="s">
        <v>50</v>
      </c>
      <c r="C142">
        <v>0</v>
      </c>
      <c r="D142">
        <v>0</v>
      </c>
      <c r="E142">
        <v>0</v>
      </c>
      <c r="F142" s="2">
        <v>0.54900000000000004</v>
      </c>
      <c r="G142" s="5">
        <v>100.5</v>
      </c>
      <c r="H142" s="2">
        <v>0.43700000000000006</v>
      </c>
      <c r="I142" s="2">
        <v>0.34299999999999997</v>
      </c>
      <c r="J142" s="2">
        <v>0.72499999999999998</v>
      </c>
      <c r="K142" s="5">
        <v>42.8</v>
      </c>
      <c r="L142" s="5">
        <v>14.3</v>
      </c>
      <c r="M142" s="5">
        <v>4.2</v>
      </c>
      <c r="N142" s="5">
        <v>22</v>
      </c>
      <c r="O142" s="5">
        <v>-0.3</v>
      </c>
      <c r="P142">
        <v>5</v>
      </c>
      <c r="Q142" s="2">
        <f t="shared" si="2"/>
        <v>55.174500000000002</v>
      </c>
      <c r="R142">
        <v>16</v>
      </c>
      <c r="S142">
        <v>1</v>
      </c>
      <c r="T142">
        <v>6</v>
      </c>
      <c r="U142">
        <v>8</v>
      </c>
    </row>
    <row r="143" spans="1:21" x14ac:dyDescent="0.2">
      <c r="A143" s="6">
        <v>2005</v>
      </c>
      <c r="B143" t="s">
        <v>38</v>
      </c>
      <c r="C143">
        <v>0</v>
      </c>
      <c r="D143">
        <v>0</v>
      </c>
      <c r="E143">
        <v>0</v>
      </c>
      <c r="F143" s="2">
        <v>0.53700000000000003</v>
      </c>
      <c r="G143" s="5">
        <v>93</v>
      </c>
      <c r="H143" s="2">
        <v>0.43200000000000005</v>
      </c>
      <c r="I143" s="2">
        <v>0.34399999999999997</v>
      </c>
      <c r="J143" s="2">
        <v>0.79200000000000004</v>
      </c>
      <c r="K143" s="5">
        <v>40.1</v>
      </c>
      <c r="L143" s="5">
        <v>14.3</v>
      </c>
      <c r="M143" s="5">
        <v>4.4000000000000004</v>
      </c>
      <c r="N143" s="5">
        <v>23</v>
      </c>
      <c r="O143" s="5">
        <v>0.8</v>
      </c>
      <c r="P143">
        <v>6</v>
      </c>
      <c r="Q143" s="2">
        <f t="shared" si="2"/>
        <v>49.941000000000003</v>
      </c>
      <c r="R143">
        <v>13</v>
      </c>
      <c r="S143">
        <v>10</v>
      </c>
      <c r="T143">
        <v>25</v>
      </c>
      <c r="U143">
        <v>6</v>
      </c>
    </row>
    <row r="144" spans="1:21" x14ac:dyDescent="0.2">
      <c r="A144" s="6">
        <v>2005</v>
      </c>
      <c r="B144" t="s">
        <v>41</v>
      </c>
      <c r="C144">
        <v>0</v>
      </c>
      <c r="D144">
        <v>0</v>
      </c>
      <c r="E144">
        <v>0</v>
      </c>
      <c r="F144" s="2">
        <v>0.52400000000000002</v>
      </c>
      <c r="G144" s="5">
        <v>99.1</v>
      </c>
      <c r="H144" s="2">
        <v>0.43700000000000006</v>
      </c>
      <c r="I144" s="2">
        <v>0.34799999999999998</v>
      </c>
      <c r="J144" s="2">
        <v>0.78900000000000003</v>
      </c>
      <c r="K144" s="5">
        <v>42</v>
      </c>
      <c r="L144" s="5">
        <v>15.5</v>
      </c>
      <c r="M144" s="5">
        <v>3.9</v>
      </c>
      <c r="N144" s="5">
        <v>22.9</v>
      </c>
      <c r="O144" s="5">
        <v>-0.7</v>
      </c>
      <c r="P144">
        <v>7</v>
      </c>
      <c r="Q144" s="2">
        <f t="shared" si="2"/>
        <v>51.928399999999996</v>
      </c>
      <c r="R144">
        <v>17</v>
      </c>
      <c r="S144">
        <v>11</v>
      </c>
      <c r="T144">
        <v>10</v>
      </c>
      <c r="U144">
        <v>10</v>
      </c>
    </row>
    <row r="145" spans="1:21" x14ac:dyDescent="0.2">
      <c r="A145" s="6">
        <v>2005</v>
      </c>
      <c r="B145" t="s">
        <v>40</v>
      </c>
      <c r="C145">
        <v>0</v>
      </c>
      <c r="D145">
        <v>0</v>
      </c>
      <c r="E145">
        <v>0</v>
      </c>
      <c r="F145" s="2">
        <v>0.51200000000000001</v>
      </c>
      <c r="G145" s="5">
        <v>91.4</v>
      </c>
      <c r="H145" s="2">
        <v>0.42899999999999999</v>
      </c>
      <c r="I145" s="2">
        <v>0.36200000000000004</v>
      </c>
      <c r="J145" s="2">
        <v>0.76300000000000001</v>
      </c>
      <c r="K145" s="5">
        <v>39.5</v>
      </c>
      <c r="L145" s="5">
        <v>14.2</v>
      </c>
      <c r="M145" s="5">
        <v>3.8</v>
      </c>
      <c r="N145" s="5">
        <v>24.2</v>
      </c>
      <c r="O145" s="5">
        <v>-1.5</v>
      </c>
      <c r="P145">
        <v>8</v>
      </c>
      <c r="Q145" s="2">
        <f t="shared" si="2"/>
        <v>46.796800000000005</v>
      </c>
      <c r="R145">
        <v>19</v>
      </c>
      <c r="S145">
        <v>22</v>
      </c>
      <c r="T145">
        <v>29</v>
      </c>
      <c r="U145">
        <v>19</v>
      </c>
    </row>
    <row r="146" spans="1:21" x14ac:dyDescent="0.2">
      <c r="A146" s="6">
        <v>2006</v>
      </c>
      <c r="B146" t="s">
        <v>33</v>
      </c>
      <c r="C146">
        <v>0</v>
      </c>
      <c r="D146">
        <v>1</v>
      </c>
      <c r="E146">
        <v>1</v>
      </c>
      <c r="F146" s="2">
        <v>0.78</v>
      </c>
      <c r="G146" s="5">
        <v>96.8</v>
      </c>
      <c r="H146" s="2">
        <v>0.45500000000000002</v>
      </c>
      <c r="I146" s="2">
        <v>0.38400000000000001</v>
      </c>
      <c r="J146" s="2">
        <v>0.72699999999999998</v>
      </c>
      <c r="K146" s="5">
        <v>40.5</v>
      </c>
      <c r="L146" s="5">
        <v>11.4</v>
      </c>
      <c r="M146" s="5">
        <v>6</v>
      </c>
      <c r="N146" s="5">
        <v>18.5</v>
      </c>
      <c r="O146" s="5">
        <v>6.7</v>
      </c>
      <c r="P146">
        <v>1</v>
      </c>
      <c r="Q146" s="2">
        <f t="shared" si="2"/>
        <v>75.504000000000005</v>
      </c>
      <c r="R146">
        <v>1</v>
      </c>
      <c r="S146">
        <v>26</v>
      </c>
      <c r="T146">
        <v>19</v>
      </c>
      <c r="U146">
        <v>10</v>
      </c>
    </row>
    <row r="147" spans="1:21" x14ac:dyDescent="0.2">
      <c r="A147" s="6">
        <v>2006</v>
      </c>
      <c r="B147" t="s">
        <v>30</v>
      </c>
      <c r="C147">
        <v>1</v>
      </c>
      <c r="D147">
        <v>0</v>
      </c>
      <c r="E147">
        <v>1</v>
      </c>
      <c r="F147" s="2">
        <v>0.63400000000000001</v>
      </c>
      <c r="G147" s="5">
        <v>99.9</v>
      </c>
      <c r="H147" s="2">
        <v>0.47799999999999998</v>
      </c>
      <c r="I147" s="2">
        <v>0.34499999999999997</v>
      </c>
      <c r="J147" s="2">
        <v>0.7</v>
      </c>
      <c r="K147" s="5">
        <v>43.1</v>
      </c>
      <c r="L147" s="5">
        <v>14.5</v>
      </c>
      <c r="M147" s="5">
        <v>5.4</v>
      </c>
      <c r="N147" s="5">
        <v>22.8</v>
      </c>
      <c r="O147" s="5">
        <v>3.9</v>
      </c>
      <c r="P147">
        <v>2</v>
      </c>
      <c r="Q147" s="2">
        <f t="shared" si="2"/>
        <v>63.336600000000004</v>
      </c>
      <c r="R147">
        <v>6</v>
      </c>
      <c r="S147">
        <v>8</v>
      </c>
      <c r="T147">
        <v>6</v>
      </c>
      <c r="U147">
        <v>12</v>
      </c>
    </row>
    <row r="148" spans="1:21" x14ac:dyDescent="0.2">
      <c r="A148" s="6">
        <v>2006</v>
      </c>
      <c r="B148" t="s">
        <v>40</v>
      </c>
      <c r="C148">
        <v>0</v>
      </c>
      <c r="D148">
        <v>0</v>
      </c>
      <c r="E148">
        <v>1</v>
      </c>
      <c r="F148" s="2">
        <v>0.59799999999999998</v>
      </c>
      <c r="G148" s="5">
        <v>93.8</v>
      </c>
      <c r="H148" s="2">
        <v>0.44</v>
      </c>
      <c r="I148" s="2">
        <v>0.33</v>
      </c>
      <c r="J148" s="2">
        <v>0.75800000000000001</v>
      </c>
      <c r="K148" s="5">
        <v>41</v>
      </c>
      <c r="L148" s="5">
        <v>13.6</v>
      </c>
      <c r="M148" s="5">
        <v>3.4</v>
      </c>
      <c r="N148" s="5">
        <v>23.2</v>
      </c>
      <c r="O148" s="5">
        <v>1.4</v>
      </c>
      <c r="P148">
        <v>3</v>
      </c>
      <c r="Q148" s="2">
        <f t="shared" si="2"/>
        <v>56.092399999999998</v>
      </c>
      <c r="R148">
        <v>13</v>
      </c>
      <c r="S148">
        <v>13</v>
      </c>
      <c r="T148">
        <v>24</v>
      </c>
      <c r="U148">
        <v>11</v>
      </c>
    </row>
    <row r="149" spans="1:21" x14ac:dyDescent="0.2">
      <c r="A149" s="6">
        <v>2006</v>
      </c>
      <c r="B149" t="s">
        <v>39</v>
      </c>
      <c r="C149">
        <v>0</v>
      </c>
      <c r="D149">
        <v>0</v>
      </c>
      <c r="E149">
        <v>1</v>
      </c>
      <c r="F149" s="2">
        <v>0.61</v>
      </c>
      <c r="G149" s="5">
        <v>97.6</v>
      </c>
      <c r="H149" s="2">
        <v>0.45399999999999996</v>
      </c>
      <c r="I149" s="2">
        <v>0.33899999999999997</v>
      </c>
      <c r="J149" s="2">
        <v>0.72900000000000009</v>
      </c>
      <c r="K149" s="5">
        <v>42.3</v>
      </c>
      <c r="L149" s="5">
        <v>13.9</v>
      </c>
      <c r="M149" s="5">
        <v>4.8</v>
      </c>
      <c r="N149" s="5">
        <v>21.1</v>
      </c>
      <c r="O149" s="5">
        <v>2.2000000000000002</v>
      </c>
      <c r="P149">
        <v>4</v>
      </c>
      <c r="Q149" s="2">
        <f t="shared" si="2"/>
        <v>59.535999999999994</v>
      </c>
      <c r="R149">
        <v>8</v>
      </c>
      <c r="S149">
        <v>6</v>
      </c>
      <c r="T149">
        <v>15</v>
      </c>
      <c r="U149">
        <v>9</v>
      </c>
    </row>
    <row r="150" spans="1:21" x14ac:dyDescent="0.2">
      <c r="A150" s="6">
        <v>2006</v>
      </c>
      <c r="B150" t="s">
        <v>50</v>
      </c>
      <c r="C150">
        <v>0</v>
      </c>
      <c r="D150">
        <v>0</v>
      </c>
      <c r="E150">
        <v>0</v>
      </c>
      <c r="F150" s="2">
        <v>0.51200000000000001</v>
      </c>
      <c r="G150" s="5">
        <v>101.7</v>
      </c>
      <c r="H150" s="2">
        <v>0.44700000000000001</v>
      </c>
      <c r="I150" s="2">
        <v>0.35700000000000004</v>
      </c>
      <c r="J150" s="2">
        <v>0.75700000000000001</v>
      </c>
      <c r="K150" s="5">
        <v>41.2</v>
      </c>
      <c r="L150" s="5">
        <v>13.9</v>
      </c>
      <c r="M150" s="5">
        <v>4.0999999999999996</v>
      </c>
      <c r="N150" s="5">
        <v>22.6</v>
      </c>
      <c r="O150" s="5">
        <v>1.9</v>
      </c>
      <c r="P150">
        <v>5</v>
      </c>
      <c r="Q150" s="2">
        <f t="shared" si="2"/>
        <v>52.070399999999999</v>
      </c>
      <c r="R150">
        <v>10</v>
      </c>
      <c r="S150">
        <v>2</v>
      </c>
      <c r="T150">
        <v>3</v>
      </c>
      <c r="U150">
        <v>15</v>
      </c>
    </row>
    <row r="151" spans="1:21" x14ac:dyDescent="0.2">
      <c r="A151" s="6">
        <v>2006</v>
      </c>
      <c r="B151" t="s">
        <v>38</v>
      </c>
      <c r="C151">
        <v>0</v>
      </c>
      <c r="D151">
        <v>0</v>
      </c>
      <c r="E151">
        <v>0</v>
      </c>
      <c r="F151" s="2">
        <v>0.5</v>
      </c>
      <c r="G151" s="5">
        <v>93.9</v>
      </c>
      <c r="H151" s="2">
        <v>0.44400000000000001</v>
      </c>
      <c r="I151" s="2">
        <v>0.34899999999999998</v>
      </c>
      <c r="J151" s="2">
        <v>0.73699999999999999</v>
      </c>
      <c r="K151" s="5">
        <v>42.2</v>
      </c>
      <c r="L151" s="5">
        <v>15.3</v>
      </c>
      <c r="M151" s="5">
        <v>5</v>
      </c>
      <c r="N151" s="5">
        <v>22.2</v>
      </c>
      <c r="O151" s="5">
        <v>1.9</v>
      </c>
      <c r="P151">
        <v>6</v>
      </c>
      <c r="Q151" s="2">
        <f t="shared" si="2"/>
        <v>46.95</v>
      </c>
      <c r="R151">
        <v>9</v>
      </c>
      <c r="S151">
        <v>18</v>
      </c>
      <c r="T151">
        <v>23</v>
      </c>
      <c r="U151">
        <v>7</v>
      </c>
    </row>
    <row r="152" spans="1:21" x14ac:dyDescent="0.2">
      <c r="A152" s="6">
        <v>2006</v>
      </c>
      <c r="B152" t="s">
        <v>29</v>
      </c>
      <c r="C152">
        <v>0</v>
      </c>
      <c r="D152">
        <v>0</v>
      </c>
      <c r="E152">
        <v>0</v>
      </c>
      <c r="F152" s="2">
        <v>0.5</v>
      </c>
      <c r="G152" s="5">
        <v>97.8</v>
      </c>
      <c r="H152" s="2">
        <v>0.44600000000000001</v>
      </c>
      <c r="I152" s="2">
        <v>0.379</v>
      </c>
      <c r="J152" s="2">
        <v>0.73799999999999999</v>
      </c>
      <c r="K152" s="5">
        <v>42.8</v>
      </c>
      <c r="L152" s="5">
        <v>14.9</v>
      </c>
      <c r="M152" s="5">
        <v>4.2</v>
      </c>
      <c r="N152" s="5">
        <v>24.9</v>
      </c>
      <c r="O152" s="5">
        <v>0.6</v>
      </c>
      <c r="P152">
        <v>7</v>
      </c>
      <c r="Q152" s="2">
        <f t="shared" si="2"/>
        <v>48.9</v>
      </c>
      <c r="R152">
        <v>14</v>
      </c>
      <c r="S152">
        <v>25</v>
      </c>
      <c r="T152">
        <v>13.5</v>
      </c>
      <c r="U152">
        <v>8</v>
      </c>
    </row>
    <row r="153" spans="1:21" x14ac:dyDescent="0.2">
      <c r="A153" s="6">
        <v>2006</v>
      </c>
      <c r="B153" t="s">
        <v>42</v>
      </c>
      <c r="C153">
        <v>0</v>
      </c>
      <c r="D153">
        <v>0</v>
      </c>
      <c r="E153">
        <v>0</v>
      </c>
      <c r="F153" s="2">
        <v>0.48799999999999999</v>
      </c>
      <c r="G153" s="5">
        <v>97.8</v>
      </c>
      <c r="H153" s="2">
        <v>0.45299999999999996</v>
      </c>
      <c r="I153" s="2">
        <v>0.38</v>
      </c>
      <c r="J153" s="2">
        <v>0.73799999999999999</v>
      </c>
      <c r="K153" s="5">
        <v>41.2</v>
      </c>
      <c r="L153" s="5">
        <v>14.6</v>
      </c>
      <c r="M153" s="5">
        <v>3.3</v>
      </c>
      <c r="N153" s="5">
        <v>23.2</v>
      </c>
      <c r="O153" s="5">
        <v>-1</v>
      </c>
      <c r="P153">
        <v>8</v>
      </c>
      <c r="Q153" s="2">
        <f t="shared" si="2"/>
        <v>47.726399999999998</v>
      </c>
      <c r="R153">
        <v>16</v>
      </c>
      <c r="S153">
        <v>20</v>
      </c>
      <c r="T153">
        <v>13.5</v>
      </c>
      <c r="U153">
        <v>17</v>
      </c>
    </row>
    <row r="154" spans="1:21" x14ac:dyDescent="0.2">
      <c r="A154" s="6">
        <v>2006</v>
      </c>
      <c r="B154" t="s">
        <v>37</v>
      </c>
      <c r="C154">
        <v>0</v>
      </c>
      <c r="D154">
        <v>1</v>
      </c>
      <c r="E154">
        <v>1</v>
      </c>
      <c r="F154" s="2">
        <v>0.76800000000000002</v>
      </c>
      <c r="G154" s="5">
        <v>95.6</v>
      </c>
      <c r="H154" s="2">
        <v>0.47200000000000003</v>
      </c>
      <c r="I154" s="2">
        <v>0.38500000000000001</v>
      </c>
      <c r="J154" s="2">
        <v>0.70200000000000007</v>
      </c>
      <c r="K154" s="5">
        <v>41.5</v>
      </c>
      <c r="L154" s="5">
        <v>13.7</v>
      </c>
      <c r="M154" s="5">
        <v>5.7</v>
      </c>
      <c r="N154" s="5">
        <v>20.9</v>
      </c>
      <c r="O154" s="5">
        <v>6.8</v>
      </c>
      <c r="P154">
        <v>1</v>
      </c>
      <c r="Q154" s="2">
        <f t="shared" si="2"/>
        <v>73.4208</v>
      </c>
      <c r="R154">
        <v>2</v>
      </c>
      <c r="S154">
        <v>29</v>
      </c>
      <c r="T154">
        <v>21</v>
      </c>
      <c r="U154">
        <v>16</v>
      </c>
    </row>
    <row r="155" spans="1:21" x14ac:dyDescent="0.2">
      <c r="A155" s="6">
        <v>2006</v>
      </c>
      <c r="B155" t="s">
        <v>27</v>
      </c>
      <c r="C155">
        <v>0</v>
      </c>
      <c r="D155">
        <v>0</v>
      </c>
      <c r="E155">
        <v>1</v>
      </c>
      <c r="F155" s="2">
        <v>0.65900000000000003</v>
      </c>
      <c r="G155" s="5">
        <v>108.4</v>
      </c>
      <c r="H155" s="2">
        <v>0.47899999999999998</v>
      </c>
      <c r="I155" s="2">
        <v>0.39899999999999997</v>
      </c>
      <c r="J155" s="2">
        <v>0.80599999999999994</v>
      </c>
      <c r="K155" s="5">
        <v>41.8</v>
      </c>
      <c r="L155" s="5">
        <v>13.3</v>
      </c>
      <c r="M155" s="5">
        <v>5</v>
      </c>
      <c r="N155" s="5">
        <v>20.5</v>
      </c>
      <c r="O155" s="5">
        <v>5.5</v>
      </c>
      <c r="P155">
        <v>2</v>
      </c>
      <c r="Q155" s="2">
        <f t="shared" si="2"/>
        <v>71.435600000000008</v>
      </c>
      <c r="R155">
        <v>4</v>
      </c>
      <c r="S155">
        <v>30</v>
      </c>
      <c r="T155">
        <v>1</v>
      </c>
      <c r="U155">
        <v>1</v>
      </c>
    </row>
    <row r="156" spans="1:21" x14ac:dyDescent="0.2">
      <c r="A156" s="6">
        <v>2006</v>
      </c>
      <c r="B156" t="s">
        <v>49</v>
      </c>
      <c r="C156">
        <v>0</v>
      </c>
      <c r="D156">
        <v>0</v>
      </c>
      <c r="E156">
        <v>0</v>
      </c>
      <c r="F156" s="2">
        <v>0.53700000000000003</v>
      </c>
      <c r="G156" s="5">
        <v>100.3</v>
      </c>
      <c r="H156" s="2">
        <v>0.46100000000000002</v>
      </c>
      <c r="I156" s="2">
        <v>0.32500000000000001</v>
      </c>
      <c r="J156" s="2">
        <v>0.74400000000000011</v>
      </c>
      <c r="K156" s="5">
        <v>41.3</v>
      </c>
      <c r="L156" s="5">
        <v>14.8</v>
      </c>
      <c r="M156" s="5">
        <v>5.6</v>
      </c>
      <c r="N156" s="5">
        <v>22.7</v>
      </c>
      <c r="O156" s="5">
        <v>0.2</v>
      </c>
      <c r="P156">
        <v>3</v>
      </c>
      <c r="Q156" s="2">
        <f t="shared" si="2"/>
        <v>53.8611</v>
      </c>
      <c r="R156">
        <v>15</v>
      </c>
      <c r="S156">
        <v>7</v>
      </c>
      <c r="T156">
        <v>5</v>
      </c>
      <c r="U156">
        <v>22</v>
      </c>
    </row>
    <row r="157" spans="1:21" x14ac:dyDescent="0.2">
      <c r="A157" s="6">
        <v>2006</v>
      </c>
      <c r="B157" t="s">
        <v>45</v>
      </c>
      <c r="C157">
        <v>0</v>
      </c>
      <c r="D157">
        <v>0</v>
      </c>
      <c r="E157">
        <v>1</v>
      </c>
      <c r="F157" s="2">
        <v>0.73199999999999998</v>
      </c>
      <c r="G157" s="5">
        <v>99.1</v>
      </c>
      <c r="H157" s="2">
        <v>0.46200000000000002</v>
      </c>
      <c r="I157" s="2">
        <v>0.374</v>
      </c>
      <c r="J157" s="2">
        <v>0.78299999999999992</v>
      </c>
      <c r="K157" s="5">
        <v>42.2</v>
      </c>
      <c r="L157" s="5">
        <v>13.6</v>
      </c>
      <c r="M157" s="5">
        <v>6</v>
      </c>
      <c r="N157" s="5">
        <v>22.4</v>
      </c>
      <c r="O157" s="5">
        <v>6.1</v>
      </c>
      <c r="P157">
        <v>4</v>
      </c>
      <c r="Q157" s="2">
        <f t="shared" si="2"/>
        <v>72.541199999999989</v>
      </c>
      <c r="R157">
        <v>3</v>
      </c>
      <c r="S157">
        <v>5</v>
      </c>
      <c r="T157">
        <v>9</v>
      </c>
      <c r="U157">
        <v>21</v>
      </c>
    </row>
    <row r="158" spans="1:21" x14ac:dyDescent="0.2">
      <c r="A158" s="6">
        <v>2006</v>
      </c>
      <c r="B158" t="s">
        <v>48</v>
      </c>
      <c r="C158">
        <v>0</v>
      </c>
      <c r="D158">
        <v>0</v>
      </c>
      <c r="E158">
        <v>0</v>
      </c>
      <c r="F158" s="2">
        <v>0.59799999999999998</v>
      </c>
      <c r="G158" s="5">
        <v>92.2</v>
      </c>
      <c r="H158" s="2">
        <v>0.44799999999999995</v>
      </c>
      <c r="I158" s="2">
        <v>0.374</v>
      </c>
      <c r="J158" s="2">
        <v>0.71099999999999997</v>
      </c>
      <c r="K158" s="5">
        <v>39.200000000000003</v>
      </c>
      <c r="L158" s="5">
        <v>13.8</v>
      </c>
      <c r="M158" s="5">
        <v>5.4</v>
      </c>
      <c r="N158" s="5">
        <v>21.4</v>
      </c>
      <c r="O158" s="5">
        <v>3.7</v>
      </c>
      <c r="P158">
        <v>5</v>
      </c>
      <c r="Q158" s="2">
        <f t="shared" si="2"/>
        <v>55.135599999999997</v>
      </c>
      <c r="R158">
        <v>5</v>
      </c>
      <c r="S158">
        <v>23</v>
      </c>
      <c r="T158">
        <v>27</v>
      </c>
      <c r="U158">
        <v>6</v>
      </c>
    </row>
    <row r="159" spans="1:21" x14ac:dyDescent="0.2">
      <c r="A159" s="6">
        <v>2006</v>
      </c>
      <c r="B159" t="s">
        <v>28</v>
      </c>
      <c r="C159">
        <v>0</v>
      </c>
      <c r="D159">
        <v>0</v>
      </c>
      <c r="E159">
        <v>1</v>
      </c>
      <c r="F159" s="2">
        <v>0.57299999999999995</v>
      </c>
      <c r="G159" s="5">
        <v>97.2</v>
      </c>
      <c r="H159" s="2">
        <v>0.46500000000000002</v>
      </c>
      <c r="I159" s="2">
        <v>0.34399999999999997</v>
      </c>
      <c r="J159" s="2">
        <v>0.79099999999999993</v>
      </c>
      <c r="K159" s="5">
        <v>43.1</v>
      </c>
      <c r="L159" s="5">
        <v>14.5</v>
      </c>
      <c r="M159" s="5">
        <v>6.1</v>
      </c>
      <c r="N159" s="5">
        <v>22.8</v>
      </c>
      <c r="O159" s="5">
        <v>1.6</v>
      </c>
      <c r="P159">
        <v>6</v>
      </c>
      <c r="Q159" s="2">
        <f t="shared" si="2"/>
        <v>55.695599999999999</v>
      </c>
      <c r="R159">
        <v>12</v>
      </c>
      <c r="S159">
        <v>19</v>
      </c>
      <c r="T159">
        <v>17</v>
      </c>
      <c r="U159">
        <v>29</v>
      </c>
    </row>
    <row r="160" spans="1:21" x14ac:dyDescent="0.2">
      <c r="A160" s="6">
        <v>2006</v>
      </c>
      <c r="B160" t="s">
        <v>24</v>
      </c>
      <c r="C160">
        <v>0</v>
      </c>
      <c r="D160">
        <v>0</v>
      </c>
      <c r="E160">
        <v>0</v>
      </c>
      <c r="F160" s="2">
        <v>0.54900000000000004</v>
      </c>
      <c r="G160" s="5">
        <v>99.4</v>
      </c>
      <c r="H160" s="2">
        <v>0.45299999999999996</v>
      </c>
      <c r="I160" s="2">
        <v>0.34899999999999998</v>
      </c>
      <c r="J160" s="2">
        <v>0.745</v>
      </c>
      <c r="K160" s="5">
        <v>42.2</v>
      </c>
      <c r="L160" s="5">
        <v>13.9</v>
      </c>
      <c r="M160" s="5">
        <v>4.3</v>
      </c>
      <c r="N160" s="5">
        <v>23.1</v>
      </c>
      <c r="O160" s="5">
        <v>2.5</v>
      </c>
      <c r="P160">
        <v>7</v>
      </c>
      <c r="Q160" s="2">
        <f t="shared" si="2"/>
        <v>54.570600000000006</v>
      </c>
      <c r="R160">
        <v>7</v>
      </c>
      <c r="S160">
        <v>17</v>
      </c>
      <c r="T160">
        <v>7</v>
      </c>
      <c r="U160">
        <v>5</v>
      </c>
    </row>
    <row r="161" spans="1:21" x14ac:dyDescent="0.2">
      <c r="A161" s="6">
        <v>2006</v>
      </c>
      <c r="B161" t="s">
        <v>43</v>
      </c>
      <c r="C161">
        <v>0</v>
      </c>
      <c r="D161">
        <v>0</v>
      </c>
      <c r="E161">
        <v>0</v>
      </c>
      <c r="F161" s="2">
        <v>0.53700000000000003</v>
      </c>
      <c r="G161" s="5">
        <v>98.9</v>
      </c>
      <c r="H161" s="2">
        <v>0.45399999999999996</v>
      </c>
      <c r="I161" s="2">
        <v>0.35100000000000003</v>
      </c>
      <c r="J161" s="2">
        <v>0.78400000000000003</v>
      </c>
      <c r="K161" s="5">
        <v>40.5</v>
      </c>
      <c r="L161" s="5">
        <v>14.6</v>
      </c>
      <c r="M161" s="5">
        <v>3.6</v>
      </c>
      <c r="N161" s="5">
        <v>20.399999999999999</v>
      </c>
      <c r="O161" s="5">
        <v>1.5</v>
      </c>
      <c r="P161">
        <v>8</v>
      </c>
      <c r="Q161" s="2">
        <f t="shared" si="2"/>
        <v>53.109300000000005</v>
      </c>
      <c r="R161">
        <v>11</v>
      </c>
      <c r="S161">
        <v>16</v>
      </c>
      <c r="T161">
        <v>10</v>
      </c>
      <c r="U161">
        <v>14</v>
      </c>
    </row>
    <row r="162" spans="1:21" x14ac:dyDescent="0.2">
      <c r="A162" s="6">
        <v>2007</v>
      </c>
      <c r="B162" t="s">
        <v>45</v>
      </c>
      <c r="C162">
        <v>0</v>
      </c>
      <c r="D162">
        <v>1</v>
      </c>
      <c r="E162">
        <v>1</v>
      </c>
      <c r="F162" s="2">
        <v>0.81699999999999995</v>
      </c>
      <c r="G162" s="5">
        <v>100</v>
      </c>
      <c r="H162" s="2">
        <v>0.46700000000000003</v>
      </c>
      <c r="I162" s="2">
        <v>0.38100000000000001</v>
      </c>
      <c r="J162" s="2">
        <v>0.80500000000000005</v>
      </c>
      <c r="K162" s="5">
        <v>41.9</v>
      </c>
      <c r="L162" s="5">
        <v>13.9</v>
      </c>
      <c r="M162" s="5">
        <v>5</v>
      </c>
      <c r="N162" s="5">
        <v>22.4</v>
      </c>
      <c r="O162" s="5">
        <v>7.2</v>
      </c>
      <c r="P162">
        <v>1</v>
      </c>
      <c r="Q162" s="2">
        <f t="shared" si="2"/>
        <v>81.699999999999989</v>
      </c>
      <c r="R162">
        <v>2</v>
      </c>
      <c r="S162">
        <v>19</v>
      </c>
      <c r="T162">
        <v>9</v>
      </c>
      <c r="U162">
        <v>14.5</v>
      </c>
    </row>
    <row r="163" spans="1:21" x14ac:dyDescent="0.2">
      <c r="A163" s="6">
        <v>2007</v>
      </c>
      <c r="B163" t="s">
        <v>27</v>
      </c>
      <c r="C163">
        <v>0</v>
      </c>
      <c r="D163">
        <v>0</v>
      </c>
      <c r="E163">
        <v>1</v>
      </c>
      <c r="F163" s="2">
        <v>0.74399999999999999</v>
      </c>
      <c r="G163" s="5">
        <v>110.2</v>
      </c>
      <c r="H163" s="2">
        <v>0.49399999999999999</v>
      </c>
      <c r="I163" s="2">
        <v>0.39899999999999997</v>
      </c>
      <c r="J163" s="2">
        <v>0.80799999999999994</v>
      </c>
      <c r="K163" s="5">
        <v>40.5</v>
      </c>
      <c r="L163" s="5">
        <v>14.5</v>
      </c>
      <c r="M163" s="5">
        <v>4.8</v>
      </c>
      <c r="N163" s="5">
        <v>20.2</v>
      </c>
      <c r="O163" s="5">
        <v>7.3</v>
      </c>
      <c r="P163">
        <v>2</v>
      </c>
      <c r="Q163" s="2">
        <f t="shared" si="2"/>
        <v>81.988799999999998</v>
      </c>
      <c r="R163">
        <v>3</v>
      </c>
      <c r="S163">
        <v>30</v>
      </c>
      <c r="T163">
        <v>1</v>
      </c>
      <c r="U163">
        <v>2</v>
      </c>
    </row>
    <row r="164" spans="1:21" x14ac:dyDescent="0.2">
      <c r="A164" s="6">
        <v>2007</v>
      </c>
      <c r="B164" t="s">
        <v>37</v>
      </c>
      <c r="C164">
        <v>1</v>
      </c>
      <c r="D164">
        <v>0</v>
      </c>
      <c r="E164">
        <v>1</v>
      </c>
      <c r="F164" s="2">
        <v>0.70699999999999996</v>
      </c>
      <c r="G164" s="5">
        <v>98.5</v>
      </c>
      <c r="H164" s="2">
        <v>0.47399999999999998</v>
      </c>
      <c r="I164" s="2">
        <v>0.38100000000000001</v>
      </c>
      <c r="J164" s="2">
        <v>0.75099999999999989</v>
      </c>
      <c r="K164" s="5">
        <v>40.700000000000003</v>
      </c>
      <c r="L164" s="5">
        <v>13.9</v>
      </c>
      <c r="M164" s="5">
        <v>5.0999999999999996</v>
      </c>
      <c r="N164" s="5">
        <v>19.399999999999999</v>
      </c>
      <c r="O164" s="5">
        <v>8.4</v>
      </c>
      <c r="P164">
        <v>3</v>
      </c>
      <c r="Q164" s="2">
        <f t="shared" si="2"/>
        <v>69.639499999999998</v>
      </c>
      <c r="R164">
        <v>1</v>
      </c>
      <c r="S164">
        <v>24</v>
      </c>
      <c r="T164">
        <v>14</v>
      </c>
      <c r="U164">
        <v>7</v>
      </c>
    </row>
    <row r="165" spans="1:21" x14ac:dyDescent="0.2">
      <c r="A165" s="6">
        <v>2007</v>
      </c>
      <c r="B165" t="s">
        <v>21</v>
      </c>
      <c r="C165">
        <v>0</v>
      </c>
      <c r="D165">
        <v>0</v>
      </c>
      <c r="E165">
        <v>0</v>
      </c>
      <c r="F165" s="2">
        <v>0.622</v>
      </c>
      <c r="G165" s="5">
        <v>101.5</v>
      </c>
      <c r="H165" s="2">
        <v>0.47399999999999998</v>
      </c>
      <c r="I165" s="2">
        <v>0.33500000000000002</v>
      </c>
      <c r="J165" s="2">
        <v>0.74299999999999999</v>
      </c>
      <c r="K165" s="5">
        <v>42.5</v>
      </c>
      <c r="L165" s="5">
        <v>15.6</v>
      </c>
      <c r="M165" s="5">
        <v>4.0999999999999996</v>
      </c>
      <c r="N165" s="5">
        <v>25.2</v>
      </c>
      <c r="O165" s="5">
        <v>2.9</v>
      </c>
      <c r="P165">
        <v>4</v>
      </c>
      <c r="Q165" s="2">
        <f t="shared" si="2"/>
        <v>63.133000000000003</v>
      </c>
      <c r="R165">
        <v>8</v>
      </c>
      <c r="S165">
        <v>2</v>
      </c>
      <c r="T165">
        <v>7</v>
      </c>
      <c r="U165">
        <v>26</v>
      </c>
    </row>
    <row r="166" spans="1:21" x14ac:dyDescent="0.2">
      <c r="A166" s="6">
        <v>2007</v>
      </c>
      <c r="B166" t="s">
        <v>23</v>
      </c>
      <c r="C166">
        <v>0</v>
      </c>
      <c r="D166">
        <v>0</v>
      </c>
      <c r="E166">
        <v>1</v>
      </c>
      <c r="F166" s="2">
        <v>0.63400000000000001</v>
      </c>
      <c r="G166" s="5">
        <v>97</v>
      </c>
      <c r="H166" s="2">
        <v>0.44500000000000001</v>
      </c>
      <c r="I166" s="2">
        <v>0.37200000000000005</v>
      </c>
      <c r="J166" s="2">
        <v>0.753</v>
      </c>
      <c r="K166" s="5">
        <v>43.3</v>
      </c>
      <c r="L166" s="5">
        <v>14.2</v>
      </c>
      <c r="M166" s="5">
        <v>4.0999999999999996</v>
      </c>
      <c r="N166" s="5">
        <v>20.9</v>
      </c>
      <c r="O166" s="5">
        <v>4.9000000000000004</v>
      </c>
      <c r="P166">
        <v>5</v>
      </c>
      <c r="Q166" s="2">
        <f t="shared" si="2"/>
        <v>61.497999999999998</v>
      </c>
      <c r="R166">
        <v>5</v>
      </c>
      <c r="S166">
        <v>28</v>
      </c>
      <c r="T166">
        <v>17</v>
      </c>
      <c r="U166">
        <v>3</v>
      </c>
    </row>
    <row r="167" spans="1:21" x14ac:dyDescent="0.2">
      <c r="A167" s="6">
        <v>2007</v>
      </c>
      <c r="B167" t="s">
        <v>49</v>
      </c>
      <c r="C167">
        <v>0</v>
      </c>
      <c r="D167">
        <v>0</v>
      </c>
      <c r="E167">
        <v>0</v>
      </c>
      <c r="F167" s="2">
        <v>0.54900000000000004</v>
      </c>
      <c r="G167" s="5">
        <v>105.4</v>
      </c>
      <c r="H167" s="2">
        <v>0.46500000000000002</v>
      </c>
      <c r="I167" s="2">
        <v>0.33600000000000002</v>
      </c>
      <c r="J167" s="2">
        <v>0.746</v>
      </c>
      <c r="K167" s="5">
        <v>43.4</v>
      </c>
      <c r="L167" s="5">
        <v>16.5</v>
      </c>
      <c r="M167" s="5">
        <v>5.3</v>
      </c>
      <c r="N167" s="5">
        <v>21.4</v>
      </c>
      <c r="O167" s="5">
        <v>1.6</v>
      </c>
      <c r="P167">
        <v>6</v>
      </c>
      <c r="Q167" s="2">
        <f t="shared" si="2"/>
        <v>57.86460000000001</v>
      </c>
      <c r="R167">
        <v>9</v>
      </c>
      <c r="S167">
        <v>3</v>
      </c>
      <c r="T167">
        <v>3</v>
      </c>
      <c r="U167">
        <v>13</v>
      </c>
    </row>
    <row r="168" spans="1:21" x14ac:dyDescent="0.2">
      <c r="A168" s="6">
        <v>2007</v>
      </c>
      <c r="B168" t="s">
        <v>24</v>
      </c>
      <c r="C168">
        <v>0</v>
      </c>
      <c r="D168">
        <v>0</v>
      </c>
      <c r="E168">
        <v>0</v>
      </c>
      <c r="F168" s="2">
        <v>0.51200000000000001</v>
      </c>
      <c r="G168" s="5">
        <v>103.3</v>
      </c>
      <c r="H168" s="2">
        <v>0.46600000000000003</v>
      </c>
      <c r="I168" s="2">
        <v>0.35299999999999998</v>
      </c>
      <c r="J168" s="2">
        <v>0.747</v>
      </c>
      <c r="K168" s="5">
        <v>41.2</v>
      </c>
      <c r="L168" s="5">
        <v>15.5</v>
      </c>
      <c r="M168" s="5">
        <v>5.0999999999999996</v>
      </c>
      <c r="N168" s="5">
        <v>23</v>
      </c>
      <c r="O168" s="5">
        <v>-0.1</v>
      </c>
      <c r="P168">
        <v>7</v>
      </c>
      <c r="Q168" s="2">
        <f t="shared" si="2"/>
        <v>52.889600000000002</v>
      </c>
      <c r="R168">
        <v>12</v>
      </c>
      <c r="S168">
        <v>9</v>
      </c>
      <c r="T168">
        <v>5</v>
      </c>
      <c r="U168">
        <v>4</v>
      </c>
    </row>
    <row r="169" spans="1:21" x14ac:dyDescent="0.2">
      <c r="A169" s="6">
        <v>2007</v>
      </c>
      <c r="B169" t="s">
        <v>51</v>
      </c>
      <c r="C169">
        <v>0</v>
      </c>
      <c r="D169">
        <v>0</v>
      </c>
      <c r="E169">
        <v>0</v>
      </c>
      <c r="F169" s="2">
        <v>0.51200000000000001</v>
      </c>
      <c r="G169" s="5">
        <v>106.5</v>
      </c>
      <c r="H169" s="2">
        <v>0.46299999999999997</v>
      </c>
      <c r="I169" s="2">
        <v>0.35600000000000004</v>
      </c>
      <c r="J169" s="2">
        <v>0.71700000000000008</v>
      </c>
      <c r="K169" s="5">
        <v>41.4</v>
      </c>
      <c r="L169" s="5">
        <v>16</v>
      </c>
      <c r="M169" s="5">
        <v>5.7</v>
      </c>
      <c r="N169" s="5">
        <v>23.6</v>
      </c>
      <c r="O169" s="5">
        <v>-0.3</v>
      </c>
      <c r="P169">
        <v>8</v>
      </c>
      <c r="Q169" s="2">
        <f t="shared" si="2"/>
        <v>54.527999999999999</v>
      </c>
      <c r="R169">
        <v>13</v>
      </c>
      <c r="S169">
        <v>17</v>
      </c>
      <c r="T169">
        <v>2</v>
      </c>
      <c r="U169">
        <v>1</v>
      </c>
    </row>
    <row r="170" spans="1:21" x14ac:dyDescent="0.2">
      <c r="A170" s="6">
        <v>2007</v>
      </c>
      <c r="B170" t="s">
        <v>33</v>
      </c>
      <c r="C170">
        <v>0</v>
      </c>
      <c r="D170">
        <v>1</v>
      </c>
      <c r="E170">
        <v>1</v>
      </c>
      <c r="F170" s="2">
        <v>0.64600000000000002</v>
      </c>
      <c r="G170" s="5">
        <v>96</v>
      </c>
      <c r="H170" s="2">
        <v>0.45399999999999996</v>
      </c>
      <c r="I170" s="2">
        <v>0.34399999999999997</v>
      </c>
      <c r="J170" s="2">
        <v>0.77400000000000002</v>
      </c>
      <c r="K170" s="5">
        <v>40.5</v>
      </c>
      <c r="L170" s="5">
        <v>12.2</v>
      </c>
      <c r="M170" s="5">
        <v>5.8</v>
      </c>
      <c r="N170" s="5">
        <v>20.399999999999999</v>
      </c>
      <c r="O170" s="5">
        <v>4.2</v>
      </c>
      <c r="P170">
        <v>1</v>
      </c>
      <c r="Q170" s="2">
        <f t="shared" si="2"/>
        <v>62.016000000000005</v>
      </c>
      <c r="R170">
        <v>6</v>
      </c>
      <c r="S170">
        <v>22</v>
      </c>
      <c r="T170">
        <v>21</v>
      </c>
      <c r="U170">
        <v>19</v>
      </c>
    </row>
    <row r="171" spans="1:21" x14ac:dyDescent="0.2">
      <c r="A171" s="6">
        <v>2007</v>
      </c>
      <c r="B171" t="s">
        <v>39</v>
      </c>
      <c r="C171">
        <v>0</v>
      </c>
      <c r="D171">
        <v>0</v>
      </c>
      <c r="E171">
        <v>1</v>
      </c>
      <c r="F171" s="2">
        <v>0.61</v>
      </c>
      <c r="G171" s="5">
        <v>96.8</v>
      </c>
      <c r="H171" s="2">
        <v>0.44700000000000001</v>
      </c>
      <c r="I171" s="2">
        <v>0.35200000000000004</v>
      </c>
      <c r="J171" s="2">
        <v>0.69599999999999995</v>
      </c>
      <c r="K171" s="5">
        <v>43.5</v>
      </c>
      <c r="L171" s="5">
        <v>14.4</v>
      </c>
      <c r="M171" s="5">
        <v>4.3</v>
      </c>
      <c r="N171" s="5">
        <v>21.7</v>
      </c>
      <c r="O171" s="5">
        <v>3.8</v>
      </c>
      <c r="P171">
        <v>2</v>
      </c>
      <c r="Q171" s="2">
        <f t="shared" si="2"/>
        <v>59.047999999999995</v>
      </c>
      <c r="R171">
        <v>7</v>
      </c>
      <c r="S171">
        <v>15</v>
      </c>
      <c r="T171">
        <v>19</v>
      </c>
      <c r="U171">
        <v>14.5</v>
      </c>
    </row>
    <row r="172" spans="1:21" x14ac:dyDescent="0.2">
      <c r="A172" s="6">
        <v>2007</v>
      </c>
      <c r="B172" t="s">
        <v>44</v>
      </c>
      <c r="C172">
        <v>0</v>
      </c>
      <c r="D172">
        <v>0</v>
      </c>
      <c r="E172">
        <v>1</v>
      </c>
      <c r="F172" s="2">
        <v>0.57299999999999995</v>
      </c>
      <c r="G172" s="5">
        <v>99.5</v>
      </c>
      <c r="H172" s="2">
        <v>0.46299999999999997</v>
      </c>
      <c r="I172" s="2">
        <v>0.36299999999999999</v>
      </c>
      <c r="J172" s="2">
        <v>0.78799999999999992</v>
      </c>
      <c r="K172" s="5">
        <v>39.5</v>
      </c>
      <c r="L172" s="5">
        <v>13.5</v>
      </c>
      <c r="M172" s="5">
        <v>3.9</v>
      </c>
      <c r="N172" s="5">
        <v>20.399999999999999</v>
      </c>
      <c r="O172" s="5">
        <v>1</v>
      </c>
      <c r="P172">
        <v>3</v>
      </c>
      <c r="Q172" s="2">
        <f t="shared" si="2"/>
        <v>57.013499999999993</v>
      </c>
      <c r="R172">
        <v>10</v>
      </c>
      <c r="S172">
        <v>23</v>
      </c>
      <c r="T172">
        <v>11</v>
      </c>
      <c r="U172">
        <v>11</v>
      </c>
    </row>
    <row r="173" spans="1:21" x14ac:dyDescent="0.2">
      <c r="A173" s="6">
        <v>2007</v>
      </c>
      <c r="B173" t="s">
        <v>30</v>
      </c>
      <c r="C173">
        <v>0</v>
      </c>
      <c r="D173">
        <v>0</v>
      </c>
      <c r="E173">
        <v>0</v>
      </c>
      <c r="F173" s="2">
        <v>0.53700000000000003</v>
      </c>
      <c r="G173" s="5">
        <v>94.6</v>
      </c>
      <c r="H173" s="2">
        <v>0.46399999999999997</v>
      </c>
      <c r="I173" s="2">
        <v>0.34299999999999997</v>
      </c>
      <c r="J173" s="2">
        <v>0.69</v>
      </c>
      <c r="K173" s="5">
        <v>40.799999999999997</v>
      </c>
      <c r="L173" s="5">
        <v>14.6</v>
      </c>
      <c r="M173" s="5">
        <v>5.4</v>
      </c>
      <c r="N173" s="5">
        <v>21.3</v>
      </c>
      <c r="O173" s="5">
        <v>-0.9</v>
      </c>
      <c r="P173">
        <v>4</v>
      </c>
      <c r="Q173" s="2">
        <f t="shared" si="2"/>
        <v>50.800199999999997</v>
      </c>
      <c r="R173">
        <v>17</v>
      </c>
      <c r="S173">
        <v>20</v>
      </c>
      <c r="T173">
        <v>28</v>
      </c>
      <c r="U173">
        <v>8</v>
      </c>
    </row>
    <row r="174" spans="1:21" x14ac:dyDescent="0.2">
      <c r="A174" s="6">
        <v>2007</v>
      </c>
      <c r="B174" t="s">
        <v>29</v>
      </c>
      <c r="C174">
        <v>0</v>
      </c>
      <c r="D174">
        <v>0</v>
      </c>
      <c r="E174">
        <v>1</v>
      </c>
      <c r="F174" s="2">
        <v>0.59799999999999998</v>
      </c>
      <c r="G174" s="5">
        <v>98.8</v>
      </c>
      <c r="H174" s="2">
        <v>0.45700000000000002</v>
      </c>
      <c r="I174" s="2">
        <v>0.38799999999999996</v>
      </c>
      <c r="J174" s="2">
        <v>0.7340000000000001</v>
      </c>
      <c r="K174" s="5">
        <v>43.7</v>
      </c>
      <c r="L174" s="5">
        <v>16</v>
      </c>
      <c r="M174" s="5">
        <v>5.4</v>
      </c>
      <c r="N174" s="5">
        <v>23.3</v>
      </c>
      <c r="O174" s="5">
        <v>5</v>
      </c>
      <c r="P174">
        <v>5</v>
      </c>
      <c r="Q174" s="2">
        <f t="shared" si="2"/>
        <v>59.082399999999993</v>
      </c>
      <c r="R174">
        <v>4</v>
      </c>
      <c r="S174">
        <v>18</v>
      </c>
      <c r="T174">
        <v>13</v>
      </c>
      <c r="U174">
        <v>23</v>
      </c>
    </row>
    <row r="175" spans="1:21" x14ac:dyDescent="0.2">
      <c r="A175" s="6">
        <v>2007</v>
      </c>
      <c r="B175" t="s">
        <v>40</v>
      </c>
      <c r="C175">
        <v>0</v>
      </c>
      <c r="D175">
        <v>0</v>
      </c>
      <c r="E175">
        <v>0</v>
      </c>
      <c r="F175" s="2">
        <v>0.5</v>
      </c>
      <c r="G175" s="5">
        <v>97.6</v>
      </c>
      <c r="H175" s="2">
        <v>0.45700000000000002</v>
      </c>
      <c r="I175" s="2">
        <v>0.36299999999999999</v>
      </c>
      <c r="J175" s="2">
        <v>0.72699999999999998</v>
      </c>
      <c r="K175" s="5">
        <v>40.799999999999997</v>
      </c>
      <c r="L175" s="5">
        <v>14.8</v>
      </c>
      <c r="M175" s="5">
        <v>3.3</v>
      </c>
      <c r="N175" s="5">
        <v>22.8</v>
      </c>
      <c r="O175" s="5">
        <v>-0.8</v>
      </c>
      <c r="P175">
        <v>6</v>
      </c>
      <c r="Q175" s="2">
        <f t="shared" si="2"/>
        <v>48.8</v>
      </c>
      <c r="R175">
        <v>16</v>
      </c>
      <c r="S175">
        <v>12</v>
      </c>
      <c r="T175">
        <v>15</v>
      </c>
      <c r="U175">
        <v>5</v>
      </c>
    </row>
    <row r="176" spans="1:21" x14ac:dyDescent="0.2">
      <c r="A176" s="6">
        <v>2007</v>
      </c>
      <c r="B176" t="s">
        <v>50</v>
      </c>
      <c r="C176">
        <v>0</v>
      </c>
      <c r="D176">
        <v>0</v>
      </c>
      <c r="E176">
        <v>0</v>
      </c>
      <c r="F176" s="2">
        <v>0.5</v>
      </c>
      <c r="G176" s="5">
        <v>104.3</v>
      </c>
      <c r="H176" s="2">
        <v>0.45</v>
      </c>
      <c r="I176" s="2">
        <v>0.34799999999999998</v>
      </c>
      <c r="J176" s="2">
        <v>0.76500000000000001</v>
      </c>
      <c r="K176" s="5">
        <v>41.2</v>
      </c>
      <c r="L176" s="5">
        <v>13.8</v>
      </c>
      <c r="M176" s="5">
        <v>4.5999999999999996</v>
      </c>
      <c r="N176" s="5">
        <v>22.2</v>
      </c>
      <c r="O176" s="5">
        <v>-0.5</v>
      </c>
      <c r="P176">
        <v>7</v>
      </c>
      <c r="Q176" s="2">
        <f t="shared" si="2"/>
        <v>52.15</v>
      </c>
      <c r="R176">
        <v>14</v>
      </c>
      <c r="S176">
        <v>4</v>
      </c>
      <c r="T176">
        <v>4</v>
      </c>
      <c r="U176">
        <v>6</v>
      </c>
    </row>
    <row r="177" spans="1:21" x14ac:dyDescent="0.2">
      <c r="A177" s="6">
        <v>2007</v>
      </c>
      <c r="B177" t="s">
        <v>35</v>
      </c>
      <c r="C177">
        <v>0</v>
      </c>
      <c r="D177">
        <v>0</v>
      </c>
      <c r="E177">
        <v>0</v>
      </c>
      <c r="F177" s="2">
        <v>0.48799999999999999</v>
      </c>
      <c r="G177" s="5">
        <v>94.8</v>
      </c>
      <c r="H177" s="2">
        <v>0.47200000000000003</v>
      </c>
      <c r="I177" s="2">
        <v>0.35600000000000004</v>
      </c>
      <c r="J177" s="2">
        <v>0.70200000000000007</v>
      </c>
      <c r="K177" s="5">
        <v>40.700000000000003</v>
      </c>
      <c r="L177" s="5">
        <v>17</v>
      </c>
      <c r="M177" s="5">
        <v>5.0999999999999996</v>
      </c>
      <c r="N177" s="5">
        <v>23.2</v>
      </c>
      <c r="O177" s="5">
        <v>0.8</v>
      </c>
      <c r="P177">
        <v>8</v>
      </c>
      <c r="Q177" s="2">
        <f t="shared" si="2"/>
        <v>46.2624</v>
      </c>
      <c r="R177">
        <v>11</v>
      </c>
      <c r="S177">
        <v>7</v>
      </c>
      <c r="T177">
        <v>27</v>
      </c>
      <c r="U177">
        <v>28</v>
      </c>
    </row>
    <row r="178" spans="1:21" x14ac:dyDescent="0.2">
      <c r="A178" s="6">
        <v>2008</v>
      </c>
      <c r="B178" t="s">
        <v>46</v>
      </c>
      <c r="C178">
        <v>1</v>
      </c>
      <c r="D178">
        <v>1</v>
      </c>
      <c r="E178">
        <v>1</v>
      </c>
      <c r="F178" s="2">
        <v>0.80500000000000005</v>
      </c>
      <c r="G178" s="5">
        <v>100.5</v>
      </c>
      <c r="H178" s="2">
        <v>0.47499999999999998</v>
      </c>
      <c r="I178" s="2">
        <v>0.38100000000000001</v>
      </c>
      <c r="J178" s="2">
        <v>0.77099999999999991</v>
      </c>
      <c r="K178" s="5">
        <v>42</v>
      </c>
      <c r="L178" s="5">
        <v>15.2</v>
      </c>
      <c r="M178" s="5">
        <v>4.5999999999999996</v>
      </c>
      <c r="N178" s="5">
        <v>22.7</v>
      </c>
      <c r="O178" s="5">
        <v>10.3</v>
      </c>
      <c r="P178">
        <v>1</v>
      </c>
      <c r="Q178" s="2">
        <f t="shared" si="2"/>
        <v>80.902500000000003</v>
      </c>
      <c r="R178">
        <v>1</v>
      </c>
      <c r="S178">
        <v>9</v>
      </c>
      <c r="T178">
        <v>11</v>
      </c>
      <c r="U178">
        <v>12</v>
      </c>
    </row>
    <row r="179" spans="1:21" x14ac:dyDescent="0.2">
      <c r="A179" s="6">
        <v>2008</v>
      </c>
      <c r="B179" t="s">
        <v>33</v>
      </c>
      <c r="C179">
        <v>0</v>
      </c>
      <c r="D179">
        <v>0</v>
      </c>
      <c r="E179">
        <v>1</v>
      </c>
      <c r="F179" s="2">
        <v>0.72</v>
      </c>
      <c r="G179" s="5">
        <v>97.5</v>
      </c>
      <c r="H179" s="2">
        <v>0.45799999999999996</v>
      </c>
      <c r="I179" s="2">
        <v>0.36599999999999999</v>
      </c>
      <c r="J179" s="2">
        <v>0.76700000000000002</v>
      </c>
      <c r="K179" s="5">
        <v>41.4</v>
      </c>
      <c r="L179" s="5">
        <v>11.7</v>
      </c>
      <c r="M179" s="5">
        <v>5.8</v>
      </c>
      <c r="N179" s="5">
        <v>20.6</v>
      </c>
      <c r="O179" s="5">
        <v>7.4</v>
      </c>
      <c r="P179">
        <v>2</v>
      </c>
      <c r="Q179" s="2">
        <f t="shared" si="2"/>
        <v>70.2</v>
      </c>
      <c r="R179">
        <v>2</v>
      </c>
      <c r="S179">
        <v>22</v>
      </c>
      <c r="T179">
        <v>17</v>
      </c>
      <c r="U179">
        <v>22</v>
      </c>
    </row>
    <row r="180" spans="1:21" x14ac:dyDescent="0.2">
      <c r="A180" s="6">
        <v>2008</v>
      </c>
      <c r="B180" t="s">
        <v>35</v>
      </c>
      <c r="C180">
        <v>0</v>
      </c>
      <c r="D180">
        <v>0</v>
      </c>
      <c r="E180">
        <v>1</v>
      </c>
      <c r="F180" s="2">
        <v>0.63400000000000001</v>
      </c>
      <c r="G180" s="5">
        <v>104.5</v>
      </c>
      <c r="H180" s="2">
        <v>0.47399999999999998</v>
      </c>
      <c r="I180" s="2">
        <v>0.38600000000000001</v>
      </c>
      <c r="J180" s="2">
        <v>0.72099999999999997</v>
      </c>
      <c r="K180" s="5">
        <v>42</v>
      </c>
      <c r="L180" s="5">
        <v>14.3</v>
      </c>
      <c r="M180" s="5">
        <v>4.0999999999999996</v>
      </c>
      <c r="N180" s="5">
        <v>20.6</v>
      </c>
      <c r="O180" s="5">
        <v>5.5</v>
      </c>
      <c r="P180">
        <v>3</v>
      </c>
      <c r="Q180" s="2">
        <f t="shared" si="2"/>
        <v>66.253</v>
      </c>
      <c r="R180">
        <v>6</v>
      </c>
      <c r="S180">
        <v>3</v>
      </c>
      <c r="T180">
        <v>6</v>
      </c>
      <c r="U180">
        <v>2</v>
      </c>
    </row>
    <row r="181" spans="1:21" x14ac:dyDescent="0.2">
      <c r="A181" s="6">
        <v>2008</v>
      </c>
      <c r="B181" t="s">
        <v>39</v>
      </c>
      <c r="C181">
        <v>0</v>
      </c>
      <c r="D181">
        <v>0</v>
      </c>
      <c r="E181">
        <v>1</v>
      </c>
      <c r="F181" s="2">
        <v>0.54900000000000004</v>
      </c>
      <c r="G181" s="5">
        <v>96.4</v>
      </c>
      <c r="H181" s="2">
        <v>0.439</v>
      </c>
      <c r="I181" s="2">
        <v>0.35799999999999998</v>
      </c>
      <c r="J181" s="2">
        <v>0.71700000000000008</v>
      </c>
      <c r="K181" s="5">
        <v>44.6</v>
      </c>
      <c r="L181" s="5">
        <v>14</v>
      </c>
      <c r="M181" s="5">
        <v>5.2</v>
      </c>
      <c r="N181" s="5">
        <v>20.9</v>
      </c>
      <c r="O181" s="5">
        <v>-0.4</v>
      </c>
      <c r="P181">
        <v>4</v>
      </c>
      <c r="Q181" s="2">
        <f t="shared" si="2"/>
        <v>52.923600000000008</v>
      </c>
      <c r="R181">
        <v>16</v>
      </c>
      <c r="S181">
        <v>15</v>
      </c>
      <c r="T181">
        <v>24</v>
      </c>
      <c r="U181">
        <v>13</v>
      </c>
    </row>
    <row r="182" spans="1:21" x14ac:dyDescent="0.2">
      <c r="A182" s="6">
        <v>2008</v>
      </c>
      <c r="B182" t="s">
        <v>50</v>
      </c>
      <c r="C182">
        <v>0</v>
      </c>
      <c r="D182">
        <v>0</v>
      </c>
      <c r="E182">
        <v>0</v>
      </c>
      <c r="F182" s="2">
        <v>0.52400000000000002</v>
      </c>
      <c r="G182" s="5">
        <v>98.8</v>
      </c>
      <c r="H182" s="2">
        <v>0.44600000000000001</v>
      </c>
      <c r="I182" s="2">
        <v>0.35600000000000004</v>
      </c>
      <c r="J182" s="2">
        <v>0.78200000000000003</v>
      </c>
      <c r="K182" s="5">
        <v>41.6</v>
      </c>
      <c r="L182" s="5">
        <v>13.2</v>
      </c>
      <c r="M182" s="5">
        <v>4.8</v>
      </c>
      <c r="N182" s="5">
        <v>19.600000000000001</v>
      </c>
      <c r="O182" s="5">
        <v>-0.3</v>
      </c>
      <c r="P182">
        <v>5</v>
      </c>
      <c r="Q182" s="2">
        <f t="shared" si="2"/>
        <v>51.7712</v>
      </c>
      <c r="R182">
        <v>15</v>
      </c>
      <c r="S182">
        <v>19</v>
      </c>
      <c r="T182">
        <v>14</v>
      </c>
      <c r="U182">
        <v>9</v>
      </c>
    </row>
    <row r="183" spans="1:21" x14ac:dyDescent="0.2">
      <c r="A183" s="6">
        <v>2008</v>
      </c>
      <c r="B183" t="s">
        <v>44</v>
      </c>
      <c r="C183">
        <v>0</v>
      </c>
      <c r="D183">
        <v>0</v>
      </c>
      <c r="E183">
        <v>0</v>
      </c>
      <c r="F183" s="2">
        <v>0.5</v>
      </c>
      <c r="G183" s="5">
        <v>100.2</v>
      </c>
      <c r="H183" s="2">
        <v>0.46799999999999997</v>
      </c>
      <c r="I183" s="2">
        <v>0.39200000000000002</v>
      </c>
      <c r="J183" s="2">
        <v>0.81200000000000006</v>
      </c>
      <c r="K183" s="5">
        <v>40.1</v>
      </c>
      <c r="L183" s="5">
        <v>11.7</v>
      </c>
      <c r="M183" s="5">
        <v>4.0999999999999996</v>
      </c>
      <c r="N183" s="5">
        <v>19.5</v>
      </c>
      <c r="O183" s="5">
        <v>2.9</v>
      </c>
      <c r="P183">
        <v>6</v>
      </c>
      <c r="Q183" s="2">
        <f t="shared" si="2"/>
        <v>50.1</v>
      </c>
      <c r="R183">
        <v>12</v>
      </c>
      <c r="S183">
        <v>30</v>
      </c>
      <c r="T183">
        <v>13</v>
      </c>
      <c r="U183">
        <v>14</v>
      </c>
    </row>
    <row r="184" spans="1:21" x14ac:dyDescent="0.2">
      <c r="A184" s="6">
        <v>2008</v>
      </c>
      <c r="B184" t="s">
        <v>41</v>
      </c>
      <c r="C184">
        <v>0</v>
      </c>
      <c r="D184">
        <v>0</v>
      </c>
      <c r="E184">
        <v>0</v>
      </c>
      <c r="F184" s="2">
        <v>0.48799999999999999</v>
      </c>
      <c r="G184" s="5">
        <v>96.6</v>
      </c>
      <c r="H184" s="2">
        <v>0.46</v>
      </c>
      <c r="I184" s="2">
        <v>0.317</v>
      </c>
      <c r="J184" s="2">
        <v>0.70599999999999996</v>
      </c>
      <c r="K184" s="5">
        <v>41.9</v>
      </c>
      <c r="L184" s="5">
        <v>14.3</v>
      </c>
      <c r="M184" s="5">
        <v>4.9000000000000004</v>
      </c>
      <c r="N184" s="5">
        <v>19.8</v>
      </c>
      <c r="O184" s="5">
        <v>0.4</v>
      </c>
      <c r="P184">
        <v>7</v>
      </c>
      <c r="Q184" s="2">
        <f t="shared" si="2"/>
        <v>47.140799999999999</v>
      </c>
      <c r="R184">
        <v>14</v>
      </c>
      <c r="S184">
        <v>10</v>
      </c>
      <c r="T184">
        <v>23</v>
      </c>
      <c r="U184">
        <v>29</v>
      </c>
    </row>
    <row r="185" spans="1:21" x14ac:dyDescent="0.2">
      <c r="A185" s="6">
        <v>2008</v>
      </c>
      <c r="B185" t="s">
        <v>32</v>
      </c>
      <c r="C185">
        <v>0</v>
      </c>
      <c r="D185">
        <v>0</v>
      </c>
      <c r="E185">
        <v>0</v>
      </c>
      <c r="F185" s="2">
        <v>0.45100000000000001</v>
      </c>
      <c r="G185" s="5">
        <v>98.2</v>
      </c>
      <c r="H185" s="2">
        <v>0.45399999999999996</v>
      </c>
      <c r="I185" s="2">
        <v>0.35600000000000004</v>
      </c>
      <c r="J185" s="2">
        <v>0.77200000000000002</v>
      </c>
      <c r="K185" s="5">
        <v>42.2</v>
      </c>
      <c r="L185" s="5">
        <v>14.9</v>
      </c>
      <c r="M185" s="5">
        <v>5.5</v>
      </c>
      <c r="N185" s="5">
        <v>20.399999999999999</v>
      </c>
      <c r="O185" s="5">
        <v>-1.8</v>
      </c>
      <c r="P185">
        <v>8</v>
      </c>
      <c r="Q185" s="2">
        <f t="shared" si="2"/>
        <v>44.288200000000003</v>
      </c>
      <c r="R185">
        <v>19</v>
      </c>
      <c r="S185">
        <v>7</v>
      </c>
      <c r="T185">
        <v>15</v>
      </c>
      <c r="U185">
        <v>28</v>
      </c>
    </row>
    <row r="186" spans="1:21" x14ac:dyDescent="0.2">
      <c r="A186" s="6">
        <v>2008</v>
      </c>
      <c r="B186" t="s">
        <v>24</v>
      </c>
      <c r="C186">
        <v>0</v>
      </c>
      <c r="D186">
        <v>1</v>
      </c>
      <c r="E186">
        <v>1</v>
      </c>
      <c r="F186" s="2">
        <v>0.69499999999999995</v>
      </c>
      <c r="G186" s="5">
        <v>108.6</v>
      </c>
      <c r="H186" s="2">
        <v>0.47600000000000003</v>
      </c>
      <c r="I186" s="2">
        <v>0.37799999999999995</v>
      </c>
      <c r="J186" s="2">
        <v>0.76900000000000002</v>
      </c>
      <c r="K186" s="5">
        <v>44.1</v>
      </c>
      <c r="L186" s="5">
        <v>14.1</v>
      </c>
      <c r="M186" s="5">
        <v>5.3</v>
      </c>
      <c r="N186" s="5">
        <v>20.6</v>
      </c>
      <c r="O186" s="5">
        <v>7.3</v>
      </c>
      <c r="P186">
        <v>1</v>
      </c>
      <c r="Q186" s="2">
        <f t="shared" si="2"/>
        <v>75.47699999999999</v>
      </c>
      <c r="R186">
        <v>3</v>
      </c>
      <c r="S186">
        <v>5</v>
      </c>
      <c r="T186">
        <v>4</v>
      </c>
      <c r="U186">
        <v>6</v>
      </c>
    </row>
    <row r="187" spans="1:21" x14ac:dyDescent="0.2">
      <c r="A187" s="6">
        <v>2008</v>
      </c>
      <c r="B187" t="s">
        <v>47</v>
      </c>
      <c r="C187">
        <v>0</v>
      </c>
      <c r="D187">
        <v>0</v>
      </c>
      <c r="E187">
        <v>1</v>
      </c>
      <c r="F187" s="2">
        <v>0.68300000000000005</v>
      </c>
      <c r="G187" s="5">
        <v>100.9</v>
      </c>
      <c r="H187" s="2">
        <v>0.46600000000000003</v>
      </c>
      <c r="I187" s="2">
        <v>0.38900000000000001</v>
      </c>
      <c r="J187" s="2">
        <v>0.76900000000000002</v>
      </c>
      <c r="K187" s="5">
        <v>41.8</v>
      </c>
      <c r="L187" s="5">
        <v>11.9</v>
      </c>
      <c r="M187" s="5">
        <v>3.9</v>
      </c>
      <c r="N187" s="5">
        <v>18.7</v>
      </c>
      <c r="O187" s="5">
        <v>5.3</v>
      </c>
      <c r="P187">
        <v>2</v>
      </c>
      <c r="Q187" s="2">
        <f t="shared" si="2"/>
        <v>68.914700000000011</v>
      </c>
      <c r="R187">
        <v>5</v>
      </c>
      <c r="S187">
        <v>28</v>
      </c>
      <c r="T187">
        <v>9</v>
      </c>
      <c r="U187">
        <v>8</v>
      </c>
    </row>
    <row r="188" spans="1:21" x14ac:dyDescent="0.2">
      <c r="A188" s="6">
        <v>2008</v>
      </c>
      <c r="B188" t="s">
        <v>37</v>
      </c>
      <c r="C188">
        <v>0</v>
      </c>
      <c r="D188">
        <v>0</v>
      </c>
      <c r="E188">
        <v>1</v>
      </c>
      <c r="F188" s="2">
        <v>0.68300000000000005</v>
      </c>
      <c r="G188" s="5">
        <v>95.4</v>
      </c>
      <c r="H188" s="2">
        <v>0.45700000000000002</v>
      </c>
      <c r="I188" s="2">
        <v>0.36899999999999999</v>
      </c>
      <c r="J188" s="2">
        <v>0.7609999999999999</v>
      </c>
      <c r="K188" s="5">
        <v>41.3</v>
      </c>
      <c r="L188" s="5">
        <v>12.6</v>
      </c>
      <c r="M188" s="5">
        <v>4.0999999999999996</v>
      </c>
      <c r="N188" s="5">
        <v>18.7</v>
      </c>
      <c r="O188" s="5">
        <v>4.8</v>
      </c>
      <c r="P188">
        <v>3</v>
      </c>
      <c r="Q188" s="2">
        <f t="shared" si="2"/>
        <v>65.158200000000008</v>
      </c>
      <c r="R188">
        <v>7</v>
      </c>
      <c r="S188">
        <v>27</v>
      </c>
      <c r="T188">
        <v>27.5</v>
      </c>
      <c r="U188">
        <v>10</v>
      </c>
    </row>
    <row r="189" spans="1:21" x14ac:dyDescent="0.2">
      <c r="A189" s="6">
        <v>2008</v>
      </c>
      <c r="B189" t="s">
        <v>21</v>
      </c>
      <c r="C189">
        <v>0</v>
      </c>
      <c r="D189">
        <v>0</v>
      </c>
      <c r="E189">
        <v>0</v>
      </c>
      <c r="F189" s="2">
        <v>0.65900000000000003</v>
      </c>
      <c r="G189" s="5">
        <v>106.2</v>
      </c>
      <c r="H189" s="2">
        <v>0.49700000000000005</v>
      </c>
      <c r="I189" s="2">
        <v>0.37200000000000005</v>
      </c>
      <c r="J189" s="2">
        <v>0.75900000000000001</v>
      </c>
      <c r="K189" s="5">
        <v>40.9</v>
      </c>
      <c r="L189" s="5">
        <v>14.6</v>
      </c>
      <c r="M189" s="5">
        <v>4.3</v>
      </c>
      <c r="N189" s="5">
        <v>24</v>
      </c>
      <c r="O189" s="5">
        <v>6.9</v>
      </c>
      <c r="P189">
        <v>4</v>
      </c>
      <c r="Q189" s="2">
        <f t="shared" si="2"/>
        <v>69.985800000000012</v>
      </c>
      <c r="R189">
        <v>4</v>
      </c>
      <c r="S189">
        <v>2</v>
      </c>
      <c r="T189">
        <v>5</v>
      </c>
      <c r="U189">
        <v>26</v>
      </c>
    </row>
    <row r="190" spans="1:21" x14ac:dyDescent="0.2">
      <c r="A190" s="6">
        <v>2008</v>
      </c>
      <c r="B190" t="s">
        <v>23</v>
      </c>
      <c r="C190">
        <v>0</v>
      </c>
      <c r="D190">
        <v>0</v>
      </c>
      <c r="E190">
        <v>1</v>
      </c>
      <c r="F190" s="2">
        <v>0.67100000000000004</v>
      </c>
      <c r="G190" s="5">
        <v>96.7</v>
      </c>
      <c r="H190" s="2">
        <v>0.44799999999999995</v>
      </c>
      <c r="I190" s="2">
        <v>0.34200000000000003</v>
      </c>
      <c r="J190" s="2">
        <v>0.72599999999999998</v>
      </c>
      <c r="K190" s="5">
        <v>44.6</v>
      </c>
      <c r="L190" s="5">
        <v>13.7</v>
      </c>
      <c r="M190" s="5">
        <v>5.0999999999999996</v>
      </c>
      <c r="N190" s="5">
        <v>19.600000000000001</v>
      </c>
      <c r="O190" s="5">
        <v>4.7</v>
      </c>
      <c r="P190">
        <v>5</v>
      </c>
      <c r="Q190" s="2">
        <f t="shared" si="2"/>
        <v>64.8857</v>
      </c>
      <c r="R190">
        <v>9</v>
      </c>
      <c r="S190">
        <v>25</v>
      </c>
      <c r="T190">
        <v>22</v>
      </c>
      <c r="U190">
        <v>7</v>
      </c>
    </row>
    <row r="191" spans="1:21" x14ac:dyDescent="0.2">
      <c r="A191" s="6">
        <v>2008</v>
      </c>
      <c r="B191" t="s">
        <v>27</v>
      </c>
      <c r="C191">
        <v>0</v>
      </c>
      <c r="D191">
        <v>0</v>
      </c>
      <c r="E191">
        <v>0</v>
      </c>
      <c r="F191" s="2">
        <v>0.67100000000000004</v>
      </c>
      <c r="G191" s="5">
        <v>110.1</v>
      </c>
      <c r="H191" s="2">
        <v>0.5</v>
      </c>
      <c r="I191" s="2">
        <v>0.39299999999999996</v>
      </c>
      <c r="J191" s="2">
        <v>0.78299999999999992</v>
      </c>
      <c r="K191" s="5">
        <v>41.5</v>
      </c>
      <c r="L191" s="5">
        <v>14.4</v>
      </c>
      <c r="M191" s="5">
        <v>6.3</v>
      </c>
      <c r="N191" s="5">
        <v>19.899999999999999</v>
      </c>
      <c r="O191" s="5">
        <v>5</v>
      </c>
      <c r="P191">
        <v>6</v>
      </c>
      <c r="Q191" s="2">
        <f t="shared" si="2"/>
        <v>73.877099999999999</v>
      </c>
      <c r="R191">
        <v>8</v>
      </c>
      <c r="S191">
        <v>21</v>
      </c>
      <c r="T191">
        <v>3</v>
      </c>
      <c r="U191">
        <v>5</v>
      </c>
    </row>
    <row r="192" spans="1:21" x14ac:dyDescent="0.2">
      <c r="A192" s="6">
        <v>2008</v>
      </c>
      <c r="B192" t="s">
        <v>45</v>
      </c>
      <c r="C192">
        <v>0</v>
      </c>
      <c r="D192">
        <v>0</v>
      </c>
      <c r="E192">
        <v>0</v>
      </c>
      <c r="F192" s="2">
        <v>0.622</v>
      </c>
      <c r="G192" s="5">
        <v>100.4</v>
      </c>
      <c r="H192" s="2">
        <v>0.46399999999999997</v>
      </c>
      <c r="I192" s="2">
        <v>0.35200000000000004</v>
      </c>
      <c r="J192" s="2">
        <v>0.81400000000000006</v>
      </c>
      <c r="K192" s="5">
        <v>43</v>
      </c>
      <c r="L192" s="5">
        <v>12.6</v>
      </c>
      <c r="M192" s="5">
        <v>4.9000000000000004</v>
      </c>
      <c r="N192" s="5">
        <v>21.8</v>
      </c>
      <c r="O192" s="5">
        <v>4.5</v>
      </c>
      <c r="P192">
        <v>7</v>
      </c>
      <c r="Q192" s="2">
        <f t="shared" si="2"/>
        <v>62.448800000000006</v>
      </c>
      <c r="R192">
        <v>10</v>
      </c>
      <c r="S192">
        <v>14</v>
      </c>
      <c r="T192">
        <v>12</v>
      </c>
      <c r="U192">
        <v>19</v>
      </c>
    </row>
    <row r="193" spans="1:21" x14ac:dyDescent="0.2">
      <c r="A193" s="6">
        <v>2008</v>
      </c>
      <c r="B193" t="s">
        <v>49</v>
      </c>
      <c r="C193">
        <v>0</v>
      </c>
      <c r="D193">
        <v>0</v>
      </c>
      <c r="E193">
        <v>0</v>
      </c>
      <c r="F193" s="2">
        <v>0.61</v>
      </c>
      <c r="G193" s="5">
        <v>110.7</v>
      </c>
      <c r="H193" s="2">
        <v>0.47</v>
      </c>
      <c r="I193" s="2">
        <v>0.35499999999999998</v>
      </c>
      <c r="J193" s="2">
        <v>0.75099999999999989</v>
      </c>
      <c r="K193" s="5">
        <v>44.1</v>
      </c>
      <c r="L193" s="5">
        <v>14.7</v>
      </c>
      <c r="M193" s="5">
        <v>6.7</v>
      </c>
      <c r="N193" s="5">
        <v>21.1</v>
      </c>
      <c r="O193" s="5">
        <v>3.7</v>
      </c>
      <c r="P193">
        <v>8</v>
      </c>
      <c r="Q193" s="2">
        <f t="shared" si="2"/>
        <v>67.527000000000001</v>
      </c>
      <c r="R193">
        <v>11</v>
      </c>
      <c r="S193">
        <v>1</v>
      </c>
      <c r="T193">
        <v>2</v>
      </c>
      <c r="U193">
        <v>11</v>
      </c>
    </row>
    <row r="194" spans="1:21" x14ac:dyDescent="0.2">
      <c r="A194" s="6">
        <v>2009</v>
      </c>
      <c r="B194" t="s">
        <v>24</v>
      </c>
      <c r="C194">
        <v>1</v>
      </c>
      <c r="D194">
        <v>1</v>
      </c>
      <c r="E194">
        <v>1</v>
      </c>
      <c r="F194" s="2">
        <v>0.79300000000000004</v>
      </c>
      <c r="G194" s="5">
        <v>106.9</v>
      </c>
      <c r="H194" s="2">
        <v>0.47399999999999998</v>
      </c>
      <c r="I194" s="2">
        <v>0.36099999999999999</v>
      </c>
      <c r="J194" s="2">
        <v>0.77</v>
      </c>
      <c r="K194" s="5">
        <v>43.9</v>
      </c>
      <c r="L194" s="5">
        <v>13.5</v>
      </c>
      <c r="M194" s="5">
        <v>5.0999999999999996</v>
      </c>
      <c r="N194" s="5">
        <v>20.7</v>
      </c>
      <c r="O194" s="5">
        <v>7.7</v>
      </c>
      <c r="P194">
        <v>1</v>
      </c>
      <c r="Q194" s="2">
        <f t="shared" ref="Q194:Q257" si="3">G194*F194</f>
        <v>84.77170000000001</v>
      </c>
      <c r="R194">
        <v>3</v>
      </c>
      <c r="S194">
        <v>8</v>
      </c>
      <c r="T194">
        <v>3</v>
      </c>
      <c r="U194">
        <v>15</v>
      </c>
    </row>
    <row r="195" spans="1:21" x14ac:dyDescent="0.2">
      <c r="A195" s="6">
        <v>2009</v>
      </c>
      <c r="B195" t="s">
        <v>49</v>
      </c>
      <c r="C195">
        <v>0</v>
      </c>
      <c r="D195">
        <v>0</v>
      </c>
      <c r="E195">
        <v>1</v>
      </c>
      <c r="F195" s="2">
        <v>0.65900000000000003</v>
      </c>
      <c r="G195" s="5">
        <v>104.3</v>
      </c>
      <c r="H195" s="2">
        <v>0.47</v>
      </c>
      <c r="I195" s="2">
        <v>0.371</v>
      </c>
      <c r="J195" s="2">
        <v>0.76</v>
      </c>
      <c r="K195" s="5">
        <v>41.6</v>
      </c>
      <c r="L195" s="5">
        <v>15.3</v>
      </c>
      <c r="M195" s="5">
        <v>6</v>
      </c>
      <c r="N195" s="5">
        <v>22.9</v>
      </c>
      <c r="O195" s="5">
        <v>3.4</v>
      </c>
      <c r="P195">
        <v>2</v>
      </c>
      <c r="Q195" s="2">
        <f t="shared" si="3"/>
        <v>68.733699999999999</v>
      </c>
      <c r="R195">
        <v>8</v>
      </c>
      <c r="S195">
        <v>1</v>
      </c>
      <c r="T195">
        <v>6</v>
      </c>
      <c r="U195">
        <v>17</v>
      </c>
    </row>
    <row r="196" spans="1:21" x14ac:dyDescent="0.2">
      <c r="A196" s="6">
        <v>2009</v>
      </c>
      <c r="B196" t="s">
        <v>37</v>
      </c>
      <c r="C196">
        <v>0</v>
      </c>
      <c r="D196">
        <v>0</v>
      </c>
      <c r="E196">
        <v>1</v>
      </c>
      <c r="F196" s="2">
        <v>0.65900000000000003</v>
      </c>
      <c r="G196" s="5">
        <v>97</v>
      </c>
      <c r="H196" s="2">
        <v>0.46600000000000003</v>
      </c>
      <c r="I196" s="2">
        <v>0.38600000000000001</v>
      </c>
      <c r="J196" s="2">
        <v>0.7609999999999999</v>
      </c>
      <c r="K196" s="5">
        <v>41</v>
      </c>
      <c r="L196" s="5">
        <v>11.7</v>
      </c>
      <c r="M196" s="5">
        <v>4</v>
      </c>
      <c r="N196" s="5">
        <v>18.899999999999999</v>
      </c>
      <c r="O196" s="5">
        <v>3.8</v>
      </c>
      <c r="P196">
        <v>3</v>
      </c>
      <c r="Q196" s="2">
        <f t="shared" si="3"/>
        <v>63.923000000000002</v>
      </c>
      <c r="R196">
        <v>7</v>
      </c>
      <c r="S196">
        <v>30</v>
      </c>
      <c r="T196">
        <v>23</v>
      </c>
      <c r="U196">
        <v>10</v>
      </c>
    </row>
    <row r="197" spans="1:21" x14ac:dyDescent="0.2">
      <c r="A197" s="6">
        <v>2009</v>
      </c>
      <c r="B197" t="s">
        <v>25</v>
      </c>
      <c r="C197">
        <v>0</v>
      </c>
      <c r="D197">
        <v>0</v>
      </c>
      <c r="E197">
        <v>0</v>
      </c>
      <c r="F197" s="2">
        <v>0.65900000000000003</v>
      </c>
      <c r="G197" s="5">
        <v>99.4</v>
      </c>
      <c r="H197" s="2">
        <v>0.46500000000000002</v>
      </c>
      <c r="I197" s="2">
        <v>0.38299999999999995</v>
      </c>
      <c r="J197" s="2">
        <v>0.76500000000000001</v>
      </c>
      <c r="K197" s="5">
        <v>41.7</v>
      </c>
      <c r="L197" s="5">
        <v>12.9</v>
      </c>
      <c r="M197" s="5">
        <v>4.9000000000000004</v>
      </c>
      <c r="N197" s="5">
        <v>20.399999999999999</v>
      </c>
      <c r="O197" s="5">
        <v>5.3</v>
      </c>
      <c r="P197">
        <v>4</v>
      </c>
      <c r="Q197" s="2">
        <f t="shared" si="3"/>
        <v>65.504600000000011</v>
      </c>
      <c r="R197">
        <v>5</v>
      </c>
      <c r="S197">
        <v>16</v>
      </c>
      <c r="T197">
        <v>14</v>
      </c>
      <c r="U197">
        <v>12</v>
      </c>
    </row>
    <row r="198" spans="1:21" x14ac:dyDescent="0.2">
      <c r="A198" s="6">
        <v>2009</v>
      </c>
      <c r="B198" t="s">
        <v>23</v>
      </c>
      <c r="C198">
        <v>0</v>
      </c>
      <c r="D198">
        <v>0</v>
      </c>
      <c r="E198">
        <v>1</v>
      </c>
      <c r="F198" s="2">
        <v>0.64600000000000002</v>
      </c>
      <c r="G198" s="5">
        <v>98.4</v>
      </c>
      <c r="H198" s="2">
        <v>0.45299999999999996</v>
      </c>
      <c r="I198" s="2">
        <v>0.375</v>
      </c>
      <c r="J198" s="2">
        <v>0.80500000000000005</v>
      </c>
      <c r="K198" s="5">
        <v>43</v>
      </c>
      <c r="L198" s="5">
        <v>14.1</v>
      </c>
      <c r="M198" s="5">
        <v>4.3</v>
      </c>
      <c r="N198" s="5">
        <v>18.899999999999999</v>
      </c>
      <c r="O198" s="5">
        <v>4</v>
      </c>
      <c r="P198">
        <v>5</v>
      </c>
      <c r="Q198" s="2">
        <f t="shared" si="3"/>
        <v>63.566400000000009</v>
      </c>
      <c r="R198">
        <v>6</v>
      </c>
      <c r="S198">
        <v>21</v>
      </c>
      <c r="T198">
        <v>17</v>
      </c>
      <c r="U198">
        <v>6</v>
      </c>
    </row>
    <row r="199" spans="1:21" x14ac:dyDescent="0.2">
      <c r="A199" s="6">
        <v>2009</v>
      </c>
      <c r="B199" t="s">
        <v>45</v>
      </c>
      <c r="C199">
        <v>0</v>
      </c>
      <c r="D199">
        <v>0</v>
      </c>
      <c r="E199">
        <v>0</v>
      </c>
      <c r="F199" s="2">
        <v>0.61</v>
      </c>
      <c r="G199" s="5">
        <v>101.7</v>
      </c>
      <c r="H199" s="2">
        <v>0.46200000000000002</v>
      </c>
      <c r="I199" s="2">
        <v>0.35</v>
      </c>
      <c r="J199" s="2">
        <v>0.81900000000000006</v>
      </c>
      <c r="K199" s="5">
        <v>42.7</v>
      </c>
      <c r="L199" s="5">
        <v>12.7</v>
      </c>
      <c r="M199" s="5">
        <v>5.2</v>
      </c>
      <c r="N199" s="5">
        <v>19.5</v>
      </c>
      <c r="O199" s="5">
        <v>2</v>
      </c>
      <c r="P199">
        <v>6</v>
      </c>
      <c r="Q199" s="2">
        <f t="shared" si="3"/>
        <v>62.036999999999999</v>
      </c>
      <c r="R199">
        <v>10</v>
      </c>
      <c r="S199">
        <v>26</v>
      </c>
      <c r="T199">
        <v>9</v>
      </c>
      <c r="U199">
        <v>8</v>
      </c>
    </row>
    <row r="200" spans="1:21" x14ac:dyDescent="0.2">
      <c r="A200" s="6">
        <v>2009</v>
      </c>
      <c r="B200" t="s">
        <v>47</v>
      </c>
      <c r="C200">
        <v>0</v>
      </c>
      <c r="D200">
        <v>0</v>
      </c>
      <c r="E200">
        <v>0</v>
      </c>
      <c r="F200" s="2">
        <v>0.59799999999999998</v>
      </c>
      <c r="G200" s="5">
        <v>95.8</v>
      </c>
      <c r="H200" s="2">
        <v>0.45700000000000002</v>
      </c>
      <c r="I200" s="2">
        <v>0.36399999999999999</v>
      </c>
      <c r="J200" s="2">
        <v>0.80700000000000005</v>
      </c>
      <c r="K200" s="5">
        <v>39.700000000000003</v>
      </c>
      <c r="L200" s="5">
        <v>12.5</v>
      </c>
      <c r="M200" s="5">
        <v>4.0999999999999996</v>
      </c>
      <c r="N200" s="5">
        <v>20.3</v>
      </c>
      <c r="O200" s="5">
        <v>1.5</v>
      </c>
      <c r="P200">
        <v>7</v>
      </c>
      <c r="Q200" s="2">
        <f t="shared" si="3"/>
        <v>57.288399999999996</v>
      </c>
      <c r="R200">
        <v>12</v>
      </c>
      <c r="S200">
        <v>29</v>
      </c>
      <c r="T200">
        <v>26</v>
      </c>
      <c r="U200">
        <v>14</v>
      </c>
    </row>
    <row r="201" spans="1:21" x14ac:dyDescent="0.2">
      <c r="A201" s="6">
        <v>2009</v>
      </c>
      <c r="B201" t="s">
        <v>21</v>
      </c>
      <c r="C201">
        <v>0</v>
      </c>
      <c r="D201">
        <v>0</v>
      </c>
      <c r="E201">
        <v>0</v>
      </c>
      <c r="F201" s="2">
        <v>0.58499999999999996</v>
      </c>
      <c r="G201" s="5">
        <v>103.6</v>
      </c>
      <c r="H201" s="2">
        <v>0.47499999999999998</v>
      </c>
      <c r="I201" s="2">
        <v>0.34899999999999998</v>
      </c>
      <c r="J201" s="2">
        <v>0.77099999999999991</v>
      </c>
      <c r="K201" s="5">
        <v>41</v>
      </c>
      <c r="L201" s="5">
        <v>14.8</v>
      </c>
      <c r="M201" s="5">
        <v>4.5999999999999996</v>
      </c>
      <c r="N201" s="5">
        <v>22.3</v>
      </c>
      <c r="O201" s="5">
        <v>2.6</v>
      </c>
      <c r="P201">
        <v>8</v>
      </c>
      <c r="Q201" s="2">
        <f t="shared" si="3"/>
        <v>60.605999999999995</v>
      </c>
      <c r="R201">
        <v>9</v>
      </c>
      <c r="S201">
        <v>3</v>
      </c>
      <c r="T201">
        <v>7</v>
      </c>
      <c r="U201">
        <v>26</v>
      </c>
    </row>
    <row r="202" spans="1:21" x14ac:dyDescent="0.2">
      <c r="A202" s="6">
        <v>2009</v>
      </c>
      <c r="B202" t="s">
        <v>39</v>
      </c>
      <c r="C202">
        <v>0</v>
      </c>
      <c r="D202">
        <v>1</v>
      </c>
      <c r="E202">
        <v>1</v>
      </c>
      <c r="F202" s="2">
        <v>0.80500000000000005</v>
      </c>
      <c r="G202" s="5">
        <v>100.3</v>
      </c>
      <c r="H202" s="2">
        <v>0.46799999999999997</v>
      </c>
      <c r="I202" s="2">
        <v>0.39299999999999996</v>
      </c>
      <c r="J202" s="2">
        <v>0.75700000000000001</v>
      </c>
      <c r="K202" s="5">
        <v>42.2</v>
      </c>
      <c r="L202" s="5">
        <v>12.7</v>
      </c>
      <c r="M202" s="5">
        <v>5.3</v>
      </c>
      <c r="N202" s="5">
        <v>20.3</v>
      </c>
      <c r="O202" s="5">
        <v>8.9</v>
      </c>
      <c r="P202">
        <v>1</v>
      </c>
      <c r="Q202" s="2">
        <f t="shared" si="3"/>
        <v>80.741500000000002</v>
      </c>
      <c r="R202">
        <v>1</v>
      </c>
      <c r="S202">
        <v>15</v>
      </c>
      <c r="T202">
        <v>13</v>
      </c>
      <c r="U202">
        <v>5</v>
      </c>
    </row>
    <row r="203" spans="1:21" x14ac:dyDescent="0.2">
      <c r="A203" s="6">
        <v>2009</v>
      </c>
      <c r="B203" t="s">
        <v>46</v>
      </c>
      <c r="C203">
        <v>0</v>
      </c>
      <c r="D203">
        <v>0</v>
      </c>
      <c r="E203">
        <v>1</v>
      </c>
      <c r="F203" s="2">
        <v>0.75600000000000001</v>
      </c>
      <c r="G203" s="5">
        <v>100.9</v>
      </c>
      <c r="H203" s="2">
        <v>0.48599999999999999</v>
      </c>
      <c r="I203" s="2">
        <v>0.39700000000000002</v>
      </c>
      <c r="J203" s="2">
        <v>0.76500000000000001</v>
      </c>
      <c r="K203" s="5">
        <v>42.1</v>
      </c>
      <c r="L203" s="5">
        <v>15.6</v>
      </c>
      <c r="M203" s="5">
        <v>4.7</v>
      </c>
      <c r="N203" s="5">
        <v>23.1</v>
      </c>
      <c r="O203" s="5">
        <v>7.5</v>
      </c>
      <c r="P203">
        <v>2</v>
      </c>
      <c r="Q203" s="2">
        <f t="shared" si="3"/>
        <v>76.2804</v>
      </c>
      <c r="R203">
        <v>2</v>
      </c>
      <c r="S203">
        <v>11</v>
      </c>
      <c r="T203">
        <v>11</v>
      </c>
      <c r="U203">
        <v>21</v>
      </c>
    </row>
    <row r="204" spans="1:21" x14ac:dyDescent="0.2">
      <c r="A204" s="6">
        <v>2009</v>
      </c>
      <c r="B204" t="s">
        <v>35</v>
      </c>
      <c r="C204">
        <v>0</v>
      </c>
      <c r="D204">
        <v>0</v>
      </c>
      <c r="E204">
        <v>1</v>
      </c>
      <c r="F204" s="2">
        <v>0.72</v>
      </c>
      <c r="G204" s="5">
        <v>101</v>
      </c>
      <c r="H204" s="2">
        <v>0.45700000000000002</v>
      </c>
      <c r="I204" s="2">
        <v>0.38100000000000001</v>
      </c>
      <c r="J204" s="2">
        <v>0.71499999999999997</v>
      </c>
      <c r="K204" s="5">
        <v>43.3</v>
      </c>
      <c r="L204" s="5">
        <v>13.9</v>
      </c>
      <c r="M204" s="5">
        <v>5.4</v>
      </c>
      <c r="N204" s="5">
        <v>20.3</v>
      </c>
      <c r="O204" s="5">
        <v>6.7</v>
      </c>
      <c r="P204">
        <v>3</v>
      </c>
      <c r="Q204" s="2">
        <f t="shared" si="3"/>
        <v>72.72</v>
      </c>
      <c r="R204">
        <v>4</v>
      </c>
      <c r="S204">
        <v>4</v>
      </c>
      <c r="T204">
        <v>10</v>
      </c>
      <c r="U204">
        <v>2</v>
      </c>
    </row>
    <row r="205" spans="1:21" x14ac:dyDescent="0.2">
      <c r="A205" s="6">
        <v>2009</v>
      </c>
      <c r="B205" t="s">
        <v>32</v>
      </c>
      <c r="C205">
        <v>0</v>
      </c>
      <c r="D205">
        <v>0</v>
      </c>
      <c r="E205">
        <v>1</v>
      </c>
      <c r="F205" s="2">
        <v>0.57299999999999995</v>
      </c>
      <c r="G205" s="5">
        <v>98.1</v>
      </c>
      <c r="H205" s="2">
        <v>0.45799999999999996</v>
      </c>
      <c r="I205" s="2">
        <v>0.36599999999999999</v>
      </c>
      <c r="J205" s="2">
        <v>0.73699999999999999</v>
      </c>
      <c r="K205" s="5">
        <v>40</v>
      </c>
      <c r="L205" s="5">
        <v>12.8</v>
      </c>
      <c r="M205" s="5">
        <v>4.5999999999999996</v>
      </c>
      <c r="N205" s="5">
        <v>19.600000000000001</v>
      </c>
      <c r="O205" s="5">
        <v>1.6</v>
      </c>
      <c r="P205">
        <v>4</v>
      </c>
      <c r="Q205" s="2">
        <f t="shared" si="3"/>
        <v>56.211299999999994</v>
      </c>
      <c r="R205">
        <v>13</v>
      </c>
      <c r="S205">
        <v>9</v>
      </c>
      <c r="T205">
        <v>19</v>
      </c>
      <c r="U205">
        <v>7</v>
      </c>
    </row>
    <row r="206" spans="1:21" x14ac:dyDescent="0.2">
      <c r="A206" s="6">
        <v>2009</v>
      </c>
      <c r="B206" t="s">
        <v>30</v>
      </c>
      <c r="C206">
        <v>0</v>
      </c>
      <c r="D206">
        <v>0</v>
      </c>
      <c r="E206">
        <v>0</v>
      </c>
      <c r="F206" s="2">
        <v>0.52400000000000002</v>
      </c>
      <c r="G206" s="5">
        <v>98.3</v>
      </c>
      <c r="H206" s="2">
        <v>0.45700000000000002</v>
      </c>
      <c r="I206" s="2">
        <v>0.35700000000000004</v>
      </c>
      <c r="J206" s="2">
        <v>0.754</v>
      </c>
      <c r="K206" s="5">
        <v>39.5</v>
      </c>
      <c r="L206" s="5">
        <v>12.5</v>
      </c>
      <c r="M206" s="5">
        <v>5.5</v>
      </c>
      <c r="N206" s="5">
        <v>20.7</v>
      </c>
      <c r="O206" s="5">
        <v>0.3</v>
      </c>
      <c r="P206">
        <v>5</v>
      </c>
      <c r="Q206" s="2">
        <f t="shared" si="3"/>
        <v>51.5092</v>
      </c>
      <c r="R206">
        <v>14</v>
      </c>
      <c r="S206">
        <v>24</v>
      </c>
      <c r="T206">
        <v>18</v>
      </c>
      <c r="U206">
        <v>9</v>
      </c>
    </row>
    <row r="207" spans="1:21" x14ac:dyDescent="0.2">
      <c r="A207" s="6">
        <v>2009</v>
      </c>
      <c r="B207" t="s">
        <v>41</v>
      </c>
      <c r="C207">
        <v>0</v>
      </c>
      <c r="D207">
        <v>0</v>
      </c>
      <c r="E207">
        <v>0</v>
      </c>
      <c r="F207" s="2">
        <v>0.5</v>
      </c>
      <c r="G207" s="5">
        <v>97.4</v>
      </c>
      <c r="H207" s="2">
        <v>0.45899999999999996</v>
      </c>
      <c r="I207" s="2">
        <v>0.318</v>
      </c>
      <c r="J207" s="2">
        <v>0.745</v>
      </c>
      <c r="K207" s="5">
        <v>41.2</v>
      </c>
      <c r="L207" s="5">
        <v>14.1</v>
      </c>
      <c r="M207" s="5">
        <v>5.0999999999999996</v>
      </c>
      <c r="N207" s="5">
        <v>20.100000000000001</v>
      </c>
      <c r="O207" s="5">
        <v>0.1</v>
      </c>
      <c r="P207">
        <v>6</v>
      </c>
      <c r="Q207" s="2">
        <f t="shared" si="3"/>
        <v>48.7</v>
      </c>
      <c r="R207">
        <v>15</v>
      </c>
      <c r="S207">
        <v>6</v>
      </c>
      <c r="T207">
        <v>22</v>
      </c>
      <c r="U207">
        <v>29</v>
      </c>
    </row>
    <row r="208" spans="1:21" x14ac:dyDescent="0.2">
      <c r="A208" s="6">
        <v>2009</v>
      </c>
      <c r="B208" t="s">
        <v>29</v>
      </c>
      <c r="C208">
        <v>0</v>
      </c>
      <c r="D208">
        <v>0</v>
      </c>
      <c r="E208">
        <v>0</v>
      </c>
      <c r="F208" s="2">
        <v>0.5</v>
      </c>
      <c r="G208" s="5">
        <v>102.2</v>
      </c>
      <c r="H208" s="2">
        <v>0.45700000000000002</v>
      </c>
      <c r="I208" s="2">
        <v>0.38100000000000001</v>
      </c>
      <c r="J208" s="2">
        <v>0.79599999999999993</v>
      </c>
      <c r="K208" s="5">
        <v>42.1</v>
      </c>
      <c r="L208" s="5">
        <v>14.5</v>
      </c>
      <c r="M208" s="5">
        <v>5.5</v>
      </c>
      <c r="N208" s="5">
        <v>20.8</v>
      </c>
      <c r="O208" s="5">
        <v>-0.3</v>
      </c>
      <c r="P208">
        <v>7</v>
      </c>
      <c r="Q208" s="2">
        <f t="shared" si="3"/>
        <v>51.1</v>
      </c>
      <c r="R208">
        <v>16</v>
      </c>
      <c r="S208">
        <v>14</v>
      </c>
      <c r="T208">
        <v>8</v>
      </c>
      <c r="U208">
        <v>23</v>
      </c>
    </row>
    <row r="209" spans="1:21" x14ac:dyDescent="0.2">
      <c r="A209" s="6">
        <v>2009</v>
      </c>
      <c r="B209" t="s">
        <v>33</v>
      </c>
      <c r="C209">
        <v>0</v>
      </c>
      <c r="D209">
        <v>0</v>
      </c>
      <c r="E209">
        <v>0</v>
      </c>
      <c r="F209" s="2">
        <v>0.47599999999999998</v>
      </c>
      <c r="G209" s="5">
        <v>94.2</v>
      </c>
      <c r="H209" s="2">
        <v>0.45399999999999996</v>
      </c>
      <c r="I209" s="2">
        <v>0.34899999999999998</v>
      </c>
      <c r="J209" s="2">
        <v>0.75099999999999989</v>
      </c>
      <c r="K209" s="5">
        <v>41.4</v>
      </c>
      <c r="L209" s="5">
        <v>11.9</v>
      </c>
      <c r="M209" s="5">
        <v>4.5999999999999996</v>
      </c>
      <c r="N209" s="5">
        <v>20.9</v>
      </c>
      <c r="O209" s="5">
        <v>-0.5</v>
      </c>
      <c r="P209">
        <v>8</v>
      </c>
      <c r="Q209" s="2">
        <f t="shared" si="3"/>
        <v>44.839199999999998</v>
      </c>
      <c r="R209">
        <v>17</v>
      </c>
      <c r="S209">
        <v>27</v>
      </c>
      <c r="T209">
        <v>28</v>
      </c>
      <c r="U209">
        <v>28</v>
      </c>
    </row>
    <row r="210" spans="1:21" x14ac:dyDescent="0.2">
      <c r="A210" s="6">
        <v>2010</v>
      </c>
      <c r="B210" t="s">
        <v>24</v>
      </c>
      <c r="C210">
        <v>1</v>
      </c>
      <c r="D210">
        <v>1</v>
      </c>
      <c r="E210">
        <v>1</v>
      </c>
      <c r="F210" s="2">
        <v>0.69499999999999995</v>
      </c>
      <c r="G210" s="5">
        <v>101.7</v>
      </c>
      <c r="H210" s="2">
        <v>0.45700000000000002</v>
      </c>
      <c r="I210" s="2">
        <v>0.34100000000000003</v>
      </c>
      <c r="J210" s="2">
        <v>0.76500000000000001</v>
      </c>
      <c r="K210" s="5">
        <v>44.3</v>
      </c>
      <c r="L210" s="5">
        <v>13.4</v>
      </c>
      <c r="M210" s="5">
        <v>4.9000000000000004</v>
      </c>
      <c r="N210" s="5">
        <v>19.399999999999999</v>
      </c>
      <c r="O210" s="5">
        <v>4.7</v>
      </c>
      <c r="P210">
        <v>1</v>
      </c>
      <c r="Q210" s="2">
        <f t="shared" si="3"/>
        <v>70.6815</v>
      </c>
      <c r="R210">
        <v>6</v>
      </c>
      <c r="S210">
        <v>17</v>
      </c>
      <c r="T210">
        <v>12</v>
      </c>
      <c r="U210">
        <v>10</v>
      </c>
    </row>
    <row r="211" spans="1:21" x14ac:dyDescent="0.2">
      <c r="A211" s="6">
        <v>2010</v>
      </c>
      <c r="B211" t="s">
        <v>45</v>
      </c>
      <c r="C211">
        <v>0</v>
      </c>
      <c r="D211">
        <v>0</v>
      </c>
      <c r="E211">
        <v>1</v>
      </c>
      <c r="F211" s="2">
        <v>0.67100000000000004</v>
      </c>
      <c r="G211" s="5">
        <v>102</v>
      </c>
      <c r="H211" s="2">
        <v>0.46399999999999997</v>
      </c>
      <c r="I211" s="2">
        <v>0.37200000000000005</v>
      </c>
      <c r="J211" s="2">
        <v>0.81599999999999995</v>
      </c>
      <c r="K211" s="5">
        <v>41.7</v>
      </c>
      <c r="L211" s="5">
        <v>12.9</v>
      </c>
      <c r="M211" s="5">
        <v>5.5</v>
      </c>
      <c r="N211" s="5">
        <v>19.100000000000001</v>
      </c>
      <c r="O211" s="5">
        <v>2.7</v>
      </c>
      <c r="P211">
        <v>2</v>
      </c>
      <c r="Q211" s="2">
        <f t="shared" si="3"/>
        <v>68.442000000000007</v>
      </c>
      <c r="R211">
        <v>12</v>
      </c>
      <c r="S211">
        <v>25</v>
      </c>
      <c r="T211">
        <v>11</v>
      </c>
      <c r="U211">
        <v>13</v>
      </c>
    </row>
    <row r="212" spans="1:21" x14ac:dyDescent="0.2">
      <c r="A212" s="6">
        <v>2010</v>
      </c>
      <c r="B212" t="s">
        <v>27</v>
      </c>
      <c r="C212">
        <v>0</v>
      </c>
      <c r="D212">
        <v>0</v>
      </c>
      <c r="E212">
        <v>1</v>
      </c>
      <c r="F212" s="2">
        <v>0.65900000000000003</v>
      </c>
      <c r="G212" s="5">
        <v>110.2</v>
      </c>
      <c r="H212" s="2">
        <v>0.49200000000000005</v>
      </c>
      <c r="I212" s="2">
        <v>0.41200000000000003</v>
      </c>
      <c r="J212" s="2">
        <v>0.77</v>
      </c>
      <c r="K212" s="5">
        <v>43</v>
      </c>
      <c r="L212" s="5">
        <v>14.8</v>
      </c>
      <c r="M212" s="5">
        <v>5.0999999999999996</v>
      </c>
      <c r="N212" s="5">
        <v>20.9</v>
      </c>
      <c r="O212" s="5">
        <v>4.9000000000000004</v>
      </c>
      <c r="P212">
        <v>3</v>
      </c>
      <c r="Q212" s="2">
        <f t="shared" si="3"/>
        <v>72.621800000000007</v>
      </c>
      <c r="R212">
        <v>7</v>
      </c>
      <c r="S212">
        <v>9</v>
      </c>
      <c r="T212">
        <v>1</v>
      </c>
      <c r="U212">
        <v>6</v>
      </c>
    </row>
    <row r="213" spans="1:21" x14ac:dyDescent="0.2">
      <c r="A213" s="6">
        <v>2010</v>
      </c>
      <c r="B213" t="s">
        <v>49</v>
      </c>
      <c r="C213">
        <v>0</v>
      </c>
      <c r="D213">
        <v>0</v>
      </c>
      <c r="E213">
        <v>1</v>
      </c>
      <c r="F213" s="2">
        <v>0.64600000000000002</v>
      </c>
      <c r="G213" s="5">
        <v>106.5</v>
      </c>
      <c r="H213" s="2">
        <v>0.46799999999999997</v>
      </c>
      <c r="I213" s="2">
        <v>0.35899999999999999</v>
      </c>
      <c r="J213" s="2">
        <v>0.77200000000000002</v>
      </c>
      <c r="K213" s="5">
        <v>41.4</v>
      </c>
      <c r="L213" s="5">
        <v>13.9</v>
      </c>
      <c r="M213" s="5">
        <v>5.0999999999999996</v>
      </c>
      <c r="N213" s="5">
        <v>22.5</v>
      </c>
      <c r="O213" s="5">
        <v>4.0999999999999996</v>
      </c>
      <c r="P213">
        <v>4</v>
      </c>
      <c r="Q213" s="2">
        <f t="shared" si="3"/>
        <v>68.799000000000007</v>
      </c>
      <c r="R213">
        <v>8</v>
      </c>
      <c r="S213">
        <v>1</v>
      </c>
      <c r="T213">
        <v>3</v>
      </c>
      <c r="U213">
        <v>12</v>
      </c>
    </row>
    <row r="214" spans="1:21" x14ac:dyDescent="0.2">
      <c r="A214" s="6">
        <v>2010</v>
      </c>
      <c r="B214" t="s">
        <v>21</v>
      </c>
      <c r="C214">
        <v>0</v>
      </c>
      <c r="D214">
        <v>0</v>
      </c>
      <c r="E214">
        <v>0</v>
      </c>
      <c r="F214" s="2">
        <v>0.64600000000000002</v>
      </c>
      <c r="G214" s="5">
        <v>104.2</v>
      </c>
      <c r="H214" s="2">
        <v>0.49099999999999999</v>
      </c>
      <c r="I214" s="2">
        <v>0.36399999999999999</v>
      </c>
      <c r="J214" s="2">
        <v>0.74099999999999999</v>
      </c>
      <c r="K214" s="5">
        <v>42.2</v>
      </c>
      <c r="L214" s="5">
        <v>15.2</v>
      </c>
      <c r="M214" s="5">
        <v>4.9000000000000004</v>
      </c>
      <c r="N214" s="5">
        <v>22.7</v>
      </c>
      <c r="O214" s="5">
        <v>5.3</v>
      </c>
      <c r="P214">
        <v>5</v>
      </c>
      <c r="Q214" s="2">
        <f t="shared" si="3"/>
        <v>67.313200000000009</v>
      </c>
      <c r="R214">
        <v>3</v>
      </c>
      <c r="S214">
        <v>2</v>
      </c>
      <c r="T214">
        <v>4</v>
      </c>
      <c r="U214">
        <v>25</v>
      </c>
    </row>
    <row r="215" spans="1:21" x14ac:dyDescent="0.2">
      <c r="A215" s="6">
        <v>2010</v>
      </c>
      <c r="B215" t="s">
        <v>25</v>
      </c>
      <c r="C215">
        <v>0</v>
      </c>
      <c r="D215">
        <v>0</v>
      </c>
      <c r="E215">
        <v>0</v>
      </c>
      <c r="F215" s="2">
        <v>0.61</v>
      </c>
      <c r="G215" s="5">
        <v>98.1</v>
      </c>
      <c r="H215" s="2">
        <v>0.46100000000000002</v>
      </c>
      <c r="I215" s="2">
        <v>0.35399999999999998</v>
      </c>
      <c r="J215" s="2">
        <v>0.79</v>
      </c>
      <c r="K215" s="5">
        <v>40.200000000000003</v>
      </c>
      <c r="L215" s="5">
        <v>12.3</v>
      </c>
      <c r="M215" s="5">
        <v>4.3</v>
      </c>
      <c r="N215" s="5">
        <v>20.9</v>
      </c>
      <c r="O215" s="5">
        <v>3.3</v>
      </c>
      <c r="P215">
        <v>6</v>
      </c>
      <c r="Q215" s="2">
        <f t="shared" si="3"/>
        <v>59.840999999999994</v>
      </c>
      <c r="R215">
        <v>11</v>
      </c>
      <c r="S215">
        <v>12</v>
      </c>
      <c r="T215">
        <v>21</v>
      </c>
      <c r="U215">
        <v>19</v>
      </c>
    </row>
    <row r="216" spans="1:21" x14ac:dyDescent="0.2">
      <c r="A216" s="6">
        <v>2010</v>
      </c>
      <c r="B216" t="s">
        <v>37</v>
      </c>
      <c r="C216">
        <v>0</v>
      </c>
      <c r="D216">
        <v>0</v>
      </c>
      <c r="E216">
        <v>0</v>
      </c>
      <c r="F216" s="2">
        <v>0.61</v>
      </c>
      <c r="G216" s="5">
        <v>101.4</v>
      </c>
      <c r="H216" s="2">
        <v>0.47299999999999998</v>
      </c>
      <c r="I216" s="2">
        <v>0.35799999999999998</v>
      </c>
      <c r="J216" s="2">
        <v>0.74</v>
      </c>
      <c r="K216" s="5">
        <v>42.8</v>
      </c>
      <c r="L216" s="5">
        <v>13.6</v>
      </c>
      <c r="M216" s="5">
        <v>4.5999999999999996</v>
      </c>
      <c r="N216" s="5">
        <v>20.399999999999999</v>
      </c>
      <c r="O216" s="5">
        <v>5.0999999999999996</v>
      </c>
      <c r="P216">
        <v>7</v>
      </c>
      <c r="Q216" s="2">
        <f t="shared" si="3"/>
        <v>61.853999999999999</v>
      </c>
      <c r="R216">
        <v>4</v>
      </c>
      <c r="S216">
        <v>18</v>
      </c>
      <c r="T216">
        <v>15</v>
      </c>
      <c r="U216">
        <v>11</v>
      </c>
    </row>
    <row r="217" spans="1:21" x14ac:dyDescent="0.2">
      <c r="A217" s="6">
        <v>2010</v>
      </c>
      <c r="B217" t="s">
        <v>52</v>
      </c>
      <c r="C217">
        <v>0</v>
      </c>
      <c r="D217">
        <v>0</v>
      </c>
      <c r="E217">
        <v>0</v>
      </c>
      <c r="F217" s="2">
        <v>0.61</v>
      </c>
      <c r="G217" s="5">
        <v>101.5</v>
      </c>
      <c r="H217" s="2">
        <v>0.46200000000000002</v>
      </c>
      <c r="I217" s="2">
        <v>0.34</v>
      </c>
      <c r="J217" s="2">
        <v>0.80500000000000005</v>
      </c>
      <c r="K217" s="5">
        <v>43.5</v>
      </c>
      <c r="L217" s="5">
        <v>15</v>
      </c>
      <c r="M217" s="5">
        <v>5.9</v>
      </c>
      <c r="N217" s="5">
        <v>21.3</v>
      </c>
      <c r="O217" s="5">
        <v>3.5</v>
      </c>
      <c r="P217">
        <v>8</v>
      </c>
      <c r="Q217" s="2">
        <f t="shared" si="3"/>
        <v>61.914999999999999</v>
      </c>
      <c r="R217">
        <v>10</v>
      </c>
      <c r="S217">
        <v>3</v>
      </c>
      <c r="T217">
        <v>14</v>
      </c>
      <c r="U217">
        <v>23</v>
      </c>
    </row>
    <row r="218" spans="1:21" x14ac:dyDescent="0.2">
      <c r="A218" s="6">
        <v>2010</v>
      </c>
      <c r="B218" t="s">
        <v>39</v>
      </c>
      <c r="C218">
        <v>0</v>
      </c>
      <c r="D218">
        <v>1</v>
      </c>
      <c r="E218">
        <v>1</v>
      </c>
      <c r="F218" s="2">
        <v>0.74399999999999999</v>
      </c>
      <c r="G218" s="5">
        <v>102.1</v>
      </c>
      <c r="H218" s="2">
        <v>0.48499999999999999</v>
      </c>
      <c r="I218" s="2">
        <v>0.38100000000000001</v>
      </c>
      <c r="J218" s="2">
        <v>0.72</v>
      </c>
      <c r="K218" s="5">
        <v>42.5</v>
      </c>
      <c r="L218" s="5">
        <v>13.9</v>
      </c>
      <c r="M218" s="5">
        <v>5.2</v>
      </c>
      <c r="N218" s="5">
        <v>19.399999999999999</v>
      </c>
      <c r="O218" s="5">
        <v>6.5</v>
      </c>
      <c r="P218">
        <v>1</v>
      </c>
      <c r="Q218" s="2">
        <f t="shared" si="3"/>
        <v>75.962399999999988</v>
      </c>
      <c r="R218">
        <v>2</v>
      </c>
      <c r="S218">
        <v>5</v>
      </c>
      <c r="T218">
        <v>9</v>
      </c>
      <c r="U218">
        <v>8</v>
      </c>
    </row>
    <row r="219" spans="1:21" x14ac:dyDescent="0.2">
      <c r="A219" s="6">
        <v>2010</v>
      </c>
      <c r="B219" t="s">
        <v>35</v>
      </c>
      <c r="C219">
        <v>0</v>
      </c>
      <c r="D219">
        <v>0</v>
      </c>
      <c r="E219">
        <v>1</v>
      </c>
      <c r="F219" s="2">
        <v>0.72</v>
      </c>
      <c r="G219" s="5">
        <v>102.8</v>
      </c>
      <c r="H219" s="2">
        <v>0.47</v>
      </c>
      <c r="I219" s="2">
        <v>0.375</v>
      </c>
      <c r="J219" s="2">
        <v>0.72400000000000009</v>
      </c>
      <c r="K219" s="5">
        <v>43.2</v>
      </c>
      <c r="L219" s="5">
        <v>14.1</v>
      </c>
      <c r="M219" s="5">
        <v>5.6</v>
      </c>
      <c r="N219" s="5">
        <v>19.899999999999999</v>
      </c>
      <c r="O219" s="5">
        <v>7.5</v>
      </c>
      <c r="P219">
        <v>2</v>
      </c>
      <c r="Q219" s="2">
        <f t="shared" si="3"/>
        <v>74.015999999999991</v>
      </c>
      <c r="R219">
        <v>1</v>
      </c>
      <c r="S219">
        <v>7</v>
      </c>
      <c r="T219">
        <v>6</v>
      </c>
      <c r="U219">
        <v>1</v>
      </c>
    </row>
    <row r="220" spans="1:21" x14ac:dyDescent="0.2">
      <c r="A220" s="6">
        <v>2010</v>
      </c>
      <c r="B220" t="s">
        <v>32</v>
      </c>
      <c r="C220">
        <v>0</v>
      </c>
      <c r="D220">
        <v>0</v>
      </c>
      <c r="E220">
        <v>1</v>
      </c>
      <c r="F220" s="2">
        <v>0.64600000000000002</v>
      </c>
      <c r="G220" s="5">
        <v>101.7</v>
      </c>
      <c r="H220" s="2">
        <v>0.46799999999999997</v>
      </c>
      <c r="I220" s="2">
        <v>0.36</v>
      </c>
      <c r="J220" s="2">
        <v>0.75900000000000001</v>
      </c>
      <c r="K220" s="5">
        <v>41.7</v>
      </c>
      <c r="L220" s="5">
        <v>12</v>
      </c>
      <c r="M220" s="5">
        <v>5</v>
      </c>
      <c r="N220" s="5">
        <v>19.899999999999999</v>
      </c>
      <c r="O220" s="5">
        <v>4.7</v>
      </c>
      <c r="P220">
        <v>3</v>
      </c>
      <c r="Q220" s="2">
        <f t="shared" si="3"/>
        <v>65.6982</v>
      </c>
      <c r="R220">
        <v>5</v>
      </c>
      <c r="S220">
        <v>23</v>
      </c>
      <c r="T220">
        <v>13</v>
      </c>
      <c r="U220">
        <v>15</v>
      </c>
    </row>
    <row r="221" spans="1:21" x14ac:dyDescent="0.2">
      <c r="A221" s="6">
        <v>2010</v>
      </c>
      <c r="B221" t="s">
        <v>46</v>
      </c>
      <c r="C221">
        <v>0</v>
      </c>
      <c r="D221">
        <v>0</v>
      </c>
      <c r="E221">
        <v>1</v>
      </c>
      <c r="F221" s="2">
        <v>0.61</v>
      </c>
      <c r="G221" s="5">
        <v>99.2</v>
      </c>
      <c r="H221" s="2">
        <v>0.48299999999999998</v>
      </c>
      <c r="I221" s="2">
        <v>0.34799999999999998</v>
      </c>
      <c r="J221" s="2">
        <v>0.746</v>
      </c>
      <c r="K221" s="5">
        <v>38.6</v>
      </c>
      <c r="L221" s="5">
        <v>14.9</v>
      </c>
      <c r="M221" s="5">
        <v>4.9000000000000004</v>
      </c>
      <c r="N221" s="5">
        <v>22.1</v>
      </c>
      <c r="O221" s="5">
        <v>3.7</v>
      </c>
      <c r="P221">
        <v>4</v>
      </c>
      <c r="Q221" s="2">
        <f t="shared" si="3"/>
        <v>60.512</v>
      </c>
      <c r="R221">
        <v>9</v>
      </c>
      <c r="S221">
        <v>10</v>
      </c>
      <c r="T221">
        <v>19</v>
      </c>
      <c r="U221">
        <v>16</v>
      </c>
    </row>
    <row r="222" spans="1:21" x14ac:dyDescent="0.2">
      <c r="A222" s="6">
        <v>2010</v>
      </c>
      <c r="B222" t="s">
        <v>30</v>
      </c>
      <c r="C222">
        <v>0</v>
      </c>
      <c r="D222">
        <v>0</v>
      </c>
      <c r="E222">
        <v>0</v>
      </c>
      <c r="F222" s="2">
        <v>0.57299999999999995</v>
      </c>
      <c r="G222" s="5">
        <v>96.5</v>
      </c>
      <c r="H222" s="2">
        <v>0.45799999999999996</v>
      </c>
      <c r="I222" s="2">
        <v>0.34600000000000003</v>
      </c>
      <c r="J222" s="2">
        <v>0.752</v>
      </c>
      <c r="K222" s="5">
        <v>41.8</v>
      </c>
      <c r="L222" s="5">
        <v>13.2</v>
      </c>
      <c r="M222" s="5">
        <v>5.6</v>
      </c>
      <c r="N222" s="5">
        <v>20.9</v>
      </c>
      <c r="O222" s="5">
        <v>2.2999999999999998</v>
      </c>
      <c r="P222">
        <v>5</v>
      </c>
      <c r="Q222" s="2">
        <f t="shared" si="3"/>
        <v>55.294499999999992</v>
      </c>
      <c r="R222">
        <v>13</v>
      </c>
      <c r="S222">
        <v>21</v>
      </c>
      <c r="T222">
        <v>25</v>
      </c>
      <c r="U222">
        <v>17</v>
      </c>
    </row>
    <row r="223" spans="1:21" x14ac:dyDescent="0.2">
      <c r="A223" s="6">
        <v>2010</v>
      </c>
      <c r="B223" t="s">
        <v>42</v>
      </c>
      <c r="C223">
        <v>0</v>
      </c>
      <c r="D223">
        <v>0</v>
      </c>
      <c r="E223">
        <v>0</v>
      </c>
      <c r="F223" s="2">
        <v>0.56100000000000005</v>
      </c>
      <c r="G223" s="5">
        <v>97.7</v>
      </c>
      <c r="H223" s="2">
        <v>0.436</v>
      </c>
      <c r="I223" s="2">
        <v>0.35600000000000004</v>
      </c>
      <c r="J223" s="2">
        <v>0.755</v>
      </c>
      <c r="K223" s="5">
        <v>43</v>
      </c>
      <c r="L223" s="5">
        <v>13.2</v>
      </c>
      <c r="M223" s="5">
        <v>4.7</v>
      </c>
      <c r="N223" s="5">
        <v>22.2</v>
      </c>
      <c r="O223" s="5">
        <v>1.7</v>
      </c>
      <c r="P223">
        <v>6</v>
      </c>
      <c r="Q223" s="2">
        <f t="shared" si="3"/>
        <v>54.809700000000007</v>
      </c>
      <c r="R223">
        <v>14</v>
      </c>
      <c r="S223">
        <v>29</v>
      </c>
      <c r="T223">
        <v>23</v>
      </c>
      <c r="U223">
        <v>5</v>
      </c>
    </row>
    <row r="224" spans="1:21" x14ac:dyDescent="0.2">
      <c r="A224" s="6">
        <v>2010</v>
      </c>
      <c r="B224" t="s">
        <v>53</v>
      </c>
      <c r="C224">
        <v>0</v>
      </c>
      <c r="D224">
        <v>0</v>
      </c>
      <c r="E224">
        <v>0</v>
      </c>
      <c r="F224" s="2">
        <v>0.53700000000000003</v>
      </c>
      <c r="G224" s="5">
        <v>95.3</v>
      </c>
      <c r="H224" s="2">
        <v>0.45299999999999996</v>
      </c>
      <c r="I224" s="2">
        <v>0.34600000000000003</v>
      </c>
      <c r="J224" s="2">
        <v>0.75099999999999989</v>
      </c>
      <c r="K224" s="5">
        <v>40.799999999999997</v>
      </c>
      <c r="L224" s="5">
        <v>15.7</v>
      </c>
      <c r="M224" s="5">
        <v>5.4</v>
      </c>
      <c r="N224" s="5">
        <v>19.5</v>
      </c>
      <c r="O224" s="5">
        <v>1.5</v>
      </c>
      <c r="P224">
        <v>7</v>
      </c>
      <c r="Q224" s="2">
        <f t="shared" si="3"/>
        <v>51.176099999999998</v>
      </c>
      <c r="R224">
        <v>15</v>
      </c>
      <c r="S224">
        <v>5</v>
      </c>
      <c r="T224">
        <v>28</v>
      </c>
      <c r="U224">
        <v>22</v>
      </c>
    </row>
    <row r="225" spans="1:21" x14ac:dyDescent="0.2">
      <c r="A225" s="6">
        <v>2010</v>
      </c>
      <c r="B225" t="s">
        <v>29</v>
      </c>
      <c r="C225">
        <v>0</v>
      </c>
      <c r="D225">
        <v>0</v>
      </c>
      <c r="E225">
        <v>0</v>
      </c>
      <c r="F225" s="2">
        <v>0.5</v>
      </c>
      <c r="G225" s="5">
        <v>97.5</v>
      </c>
      <c r="H225" s="2">
        <v>0.45100000000000001</v>
      </c>
      <c r="I225" s="2">
        <v>0.33</v>
      </c>
      <c r="J225" s="2">
        <v>0.754</v>
      </c>
      <c r="K225" s="5">
        <v>44.5</v>
      </c>
      <c r="L225" s="5">
        <v>14.3</v>
      </c>
      <c r="M225" s="5">
        <v>5.8</v>
      </c>
      <c r="N225" s="5">
        <v>20.100000000000001</v>
      </c>
      <c r="O225" s="5">
        <v>-1.6</v>
      </c>
      <c r="P225">
        <v>8</v>
      </c>
      <c r="Q225" s="2">
        <f t="shared" si="3"/>
        <v>48.75</v>
      </c>
      <c r="R225">
        <v>18</v>
      </c>
      <c r="S225">
        <v>20</v>
      </c>
      <c r="T225">
        <v>24</v>
      </c>
      <c r="U225">
        <v>29</v>
      </c>
    </row>
    <row r="226" spans="1:21" x14ac:dyDescent="0.2">
      <c r="A226" s="6">
        <v>2011</v>
      </c>
      <c r="B226" t="s">
        <v>29</v>
      </c>
      <c r="C226">
        <v>0</v>
      </c>
      <c r="D226">
        <v>1</v>
      </c>
      <c r="E226">
        <v>1</v>
      </c>
      <c r="F226" s="2">
        <v>0.75600000000000001</v>
      </c>
      <c r="G226" s="5">
        <v>98.6</v>
      </c>
      <c r="H226" s="2">
        <v>0.46200000000000002</v>
      </c>
      <c r="I226" s="2">
        <v>0.36099999999999999</v>
      </c>
      <c r="J226" s="2">
        <v>0.74299999999999999</v>
      </c>
      <c r="K226" s="5">
        <v>44.2</v>
      </c>
      <c r="L226" s="5">
        <v>14.2</v>
      </c>
      <c r="M226" s="5">
        <v>5.7</v>
      </c>
      <c r="N226" s="5">
        <v>20</v>
      </c>
      <c r="O226" s="5">
        <v>7.3</v>
      </c>
      <c r="P226">
        <v>1</v>
      </c>
      <c r="Q226" s="2">
        <f t="shared" si="3"/>
        <v>74.541600000000003</v>
      </c>
      <c r="R226">
        <v>1</v>
      </c>
      <c r="S226">
        <v>11</v>
      </c>
      <c r="T226">
        <v>20</v>
      </c>
      <c r="U226">
        <v>17</v>
      </c>
    </row>
    <row r="227" spans="1:21" x14ac:dyDescent="0.2">
      <c r="A227" s="6">
        <v>2011</v>
      </c>
      <c r="B227" t="s">
        <v>30</v>
      </c>
      <c r="C227">
        <v>0</v>
      </c>
      <c r="D227">
        <v>0</v>
      </c>
      <c r="E227">
        <v>1</v>
      </c>
      <c r="F227" s="2">
        <v>0.70699999999999996</v>
      </c>
      <c r="G227" s="5">
        <v>102.1</v>
      </c>
      <c r="H227" s="2">
        <v>0.48100000000000004</v>
      </c>
      <c r="I227" s="2">
        <v>0.37</v>
      </c>
      <c r="J227" s="2">
        <v>0.76900000000000002</v>
      </c>
      <c r="K227" s="5">
        <v>42.1</v>
      </c>
      <c r="L227" s="5">
        <v>13.9</v>
      </c>
      <c r="M227" s="5">
        <v>5.2</v>
      </c>
      <c r="N227" s="5">
        <v>20.399999999999999</v>
      </c>
      <c r="O227" s="5">
        <v>7.5</v>
      </c>
      <c r="P227">
        <v>2</v>
      </c>
      <c r="Q227" s="2">
        <f t="shared" si="3"/>
        <v>72.184699999999992</v>
      </c>
      <c r="R227">
        <v>2</v>
      </c>
      <c r="S227">
        <v>3</v>
      </c>
      <c r="T227">
        <v>8</v>
      </c>
      <c r="U227">
        <v>15</v>
      </c>
    </row>
    <row r="228" spans="1:21" x14ac:dyDescent="0.2">
      <c r="A228" s="6">
        <v>2011</v>
      </c>
      <c r="B228" t="s">
        <v>46</v>
      </c>
      <c r="C228">
        <v>0</v>
      </c>
      <c r="D228">
        <v>0</v>
      </c>
      <c r="E228">
        <v>1</v>
      </c>
      <c r="F228" s="2">
        <v>0.68300000000000005</v>
      </c>
      <c r="G228" s="5">
        <v>96.5</v>
      </c>
      <c r="H228" s="2">
        <v>0.48599999999999999</v>
      </c>
      <c r="I228" s="2">
        <v>0.36499999999999999</v>
      </c>
      <c r="J228" s="2">
        <v>0.77</v>
      </c>
      <c r="K228" s="5">
        <v>38.799999999999997</v>
      </c>
      <c r="L228" s="5">
        <v>14.6</v>
      </c>
      <c r="M228" s="5">
        <v>4.2</v>
      </c>
      <c r="N228" s="5">
        <v>20.5</v>
      </c>
      <c r="O228" s="5">
        <v>5.4</v>
      </c>
      <c r="P228">
        <v>3</v>
      </c>
      <c r="Q228" s="2">
        <f t="shared" si="3"/>
        <v>65.909500000000008</v>
      </c>
      <c r="R228">
        <v>5</v>
      </c>
      <c r="S228">
        <v>22</v>
      </c>
      <c r="T228">
        <v>23</v>
      </c>
      <c r="U228">
        <v>28</v>
      </c>
    </row>
    <row r="229" spans="1:21" x14ac:dyDescent="0.2">
      <c r="A229" s="6">
        <v>2011</v>
      </c>
      <c r="B229" t="s">
        <v>35</v>
      </c>
      <c r="C229">
        <v>0</v>
      </c>
      <c r="D229">
        <v>0</v>
      </c>
      <c r="E229">
        <v>1</v>
      </c>
      <c r="F229" s="2">
        <v>0.63400000000000001</v>
      </c>
      <c r="G229" s="5">
        <v>99.2</v>
      </c>
      <c r="H229" s="2">
        <v>0.46100000000000002</v>
      </c>
      <c r="I229" s="2">
        <v>0.36599999999999999</v>
      </c>
      <c r="J229" s="2">
        <v>0.69200000000000006</v>
      </c>
      <c r="K229" s="5">
        <v>43.2</v>
      </c>
      <c r="L229" s="5">
        <v>14.9</v>
      </c>
      <c r="M229" s="5">
        <v>4.7</v>
      </c>
      <c r="N229" s="5">
        <v>20</v>
      </c>
      <c r="O229" s="5">
        <v>5.5</v>
      </c>
      <c r="P229">
        <v>4</v>
      </c>
      <c r="Q229" s="2">
        <f t="shared" si="3"/>
        <v>62.892800000000001</v>
      </c>
      <c r="R229">
        <v>6</v>
      </c>
      <c r="S229">
        <v>5</v>
      </c>
      <c r="T229">
        <v>16</v>
      </c>
      <c r="U229">
        <v>1</v>
      </c>
    </row>
    <row r="230" spans="1:21" x14ac:dyDescent="0.2">
      <c r="A230" s="6">
        <v>2011</v>
      </c>
      <c r="B230" t="s">
        <v>32</v>
      </c>
      <c r="C230">
        <v>0</v>
      </c>
      <c r="D230">
        <v>0</v>
      </c>
      <c r="E230">
        <v>0</v>
      </c>
      <c r="F230" s="2">
        <v>0.53700000000000003</v>
      </c>
      <c r="G230" s="5">
        <v>95</v>
      </c>
      <c r="H230" s="2">
        <v>0.46200000000000002</v>
      </c>
      <c r="I230" s="2">
        <v>0.35200000000000004</v>
      </c>
      <c r="J230" s="2">
        <v>0.77900000000000003</v>
      </c>
      <c r="K230" s="5">
        <v>39.299999999999997</v>
      </c>
      <c r="L230" s="5">
        <v>13.6</v>
      </c>
      <c r="M230" s="5">
        <v>4.2</v>
      </c>
      <c r="N230" s="5">
        <v>19</v>
      </c>
      <c r="O230" s="5">
        <v>-0.8</v>
      </c>
      <c r="P230">
        <v>5</v>
      </c>
      <c r="Q230" s="2">
        <f t="shared" si="3"/>
        <v>51.015000000000001</v>
      </c>
      <c r="R230">
        <v>16</v>
      </c>
      <c r="S230">
        <v>29</v>
      </c>
      <c r="T230">
        <v>26</v>
      </c>
      <c r="U230">
        <v>16</v>
      </c>
    </row>
    <row r="231" spans="1:21" x14ac:dyDescent="0.2">
      <c r="A231" s="6">
        <v>2011</v>
      </c>
      <c r="B231" t="s">
        <v>31</v>
      </c>
      <c r="C231">
        <v>0</v>
      </c>
      <c r="D231">
        <v>0</v>
      </c>
      <c r="E231">
        <v>0</v>
      </c>
      <c r="F231" s="2">
        <v>0.51200000000000001</v>
      </c>
      <c r="G231" s="5">
        <v>106.5</v>
      </c>
      <c r="H231" s="2">
        <v>0.45700000000000002</v>
      </c>
      <c r="I231" s="2">
        <v>0.36799999999999999</v>
      </c>
      <c r="J231" s="2">
        <v>0.80900000000000005</v>
      </c>
      <c r="K231" s="5">
        <v>40.5</v>
      </c>
      <c r="L231" s="5">
        <v>13.7</v>
      </c>
      <c r="M231" s="5">
        <v>5.8</v>
      </c>
      <c r="N231" s="5">
        <v>21.3</v>
      </c>
      <c r="O231" s="5">
        <v>0.8</v>
      </c>
      <c r="P231">
        <v>6</v>
      </c>
      <c r="Q231" s="2">
        <f t="shared" si="3"/>
        <v>54.527999999999999</v>
      </c>
      <c r="R231">
        <v>15</v>
      </c>
      <c r="S231">
        <v>6</v>
      </c>
      <c r="T231">
        <v>2</v>
      </c>
      <c r="U231">
        <v>2</v>
      </c>
    </row>
    <row r="232" spans="1:21" x14ac:dyDescent="0.2">
      <c r="A232" s="6">
        <v>2011</v>
      </c>
      <c r="B232" t="s">
        <v>41</v>
      </c>
      <c r="C232">
        <v>0</v>
      </c>
      <c r="D232">
        <v>0</v>
      </c>
      <c r="E232">
        <v>0</v>
      </c>
      <c r="F232" s="2">
        <v>0.5</v>
      </c>
      <c r="G232" s="5">
        <v>99</v>
      </c>
      <c r="H232" s="2">
        <v>0.46100000000000002</v>
      </c>
      <c r="I232" s="2">
        <v>0.35499999999999998</v>
      </c>
      <c r="J232" s="2">
        <v>0.77</v>
      </c>
      <c r="K232" s="5">
        <v>41.8</v>
      </c>
      <c r="L232" s="5">
        <v>13</v>
      </c>
      <c r="M232" s="5">
        <v>4.3</v>
      </c>
      <c r="N232" s="5">
        <v>19.399999999999999</v>
      </c>
      <c r="O232" s="5">
        <v>1.5</v>
      </c>
      <c r="P232">
        <v>7</v>
      </c>
      <c r="Q232" s="2">
        <f t="shared" si="3"/>
        <v>49.5</v>
      </c>
      <c r="R232">
        <v>13</v>
      </c>
      <c r="S232">
        <v>26</v>
      </c>
      <c r="T232">
        <v>18</v>
      </c>
      <c r="U232">
        <v>24</v>
      </c>
    </row>
    <row r="233" spans="1:21" x14ac:dyDescent="0.2">
      <c r="A233" s="6">
        <v>2011</v>
      </c>
      <c r="B233" t="s">
        <v>38</v>
      </c>
      <c r="C233">
        <v>0</v>
      </c>
      <c r="D233">
        <v>0</v>
      </c>
      <c r="E233">
        <v>0</v>
      </c>
      <c r="F233" s="2">
        <v>0.45100000000000001</v>
      </c>
      <c r="G233" s="5">
        <v>99.8</v>
      </c>
      <c r="H233" s="2">
        <v>0.442</v>
      </c>
      <c r="I233" s="2">
        <v>0.35399999999999998</v>
      </c>
      <c r="J233" s="2">
        <v>0.78200000000000003</v>
      </c>
      <c r="K233" s="5">
        <v>43.5</v>
      </c>
      <c r="L233" s="5">
        <v>15.4</v>
      </c>
      <c r="M233" s="5">
        <v>5.6</v>
      </c>
      <c r="N233" s="5">
        <v>21.7</v>
      </c>
      <c r="O233" s="5">
        <v>-1.1000000000000001</v>
      </c>
      <c r="P233">
        <v>8</v>
      </c>
      <c r="Q233" s="2">
        <f t="shared" si="3"/>
        <v>45.009799999999998</v>
      </c>
      <c r="R233">
        <v>19</v>
      </c>
      <c r="S233">
        <v>10</v>
      </c>
      <c r="T233">
        <v>13</v>
      </c>
      <c r="U233">
        <v>9</v>
      </c>
    </row>
    <row r="234" spans="1:21" x14ac:dyDescent="0.2">
      <c r="A234" s="6">
        <v>2011</v>
      </c>
      <c r="B234" t="s">
        <v>37</v>
      </c>
      <c r="C234">
        <v>0</v>
      </c>
      <c r="D234">
        <v>1</v>
      </c>
      <c r="E234">
        <v>1</v>
      </c>
      <c r="F234" s="2">
        <v>0.74399999999999999</v>
      </c>
      <c r="G234" s="5">
        <v>103.7</v>
      </c>
      <c r="H234" s="2">
        <v>0.47499999999999998</v>
      </c>
      <c r="I234" s="2">
        <v>0.39700000000000002</v>
      </c>
      <c r="J234" s="2">
        <v>0.76700000000000002</v>
      </c>
      <c r="K234" s="5">
        <v>41.9</v>
      </c>
      <c r="L234" s="5">
        <v>13.4</v>
      </c>
      <c r="M234" s="5">
        <v>4.5</v>
      </c>
      <c r="N234" s="5">
        <v>19</v>
      </c>
      <c r="O234" s="5">
        <v>5.7</v>
      </c>
      <c r="P234">
        <v>1</v>
      </c>
      <c r="Q234" s="2">
        <f t="shared" si="3"/>
        <v>77.152799999999999</v>
      </c>
      <c r="R234">
        <v>4</v>
      </c>
      <c r="S234">
        <v>14</v>
      </c>
      <c r="T234">
        <v>6</v>
      </c>
      <c r="U234">
        <v>7</v>
      </c>
    </row>
    <row r="235" spans="1:21" x14ac:dyDescent="0.2">
      <c r="A235" s="6">
        <v>2011</v>
      </c>
      <c r="B235" t="s">
        <v>24</v>
      </c>
      <c r="C235">
        <v>0</v>
      </c>
      <c r="D235">
        <v>0</v>
      </c>
      <c r="E235">
        <v>1</v>
      </c>
      <c r="F235" s="2">
        <v>0.69499999999999995</v>
      </c>
      <c r="G235" s="5">
        <v>101.5</v>
      </c>
      <c r="H235" s="2">
        <v>0.46299999999999997</v>
      </c>
      <c r="I235" s="2">
        <v>0.35200000000000004</v>
      </c>
      <c r="J235" s="2">
        <v>0.77900000000000003</v>
      </c>
      <c r="K235" s="5">
        <v>44</v>
      </c>
      <c r="L235" s="5">
        <v>13.1</v>
      </c>
      <c r="M235" s="5">
        <v>5.0999999999999996</v>
      </c>
      <c r="N235" s="5">
        <v>19</v>
      </c>
      <c r="O235" s="5">
        <v>6.1</v>
      </c>
      <c r="P235">
        <v>2</v>
      </c>
      <c r="Q235" s="2">
        <f t="shared" si="3"/>
        <v>70.54249999999999</v>
      </c>
      <c r="R235">
        <v>3</v>
      </c>
      <c r="S235">
        <v>17</v>
      </c>
      <c r="T235">
        <v>9</v>
      </c>
      <c r="U235">
        <v>14</v>
      </c>
    </row>
    <row r="236" spans="1:21" x14ac:dyDescent="0.2">
      <c r="A236" s="6">
        <v>2011</v>
      </c>
      <c r="B236" t="s">
        <v>45</v>
      </c>
      <c r="C236">
        <v>1</v>
      </c>
      <c r="D236">
        <v>0</v>
      </c>
      <c r="E236">
        <v>1</v>
      </c>
      <c r="F236" s="2">
        <v>0.69499999999999995</v>
      </c>
      <c r="G236" s="5">
        <v>100.2</v>
      </c>
      <c r="H236" s="2">
        <v>0.47499999999999998</v>
      </c>
      <c r="I236" s="2">
        <v>0.36499999999999999</v>
      </c>
      <c r="J236" s="2">
        <v>0.77700000000000002</v>
      </c>
      <c r="K236" s="5">
        <v>41.4</v>
      </c>
      <c r="L236" s="5">
        <v>14</v>
      </c>
      <c r="M236" s="5">
        <v>4.3</v>
      </c>
      <c r="N236" s="5">
        <v>19.2</v>
      </c>
      <c r="O236" s="5">
        <v>4.2</v>
      </c>
      <c r="P236">
        <v>3</v>
      </c>
      <c r="Q236" s="2">
        <f t="shared" si="3"/>
        <v>69.638999999999996</v>
      </c>
      <c r="R236">
        <v>8</v>
      </c>
      <c r="S236">
        <v>27</v>
      </c>
      <c r="T236">
        <v>11</v>
      </c>
      <c r="U236">
        <v>5</v>
      </c>
    </row>
    <row r="237" spans="1:21" x14ac:dyDescent="0.2">
      <c r="A237" s="6">
        <v>2011</v>
      </c>
      <c r="B237" t="s">
        <v>52</v>
      </c>
      <c r="C237">
        <v>0</v>
      </c>
      <c r="D237">
        <v>0</v>
      </c>
      <c r="E237">
        <v>1</v>
      </c>
      <c r="F237" s="2">
        <v>0.67100000000000004</v>
      </c>
      <c r="G237" s="5">
        <v>104.8</v>
      </c>
      <c r="H237" s="2">
        <v>0.46399999999999997</v>
      </c>
      <c r="I237" s="2">
        <v>0.34700000000000003</v>
      </c>
      <c r="J237" s="2">
        <v>0.82299999999999995</v>
      </c>
      <c r="K237" s="5">
        <v>42.8</v>
      </c>
      <c r="L237" s="5">
        <v>14.1</v>
      </c>
      <c r="M237" s="5">
        <v>5.9</v>
      </c>
      <c r="N237" s="5">
        <v>22.4</v>
      </c>
      <c r="O237" s="5">
        <v>3.8</v>
      </c>
      <c r="P237">
        <v>4</v>
      </c>
      <c r="Q237" s="2">
        <f t="shared" si="3"/>
        <v>70.320800000000006</v>
      </c>
      <c r="R237">
        <v>9</v>
      </c>
      <c r="S237">
        <v>2</v>
      </c>
      <c r="T237">
        <v>5</v>
      </c>
      <c r="U237">
        <v>19</v>
      </c>
    </row>
    <row r="238" spans="1:21" x14ac:dyDescent="0.2">
      <c r="A238" s="6">
        <v>2011</v>
      </c>
      <c r="B238" t="s">
        <v>49</v>
      </c>
      <c r="C238">
        <v>0</v>
      </c>
      <c r="D238">
        <v>0</v>
      </c>
      <c r="E238">
        <v>0</v>
      </c>
      <c r="F238" s="2">
        <v>0.61</v>
      </c>
      <c r="G238" s="5">
        <v>107.5</v>
      </c>
      <c r="H238" s="2">
        <v>0.47600000000000003</v>
      </c>
      <c r="I238" s="2">
        <v>0.38799999999999996</v>
      </c>
      <c r="J238" s="2">
        <v>0.76500000000000001</v>
      </c>
      <c r="K238" s="5">
        <v>42</v>
      </c>
      <c r="L238" s="5">
        <v>14.1</v>
      </c>
      <c r="M238" s="5">
        <v>4.3</v>
      </c>
      <c r="N238" s="5">
        <v>21</v>
      </c>
      <c r="O238" s="5">
        <v>4.8</v>
      </c>
      <c r="P238">
        <v>5</v>
      </c>
      <c r="Q238" s="2">
        <f t="shared" si="3"/>
        <v>65.575000000000003</v>
      </c>
      <c r="R238">
        <v>7</v>
      </c>
      <c r="S238">
        <v>1</v>
      </c>
      <c r="T238">
        <v>1</v>
      </c>
      <c r="U238">
        <v>8</v>
      </c>
    </row>
    <row r="239" spans="1:21" x14ac:dyDescent="0.2">
      <c r="A239" s="6">
        <v>2011</v>
      </c>
      <c r="B239" t="s">
        <v>25</v>
      </c>
      <c r="C239">
        <v>0</v>
      </c>
      <c r="D239">
        <v>0</v>
      </c>
      <c r="E239">
        <v>0</v>
      </c>
      <c r="F239" s="2">
        <v>0.58499999999999996</v>
      </c>
      <c r="G239" s="5">
        <v>96.3</v>
      </c>
      <c r="H239" s="2">
        <v>0.44700000000000001</v>
      </c>
      <c r="I239" s="2">
        <v>0.34499999999999997</v>
      </c>
      <c r="J239" s="2">
        <v>0.80400000000000005</v>
      </c>
      <c r="K239" s="5">
        <v>39.299999999999997</v>
      </c>
      <c r="L239" s="5">
        <v>13</v>
      </c>
      <c r="M239" s="5">
        <v>4.4000000000000004</v>
      </c>
      <c r="N239" s="5">
        <v>19.3</v>
      </c>
      <c r="O239" s="5">
        <v>1.5</v>
      </c>
      <c r="P239">
        <v>6</v>
      </c>
      <c r="Q239" s="2">
        <f t="shared" si="3"/>
        <v>56.335499999999996</v>
      </c>
      <c r="R239">
        <v>12</v>
      </c>
      <c r="S239">
        <v>28</v>
      </c>
      <c r="T239">
        <v>24</v>
      </c>
      <c r="U239">
        <v>12</v>
      </c>
    </row>
    <row r="240" spans="1:21" x14ac:dyDescent="0.2">
      <c r="A240" s="6">
        <v>2011</v>
      </c>
      <c r="B240" t="s">
        <v>47</v>
      </c>
      <c r="C240">
        <v>0</v>
      </c>
      <c r="D240">
        <v>0</v>
      </c>
      <c r="E240">
        <v>0</v>
      </c>
      <c r="F240" s="2">
        <v>0.56100000000000005</v>
      </c>
      <c r="G240" s="5">
        <v>94.9</v>
      </c>
      <c r="H240" s="2">
        <v>0.45899999999999996</v>
      </c>
      <c r="I240" s="2">
        <v>0.36</v>
      </c>
      <c r="J240" s="2">
        <v>0.76500000000000001</v>
      </c>
      <c r="K240" s="5">
        <v>40.1</v>
      </c>
      <c r="L240" s="5">
        <v>13</v>
      </c>
      <c r="M240" s="5">
        <v>4.4000000000000004</v>
      </c>
      <c r="N240" s="5">
        <v>21</v>
      </c>
      <c r="O240" s="5">
        <v>0.9</v>
      </c>
      <c r="P240">
        <v>7</v>
      </c>
      <c r="Q240" s="2">
        <f t="shared" si="3"/>
        <v>53.238900000000008</v>
      </c>
      <c r="R240">
        <v>14</v>
      </c>
      <c r="S240">
        <v>21</v>
      </c>
      <c r="T240">
        <v>27</v>
      </c>
      <c r="U240">
        <v>25</v>
      </c>
    </row>
    <row r="241" spans="1:21" x14ac:dyDescent="0.2">
      <c r="A241" s="6">
        <v>2011</v>
      </c>
      <c r="B241" t="s">
        <v>48</v>
      </c>
      <c r="C241">
        <v>0</v>
      </c>
      <c r="D241">
        <v>0</v>
      </c>
      <c r="E241">
        <v>0</v>
      </c>
      <c r="F241" s="2">
        <v>0.56100000000000005</v>
      </c>
      <c r="G241" s="5">
        <v>99.9</v>
      </c>
      <c r="H241" s="2">
        <v>0.47100000000000003</v>
      </c>
      <c r="I241" s="2">
        <v>0.33399999999999996</v>
      </c>
      <c r="J241" s="2">
        <v>0.75</v>
      </c>
      <c r="K241" s="5">
        <v>41</v>
      </c>
      <c r="L241" s="5">
        <v>14</v>
      </c>
      <c r="M241" s="5">
        <v>5.4</v>
      </c>
      <c r="N241" s="5">
        <v>20.8</v>
      </c>
      <c r="O241" s="5">
        <v>2.2999999999999998</v>
      </c>
      <c r="P241">
        <v>8</v>
      </c>
      <c r="Q241" s="2">
        <f t="shared" si="3"/>
        <v>56.043900000000008</v>
      </c>
      <c r="R241">
        <v>10</v>
      </c>
      <c r="S241">
        <v>15</v>
      </c>
      <c r="T241">
        <v>12</v>
      </c>
      <c r="U241">
        <v>30</v>
      </c>
    </row>
    <row r="242" spans="1:21" x14ac:dyDescent="0.2">
      <c r="A242" s="6">
        <v>2012</v>
      </c>
      <c r="B242" t="s">
        <v>29</v>
      </c>
      <c r="C242">
        <v>0</v>
      </c>
      <c r="D242">
        <v>1</v>
      </c>
      <c r="E242">
        <v>1</v>
      </c>
      <c r="F242" s="2">
        <v>0.75800000000000001</v>
      </c>
      <c r="G242" s="5">
        <v>96.3</v>
      </c>
      <c r="H242" s="2">
        <v>0.45200000000000001</v>
      </c>
      <c r="I242" s="2">
        <v>0.375</v>
      </c>
      <c r="J242" s="2">
        <v>0.72199999999999998</v>
      </c>
      <c r="K242" s="5">
        <v>46.7</v>
      </c>
      <c r="L242" s="5">
        <v>14</v>
      </c>
      <c r="M242" s="5">
        <v>5.9</v>
      </c>
      <c r="N242" s="5">
        <v>17.3</v>
      </c>
      <c r="O242" s="5">
        <v>8.1999999999999993</v>
      </c>
      <c r="P242">
        <v>1</v>
      </c>
      <c r="Q242" s="2">
        <f t="shared" si="3"/>
        <v>72.995400000000004</v>
      </c>
      <c r="R242">
        <v>1</v>
      </c>
      <c r="S242">
        <v>23</v>
      </c>
      <c r="T242">
        <v>18</v>
      </c>
      <c r="U242">
        <v>18</v>
      </c>
    </row>
    <row r="243" spans="1:21" x14ac:dyDescent="0.2">
      <c r="A243" s="6">
        <v>2012</v>
      </c>
      <c r="B243" t="s">
        <v>30</v>
      </c>
      <c r="C243">
        <v>1</v>
      </c>
      <c r="D243">
        <v>0</v>
      </c>
      <c r="E243">
        <v>1</v>
      </c>
      <c r="F243" s="2">
        <v>0.69699999999999995</v>
      </c>
      <c r="G243" s="5">
        <v>98.5</v>
      </c>
      <c r="H243" s="2">
        <v>0.46899999999999997</v>
      </c>
      <c r="I243" s="2">
        <v>0.35899999999999999</v>
      </c>
      <c r="J243" s="2">
        <v>0.77500000000000002</v>
      </c>
      <c r="K243" s="5">
        <v>41.6</v>
      </c>
      <c r="L243" s="5">
        <v>15.2</v>
      </c>
      <c r="M243" s="5">
        <v>5.4</v>
      </c>
      <c r="N243" s="5">
        <v>19.399999999999999</v>
      </c>
      <c r="O243" s="5">
        <v>6</v>
      </c>
      <c r="P243">
        <v>2</v>
      </c>
      <c r="Q243" s="2">
        <f t="shared" si="3"/>
        <v>68.654499999999999</v>
      </c>
      <c r="R243">
        <v>3</v>
      </c>
      <c r="S243">
        <v>8</v>
      </c>
      <c r="T243">
        <v>7</v>
      </c>
      <c r="U243">
        <v>23</v>
      </c>
    </row>
    <row r="244" spans="1:21" x14ac:dyDescent="0.2">
      <c r="A244" s="6">
        <v>2012</v>
      </c>
      <c r="B244" t="s">
        <v>38</v>
      </c>
      <c r="C244">
        <v>0</v>
      </c>
      <c r="D244">
        <v>0</v>
      </c>
      <c r="E244">
        <v>1</v>
      </c>
      <c r="F244" s="2">
        <v>0.63600000000000001</v>
      </c>
      <c r="G244" s="5">
        <v>97.7</v>
      </c>
      <c r="H244" s="2">
        <v>0.43799999999999994</v>
      </c>
      <c r="I244" s="2">
        <v>0.36799999999999999</v>
      </c>
      <c r="J244" s="2">
        <v>0.78200000000000003</v>
      </c>
      <c r="K244" s="5">
        <v>43.9</v>
      </c>
      <c r="L244" s="5">
        <v>14</v>
      </c>
      <c r="M244" s="5">
        <v>5.4</v>
      </c>
      <c r="N244" s="5">
        <v>21.7</v>
      </c>
      <c r="O244" s="5">
        <v>3.3</v>
      </c>
      <c r="P244">
        <v>3</v>
      </c>
      <c r="Q244" s="2">
        <f t="shared" si="3"/>
        <v>62.1372</v>
      </c>
      <c r="R244">
        <v>7</v>
      </c>
      <c r="S244">
        <v>3</v>
      </c>
      <c r="T244">
        <v>13</v>
      </c>
      <c r="U244">
        <v>22</v>
      </c>
    </row>
    <row r="245" spans="1:21" x14ac:dyDescent="0.2">
      <c r="A245" s="6">
        <v>2012</v>
      </c>
      <c r="B245" t="s">
        <v>46</v>
      </c>
      <c r="C245">
        <v>0</v>
      </c>
      <c r="D245">
        <v>0</v>
      </c>
      <c r="E245">
        <v>1</v>
      </c>
      <c r="F245" s="2">
        <v>0.59099999999999997</v>
      </c>
      <c r="G245" s="5">
        <v>91.8</v>
      </c>
      <c r="H245" s="2">
        <v>0.46</v>
      </c>
      <c r="I245" s="2">
        <v>0.36700000000000005</v>
      </c>
      <c r="J245" s="2">
        <v>0.77800000000000002</v>
      </c>
      <c r="K245" s="5">
        <v>38.799999999999997</v>
      </c>
      <c r="L245" s="5">
        <v>14.8</v>
      </c>
      <c r="M245" s="5">
        <v>5.5</v>
      </c>
      <c r="N245" s="5">
        <v>19.899999999999999</v>
      </c>
      <c r="O245" s="5">
        <v>2.5</v>
      </c>
      <c r="P245">
        <v>4</v>
      </c>
      <c r="Q245" s="2">
        <f t="shared" si="3"/>
        <v>54.253799999999998</v>
      </c>
      <c r="R245">
        <v>11</v>
      </c>
      <c r="S245">
        <v>27</v>
      </c>
      <c r="T245">
        <v>26</v>
      </c>
      <c r="U245">
        <v>24</v>
      </c>
    </row>
    <row r="246" spans="1:21" x14ac:dyDescent="0.2">
      <c r="A246" s="6">
        <v>2012</v>
      </c>
      <c r="B246" t="s">
        <v>32</v>
      </c>
      <c r="C246">
        <v>0</v>
      </c>
      <c r="D246">
        <v>0</v>
      </c>
      <c r="E246">
        <v>0</v>
      </c>
      <c r="F246" s="2">
        <v>0.60599999999999998</v>
      </c>
      <c r="G246" s="5">
        <v>96.6</v>
      </c>
      <c r="H246" s="2">
        <v>0.45399999999999996</v>
      </c>
      <c r="I246" s="2">
        <v>0.37</v>
      </c>
      <c r="J246" s="2">
        <v>0.74</v>
      </c>
      <c r="K246" s="5">
        <v>41.2</v>
      </c>
      <c r="L246" s="5">
        <v>14</v>
      </c>
      <c r="M246" s="5">
        <v>4.5999999999999996</v>
      </c>
      <c r="N246" s="5">
        <v>17.8</v>
      </c>
      <c r="O246" s="5">
        <v>3.4</v>
      </c>
      <c r="P246">
        <v>5</v>
      </c>
      <c r="Q246" s="2">
        <f t="shared" si="3"/>
        <v>58.539599999999993</v>
      </c>
      <c r="R246">
        <v>6</v>
      </c>
      <c r="S246">
        <v>25</v>
      </c>
      <c r="T246">
        <v>17</v>
      </c>
      <c r="U246">
        <v>10.5</v>
      </c>
    </row>
    <row r="247" spans="1:21" x14ac:dyDescent="0.2">
      <c r="A247" s="6">
        <v>2012</v>
      </c>
      <c r="B247" t="s">
        <v>35</v>
      </c>
      <c r="C247">
        <v>0</v>
      </c>
      <c r="D247">
        <v>0</v>
      </c>
      <c r="E247">
        <v>0</v>
      </c>
      <c r="F247" s="2">
        <v>0.56100000000000005</v>
      </c>
      <c r="G247" s="5">
        <v>94.2</v>
      </c>
      <c r="H247" s="2">
        <v>0.441</v>
      </c>
      <c r="I247" s="2">
        <v>0.375</v>
      </c>
      <c r="J247" s="2">
        <v>0.66</v>
      </c>
      <c r="K247" s="5">
        <v>42.5</v>
      </c>
      <c r="L247" s="5">
        <v>14.9</v>
      </c>
      <c r="M247" s="5">
        <v>4.2</v>
      </c>
      <c r="N247" s="5">
        <v>17.7</v>
      </c>
      <c r="O247" s="5">
        <v>0.8</v>
      </c>
      <c r="P247">
        <v>6</v>
      </c>
      <c r="Q247" s="2">
        <f t="shared" si="3"/>
        <v>52.846200000000003</v>
      </c>
      <c r="R247">
        <v>15</v>
      </c>
      <c r="S247">
        <v>12</v>
      </c>
      <c r="T247">
        <v>21</v>
      </c>
      <c r="U247">
        <v>1</v>
      </c>
    </row>
    <row r="248" spans="1:21" x14ac:dyDescent="0.2">
      <c r="A248" s="6">
        <v>2012</v>
      </c>
      <c r="B248" t="s">
        <v>31</v>
      </c>
      <c r="C248">
        <v>0</v>
      </c>
      <c r="D248">
        <v>0</v>
      </c>
      <c r="E248">
        <v>0</v>
      </c>
      <c r="F248" s="2">
        <v>0.54500000000000004</v>
      </c>
      <c r="G248" s="5">
        <v>97.8</v>
      </c>
      <c r="H248" s="2">
        <v>0.44299999999999995</v>
      </c>
      <c r="I248" s="2">
        <v>0.33600000000000002</v>
      </c>
      <c r="J248" s="2">
        <v>0.74099999999999999</v>
      </c>
      <c r="K248" s="5">
        <v>41.7</v>
      </c>
      <c r="L248" s="5">
        <v>16</v>
      </c>
      <c r="M248" s="5">
        <v>4.2</v>
      </c>
      <c r="N248" s="5">
        <v>21.1</v>
      </c>
      <c r="O248" s="5">
        <v>3.2</v>
      </c>
      <c r="P248">
        <v>7</v>
      </c>
      <c r="Q248" s="2">
        <f t="shared" si="3"/>
        <v>53.301000000000002</v>
      </c>
      <c r="R248">
        <v>8</v>
      </c>
      <c r="S248">
        <v>7</v>
      </c>
      <c r="T248">
        <v>11</v>
      </c>
      <c r="U248">
        <v>2</v>
      </c>
    </row>
    <row r="249" spans="1:21" x14ac:dyDescent="0.2">
      <c r="A249" s="6">
        <v>2012</v>
      </c>
      <c r="B249" t="s">
        <v>41</v>
      </c>
      <c r="C249">
        <v>0</v>
      </c>
      <c r="D249">
        <v>0</v>
      </c>
      <c r="E249">
        <v>0</v>
      </c>
      <c r="F249" s="2">
        <v>0.53</v>
      </c>
      <c r="G249" s="5">
        <v>93.6</v>
      </c>
      <c r="H249" s="2">
        <v>0.44799999999999995</v>
      </c>
      <c r="I249" s="2">
        <v>0.36200000000000004</v>
      </c>
      <c r="J249" s="2">
        <v>0.74199999999999999</v>
      </c>
      <c r="K249" s="5">
        <v>43.2</v>
      </c>
      <c r="L249" s="5">
        <v>11.2</v>
      </c>
      <c r="M249" s="5">
        <v>5.2</v>
      </c>
      <c r="N249" s="5">
        <v>17.5</v>
      </c>
      <c r="O249" s="5">
        <v>4.2</v>
      </c>
      <c r="P249">
        <v>8</v>
      </c>
      <c r="Q249" s="2">
        <f t="shared" si="3"/>
        <v>49.607999999999997</v>
      </c>
      <c r="R249">
        <v>5</v>
      </c>
      <c r="S249">
        <v>30</v>
      </c>
      <c r="T249">
        <v>22</v>
      </c>
      <c r="U249">
        <v>25</v>
      </c>
    </row>
    <row r="250" spans="1:21" x14ac:dyDescent="0.2">
      <c r="A250" s="6">
        <v>2012</v>
      </c>
      <c r="B250" t="s">
        <v>37</v>
      </c>
      <c r="C250">
        <v>0</v>
      </c>
      <c r="D250">
        <v>1</v>
      </c>
      <c r="E250">
        <v>1</v>
      </c>
      <c r="F250" s="2">
        <v>0.75800000000000001</v>
      </c>
      <c r="G250" s="5">
        <v>103.7</v>
      </c>
      <c r="H250" s="2">
        <v>0.47799999999999998</v>
      </c>
      <c r="I250" s="2">
        <v>0.39299999999999996</v>
      </c>
      <c r="J250" s="2">
        <v>0.748</v>
      </c>
      <c r="K250" s="5">
        <v>43</v>
      </c>
      <c r="L250" s="5">
        <v>13.6</v>
      </c>
      <c r="M250" s="5">
        <v>4.4000000000000004</v>
      </c>
      <c r="N250" s="5">
        <v>17.3</v>
      </c>
      <c r="O250" s="5">
        <v>7.2</v>
      </c>
      <c r="P250">
        <v>1</v>
      </c>
      <c r="Q250" s="2">
        <f t="shared" si="3"/>
        <v>78.604600000000005</v>
      </c>
      <c r="R250">
        <v>2</v>
      </c>
      <c r="S250">
        <v>17</v>
      </c>
      <c r="T250">
        <v>2</v>
      </c>
      <c r="U250">
        <v>7</v>
      </c>
    </row>
    <row r="251" spans="1:21" x14ac:dyDescent="0.2">
      <c r="A251" s="6">
        <v>2012</v>
      </c>
      <c r="B251" t="s">
        <v>52</v>
      </c>
      <c r="C251">
        <v>0</v>
      </c>
      <c r="D251">
        <v>0</v>
      </c>
      <c r="E251">
        <v>1</v>
      </c>
      <c r="F251" s="2">
        <v>0.71199999999999997</v>
      </c>
      <c r="G251" s="5">
        <v>103.1</v>
      </c>
      <c r="H251" s="2">
        <v>0.47100000000000003</v>
      </c>
      <c r="I251" s="2">
        <v>0.35799999999999998</v>
      </c>
      <c r="J251" s="2">
        <v>0.80599999999999994</v>
      </c>
      <c r="K251" s="5">
        <v>43.7</v>
      </c>
      <c r="L251" s="5">
        <v>16.3</v>
      </c>
      <c r="M251" s="5">
        <v>8.1999999999999993</v>
      </c>
      <c r="N251" s="5">
        <v>20.5</v>
      </c>
      <c r="O251" s="5">
        <v>6.1</v>
      </c>
      <c r="P251">
        <v>2</v>
      </c>
      <c r="Q251" s="2">
        <f t="shared" si="3"/>
        <v>73.407199999999989</v>
      </c>
      <c r="R251">
        <v>4</v>
      </c>
      <c r="S251">
        <v>2</v>
      </c>
      <c r="T251">
        <v>3</v>
      </c>
      <c r="U251">
        <v>12</v>
      </c>
    </row>
    <row r="252" spans="1:21" x14ac:dyDescent="0.2">
      <c r="A252" s="6">
        <v>2012</v>
      </c>
      <c r="B252" t="s">
        <v>24</v>
      </c>
      <c r="C252">
        <v>0</v>
      </c>
      <c r="D252">
        <v>0</v>
      </c>
      <c r="E252">
        <v>1</v>
      </c>
      <c r="F252" s="2">
        <v>0.621</v>
      </c>
      <c r="G252" s="5">
        <v>97.3</v>
      </c>
      <c r="H252" s="2">
        <v>0.45700000000000002</v>
      </c>
      <c r="I252" s="2">
        <v>0.32600000000000001</v>
      </c>
      <c r="J252" s="2">
        <v>0.75599999999999989</v>
      </c>
      <c r="K252" s="5">
        <v>46.2</v>
      </c>
      <c r="L252" s="5">
        <v>15.1</v>
      </c>
      <c r="M252" s="5">
        <v>5.3</v>
      </c>
      <c r="N252" s="5">
        <v>16.8</v>
      </c>
      <c r="O252" s="5">
        <v>1.4</v>
      </c>
      <c r="P252">
        <v>3</v>
      </c>
      <c r="Q252" s="2">
        <f t="shared" si="3"/>
        <v>60.423299999999998</v>
      </c>
      <c r="R252">
        <v>13</v>
      </c>
      <c r="S252">
        <v>9</v>
      </c>
      <c r="T252">
        <v>15</v>
      </c>
      <c r="U252">
        <v>19</v>
      </c>
    </row>
    <row r="253" spans="1:21" x14ac:dyDescent="0.2">
      <c r="A253" s="6">
        <v>2012</v>
      </c>
      <c r="B253" t="s">
        <v>48</v>
      </c>
      <c r="C253">
        <v>0</v>
      </c>
      <c r="D253">
        <v>0</v>
      </c>
      <c r="E253">
        <v>1</v>
      </c>
      <c r="F253" s="2">
        <v>0.621</v>
      </c>
      <c r="G253" s="5">
        <v>95</v>
      </c>
      <c r="H253" s="2">
        <v>0.44700000000000001</v>
      </c>
      <c r="I253" s="2">
        <v>0.32600000000000001</v>
      </c>
      <c r="J253" s="2">
        <v>0.75900000000000001</v>
      </c>
      <c r="K253" s="5">
        <v>42</v>
      </c>
      <c r="L253" s="5">
        <v>14.5</v>
      </c>
      <c r="M253" s="5">
        <v>5.2</v>
      </c>
      <c r="N253" s="5">
        <v>19.899999999999999</v>
      </c>
      <c r="O253" s="5">
        <v>2</v>
      </c>
      <c r="P253">
        <v>4</v>
      </c>
      <c r="Q253" s="2">
        <f t="shared" si="3"/>
        <v>58.994999999999997</v>
      </c>
      <c r="R253">
        <v>12</v>
      </c>
      <c r="S253">
        <v>13</v>
      </c>
      <c r="T253">
        <v>20</v>
      </c>
      <c r="U253">
        <v>28</v>
      </c>
    </row>
    <row r="254" spans="1:21" x14ac:dyDescent="0.2">
      <c r="A254" s="6">
        <v>2012</v>
      </c>
      <c r="B254" t="s">
        <v>28</v>
      </c>
      <c r="C254">
        <v>0</v>
      </c>
      <c r="D254">
        <v>0</v>
      </c>
      <c r="E254">
        <v>0</v>
      </c>
      <c r="F254" s="2">
        <v>0.60599999999999998</v>
      </c>
      <c r="G254" s="5">
        <v>97.5</v>
      </c>
      <c r="H254" s="2">
        <v>0.45500000000000002</v>
      </c>
      <c r="I254" s="2">
        <v>0.35700000000000004</v>
      </c>
      <c r="J254" s="2">
        <v>0.68</v>
      </c>
      <c r="K254" s="5">
        <v>41.6</v>
      </c>
      <c r="L254" s="5">
        <v>13.3</v>
      </c>
      <c r="M254" s="5">
        <v>4.8</v>
      </c>
      <c r="N254" s="5">
        <v>21.2</v>
      </c>
      <c r="O254" s="5">
        <v>2.6</v>
      </c>
      <c r="P254">
        <v>5</v>
      </c>
      <c r="Q254" s="2">
        <f t="shared" si="3"/>
        <v>59.085000000000001</v>
      </c>
      <c r="R254">
        <v>10</v>
      </c>
      <c r="S254">
        <v>10</v>
      </c>
      <c r="T254">
        <v>14</v>
      </c>
      <c r="U254">
        <v>5</v>
      </c>
    </row>
    <row r="255" spans="1:21" x14ac:dyDescent="0.2">
      <c r="A255" s="6">
        <v>2012</v>
      </c>
      <c r="B255" t="s">
        <v>49</v>
      </c>
      <c r="C255">
        <v>0</v>
      </c>
      <c r="D255">
        <v>0</v>
      </c>
      <c r="E255">
        <v>0</v>
      </c>
      <c r="F255" s="2">
        <v>0.57599999999999996</v>
      </c>
      <c r="G255" s="5">
        <v>104.1</v>
      </c>
      <c r="H255" s="2">
        <v>0.47600000000000003</v>
      </c>
      <c r="I255" s="2">
        <v>0.33200000000000002</v>
      </c>
      <c r="J255" s="2">
        <v>0.73499999999999999</v>
      </c>
      <c r="K255" s="5">
        <v>43.1</v>
      </c>
      <c r="L255" s="5">
        <v>15.4</v>
      </c>
      <c r="M255" s="5">
        <v>5</v>
      </c>
      <c r="N255" s="5">
        <v>19.7</v>
      </c>
      <c r="O255" s="5">
        <v>2.9</v>
      </c>
      <c r="P255">
        <v>6</v>
      </c>
      <c r="Q255" s="2">
        <f t="shared" si="3"/>
        <v>59.96159999999999</v>
      </c>
      <c r="R255">
        <v>9</v>
      </c>
      <c r="S255">
        <v>1</v>
      </c>
      <c r="T255">
        <v>1</v>
      </c>
      <c r="U255">
        <v>13</v>
      </c>
    </row>
    <row r="256" spans="1:21" x14ac:dyDescent="0.2">
      <c r="A256" s="6">
        <v>2012</v>
      </c>
      <c r="B256" t="s">
        <v>45</v>
      </c>
      <c r="C256">
        <v>0</v>
      </c>
      <c r="D256">
        <v>0</v>
      </c>
      <c r="E256">
        <v>0</v>
      </c>
      <c r="F256" s="2">
        <v>0.54500000000000004</v>
      </c>
      <c r="G256" s="5">
        <v>95.8</v>
      </c>
      <c r="H256" s="2">
        <v>0.44299999999999995</v>
      </c>
      <c r="I256" s="2">
        <v>0.33899999999999997</v>
      </c>
      <c r="J256" s="2">
        <v>0.77099999999999991</v>
      </c>
      <c r="K256" s="5">
        <v>42.8</v>
      </c>
      <c r="L256" s="5">
        <v>14</v>
      </c>
      <c r="M256" s="5">
        <v>5.0999999999999996</v>
      </c>
      <c r="N256" s="5">
        <v>18</v>
      </c>
      <c r="O256" s="5">
        <v>1</v>
      </c>
      <c r="P256">
        <v>7</v>
      </c>
      <c r="Q256" s="2">
        <f t="shared" si="3"/>
        <v>52.211000000000006</v>
      </c>
      <c r="R256">
        <v>14</v>
      </c>
      <c r="S256">
        <v>26</v>
      </c>
      <c r="T256">
        <v>19</v>
      </c>
      <c r="U256">
        <v>4</v>
      </c>
    </row>
    <row r="257" spans="1:21" x14ac:dyDescent="0.2">
      <c r="A257" s="6">
        <v>2012</v>
      </c>
      <c r="B257" t="s">
        <v>21</v>
      </c>
      <c r="C257">
        <v>0</v>
      </c>
      <c r="D257">
        <v>0</v>
      </c>
      <c r="E257">
        <v>0</v>
      </c>
      <c r="F257" s="2">
        <v>0.54500000000000004</v>
      </c>
      <c r="G257" s="5">
        <v>99.7</v>
      </c>
      <c r="H257" s="2">
        <v>0.45600000000000002</v>
      </c>
      <c r="I257" s="2">
        <v>0.32299999999999995</v>
      </c>
      <c r="J257" s="2">
        <v>0.754</v>
      </c>
      <c r="K257" s="5">
        <v>44.2</v>
      </c>
      <c r="L257" s="5">
        <v>14.2</v>
      </c>
      <c r="M257" s="5">
        <v>5.8</v>
      </c>
      <c r="N257" s="5">
        <v>21.8</v>
      </c>
      <c r="O257" s="5">
        <v>0.6</v>
      </c>
      <c r="P257">
        <v>8</v>
      </c>
      <c r="Q257" s="2">
        <f t="shared" si="3"/>
        <v>54.336500000000008</v>
      </c>
      <c r="R257">
        <v>16</v>
      </c>
      <c r="S257">
        <v>4</v>
      </c>
      <c r="T257">
        <v>4</v>
      </c>
      <c r="U257">
        <v>29</v>
      </c>
    </row>
    <row r="258" spans="1:21" x14ac:dyDescent="0.2">
      <c r="A258" s="6">
        <v>2013</v>
      </c>
      <c r="B258" t="s">
        <v>30</v>
      </c>
      <c r="C258">
        <v>1</v>
      </c>
      <c r="D258">
        <v>1</v>
      </c>
      <c r="E258">
        <v>1</v>
      </c>
      <c r="F258" s="2">
        <v>0.80500000000000005</v>
      </c>
      <c r="G258" s="5">
        <v>102.9</v>
      </c>
      <c r="H258" s="2">
        <v>0.496</v>
      </c>
      <c r="I258" s="2">
        <v>0.39600000000000002</v>
      </c>
      <c r="J258" s="2">
        <v>0.754</v>
      </c>
      <c r="K258" s="5">
        <v>38.6</v>
      </c>
      <c r="L258" s="5">
        <v>13.9</v>
      </c>
      <c r="M258" s="5">
        <v>5.4</v>
      </c>
      <c r="N258" s="5">
        <v>18.7</v>
      </c>
      <c r="O258" s="5">
        <v>7.9</v>
      </c>
      <c r="P258">
        <v>1</v>
      </c>
      <c r="Q258" s="2">
        <f t="shared" ref="Q258:Q321" si="4">G258*F258</f>
        <v>82.834500000000006</v>
      </c>
      <c r="R258">
        <v>2</v>
      </c>
      <c r="S258">
        <v>10</v>
      </c>
      <c r="T258">
        <v>5</v>
      </c>
      <c r="U258">
        <v>6</v>
      </c>
    </row>
    <row r="259" spans="1:21" x14ac:dyDescent="0.2">
      <c r="A259" s="6">
        <v>2013</v>
      </c>
      <c r="B259" t="s">
        <v>31</v>
      </c>
      <c r="C259">
        <v>0</v>
      </c>
      <c r="D259">
        <v>0</v>
      </c>
      <c r="E259">
        <v>1</v>
      </c>
      <c r="F259" s="2">
        <v>0.65900000000000003</v>
      </c>
      <c r="G259" s="5">
        <v>100</v>
      </c>
      <c r="H259" s="2">
        <v>0.44799999999999995</v>
      </c>
      <c r="I259" s="2">
        <v>0.376</v>
      </c>
      <c r="J259" s="2">
        <v>0.75900000000000001</v>
      </c>
      <c r="K259" s="5">
        <v>40.6</v>
      </c>
      <c r="L259" s="5">
        <v>12</v>
      </c>
      <c r="M259" s="5">
        <v>3.6</v>
      </c>
      <c r="N259" s="5">
        <v>20.100000000000001</v>
      </c>
      <c r="O259" s="5">
        <v>4.2</v>
      </c>
      <c r="P259">
        <v>2</v>
      </c>
      <c r="Q259" s="2">
        <f t="shared" si="4"/>
        <v>65.900000000000006</v>
      </c>
      <c r="R259">
        <v>7</v>
      </c>
      <c r="S259">
        <v>20</v>
      </c>
      <c r="T259">
        <v>11</v>
      </c>
      <c r="U259">
        <v>1</v>
      </c>
    </row>
    <row r="260" spans="1:21" x14ac:dyDescent="0.2">
      <c r="A260" s="6">
        <v>2013</v>
      </c>
      <c r="B260" t="s">
        <v>38</v>
      </c>
      <c r="C260">
        <v>0</v>
      </c>
      <c r="D260">
        <v>0</v>
      </c>
      <c r="E260">
        <v>1</v>
      </c>
      <c r="F260" s="2">
        <v>0.60499999999999998</v>
      </c>
      <c r="G260" s="5">
        <v>94.7</v>
      </c>
      <c r="H260" s="2">
        <v>0.436</v>
      </c>
      <c r="I260" s="2">
        <v>0.34700000000000003</v>
      </c>
      <c r="J260" s="2">
        <v>0.746</v>
      </c>
      <c r="K260" s="5">
        <v>45.9</v>
      </c>
      <c r="L260" s="5">
        <v>15.1</v>
      </c>
      <c r="M260" s="5">
        <v>6.3</v>
      </c>
      <c r="N260" s="5">
        <v>20</v>
      </c>
      <c r="O260" s="5">
        <v>4</v>
      </c>
      <c r="P260">
        <v>3</v>
      </c>
      <c r="Q260" s="2">
        <f t="shared" si="4"/>
        <v>57.293500000000002</v>
      </c>
      <c r="R260">
        <v>8</v>
      </c>
      <c r="S260">
        <v>8</v>
      </c>
      <c r="T260">
        <v>23</v>
      </c>
      <c r="U260">
        <v>15</v>
      </c>
    </row>
    <row r="261" spans="1:21" x14ac:dyDescent="0.2">
      <c r="A261" s="6">
        <v>2013</v>
      </c>
      <c r="B261" t="s">
        <v>54</v>
      </c>
      <c r="C261">
        <v>0</v>
      </c>
      <c r="D261">
        <v>0</v>
      </c>
      <c r="E261">
        <v>1</v>
      </c>
      <c r="F261" s="2">
        <v>0.59799999999999998</v>
      </c>
      <c r="G261" s="5">
        <v>96.9</v>
      </c>
      <c r="H261" s="2">
        <v>0.45</v>
      </c>
      <c r="I261" s="2">
        <v>0.35700000000000004</v>
      </c>
      <c r="J261" s="2">
        <v>0.73099999999999998</v>
      </c>
      <c r="K261" s="5">
        <v>42.8</v>
      </c>
      <c r="L261" s="5">
        <v>14.7</v>
      </c>
      <c r="M261" s="5">
        <v>4.8</v>
      </c>
      <c r="N261" s="5">
        <v>18.3</v>
      </c>
      <c r="O261" s="5">
        <v>1.8</v>
      </c>
      <c r="P261">
        <v>4</v>
      </c>
      <c r="Q261" s="2">
        <f t="shared" si="4"/>
        <v>57.946200000000005</v>
      </c>
      <c r="R261">
        <v>10</v>
      </c>
      <c r="S261">
        <v>7</v>
      </c>
      <c r="T261">
        <v>17</v>
      </c>
      <c r="U261">
        <v>8</v>
      </c>
    </row>
    <row r="262" spans="1:21" x14ac:dyDescent="0.2">
      <c r="A262" s="6">
        <v>2013</v>
      </c>
      <c r="B262" t="s">
        <v>29</v>
      </c>
      <c r="C262">
        <v>0</v>
      </c>
      <c r="D262">
        <v>0</v>
      </c>
      <c r="E262">
        <v>0</v>
      </c>
      <c r="F262" s="2">
        <v>0.54900000000000004</v>
      </c>
      <c r="G262" s="5">
        <v>93.2</v>
      </c>
      <c r="H262" s="2">
        <v>0.43700000000000006</v>
      </c>
      <c r="I262" s="2">
        <v>0.35299999999999998</v>
      </c>
      <c r="J262" s="2">
        <v>0.77300000000000002</v>
      </c>
      <c r="K262" s="5">
        <v>43.2</v>
      </c>
      <c r="L262" s="5">
        <v>14.3</v>
      </c>
      <c r="M262" s="5">
        <v>5.0999999999999996</v>
      </c>
      <c r="N262" s="5">
        <v>19.7</v>
      </c>
      <c r="O262" s="5">
        <v>0.3</v>
      </c>
      <c r="P262">
        <v>5</v>
      </c>
      <c r="Q262" s="2">
        <f t="shared" si="4"/>
        <v>51.166800000000009</v>
      </c>
      <c r="R262">
        <v>13</v>
      </c>
      <c r="S262">
        <v>19</v>
      </c>
      <c r="T262">
        <v>29</v>
      </c>
      <c r="U262">
        <v>29</v>
      </c>
    </row>
    <row r="263" spans="1:21" x14ac:dyDescent="0.2">
      <c r="A263" s="6">
        <v>2013</v>
      </c>
      <c r="B263" t="s">
        <v>32</v>
      </c>
      <c r="C263">
        <v>0</v>
      </c>
      <c r="D263">
        <v>0</v>
      </c>
      <c r="E263">
        <v>0</v>
      </c>
      <c r="F263" s="2">
        <v>0.53700000000000003</v>
      </c>
      <c r="G263" s="5">
        <v>98</v>
      </c>
      <c r="H263" s="2">
        <v>0.46399999999999997</v>
      </c>
      <c r="I263" s="2">
        <v>0.371</v>
      </c>
      <c r="J263" s="2">
        <v>0.71499999999999997</v>
      </c>
      <c r="K263" s="5">
        <v>40.9</v>
      </c>
      <c r="L263" s="5">
        <v>14.9</v>
      </c>
      <c r="M263" s="5">
        <v>4.5</v>
      </c>
      <c r="N263" s="5">
        <v>18</v>
      </c>
      <c r="O263" s="5">
        <v>0.4</v>
      </c>
      <c r="P263">
        <v>6</v>
      </c>
      <c r="Q263" s="2">
        <f t="shared" si="4"/>
        <v>52.626000000000005</v>
      </c>
      <c r="R263">
        <v>14</v>
      </c>
      <c r="S263">
        <v>27</v>
      </c>
      <c r="T263">
        <v>14</v>
      </c>
      <c r="U263">
        <v>5</v>
      </c>
    </row>
    <row r="264" spans="1:21" x14ac:dyDescent="0.2">
      <c r="A264" s="6">
        <v>2013</v>
      </c>
      <c r="B264" t="s">
        <v>46</v>
      </c>
      <c r="C264">
        <v>0</v>
      </c>
      <c r="D264">
        <v>0</v>
      </c>
      <c r="E264">
        <v>0</v>
      </c>
      <c r="F264" s="2">
        <v>0.50600000000000001</v>
      </c>
      <c r="G264" s="5">
        <v>96.5</v>
      </c>
      <c r="H264" s="2">
        <v>0.46500000000000002</v>
      </c>
      <c r="I264" s="2">
        <v>0.35799999999999998</v>
      </c>
      <c r="J264" s="2">
        <v>0.77599999999999991</v>
      </c>
      <c r="K264" s="5">
        <v>39.299999999999997</v>
      </c>
      <c r="L264" s="5">
        <v>14.6</v>
      </c>
      <c r="M264" s="5">
        <v>4.5</v>
      </c>
      <c r="N264" s="5">
        <v>21.2</v>
      </c>
      <c r="O264" s="5">
        <v>-0.2</v>
      </c>
      <c r="P264">
        <v>7</v>
      </c>
      <c r="Q264" s="2">
        <f t="shared" si="4"/>
        <v>48.829000000000001</v>
      </c>
      <c r="R264">
        <v>16</v>
      </c>
      <c r="S264">
        <v>22</v>
      </c>
      <c r="T264">
        <v>18</v>
      </c>
      <c r="U264">
        <v>26</v>
      </c>
    </row>
    <row r="265" spans="1:21" x14ac:dyDescent="0.2">
      <c r="A265" s="6">
        <v>2013</v>
      </c>
      <c r="B265" t="s">
        <v>42</v>
      </c>
      <c r="C265">
        <v>0</v>
      </c>
      <c r="D265">
        <v>0</v>
      </c>
      <c r="E265">
        <v>0</v>
      </c>
      <c r="F265" s="2">
        <v>0.46300000000000002</v>
      </c>
      <c r="G265" s="5">
        <v>98.9</v>
      </c>
      <c r="H265" s="2">
        <v>0.435</v>
      </c>
      <c r="I265" s="2">
        <v>0.36</v>
      </c>
      <c r="J265" s="2">
        <v>0.73599999999999999</v>
      </c>
      <c r="K265" s="5">
        <v>44</v>
      </c>
      <c r="L265" s="5">
        <v>14.1</v>
      </c>
      <c r="M265" s="5">
        <v>6.7</v>
      </c>
      <c r="N265" s="5">
        <v>19</v>
      </c>
      <c r="O265" s="5">
        <v>-1.5</v>
      </c>
      <c r="P265">
        <v>8</v>
      </c>
      <c r="Q265" s="2">
        <f t="shared" si="4"/>
        <v>45.790700000000008</v>
      </c>
      <c r="R265">
        <v>19</v>
      </c>
      <c r="S265">
        <v>23</v>
      </c>
      <c r="T265">
        <v>12</v>
      </c>
      <c r="U265">
        <v>11</v>
      </c>
    </row>
    <row r="266" spans="1:21" x14ac:dyDescent="0.2">
      <c r="A266" s="6">
        <v>2013</v>
      </c>
      <c r="B266" t="s">
        <v>52</v>
      </c>
      <c r="C266">
        <v>0</v>
      </c>
      <c r="D266">
        <v>1</v>
      </c>
      <c r="E266">
        <v>1</v>
      </c>
      <c r="F266" s="2">
        <v>0.73199999999999998</v>
      </c>
      <c r="G266" s="5">
        <v>105.7</v>
      </c>
      <c r="H266" s="2">
        <v>0.48100000000000004</v>
      </c>
      <c r="I266" s="2">
        <v>0.377</v>
      </c>
      <c r="J266" s="2">
        <v>0.82799999999999996</v>
      </c>
      <c r="K266" s="5">
        <v>43.6</v>
      </c>
      <c r="L266" s="5">
        <v>15.3</v>
      </c>
      <c r="M266" s="5">
        <v>7.6</v>
      </c>
      <c r="N266" s="5">
        <v>20.2</v>
      </c>
      <c r="O266" s="5">
        <v>9.1999999999999993</v>
      </c>
      <c r="P266">
        <v>1</v>
      </c>
      <c r="Q266" s="2">
        <f t="shared" si="4"/>
        <v>77.372399999999999</v>
      </c>
      <c r="R266">
        <v>1</v>
      </c>
      <c r="S266">
        <v>2</v>
      </c>
      <c r="T266">
        <v>3</v>
      </c>
      <c r="U266">
        <v>16</v>
      </c>
    </row>
    <row r="267" spans="1:21" x14ac:dyDescent="0.2">
      <c r="A267" s="6">
        <v>2013</v>
      </c>
      <c r="B267" t="s">
        <v>37</v>
      </c>
      <c r="C267">
        <v>0</v>
      </c>
      <c r="D267">
        <v>0</v>
      </c>
      <c r="E267">
        <v>1</v>
      </c>
      <c r="F267" s="2">
        <v>0.70699999999999996</v>
      </c>
      <c r="G267" s="5">
        <v>103</v>
      </c>
      <c r="H267" s="2">
        <v>0.48100000000000004</v>
      </c>
      <c r="I267" s="2">
        <v>0.376</v>
      </c>
      <c r="J267" s="2">
        <v>0.79099999999999993</v>
      </c>
      <c r="K267" s="5">
        <v>41.3</v>
      </c>
      <c r="L267" s="5">
        <v>14.7</v>
      </c>
      <c r="M267" s="5">
        <v>5.4</v>
      </c>
      <c r="N267" s="5">
        <v>17.399999999999999</v>
      </c>
      <c r="O267" s="5">
        <v>6.4</v>
      </c>
      <c r="P267">
        <v>2</v>
      </c>
      <c r="Q267" s="2">
        <f t="shared" si="4"/>
        <v>72.820999999999998</v>
      </c>
      <c r="R267">
        <v>4</v>
      </c>
      <c r="S267">
        <v>21</v>
      </c>
      <c r="T267">
        <v>4</v>
      </c>
      <c r="U267">
        <v>7</v>
      </c>
    </row>
    <row r="268" spans="1:21" x14ac:dyDescent="0.2">
      <c r="A268" s="6">
        <v>2013</v>
      </c>
      <c r="B268" t="s">
        <v>49</v>
      </c>
      <c r="C268">
        <v>0</v>
      </c>
      <c r="D268">
        <v>0</v>
      </c>
      <c r="E268">
        <v>1</v>
      </c>
      <c r="F268" s="2">
        <v>0.69499999999999995</v>
      </c>
      <c r="G268" s="5">
        <v>106.1</v>
      </c>
      <c r="H268" s="2">
        <v>0.47799999999999998</v>
      </c>
      <c r="I268" s="2">
        <v>0.34299999999999997</v>
      </c>
      <c r="J268" s="2">
        <v>0.70099999999999996</v>
      </c>
      <c r="K268" s="5">
        <v>45</v>
      </c>
      <c r="L268" s="5">
        <v>15.3</v>
      </c>
      <c r="M268" s="5">
        <v>6.5</v>
      </c>
      <c r="N268" s="5">
        <v>20.5</v>
      </c>
      <c r="O268" s="5">
        <v>5.0999999999999996</v>
      </c>
      <c r="P268">
        <v>3</v>
      </c>
      <c r="Q268" s="2">
        <f t="shared" si="4"/>
        <v>73.739499999999992</v>
      </c>
      <c r="R268">
        <v>5</v>
      </c>
      <c r="S268">
        <v>3</v>
      </c>
      <c r="T268">
        <v>1</v>
      </c>
      <c r="U268">
        <v>19</v>
      </c>
    </row>
    <row r="269" spans="1:21" x14ac:dyDescent="0.2">
      <c r="A269" s="6">
        <v>2013</v>
      </c>
      <c r="B269" t="s">
        <v>28</v>
      </c>
      <c r="C269">
        <v>0</v>
      </c>
      <c r="D269">
        <v>0</v>
      </c>
      <c r="E269">
        <v>1</v>
      </c>
      <c r="F269" s="2">
        <v>0.68300000000000005</v>
      </c>
      <c r="G269" s="5">
        <v>101.1</v>
      </c>
      <c r="H269" s="2">
        <v>0.47799999999999998</v>
      </c>
      <c r="I269" s="2">
        <v>0.35799999999999998</v>
      </c>
      <c r="J269" s="2">
        <v>0.71099999999999997</v>
      </c>
      <c r="K269" s="5">
        <v>41.6</v>
      </c>
      <c r="L269" s="5">
        <v>14.6</v>
      </c>
      <c r="M269" s="5">
        <v>5.6</v>
      </c>
      <c r="N269" s="5">
        <v>20.9</v>
      </c>
      <c r="O269" s="5">
        <v>6.5</v>
      </c>
      <c r="P269">
        <v>4</v>
      </c>
      <c r="Q269" s="2">
        <f t="shared" si="4"/>
        <v>69.051299999999998</v>
      </c>
      <c r="R269">
        <v>3</v>
      </c>
      <c r="S269">
        <v>9</v>
      </c>
      <c r="T269">
        <v>9</v>
      </c>
      <c r="U269">
        <v>9</v>
      </c>
    </row>
    <row r="270" spans="1:21" x14ac:dyDescent="0.2">
      <c r="A270" s="6">
        <v>2013</v>
      </c>
      <c r="B270" t="s">
        <v>48</v>
      </c>
      <c r="C270">
        <v>0</v>
      </c>
      <c r="D270">
        <v>0</v>
      </c>
      <c r="E270">
        <v>0</v>
      </c>
      <c r="F270" s="2">
        <v>0.68300000000000005</v>
      </c>
      <c r="G270" s="5">
        <v>93.4</v>
      </c>
      <c r="H270" s="2">
        <v>0.44400000000000001</v>
      </c>
      <c r="I270" s="2">
        <v>0.34499999999999997</v>
      </c>
      <c r="J270" s="2">
        <v>0.77300000000000002</v>
      </c>
      <c r="K270" s="5">
        <v>42.7</v>
      </c>
      <c r="L270" s="5">
        <v>14</v>
      </c>
      <c r="M270" s="5">
        <v>5.3</v>
      </c>
      <c r="N270" s="5">
        <v>20.2</v>
      </c>
      <c r="O270" s="5">
        <v>4.0999999999999996</v>
      </c>
      <c r="P270">
        <v>5</v>
      </c>
      <c r="Q270" s="2">
        <f t="shared" si="4"/>
        <v>63.792200000000008</v>
      </c>
      <c r="R270">
        <v>6</v>
      </c>
      <c r="S270">
        <v>16</v>
      </c>
      <c r="T270">
        <v>27</v>
      </c>
      <c r="U270">
        <v>30</v>
      </c>
    </row>
    <row r="271" spans="1:21" x14ac:dyDescent="0.2">
      <c r="A271" s="6">
        <v>2013</v>
      </c>
      <c r="B271" t="s">
        <v>51</v>
      </c>
      <c r="C271">
        <v>0</v>
      </c>
      <c r="D271">
        <v>0</v>
      </c>
      <c r="E271">
        <v>0</v>
      </c>
      <c r="F271" s="2">
        <v>0.57299999999999995</v>
      </c>
      <c r="G271" s="5">
        <v>101.2</v>
      </c>
      <c r="H271" s="2">
        <v>0.45799999999999996</v>
      </c>
      <c r="I271" s="2">
        <v>0.40299999999999997</v>
      </c>
      <c r="J271" s="2">
        <v>0.79</v>
      </c>
      <c r="K271" s="5">
        <v>45</v>
      </c>
      <c r="L271" s="5">
        <v>15.1</v>
      </c>
      <c r="M271" s="5">
        <v>4.2</v>
      </c>
      <c r="N271" s="5">
        <v>21.4</v>
      </c>
      <c r="O271" s="5">
        <v>0.9</v>
      </c>
      <c r="P271">
        <v>6</v>
      </c>
      <c r="Q271" s="2">
        <f t="shared" si="4"/>
        <v>57.9876</v>
      </c>
      <c r="R271">
        <v>12</v>
      </c>
      <c r="S271">
        <v>18</v>
      </c>
      <c r="T271">
        <v>7</v>
      </c>
      <c r="U271">
        <v>13</v>
      </c>
    </row>
    <row r="272" spans="1:21" x14ac:dyDescent="0.2">
      <c r="A272" s="6">
        <v>2013</v>
      </c>
      <c r="B272" t="s">
        <v>24</v>
      </c>
      <c r="C272">
        <v>0</v>
      </c>
      <c r="D272">
        <v>0</v>
      </c>
      <c r="E272">
        <v>0</v>
      </c>
      <c r="F272" s="2">
        <v>0.54900000000000004</v>
      </c>
      <c r="G272" s="5">
        <v>102.2</v>
      </c>
      <c r="H272" s="2">
        <v>0.45799999999999996</v>
      </c>
      <c r="I272" s="2">
        <v>0.35499999999999998</v>
      </c>
      <c r="J272" s="2">
        <v>0.69200000000000006</v>
      </c>
      <c r="K272" s="5">
        <v>44.8</v>
      </c>
      <c r="L272" s="5">
        <v>15</v>
      </c>
      <c r="M272" s="5">
        <v>5.2</v>
      </c>
      <c r="N272" s="5">
        <v>17.899999999999999</v>
      </c>
      <c r="O272" s="5">
        <v>1.2</v>
      </c>
      <c r="P272">
        <v>7</v>
      </c>
      <c r="Q272" s="2">
        <f t="shared" si="4"/>
        <v>56.107800000000005</v>
      </c>
      <c r="R272">
        <v>11</v>
      </c>
      <c r="S272">
        <v>1</v>
      </c>
      <c r="T272">
        <v>6</v>
      </c>
      <c r="U272">
        <v>3</v>
      </c>
    </row>
    <row r="273" spans="1:21" x14ac:dyDescent="0.2">
      <c r="A273" s="6">
        <v>2013</v>
      </c>
      <c r="B273" t="s">
        <v>23</v>
      </c>
      <c r="C273">
        <v>0</v>
      </c>
      <c r="D273">
        <v>0</v>
      </c>
      <c r="E273">
        <v>0</v>
      </c>
      <c r="F273" s="2">
        <v>0.54900000000000004</v>
      </c>
      <c r="G273" s="5">
        <v>106</v>
      </c>
      <c r="H273" s="2">
        <v>0.46100000000000002</v>
      </c>
      <c r="I273" s="2">
        <v>0.36599999999999999</v>
      </c>
      <c r="J273" s="2">
        <v>0.754</v>
      </c>
      <c r="K273" s="5">
        <v>43.4</v>
      </c>
      <c r="L273" s="5">
        <v>16.399999999999999</v>
      </c>
      <c r="M273" s="5">
        <v>4.4000000000000004</v>
      </c>
      <c r="N273" s="5">
        <v>20.3</v>
      </c>
      <c r="O273" s="5">
        <v>3.5</v>
      </c>
      <c r="P273">
        <v>8</v>
      </c>
      <c r="Q273" s="2">
        <f t="shared" si="4"/>
        <v>58.194000000000003</v>
      </c>
      <c r="R273">
        <v>9</v>
      </c>
      <c r="S273">
        <v>4</v>
      </c>
      <c r="T273">
        <v>2</v>
      </c>
      <c r="U273">
        <v>2</v>
      </c>
    </row>
    <row r="274" spans="1:21" x14ac:dyDescent="0.2">
      <c r="A274" s="6">
        <v>2014</v>
      </c>
      <c r="B274" t="s">
        <v>38</v>
      </c>
      <c r="C274">
        <v>0</v>
      </c>
      <c r="D274">
        <v>1</v>
      </c>
      <c r="E274">
        <v>1</v>
      </c>
      <c r="F274" s="2">
        <v>0.68300000000000005</v>
      </c>
      <c r="G274" s="5">
        <v>96.7</v>
      </c>
      <c r="H274" s="2">
        <v>0.44900000000000001</v>
      </c>
      <c r="I274" s="2">
        <v>0.35700000000000004</v>
      </c>
      <c r="J274" s="2">
        <v>0.77900000000000003</v>
      </c>
      <c r="K274" s="5">
        <v>44.7</v>
      </c>
      <c r="L274" s="5">
        <v>15.1</v>
      </c>
      <c r="M274" s="5">
        <v>5.4</v>
      </c>
      <c r="N274" s="5">
        <v>20.399999999999999</v>
      </c>
      <c r="O274" s="5">
        <v>4.4000000000000004</v>
      </c>
      <c r="P274">
        <v>1</v>
      </c>
      <c r="Q274" s="2">
        <f t="shared" si="4"/>
        <v>66.04610000000001</v>
      </c>
      <c r="R274">
        <v>6</v>
      </c>
      <c r="S274">
        <v>16</v>
      </c>
      <c r="T274">
        <v>24</v>
      </c>
      <c r="U274">
        <v>25</v>
      </c>
    </row>
    <row r="275" spans="1:21" x14ac:dyDescent="0.2">
      <c r="A275" s="6">
        <v>2014</v>
      </c>
      <c r="B275" t="s">
        <v>30</v>
      </c>
      <c r="C275">
        <v>0</v>
      </c>
      <c r="D275">
        <v>0</v>
      </c>
      <c r="E275">
        <v>1</v>
      </c>
      <c r="F275" s="2">
        <v>0.65900000000000003</v>
      </c>
      <c r="G275" s="5">
        <v>102.2</v>
      </c>
      <c r="H275" s="2">
        <v>0.501</v>
      </c>
      <c r="I275" s="2">
        <v>0.36399999999999999</v>
      </c>
      <c r="J275" s="2">
        <v>0.76</v>
      </c>
      <c r="K275" s="5">
        <v>36.9</v>
      </c>
      <c r="L275" s="5">
        <v>14.8</v>
      </c>
      <c r="M275" s="5">
        <v>4.5</v>
      </c>
      <c r="N275" s="5">
        <v>19.5</v>
      </c>
      <c r="O275" s="5">
        <v>4.8</v>
      </c>
      <c r="P275">
        <v>2</v>
      </c>
      <c r="Q275" s="2">
        <f t="shared" si="4"/>
        <v>67.349800000000002</v>
      </c>
      <c r="R275">
        <v>4</v>
      </c>
      <c r="S275">
        <v>17</v>
      </c>
      <c r="T275">
        <v>12</v>
      </c>
      <c r="U275">
        <v>15</v>
      </c>
    </row>
    <row r="276" spans="1:21" x14ac:dyDescent="0.2">
      <c r="A276" s="6">
        <v>2014</v>
      </c>
      <c r="B276" t="s">
        <v>44</v>
      </c>
      <c r="C276">
        <v>0</v>
      </c>
      <c r="D276">
        <v>0</v>
      </c>
      <c r="E276">
        <v>1</v>
      </c>
      <c r="F276" s="2">
        <v>0.58499999999999996</v>
      </c>
      <c r="G276" s="5">
        <v>101.3</v>
      </c>
      <c r="H276" s="2">
        <v>0.44500000000000001</v>
      </c>
      <c r="I276" s="2">
        <v>0.37200000000000005</v>
      </c>
      <c r="J276" s="2">
        <v>0.78200000000000003</v>
      </c>
      <c r="K276" s="5">
        <v>42.5</v>
      </c>
      <c r="L276" s="5">
        <v>14.1</v>
      </c>
      <c r="M276" s="5">
        <v>4.2</v>
      </c>
      <c r="N276" s="5">
        <v>23</v>
      </c>
      <c r="O276" s="5">
        <v>3.2</v>
      </c>
      <c r="P276">
        <v>3</v>
      </c>
      <c r="Q276" s="2">
        <f t="shared" si="4"/>
        <v>59.260499999999993</v>
      </c>
      <c r="R276">
        <v>9</v>
      </c>
      <c r="S276">
        <v>7</v>
      </c>
      <c r="T276">
        <v>13</v>
      </c>
      <c r="U276">
        <v>11</v>
      </c>
    </row>
    <row r="277" spans="1:21" x14ac:dyDescent="0.2">
      <c r="A277" s="6">
        <v>2014</v>
      </c>
      <c r="B277" t="s">
        <v>29</v>
      </c>
      <c r="C277">
        <v>0</v>
      </c>
      <c r="D277">
        <v>0</v>
      </c>
      <c r="E277">
        <v>1</v>
      </c>
      <c r="F277" s="2">
        <v>0.58499999999999996</v>
      </c>
      <c r="G277" s="5">
        <v>93.7</v>
      </c>
      <c r="H277" s="2">
        <v>0.43200000000000005</v>
      </c>
      <c r="I277" s="2">
        <v>0.34799999999999998</v>
      </c>
      <c r="J277" s="2">
        <v>0.77900000000000003</v>
      </c>
      <c r="K277" s="5">
        <v>44.1</v>
      </c>
      <c r="L277" s="5">
        <v>14.9</v>
      </c>
      <c r="M277" s="5">
        <v>5.2</v>
      </c>
      <c r="N277" s="5">
        <v>19.100000000000001</v>
      </c>
      <c r="O277" s="5">
        <v>1.9</v>
      </c>
      <c r="P277">
        <v>4</v>
      </c>
      <c r="Q277" s="2">
        <f t="shared" si="4"/>
        <v>54.814499999999995</v>
      </c>
      <c r="R277">
        <v>13</v>
      </c>
      <c r="S277">
        <v>15</v>
      </c>
      <c r="T277">
        <v>30</v>
      </c>
      <c r="U277">
        <v>28</v>
      </c>
    </row>
    <row r="278" spans="1:21" x14ac:dyDescent="0.2">
      <c r="A278" s="6">
        <v>2014</v>
      </c>
      <c r="B278" t="s">
        <v>50</v>
      </c>
      <c r="C278">
        <v>0</v>
      </c>
      <c r="D278">
        <v>0</v>
      </c>
      <c r="E278">
        <v>0</v>
      </c>
      <c r="F278" s="2">
        <v>0.53700000000000003</v>
      </c>
      <c r="G278" s="5">
        <v>100.7</v>
      </c>
      <c r="H278" s="2">
        <v>0.45899999999999996</v>
      </c>
      <c r="I278" s="2">
        <v>0.38</v>
      </c>
      <c r="J278" s="2">
        <v>0.73099999999999998</v>
      </c>
      <c r="K278" s="5">
        <v>42.2</v>
      </c>
      <c r="L278" s="5">
        <v>14.7</v>
      </c>
      <c r="M278" s="5">
        <v>4.5999999999999996</v>
      </c>
      <c r="N278" s="5">
        <v>20.399999999999999</v>
      </c>
      <c r="O278" s="5">
        <v>1.3</v>
      </c>
      <c r="P278">
        <v>5</v>
      </c>
      <c r="Q278" s="2">
        <f t="shared" si="4"/>
        <v>54.075900000000004</v>
      </c>
      <c r="R278">
        <v>15</v>
      </c>
      <c r="S278">
        <v>25</v>
      </c>
      <c r="T278">
        <v>16</v>
      </c>
      <c r="U278">
        <v>19</v>
      </c>
    </row>
    <row r="279" spans="1:21" x14ac:dyDescent="0.2">
      <c r="A279" s="6">
        <v>2014</v>
      </c>
      <c r="B279" t="s">
        <v>54</v>
      </c>
      <c r="C279">
        <v>0</v>
      </c>
      <c r="D279">
        <v>0</v>
      </c>
      <c r="E279">
        <v>0</v>
      </c>
      <c r="F279" s="2">
        <v>0.53700000000000003</v>
      </c>
      <c r="G279" s="5">
        <v>98.5</v>
      </c>
      <c r="H279" s="2">
        <v>0.45899999999999996</v>
      </c>
      <c r="I279" s="2">
        <v>0.36899999999999999</v>
      </c>
      <c r="J279" s="2">
        <v>0.753</v>
      </c>
      <c r="K279" s="5">
        <v>38.1</v>
      </c>
      <c r="L279" s="5">
        <v>14.5</v>
      </c>
      <c r="M279" s="5">
        <v>3.8</v>
      </c>
      <c r="N279" s="5">
        <v>21.7</v>
      </c>
      <c r="O279" s="5">
        <v>-1</v>
      </c>
      <c r="P279">
        <v>6</v>
      </c>
      <c r="Q279" s="2">
        <f t="shared" si="4"/>
        <v>52.894500000000001</v>
      </c>
      <c r="R279">
        <v>19</v>
      </c>
      <c r="S279">
        <v>10</v>
      </c>
      <c r="T279">
        <v>21</v>
      </c>
      <c r="U279">
        <v>10</v>
      </c>
    </row>
    <row r="280" spans="1:21" x14ac:dyDescent="0.2">
      <c r="A280" s="6">
        <v>2014</v>
      </c>
      <c r="B280" t="s">
        <v>53</v>
      </c>
      <c r="C280">
        <v>0</v>
      </c>
      <c r="D280">
        <v>0</v>
      </c>
      <c r="E280">
        <v>0</v>
      </c>
      <c r="F280" s="2">
        <v>0.52400000000000002</v>
      </c>
      <c r="G280" s="5">
        <v>96.9</v>
      </c>
      <c r="H280" s="2">
        <v>0.442</v>
      </c>
      <c r="I280" s="2">
        <v>0.35100000000000003</v>
      </c>
      <c r="J280" s="2">
        <v>0.73699999999999999</v>
      </c>
      <c r="K280" s="5">
        <v>42.7</v>
      </c>
      <c r="L280" s="5">
        <v>12.3</v>
      </c>
      <c r="M280" s="5">
        <v>5.0999999999999996</v>
      </c>
      <c r="N280" s="5">
        <v>18.2</v>
      </c>
      <c r="O280" s="5">
        <v>-0.2</v>
      </c>
      <c r="P280">
        <v>7</v>
      </c>
      <c r="Q280" s="2">
        <f t="shared" si="4"/>
        <v>50.775600000000004</v>
      </c>
      <c r="R280">
        <v>16</v>
      </c>
      <c r="S280">
        <v>11</v>
      </c>
      <c r="T280">
        <v>23</v>
      </c>
      <c r="U280">
        <v>27</v>
      </c>
    </row>
    <row r="281" spans="1:21" x14ac:dyDescent="0.2">
      <c r="A281" s="6">
        <v>2014</v>
      </c>
      <c r="B281" t="s">
        <v>32</v>
      </c>
      <c r="C281">
        <v>0</v>
      </c>
      <c r="D281">
        <v>0</v>
      </c>
      <c r="E281">
        <v>0</v>
      </c>
      <c r="F281" s="2">
        <v>0.46300000000000002</v>
      </c>
      <c r="G281" s="5">
        <v>101</v>
      </c>
      <c r="H281" s="2">
        <v>0.45799999999999996</v>
      </c>
      <c r="I281" s="2">
        <v>0.36299999999999999</v>
      </c>
      <c r="J281" s="2">
        <v>0.78099999999999992</v>
      </c>
      <c r="K281" s="5">
        <v>40</v>
      </c>
      <c r="L281" s="5">
        <v>15.3</v>
      </c>
      <c r="M281" s="5">
        <v>4</v>
      </c>
      <c r="N281" s="5">
        <v>19.2</v>
      </c>
      <c r="O281" s="5">
        <v>-0.5</v>
      </c>
      <c r="P281">
        <v>8</v>
      </c>
      <c r="Q281" s="2">
        <f t="shared" si="4"/>
        <v>46.763000000000005</v>
      </c>
      <c r="R281">
        <v>17</v>
      </c>
      <c r="S281">
        <v>22</v>
      </c>
      <c r="T281">
        <v>15</v>
      </c>
      <c r="U281">
        <v>2</v>
      </c>
    </row>
    <row r="282" spans="1:21" x14ac:dyDescent="0.2">
      <c r="A282" s="6">
        <v>2014</v>
      </c>
      <c r="B282" t="s">
        <v>37</v>
      </c>
      <c r="C282">
        <v>1</v>
      </c>
      <c r="D282">
        <v>1</v>
      </c>
      <c r="E282">
        <v>1</v>
      </c>
      <c r="F282" s="2">
        <v>0.75600000000000001</v>
      </c>
      <c r="G282" s="5">
        <v>105.4</v>
      </c>
      <c r="H282" s="2">
        <v>0.48599999999999999</v>
      </c>
      <c r="I282" s="2">
        <v>0.39700000000000002</v>
      </c>
      <c r="J282" s="2">
        <v>0.78500000000000003</v>
      </c>
      <c r="K282" s="5">
        <v>43.3</v>
      </c>
      <c r="L282" s="5">
        <v>14.4</v>
      </c>
      <c r="M282" s="5">
        <v>5.0999999999999996</v>
      </c>
      <c r="N282" s="5">
        <v>18.2</v>
      </c>
      <c r="O282" s="5">
        <v>7.7</v>
      </c>
      <c r="P282">
        <v>1</v>
      </c>
      <c r="Q282" s="2">
        <f t="shared" si="4"/>
        <v>79.682400000000001</v>
      </c>
      <c r="R282">
        <v>1</v>
      </c>
      <c r="S282">
        <v>30</v>
      </c>
      <c r="T282">
        <v>6</v>
      </c>
      <c r="U282">
        <v>16.5</v>
      </c>
    </row>
    <row r="283" spans="1:21" x14ac:dyDescent="0.2">
      <c r="A283" s="6">
        <v>2014</v>
      </c>
      <c r="B283" t="s">
        <v>52</v>
      </c>
      <c r="C283">
        <v>0</v>
      </c>
      <c r="D283">
        <v>0</v>
      </c>
      <c r="E283">
        <v>1</v>
      </c>
      <c r="F283" s="2">
        <v>0.72</v>
      </c>
      <c r="G283" s="5">
        <v>106.2</v>
      </c>
      <c r="H283" s="2">
        <v>0.47100000000000003</v>
      </c>
      <c r="I283" s="2">
        <v>0.36099999999999999</v>
      </c>
      <c r="J283" s="2">
        <v>0.80599999999999994</v>
      </c>
      <c r="K283" s="5">
        <v>44.7</v>
      </c>
      <c r="L283" s="5">
        <v>15.3</v>
      </c>
      <c r="M283" s="5">
        <v>6.1</v>
      </c>
      <c r="N283" s="5">
        <v>22.7</v>
      </c>
      <c r="O283" s="5">
        <v>6.3</v>
      </c>
      <c r="P283">
        <v>2</v>
      </c>
      <c r="Q283" s="2">
        <f t="shared" si="4"/>
        <v>76.463999999999999</v>
      </c>
      <c r="R283">
        <v>3</v>
      </c>
      <c r="S283">
        <v>8</v>
      </c>
      <c r="T283">
        <v>5</v>
      </c>
      <c r="U283">
        <v>14</v>
      </c>
    </row>
    <row r="284" spans="1:21" x14ac:dyDescent="0.2">
      <c r="A284" s="6">
        <v>2014</v>
      </c>
      <c r="B284" t="s">
        <v>28</v>
      </c>
      <c r="C284">
        <v>0</v>
      </c>
      <c r="D284">
        <v>0</v>
      </c>
      <c r="E284">
        <v>1</v>
      </c>
      <c r="F284" s="2">
        <v>0.69499999999999995</v>
      </c>
      <c r="G284" s="5">
        <v>107.9</v>
      </c>
      <c r="H284" s="2">
        <v>0.47399999999999998</v>
      </c>
      <c r="I284" s="2">
        <v>0.35200000000000004</v>
      </c>
      <c r="J284" s="2">
        <v>0.73</v>
      </c>
      <c r="K284" s="5">
        <v>43</v>
      </c>
      <c r="L284" s="5">
        <v>13.9</v>
      </c>
      <c r="M284" s="5">
        <v>4.8</v>
      </c>
      <c r="N284" s="5">
        <v>21.5</v>
      </c>
      <c r="O284" s="5">
        <v>7</v>
      </c>
      <c r="P284">
        <v>3</v>
      </c>
      <c r="Q284" s="2">
        <f t="shared" si="4"/>
        <v>74.990499999999997</v>
      </c>
      <c r="R284">
        <v>2</v>
      </c>
      <c r="S284">
        <v>2</v>
      </c>
      <c r="T284">
        <v>1</v>
      </c>
      <c r="U284">
        <v>8</v>
      </c>
    </row>
    <row r="285" spans="1:21" x14ac:dyDescent="0.2">
      <c r="A285" s="6">
        <v>2014</v>
      </c>
      <c r="B285" t="s">
        <v>23</v>
      </c>
      <c r="C285">
        <v>0</v>
      </c>
      <c r="D285">
        <v>0</v>
      </c>
      <c r="E285">
        <v>1</v>
      </c>
      <c r="F285" s="2">
        <v>0.65900000000000003</v>
      </c>
      <c r="G285" s="5">
        <v>107.7</v>
      </c>
      <c r="H285" s="2">
        <v>0.47200000000000003</v>
      </c>
      <c r="I285" s="2">
        <v>0.35799999999999998</v>
      </c>
      <c r="J285" s="2">
        <v>0.71200000000000008</v>
      </c>
      <c r="K285" s="5">
        <v>45.3</v>
      </c>
      <c r="L285" s="5">
        <v>16.100000000000001</v>
      </c>
      <c r="M285" s="5">
        <v>5.6</v>
      </c>
      <c r="N285" s="5">
        <v>20.399999999999999</v>
      </c>
      <c r="O285" s="5">
        <v>4.5999999999999996</v>
      </c>
      <c r="P285">
        <v>4</v>
      </c>
      <c r="Q285" s="2">
        <f t="shared" si="4"/>
        <v>70.974299999999999</v>
      </c>
      <c r="R285">
        <v>7</v>
      </c>
      <c r="S285">
        <v>1</v>
      </c>
      <c r="T285">
        <v>2</v>
      </c>
      <c r="U285">
        <v>1</v>
      </c>
    </row>
    <row r="286" spans="1:21" x14ac:dyDescent="0.2">
      <c r="A286" s="6">
        <v>2014</v>
      </c>
      <c r="B286" t="s">
        <v>25</v>
      </c>
      <c r="C286">
        <v>0</v>
      </c>
      <c r="D286">
        <v>0</v>
      </c>
      <c r="E286">
        <v>0</v>
      </c>
      <c r="F286" s="2">
        <v>0.65900000000000003</v>
      </c>
      <c r="G286" s="5">
        <v>106.7</v>
      </c>
      <c r="H286" s="2">
        <v>0.45</v>
      </c>
      <c r="I286" s="2">
        <v>0.37200000000000005</v>
      </c>
      <c r="J286" s="2">
        <v>0.81499999999999995</v>
      </c>
      <c r="K286" s="5">
        <v>46.4</v>
      </c>
      <c r="L286" s="5">
        <v>13.7</v>
      </c>
      <c r="M286" s="5">
        <v>4.7</v>
      </c>
      <c r="N286" s="5">
        <v>19.2</v>
      </c>
      <c r="O286" s="5">
        <v>4</v>
      </c>
      <c r="P286">
        <v>5</v>
      </c>
      <c r="Q286" s="2">
        <f t="shared" si="4"/>
        <v>70.315300000000008</v>
      </c>
      <c r="R286">
        <v>8</v>
      </c>
      <c r="S286">
        <v>13</v>
      </c>
      <c r="T286">
        <v>4</v>
      </c>
      <c r="U286">
        <v>3</v>
      </c>
    </row>
    <row r="287" spans="1:21" x14ac:dyDescent="0.2">
      <c r="A287" s="6">
        <v>2014</v>
      </c>
      <c r="B287" t="s">
        <v>51</v>
      </c>
      <c r="C287">
        <v>0</v>
      </c>
      <c r="D287">
        <v>0</v>
      </c>
      <c r="E287">
        <v>0</v>
      </c>
      <c r="F287" s="2">
        <v>0.622</v>
      </c>
      <c r="G287" s="5">
        <v>104.3</v>
      </c>
      <c r="H287" s="2">
        <v>0.46200000000000002</v>
      </c>
      <c r="I287" s="2">
        <v>0.38</v>
      </c>
      <c r="J287" s="2">
        <v>0.753</v>
      </c>
      <c r="K287" s="5">
        <v>45.3</v>
      </c>
      <c r="L287" s="5">
        <v>15.2</v>
      </c>
      <c r="M287" s="5">
        <v>5</v>
      </c>
      <c r="N287" s="5">
        <v>21.8</v>
      </c>
      <c r="O287" s="5">
        <v>4.8</v>
      </c>
      <c r="P287">
        <v>6</v>
      </c>
      <c r="Q287" s="2">
        <f t="shared" si="4"/>
        <v>64.874600000000001</v>
      </c>
      <c r="R287">
        <v>5</v>
      </c>
      <c r="S287">
        <v>24</v>
      </c>
      <c r="T287">
        <v>10</v>
      </c>
      <c r="U287">
        <v>6</v>
      </c>
    </row>
    <row r="288" spans="1:21" x14ac:dyDescent="0.2">
      <c r="A288" s="6">
        <v>2014</v>
      </c>
      <c r="B288" t="s">
        <v>48</v>
      </c>
      <c r="C288">
        <v>0</v>
      </c>
      <c r="D288">
        <v>0</v>
      </c>
      <c r="E288">
        <v>0</v>
      </c>
      <c r="F288" s="2">
        <v>0.61</v>
      </c>
      <c r="G288" s="5">
        <v>96.1</v>
      </c>
      <c r="H288" s="2">
        <v>0.46399999999999997</v>
      </c>
      <c r="I288" s="2">
        <v>0.35299999999999998</v>
      </c>
      <c r="J288" s="2">
        <v>0.74099999999999999</v>
      </c>
      <c r="K288" s="5">
        <v>42.4</v>
      </c>
      <c r="L288" s="5">
        <v>13.7</v>
      </c>
      <c r="M288" s="5">
        <v>4.5999999999999996</v>
      </c>
      <c r="N288" s="5">
        <v>19.100000000000001</v>
      </c>
      <c r="O288" s="5">
        <v>1.6</v>
      </c>
      <c r="P288">
        <v>7</v>
      </c>
      <c r="Q288" s="2">
        <f t="shared" si="4"/>
        <v>58.620999999999995</v>
      </c>
      <c r="R288">
        <v>14</v>
      </c>
      <c r="S288">
        <v>29</v>
      </c>
      <c r="T288">
        <v>27</v>
      </c>
      <c r="U288">
        <v>30</v>
      </c>
    </row>
    <row r="289" spans="1:21" x14ac:dyDescent="0.2">
      <c r="A289" s="6">
        <v>2014</v>
      </c>
      <c r="B289" t="s">
        <v>45</v>
      </c>
      <c r="C289">
        <v>0</v>
      </c>
      <c r="D289">
        <v>0</v>
      </c>
      <c r="E289">
        <v>0</v>
      </c>
      <c r="F289" s="2">
        <v>0.59799999999999998</v>
      </c>
      <c r="G289" s="5">
        <v>104.8</v>
      </c>
      <c r="H289" s="2">
        <v>0.47399999999999998</v>
      </c>
      <c r="I289" s="2">
        <v>0.38400000000000001</v>
      </c>
      <c r="J289" s="2">
        <v>0.79500000000000004</v>
      </c>
      <c r="K289" s="5">
        <v>40.9</v>
      </c>
      <c r="L289" s="5">
        <v>13.5</v>
      </c>
      <c r="M289" s="5">
        <v>4.3</v>
      </c>
      <c r="N289" s="5">
        <v>20</v>
      </c>
      <c r="O289" s="5">
        <v>2.4</v>
      </c>
      <c r="P289">
        <v>8</v>
      </c>
      <c r="Q289" s="2">
        <f t="shared" si="4"/>
        <v>62.670399999999994</v>
      </c>
      <c r="R289">
        <v>12</v>
      </c>
      <c r="S289">
        <v>23</v>
      </c>
      <c r="T289">
        <v>8</v>
      </c>
      <c r="U289">
        <v>12</v>
      </c>
    </row>
    <row r="290" spans="1:21" x14ac:dyDescent="0.2">
      <c r="A290" s="6">
        <v>2015</v>
      </c>
      <c r="B290" t="s">
        <v>51</v>
      </c>
      <c r="C290">
        <v>1</v>
      </c>
      <c r="D290">
        <v>1</v>
      </c>
      <c r="E290">
        <v>1</v>
      </c>
      <c r="F290" s="2">
        <v>0.81699999999999995</v>
      </c>
      <c r="G290" s="5">
        <v>110</v>
      </c>
      <c r="H290" s="2">
        <v>0.47799999999999998</v>
      </c>
      <c r="I290" s="2">
        <v>0.39799999999999996</v>
      </c>
      <c r="J290" s="2">
        <v>0.76800000000000002</v>
      </c>
      <c r="K290" s="5">
        <v>44.7</v>
      </c>
      <c r="L290" s="5">
        <v>14.5</v>
      </c>
      <c r="M290" s="5">
        <v>6</v>
      </c>
      <c r="N290" s="5">
        <v>19.899999999999999</v>
      </c>
      <c r="O290" s="5">
        <v>10.1</v>
      </c>
      <c r="P290">
        <v>1</v>
      </c>
      <c r="Q290" s="2">
        <f t="shared" si="4"/>
        <v>89.86999999999999</v>
      </c>
      <c r="R290">
        <v>1</v>
      </c>
      <c r="S290">
        <v>26</v>
      </c>
      <c r="T290">
        <v>1</v>
      </c>
      <c r="U290">
        <v>4</v>
      </c>
    </row>
    <row r="291" spans="1:21" x14ac:dyDescent="0.2">
      <c r="A291" s="6">
        <v>2015</v>
      </c>
      <c r="B291" t="s">
        <v>23</v>
      </c>
      <c r="C291">
        <v>0</v>
      </c>
      <c r="D291">
        <v>0</v>
      </c>
      <c r="E291">
        <v>1</v>
      </c>
      <c r="F291" s="2">
        <v>0.68300000000000005</v>
      </c>
      <c r="G291" s="5">
        <v>103.9</v>
      </c>
      <c r="H291" s="2">
        <v>0.44400000000000001</v>
      </c>
      <c r="I291" s="2">
        <v>0.34799999999999998</v>
      </c>
      <c r="J291" s="2">
        <v>0.71499999999999997</v>
      </c>
      <c r="K291" s="5">
        <v>43.7</v>
      </c>
      <c r="L291" s="5">
        <v>16.7</v>
      </c>
      <c r="M291" s="5">
        <v>5</v>
      </c>
      <c r="N291" s="5">
        <v>22</v>
      </c>
      <c r="O291" s="5">
        <v>3.4</v>
      </c>
      <c r="P291">
        <v>2</v>
      </c>
      <c r="Q291" s="2">
        <f t="shared" si="4"/>
        <v>70.963700000000003</v>
      </c>
      <c r="R291">
        <v>8</v>
      </c>
      <c r="S291">
        <v>2</v>
      </c>
      <c r="T291">
        <v>6</v>
      </c>
      <c r="U291">
        <v>1</v>
      </c>
    </row>
    <row r="292" spans="1:21" x14ac:dyDescent="0.2">
      <c r="A292" s="6">
        <v>2015</v>
      </c>
      <c r="B292" t="s">
        <v>28</v>
      </c>
      <c r="C292">
        <v>0</v>
      </c>
      <c r="D292">
        <v>0</v>
      </c>
      <c r="E292">
        <v>1</v>
      </c>
      <c r="F292" s="2">
        <v>0.68300000000000005</v>
      </c>
      <c r="G292" s="5">
        <v>106.7</v>
      </c>
      <c r="H292" s="2">
        <v>0.47299999999999998</v>
      </c>
      <c r="I292" s="2">
        <v>0.376</v>
      </c>
      <c r="J292" s="2">
        <v>0.71</v>
      </c>
      <c r="K292" s="5">
        <v>42.6</v>
      </c>
      <c r="L292" s="5">
        <v>12.3</v>
      </c>
      <c r="M292" s="5">
        <v>5</v>
      </c>
      <c r="N292" s="5">
        <v>21.3</v>
      </c>
      <c r="O292" s="5">
        <v>6.6</v>
      </c>
      <c r="P292">
        <v>3</v>
      </c>
      <c r="Q292" s="2">
        <f t="shared" si="4"/>
        <v>72.876100000000008</v>
      </c>
      <c r="R292">
        <v>2</v>
      </c>
      <c r="S292">
        <v>4</v>
      </c>
      <c r="T292">
        <v>2</v>
      </c>
      <c r="U292">
        <v>5</v>
      </c>
    </row>
    <row r="293" spans="1:21" x14ac:dyDescent="0.2">
      <c r="A293" s="6">
        <v>2015</v>
      </c>
      <c r="B293" t="s">
        <v>25</v>
      </c>
      <c r="C293">
        <v>0</v>
      </c>
      <c r="D293">
        <v>0</v>
      </c>
      <c r="E293">
        <v>0</v>
      </c>
      <c r="F293" s="2">
        <v>0.622</v>
      </c>
      <c r="G293" s="5">
        <v>102.8</v>
      </c>
      <c r="H293" s="2">
        <v>0.45</v>
      </c>
      <c r="I293" s="2">
        <v>0.36200000000000004</v>
      </c>
      <c r="J293" s="2">
        <v>0.80099999999999993</v>
      </c>
      <c r="K293" s="5">
        <v>45.9</v>
      </c>
      <c r="L293" s="5">
        <v>13.6</v>
      </c>
      <c r="M293" s="5">
        <v>4.5</v>
      </c>
      <c r="N293" s="5">
        <v>18.2</v>
      </c>
      <c r="O293" s="5">
        <v>4.2</v>
      </c>
      <c r="P293">
        <v>4</v>
      </c>
      <c r="Q293" s="2">
        <f t="shared" si="4"/>
        <v>63.941600000000001</v>
      </c>
      <c r="R293">
        <v>6</v>
      </c>
      <c r="S293">
        <v>28</v>
      </c>
      <c r="T293">
        <v>9</v>
      </c>
      <c r="U293">
        <v>3</v>
      </c>
    </row>
    <row r="294" spans="1:21" x14ac:dyDescent="0.2">
      <c r="A294" s="6">
        <v>2015</v>
      </c>
      <c r="B294" t="s">
        <v>48</v>
      </c>
      <c r="C294">
        <v>0</v>
      </c>
      <c r="D294">
        <v>0</v>
      </c>
      <c r="E294">
        <v>1</v>
      </c>
      <c r="F294" s="2">
        <v>0.67100000000000004</v>
      </c>
      <c r="G294" s="5">
        <v>98.3</v>
      </c>
      <c r="H294" s="2">
        <v>0.45799999999999996</v>
      </c>
      <c r="I294" s="2">
        <v>0.33899999999999997</v>
      </c>
      <c r="J294" s="2">
        <v>0.77300000000000002</v>
      </c>
      <c r="K294" s="5">
        <v>42.6</v>
      </c>
      <c r="L294" s="5">
        <v>13.3</v>
      </c>
      <c r="M294" s="5">
        <v>4.2</v>
      </c>
      <c r="N294" s="5">
        <v>19.100000000000001</v>
      </c>
      <c r="O294" s="5">
        <v>3.2</v>
      </c>
      <c r="P294">
        <v>5</v>
      </c>
      <c r="Q294" s="2">
        <f t="shared" si="4"/>
        <v>65.959299999999999</v>
      </c>
      <c r="R294">
        <v>7</v>
      </c>
      <c r="S294">
        <v>14</v>
      </c>
      <c r="T294">
        <v>20</v>
      </c>
      <c r="U294">
        <v>29</v>
      </c>
    </row>
    <row r="295" spans="1:21" x14ac:dyDescent="0.2">
      <c r="A295" s="6">
        <v>2015</v>
      </c>
      <c r="B295" t="s">
        <v>37</v>
      </c>
      <c r="C295">
        <v>0</v>
      </c>
      <c r="D295">
        <v>0</v>
      </c>
      <c r="E295">
        <v>0</v>
      </c>
      <c r="F295" s="2">
        <v>0.67100000000000004</v>
      </c>
      <c r="G295" s="5">
        <v>103.2</v>
      </c>
      <c r="H295" s="2">
        <v>0.46799999999999997</v>
      </c>
      <c r="I295" s="2">
        <v>0.36700000000000005</v>
      </c>
      <c r="J295" s="2">
        <v>0.78</v>
      </c>
      <c r="K295" s="5">
        <v>43.6</v>
      </c>
      <c r="L295" s="5">
        <v>14</v>
      </c>
      <c r="M295" s="5">
        <v>5.4</v>
      </c>
      <c r="N295" s="5">
        <v>19.100000000000001</v>
      </c>
      <c r="O295" s="5">
        <v>6.2</v>
      </c>
      <c r="P295">
        <v>6</v>
      </c>
      <c r="Q295" s="2">
        <f t="shared" si="4"/>
        <v>69.247200000000007</v>
      </c>
      <c r="R295">
        <v>3</v>
      </c>
      <c r="S295">
        <v>23</v>
      </c>
      <c r="T295">
        <v>7</v>
      </c>
      <c r="U295">
        <v>15</v>
      </c>
    </row>
    <row r="296" spans="1:21" x14ac:dyDescent="0.2">
      <c r="A296" s="6">
        <v>2015</v>
      </c>
      <c r="B296" t="s">
        <v>45</v>
      </c>
      <c r="C296">
        <v>0</v>
      </c>
      <c r="D296">
        <v>0</v>
      </c>
      <c r="E296">
        <v>0</v>
      </c>
      <c r="F296" s="2">
        <v>0.61</v>
      </c>
      <c r="G296" s="5">
        <v>105.2</v>
      </c>
      <c r="H296" s="2">
        <v>0.46299999999999997</v>
      </c>
      <c r="I296" s="2">
        <v>0.35200000000000004</v>
      </c>
      <c r="J296" s="2">
        <v>0.752</v>
      </c>
      <c r="K296" s="5">
        <v>42.3</v>
      </c>
      <c r="L296" s="5">
        <v>13</v>
      </c>
      <c r="M296" s="5">
        <v>4.5</v>
      </c>
      <c r="N296" s="5">
        <v>20</v>
      </c>
      <c r="O296" s="5">
        <v>2.9</v>
      </c>
      <c r="P296">
        <v>7</v>
      </c>
      <c r="Q296" s="2">
        <f t="shared" si="4"/>
        <v>64.171999999999997</v>
      </c>
      <c r="R296">
        <v>9</v>
      </c>
      <c r="S296">
        <v>16</v>
      </c>
      <c r="T296">
        <v>3</v>
      </c>
      <c r="U296">
        <v>8</v>
      </c>
    </row>
    <row r="297" spans="1:21" x14ac:dyDescent="0.2">
      <c r="A297" s="6">
        <v>2015</v>
      </c>
      <c r="B297" t="s">
        <v>55</v>
      </c>
      <c r="C297">
        <v>0</v>
      </c>
      <c r="D297">
        <v>0</v>
      </c>
      <c r="E297">
        <v>0</v>
      </c>
      <c r="F297" s="2">
        <v>0.54900000000000004</v>
      </c>
      <c r="G297" s="5">
        <v>99.4</v>
      </c>
      <c r="H297" s="2">
        <v>0.45700000000000002</v>
      </c>
      <c r="I297" s="2">
        <v>0.37</v>
      </c>
      <c r="J297" s="2">
        <v>0.75099999999999989</v>
      </c>
      <c r="K297" s="5">
        <v>43.5</v>
      </c>
      <c r="L297" s="5">
        <v>13.3</v>
      </c>
      <c r="M297" s="5">
        <v>6.2</v>
      </c>
      <c r="N297" s="5">
        <v>18.7</v>
      </c>
      <c r="O297" s="5">
        <v>0.8</v>
      </c>
      <c r="P297">
        <v>8</v>
      </c>
      <c r="Q297" s="2">
        <f t="shared" si="4"/>
        <v>54.570600000000006</v>
      </c>
      <c r="R297">
        <v>13</v>
      </c>
      <c r="S297">
        <v>20</v>
      </c>
      <c r="T297">
        <v>16</v>
      </c>
      <c r="U297">
        <v>23</v>
      </c>
    </row>
    <row r="298" spans="1:21" x14ac:dyDescent="0.2">
      <c r="A298" s="6">
        <v>2015</v>
      </c>
      <c r="B298" t="s">
        <v>32</v>
      </c>
      <c r="C298">
        <v>0</v>
      </c>
      <c r="D298">
        <v>1</v>
      </c>
      <c r="E298">
        <v>1</v>
      </c>
      <c r="F298" s="2">
        <v>0.73199999999999998</v>
      </c>
      <c r="G298" s="5">
        <v>102.5</v>
      </c>
      <c r="H298" s="2">
        <v>0.46600000000000003</v>
      </c>
      <c r="I298" s="2">
        <v>0.38</v>
      </c>
      <c r="J298" s="2">
        <v>0.77800000000000002</v>
      </c>
      <c r="K298" s="5">
        <v>40.6</v>
      </c>
      <c r="L298" s="5">
        <v>14.2</v>
      </c>
      <c r="M298" s="5">
        <v>4.5999999999999996</v>
      </c>
      <c r="N298" s="5">
        <v>17.8</v>
      </c>
      <c r="O298" s="5">
        <v>5.4</v>
      </c>
      <c r="P298">
        <v>1</v>
      </c>
      <c r="Q298" s="2">
        <f t="shared" si="4"/>
        <v>75.03</v>
      </c>
      <c r="R298">
        <v>4</v>
      </c>
      <c r="S298">
        <v>24</v>
      </c>
      <c r="T298">
        <v>10</v>
      </c>
      <c r="U298">
        <v>7</v>
      </c>
    </row>
    <row r="299" spans="1:21" x14ac:dyDescent="0.2">
      <c r="A299" s="6">
        <v>2015</v>
      </c>
      <c r="B299" t="s">
        <v>39</v>
      </c>
      <c r="C299">
        <v>0</v>
      </c>
      <c r="D299">
        <v>0</v>
      </c>
      <c r="E299">
        <v>1</v>
      </c>
      <c r="F299" s="2">
        <v>0.64600000000000002</v>
      </c>
      <c r="G299" s="5">
        <v>103.1</v>
      </c>
      <c r="H299" s="2">
        <v>0.45799999999999996</v>
      </c>
      <c r="I299" s="2">
        <v>0.36700000000000005</v>
      </c>
      <c r="J299" s="2">
        <v>0.75099999999999989</v>
      </c>
      <c r="K299" s="5">
        <v>43</v>
      </c>
      <c r="L299" s="5">
        <v>14.3</v>
      </c>
      <c r="M299" s="5">
        <v>4.0999999999999996</v>
      </c>
      <c r="N299" s="5">
        <v>18.399999999999999</v>
      </c>
      <c r="O299" s="5">
        <v>4.5</v>
      </c>
      <c r="P299">
        <v>2</v>
      </c>
      <c r="Q299" s="2">
        <f t="shared" si="4"/>
        <v>66.602599999999995</v>
      </c>
      <c r="R299">
        <v>5</v>
      </c>
      <c r="S299">
        <v>12</v>
      </c>
      <c r="T299">
        <v>8</v>
      </c>
      <c r="U299">
        <v>2</v>
      </c>
    </row>
    <row r="300" spans="1:21" x14ac:dyDescent="0.2">
      <c r="A300" s="6">
        <v>2015</v>
      </c>
      <c r="B300" t="s">
        <v>29</v>
      </c>
      <c r="C300">
        <v>0</v>
      </c>
      <c r="D300">
        <v>0</v>
      </c>
      <c r="E300">
        <v>1</v>
      </c>
      <c r="F300" s="2">
        <v>0.61</v>
      </c>
      <c r="G300" s="5">
        <v>100.8</v>
      </c>
      <c r="H300" s="2">
        <v>0.442</v>
      </c>
      <c r="I300" s="2">
        <v>0.35299999999999998</v>
      </c>
      <c r="J300" s="2">
        <v>0.78299999999999992</v>
      </c>
      <c r="K300" s="5">
        <v>45.7</v>
      </c>
      <c r="L300" s="5">
        <v>14</v>
      </c>
      <c r="M300" s="5">
        <v>5.8</v>
      </c>
      <c r="N300" s="5">
        <v>18.2</v>
      </c>
      <c r="O300" s="5">
        <v>3</v>
      </c>
      <c r="P300">
        <v>3</v>
      </c>
      <c r="Q300" s="2">
        <f t="shared" si="4"/>
        <v>61.488</v>
      </c>
      <c r="R300">
        <v>11</v>
      </c>
      <c r="S300">
        <v>4</v>
      </c>
      <c r="T300">
        <v>15</v>
      </c>
      <c r="U300">
        <v>16</v>
      </c>
    </row>
    <row r="301" spans="1:21" x14ac:dyDescent="0.2">
      <c r="A301" s="6">
        <v>2015</v>
      </c>
      <c r="B301" t="s">
        <v>44</v>
      </c>
      <c r="C301">
        <v>0</v>
      </c>
      <c r="D301">
        <v>0</v>
      </c>
      <c r="E301">
        <v>1</v>
      </c>
      <c r="F301" s="2">
        <v>0.59799999999999998</v>
      </c>
      <c r="G301" s="5">
        <v>104</v>
      </c>
      <c r="H301" s="2">
        <v>0.45500000000000002</v>
      </c>
      <c r="I301" s="2">
        <v>0.35200000000000004</v>
      </c>
      <c r="J301" s="2">
        <v>0.78700000000000003</v>
      </c>
      <c r="K301" s="5">
        <v>41.5</v>
      </c>
      <c r="L301" s="5">
        <v>12.9</v>
      </c>
      <c r="M301" s="5">
        <v>4.4000000000000004</v>
      </c>
      <c r="N301" s="5">
        <v>20.9</v>
      </c>
      <c r="O301" s="5">
        <v>3.1</v>
      </c>
      <c r="P301">
        <v>4</v>
      </c>
      <c r="Q301" s="2">
        <f t="shared" si="4"/>
        <v>62.192</v>
      </c>
      <c r="R301">
        <v>10</v>
      </c>
      <c r="S301">
        <v>7</v>
      </c>
      <c r="T301">
        <v>4</v>
      </c>
      <c r="U301">
        <v>9</v>
      </c>
    </row>
    <row r="302" spans="1:21" x14ac:dyDescent="0.2">
      <c r="A302" s="6">
        <v>2015</v>
      </c>
      <c r="B302" t="s">
        <v>50</v>
      </c>
      <c r="C302">
        <v>0</v>
      </c>
      <c r="D302">
        <v>0</v>
      </c>
      <c r="E302">
        <v>0</v>
      </c>
      <c r="F302" s="2">
        <v>0.56100000000000005</v>
      </c>
      <c r="G302" s="5">
        <v>98.5</v>
      </c>
      <c r="H302" s="2">
        <v>0.46200000000000002</v>
      </c>
      <c r="I302" s="2">
        <v>0.36</v>
      </c>
      <c r="J302" s="2">
        <v>0.74199999999999999</v>
      </c>
      <c r="K302" s="5">
        <v>44.7</v>
      </c>
      <c r="L302" s="5">
        <v>15</v>
      </c>
      <c r="M302" s="5">
        <v>4.5999999999999996</v>
      </c>
      <c r="N302" s="5">
        <v>20.8</v>
      </c>
      <c r="O302" s="5">
        <v>0.7</v>
      </c>
      <c r="P302">
        <v>5</v>
      </c>
      <c r="Q302" s="2">
        <f t="shared" si="4"/>
        <v>55.258500000000005</v>
      </c>
      <c r="R302">
        <v>14</v>
      </c>
      <c r="S302">
        <v>22</v>
      </c>
      <c r="T302">
        <v>17</v>
      </c>
      <c r="U302">
        <v>27</v>
      </c>
    </row>
    <row r="303" spans="1:21" x14ac:dyDescent="0.2">
      <c r="A303" s="6">
        <v>2015</v>
      </c>
      <c r="B303" t="s">
        <v>42</v>
      </c>
      <c r="C303">
        <v>0</v>
      </c>
      <c r="D303">
        <v>0</v>
      </c>
      <c r="E303">
        <v>0</v>
      </c>
      <c r="F303" s="2">
        <v>0.5</v>
      </c>
      <c r="G303" s="5">
        <v>97.8</v>
      </c>
      <c r="H303" s="2">
        <v>0.45899999999999996</v>
      </c>
      <c r="I303" s="2">
        <v>0.36299999999999999</v>
      </c>
      <c r="J303" s="2">
        <v>0.75700000000000001</v>
      </c>
      <c r="K303" s="5">
        <v>42.1</v>
      </c>
      <c r="L303" s="5">
        <v>16.7</v>
      </c>
      <c r="M303" s="5">
        <v>4.9000000000000004</v>
      </c>
      <c r="N303" s="5">
        <v>22.1</v>
      </c>
      <c r="O303" s="5">
        <v>0.4</v>
      </c>
      <c r="P303">
        <v>6</v>
      </c>
      <c r="Q303" s="2">
        <f t="shared" si="4"/>
        <v>48.9</v>
      </c>
      <c r="R303">
        <v>15</v>
      </c>
      <c r="S303">
        <v>25</v>
      </c>
      <c r="T303">
        <v>22</v>
      </c>
      <c r="U303">
        <v>26</v>
      </c>
    </row>
    <row r="304" spans="1:21" x14ac:dyDescent="0.2">
      <c r="A304" s="6">
        <v>2015</v>
      </c>
      <c r="B304" t="s">
        <v>46</v>
      </c>
      <c r="C304">
        <v>0</v>
      </c>
      <c r="D304">
        <v>0</v>
      </c>
      <c r="E304">
        <v>0</v>
      </c>
      <c r="F304" s="2">
        <v>0.48799999999999999</v>
      </c>
      <c r="G304" s="5">
        <v>101.4</v>
      </c>
      <c r="H304" s="2">
        <v>0.44299999999999995</v>
      </c>
      <c r="I304" s="2">
        <v>0.32700000000000001</v>
      </c>
      <c r="J304" s="2">
        <v>0.754</v>
      </c>
      <c r="K304" s="5">
        <v>43.8</v>
      </c>
      <c r="L304" s="5">
        <v>13.8</v>
      </c>
      <c r="M304" s="5">
        <v>3.6</v>
      </c>
      <c r="N304" s="5">
        <v>21.2</v>
      </c>
      <c r="O304" s="5">
        <v>0.2</v>
      </c>
      <c r="P304">
        <v>7</v>
      </c>
      <c r="Q304" s="2">
        <f t="shared" si="4"/>
        <v>49.483200000000004</v>
      </c>
      <c r="R304">
        <v>16</v>
      </c>
      <c r="S304">
        <v>27</v>
      </c>
      <c r="T304">
        <v>13</v>
      </c>
      <c r="U304">
        <v>13</v>
      </c>
    </row>
    <row r="305" spans="1:21" x14ac:dyDescent="0.2">
      <c r="A305" s="6">
        <v>2015</v>
      </c>
      <c r="B305" t="s">
        <v>54</v>
      </c>
      <c r="C305">
        <v>0</v>
      </c>
      <c r="D305">
        <v>0</v>
      </c>
      <c r="E305">
        <v>0</v>
      </c>
      <c r="F305" s="2">
        <v>0.46300000000000002</v>
      </c>
      <c r="G305" s="5">
        <v>98</v>
      </c>
      <c r="H305" s="2">
        <v>0.45100000000000001</v>
      </c>
      <c r="I305" s="2">
        <v>0.33100000000000002</v>
      </c>
      <c r="J305" s="2">
        <v>0.748</v>
      </c>
      <c r="K305" s="5">
        <v>42.4</v>
      </c>
      <c r="L305" s="5">
        <v>13.8</v>
      </c>
      <c r="M305" s="5">
        <v>4.0999999999999996</v>
      </c>
      <c r="N305" s="5">
        <v>19.3</v>
      </c>
      <c r="O305" s="5">
        <v>-2.9</v>
      </c>
      <c r="P305">
        <v>8</v>
      </c>
      <c r="Q305" s="2">
        <f t="shared" si="4"/>
        <v>45.374000000000002</v>
      </c>
      <c r="R305">
        <v>21</v>
      </c>
      <c r="S305">
        <v>18</v>
      </c>
      <c r="T305">
        <v>21</v>
      </c>
      <c r="U305">
        <v>20</v>
      </c>
    </row>
    <row r="306" spans="1:21" x14ac:dyDescent="0.2">
      <c r="A306" s="6">
        <v>2016</v>
      </c>
      <c r="B306" t="s">
        <v>39</v>
      </c>
      <c r="C306">
        <v>1</v>
      </c>
      <c r="D306">
        <v>1</v>
      </c>
      <c r="E306">
        <v>1</v>
      </c>
      <c r="F306" s="2">
        <v>0.69499999999999995</v>
      </c>
      <c r="G306" s="5">
        <v>104.3</v>
      </c>
      <c r="H306" s="2">
        <v>0.46</v>
      </c>
      <c r="I306" s="2">
        <v>0.36200000000000004</v>
      </c>
      <c r="J306" s="2">
        <v>0.748</v>
      </c>
      <c r="K306" s="5">
        <v>44.5</v>
      </c>
      <c r="L306" s="5">
        <v>13.6</v>
      </c>
      <c r="M306" s="5">
        <v>3.9</v>
      </c>
      <c r="N306" s="5">
        <v>20.3</v>
      </c>
      <c r="O306" s="5">
        <v>6</v>
      </c>
      <c r="P306">
        <v>1</v>
      </c>
      <c r="Q306" s="2">
        <f t="shared" si="4"/>
        <v>72.488499999999988</v>
      </c>
      <c r="R306">
        <v>4</v>
      </c>
      <c r="S306">
        <v>24</v>
      </c>
      <c r="T306">
        <v>8</v>
      </c>
      <c r="U306">
        <v>3</v>
      </c>
    </row>
    <row r="307" spans="1:21" x14ac:dyDescent="0.2">
      <c r="A307" s="6">
        <v>2016</v>
      </c>
      <c r="B307" t="s">
        <v>44</v>
      </c>
      <c r="C307">
        <v>0</v>
      </c>
      <c r="D307">
        <v>0</v>
      </c>
      <c r="E307">
        <v>1</v>
      </c>
      <c r="F307" s="2">
        <v>0.68300000000000005</v>
      </c>
      <c r="G307" s="5">
        <v>102.7</v>
      </c>
      <c r="H307" s="2">
        <v>0.45100000000000001</v>
      </c>
      <c r="I307" s="2">
        <v>0.37</v>
      </c>
      <c r="J307" s="2">
        <v>0.77700000000000002</v>
      </c>
      <c r="K307" s="5">
        <v>43.4</v>
      </c>
      <c r="L307" s="5">
        <v>13.1</v>
      </c>
      <c r="M307" s="5">
        <v>5.5</v>
      </c>
      <c r="N307" s="5">
        <v>19.600000000000001</v>
      </c>
      <c r="O307" s="5">
        <v>4.5</v>
      </c>
      <c r="P307">
        <v>2</v>
      </c>
      <c r="Q307" s="2">
        <f t="shared" si="4"/>
        <v>70.144100000000009</v>
      </c>
      <c r="R307">
        <v>6</v>
      </c>
      <c r="S307">
        <v>3</v>
      </c>
      <c r="T307">
        <v>14</v>
      </c>
      <c r="U307">
        <v>19</v>
      </c>
    </row>
    <row r="308" spans="1:21" x14ac:dyDescent="0.2">
      <c r="A308" s="6">
        <v>2016</v>
      </c>
      <c r="B308" t="s">
        <v>30</v>
      </c>
      <c r="C308">
        <v>0</v>
      </c>
      <c r="D308">
        <v>0</v>
      </c>
      <c r="E308">
        <v>1</v>
      </c>
      <c r="F308" s="2">
        <v>0.58499999999999996</v>
      </c>
      <c r="G308" s="5">
        <v>100</v>
      </c>
      <c r="H308" s="2">
        <v>0.47</v>
      </c>
      <c r="I308" s="2">
        <v>0.33600000000000002</v>
      </c>
      <c r="J308" s="2">
        <v>0.74400000000000011</v>
      </c>
      <c r="K308" s="5">
        <v>44.1</v>
      </c>
      <c r="L308" s="5">
        <v>14.1</v>
      </c>
      <c r="M308" s="5">
        <v>6.5</v>
      </c>
      <c r="N308" s="5">
        <v>18.3</v>
      </c>
      <c r="O308" s="5">
        <v>1.6</v>
      </c>
      <c r="P308">
        <v>3</v>
      </c>
      <c r="Q308" s="2">
        <f t="shared" si="4"/>
        <v>58.5</v>
      </c>
      <c r="R308">
        <v>11</v>
      </c>
      <c r="S308">
        <v>14</v>
      </c>
      <c r="T308">
        <v>23</v>
      </c>
      <c r="U308">
        <v>28</v>
      </c>
    </row>
    <row r="309" spans="1:21" x14ac:dyDescent="0.2">
      <c r="A309" s="6">
        <v>2016</v>
      </c>
      <c r="B309" t="s">
        <v>32</v>
      </c>
      <c r="C309">
        <v>0</v>
      </c>
      <c r="D309">
        <v>0</v>
      </c>
      <c r="E309">
        <v>1</v>
      </c>
      <c r="F309" s="2">
        <v>0.58499999999999996</v>
      </c>
      <c r="G309" s="5">
        <v>102.8</v>
      </c>
      <c r="H309" s="2">
        <v>0.45799999999999996</v>
      </c>
      <c r="I309" s="2">
        <v>0.35</v>
      </c>
      <c r="J309" s="2">
        <v>0.78299999999999992</v>
      </c>
      <c r="K309" s="5">
        <v>42.1</v>
      </c>
      <c r="L309" s="5">
        <v>15</v>
      </c>
      <c r="M309" s="5">
        <v>5.9</v>
      </c>
      <c r="N309" s="5">
        <v>19.100000000000001</v>
      </c>
      <c r="O309" s="5">
        <v>3.6</v>
      </c>
      <c r="P309">
        <v>4</v>
      </c>
      <c r="Q309" s="2">
        <f t="shared" si="4"/>
        <v>60.137999999999998</v>
      </c>
      <c r="R309">
        <v>7</v>
      </c>
      <c r="S309">
        <v>30</v>
      </c>
      <c r="T309">
        <v>12</v>
      </c>
      <c r="U309">
        <v>7</v>
      </c>
    </row>
    <row r="310" spans="1:21" x14ac:dyDescent="0.2">
      <c r="A310" s="6">
        <v>2016</v>
      </c>
      <c r="B310" t="s">
        <v>46</v>
      </c>
      <c r="C310">
        <v>0</v>
      </c>
      <c r="D310">
        <v>0</v>
      </c>
      <c r="E310">
        <v>0</v>
      </c>
      <c r="F310" s="2">
        <v>0.58499999999999996</v>
      </c>
      <c r="G310" s="5">
        <v>105.7</v>
      </c>
      <c r="H310" s="2">
        <v>0.439</v>
      </c>
      <c r="I310" s="2">
        <v>0.33500000000000002</v>
      </c>
      <c r="J310" s="2">
        <v>0.78799999999999992</v>
      </c>
      <c r="K310" s="5">
        <v>44.9</v>
      </c>
      <c r="L310" s="5">
        <v>13.7</v>
      </c>
      <c r="M310" s="5">
        <v>4.2</v>
      </c>
      <c r="N310" s="5">
        <v>21.9</v>
      </c>
      <c r="O310" s="5">
        <v>3.2</v>
      </c>
      <c r="P310">
        <v>5</v>
      </c>
      <c r="Q310" s="2">
        <f t="shared" si="4"/>
        <v>61.834499999999998</v>
      </c>
      <c r="R310">
        <v>8</v>
      </c>
      <c r="S310">
        <v>12</v>
      </c>
      <c r="T310">
        <v>5</v>
      </c>
      <c r="U310">
        <v>11</v>
      </c>
    </row>
    <row r="311" spans="1:21" x14ac:dyDescent="0.2">
      <c r="A311" s="6">
        <v>2016</v>
      </c>
      <c r="B311" t="s">
        <v>34</v>
      </c>
      <c r="C311">
        <v>0</v>
      </c>
      <c r="D311">
        <v>0</v>
      </c>
      <c r="E311">
        <v>0</v>
      </c>
      <c r="F311" s="2">
        <v>0.58499999999999996</v>
      </c>
      <c r="G311" s="5">
        <v>103.4</v>
      </c>
      <c r="H311" s="2">
        <v>0.439</v>
      </c>
      <c r="I311" s="2">
        <v>0.36200000000000004</v>
      </c>
      <c r="J311" s="2">
        <v>0.79</v>
      </c>
      <c r="K311" s="5">
        <v>43.9</v>
      </c>
      <c r="L311" s="5">
        <v>12.5</v>
      </c>
      <c r="M311" s="5">
        <v>5.3</v>
      </c>
      <c r="N311" s="5">
        <v>18.100000000000001</v>
      </c>
      <c r="O311" s="5">
        <v>2.7</v>
      </c>
      <c r="P311">
        <v>6</v>
      </c>
      <c r="Q311" s="2">
        <f t="shared" si="4"/>
        <v>60.488999999999997</v>
      </c>
      <c r="R311">
        <v>9</v>
      </c>
      <c r="S311">
        <v>11</v>
      </c>
      <c r="T311">
        <v>11</v>
      </c>
      <c r="U311">
        <v>4</v>
      </c>
    </row>
    <row r="312" spans="1:21" x14ac:dyDescent="0.2">
      <c r="A312" s="6">
        <v>2016</v>
      </c>
      <c r="B312" t="s">
        <v>38</v>
      </c>
      <c r="C312">
        <v>0</v>
      </c>
      <c r="D312">
        <v>0</v>
      </c>
      <c r="E312">
        <v>0</v>
      </c>
      <c r="F312" s="2">
        <v>0.54900000000000004</v>
      </c>
      <c r="G312" s="5">
        <v>102.2</v>
      </c>
      <c r="H312" s="2">
        <v>0.45</v>
      </c>
      <c r="I312" s="2">
        <v>0.35100000000000003</v>
      </c>
      <c r="J312" s="2">
        <v>0.76400000000000001</v>
      </c>
      <c r="K312" s="5">
        <v>44.2</v>
      </c>
      <c r="L312" s="5">
        <v>14.9</v>
      </c>
      <c r="M312" s="5">
        <v>4.8</v>
      </c>
      <c r="N312" s="5">
        <v>20</v>
      </c>
      <c r="O312" s="5">
        <v>1.7</v>
      </c>
      <c r="P312">
        <v>7</v>
      </c>
      <c r="Q312" s="2">
        <f t="shared" si="4"/>
        <v>56.107800000000005</v>
      </c>
      <c r="R312">
        <v>12</v>
      </c>
      <c r="S312">
        <v>17</v>
      </c>
      <c r="T312">
        <v>17</v>
      </c>
      <c r="U312">
        <v>20</v>
      </c>
    </row>
    <row r="313" spans="1:21" x14ac:dyDescent="0.2">
      <c r="A313" s="6">
        <v>2016</v>
      </c>
      <c r="B313" t="s">
        <v>33</v>
      </c>
      <c r="C313">
        <v>0</v>
      </c>
      <c r="D313">
        <v>0</v>
      </c>
      <c r="E313">
        <v>0</v>
      </c>
      <c r="F313" s="2">
        <v>0.53700000000000003</v>
      </c>
      <c r="G313" s="5">
        <v>102</v>
      </c>
      <c r="H313" s="2">
        <v>0.439</v>
      </c>
      <c r="I313" s="2">
        <v>0.34499999999999997</v>
      </c>
      <c r="J313" s="2">
        <v>0.66799999999999993</v>
      </c>
      <c r="K313" s="5">
        <v>46.3</v>
      </c>
      <c r="L313" s="5">
        <v>13.5</v>
      </c>
      <c r="M313" s="5">
        <v>3.7</v>
      </c>
      <c r="N313" s="5">
        <v>19</v>
      </c>
      <c r="O313" s="5">
        <v>0.6</v>
      </c>
      <c r="P313">
        <v>8</v>
      </c>
      <c r="Q313" s="2">
        <f t="shared" si="4"/>
        <v>54.774000000000001</v>
      </c>
      <c r="R313">
        <v>14</v>
      </c>
      <c r="S313">
        <v>5</v>
      </c>
      <c r="T313">
        <v>19</v>
      </c>
      <c r="U313">
        <v>10</v>
      </c>
    </row>
    <row r="314" spans="1:21" x14ac:dyDescent="0.2">
      <c r="A314" s="6">
        <v>2016</v>
      </c>
      <c r="B314" t="s">
        <v>51</v>
      </c>
      <c r="C314">
        <v>0</v>
      </c>
      <c r="D314">
        <v>1</v>
      </c>
      <c r="E314">
        <v>1</v>
      </c>
      <c r="F314" s="2">
        <v>0.89</v>
      </c>
      <c r="G314" s="5">
        <v>114.9</v>
      </c>
      <c r="H314" s="2">
        <v>0.48700000000000004</v>
      </c>
      <c r="I314" s="2">
        <v>0.41600000000000004</v>
      </c>
      <c r="J314" s="2">
        <v>0.76300000000000001</v>
      </c>
      <c r="K314" s="5">
        <v>46.2</v>
      </c>
      <c r="L314" s="5">
        <v>15.2</v>
      </c>
      <c r="M314" s="5">
        <v>6.1</v>
      </c>
      <c r="N314" s="5">
        <v>20.7</v>
      </c>
      <c r="O314" s="5">
        <v>10.8</v>
      </c>
      <c r="P314">
        <v>1</v>
      </c>
      <c r="Q314" s="2">
        <f t="shared" si="4"/>
        <v>102.26100000000001</v>
      </c>
      <c r="R314">
        <v>2</v>
      </c>
      <c r="S314">
        <v>23</v>
      </c>
      <c r="T314">
        <v>1</v>
      </c>
      <c r="U314">
        <v>1</v>
      </c>
    </row>
    <row r="315" spans="1:21" x14ac:dyDescent="0.2">
      <c r="A315" s="6">
        <v>2016</v>
      </c>
      <c r="B315" t="s">
        <v>37</v>
      </c>
      <c r="C315">
        <v>0</v>
      </c>
      <c r="D315">
        <v>0</v>
      </c>
      <c r="E315">
        <v>1</v>
      </c>
      <c r="F315" s="2">
        <v>0.81699999999999995</v>
      </c>
      <c r="G315" s="5">
        <v>103.5</v>
      </c>
      <c r="H315" s="2">
        <v>0.48399999999999999</v>
      </c>
      <c r="I315" s="2">
        <v>0.375</v>
      </c>
      <c r="J315" s="2">
        <v>0.80299999999999994</v>
      </c>
      <c r="K315" s="5">
        <v>43.9</v>
      </c>
      <c r="L315" s="5">
        <v>13.1</v>
      </c>
      <c r="M315" s="5">
        <v>5.9</v>
      </c>
      <c r="N315" s="5">
        <v>17.5</v>
      </c>
      <c r="O315" s="5">
        <v>10.6</v>
      </c>
      <c r="P315">
        <v>2</v>
      </c>
      <c r="Q315" s="2">
        <f t="shared" si="4"/>
        <v>84.5595</v>
      </c>
      <c r="R315">
        <v>1</v>
      </c>
      <c r="S315">
        <v>28</v>
      </c>
      <c r="T315">
        <v>10</v>
      </c>
      <c r="U315">
        <v>26</v>
      </c>
    </row>
    <row r="316" spans="1:21" x14ac:dyDescent="0.2">
      <c r="A316" s="6">
        <v>2016</v>
      </c>
      <c r="B316" t="s">
        <v>52</v>
      </c>
      <c r="C316">
        <v>0</v>
      </c>
      <c r="D316">
        <v>0</v>
      </c>
      <c r="E316">
        <v>1</v>
      </c>
      <c r="F316" s="2">
        <v>0.67100000000000004</v>
      </c>
      <c r="G316" s="5">
        <v>110.2</v>
      </c>
      <c r="H316" s="2">
        <v>0.47600000000000003</v>
      </c>
      <c r="I316" s="2">
        <v>0.34899999999999998</v>
      </c>
      <c r="J316" s="2">
        <v>0.78200000000000003</v>
      </c>
      <c r="K316" s="5">
        <v>48.6</v>
      </c>
      <c r="L316" s="5">
        <v>15.9</v>
      </c>
      <c r="M316" s="5">
        <v>5.9</v>
      </c>
      <c r="N316" s="5">
        <v>20.6</v>
      </c>
      <c r="O316" s="5">
        <v>7.3</v>
      </c>
      <c r="P316">
        <v>3</v>
      </c>
      <c r="Q316" s="2">
        <f t="shared" si="4"/>
        <v>73.944200000000009</v>
      </c>
      <c r="R316">
        <v>3</v>
      </c>
      <c r="S316">
        <v>7</v>
      </c>
      <c r="T316">
        <v>2</v>
      </c>
      <c r="U316">
        <v>17</v>
      </c>
    </row>
    <row r="317" spans="1:21" x14ac:dyDescent="0.2">
      <c r="A317" s="6">
        <v>2016</v>
      </c>
      <c r="B317" t="s">
        <v>28</v>
      </c>
      <c r="C317">
        <v>0</v>
      </c>
      <c r="D317">
        <v>0</v>
      </c>
      <c r="E317">
        <v>1</v>
      </c>
      <c r="F317" s="2">
        <v>0.64600000000000002</v>
      </c>
      <c r="G317" s="5">
        <v>104.5</v>
      </c>
      <c r="H317" s="2">
        <v>0.46500000000000002</v>
      </c>
      <c r="I317" s="2">
        <v>0.36399999999999999</v>
      </c>
      <c r="J317" s="2">
        <v>0.69200000000000006</v>
      </c>
      <c r="K317" s="5">
        <v>42</v>
      </c>
      <c r="L317" s="5">
        <v>13</v>
      </c>
      <c r="M317" s="5">
        <v>5.6</v>
      </c>
      <c r="N317" s="5">
        <v>21.3</v>
      </c>
      <c r="O317" s="5">
        <v>4.3</v>
      </c>
      <c r="P317">
        <v>4</v>
      </c>
      <c r="Q317" s="2">
        <f t="shared" si="4"/>
        <v>67.507000000000005</v>
      </c>
      <c r="R317">
        <v>5</v>
      </c>
      <c r="S317">
        <v>4</v>
      </c>
      <c r="T317">
        <v>7</v>
      </c>
      <c r="U317">
        <v>9</v>
      </c>
    </row>
    <row r="318" spans="1:21" x14ac:dyDescent="0.2">
      <c r="A318" s="6">
        <v>2016</v>
      </c>
      <c r="B318" t="s">
        <v>25</v>
      </c>
      <c r="C318">
        <v>0</v>
      </c>
      <c r="D318">
        <v>0</v>
      </c>
      <c r="E318">
        <v>0</v>
      </c>
      <c r="F318" s="2">
        <v>0.53700000000000003</v>
      </c>
      <c r="G318" s="5">
        <v>105.1</v>
      </c>
      <c r="H318" s="2">
        <v>0.45</v>
      </c>
      <c r="I318" s="2">
        <v>0.37</v>
      </c>
      <c r="J318" s="2">
        <v>0.754</v>
      </c>
      <c r="K318" s="5">
        <v>45.5</v>
      </c>
      <c r="L318" s="5">
        <v>14.6</v>
      </c>
      <c r="M318" s="5">
        <v>4.5999999999999996</v>
      </c>
      <c r="N318" s="5">
        <v>21.7</v>
      </c>
      <c r="O318" s="5">
        <v>0.8</v>
      </c>
      <c r="P318">
        <v>5</v>
      </c>
      <c r="Q318" s="2">
        <f t="shared" si="4"/>
        <v>56.438699999999997</v>
      </c>
      <c r="R318">
        <v>13</v>
      </c>
      <c r="S318">
        <v>14</v>
      </c>
      <c r="T318">
        <v>6</v>
      </c>
      <c r="U318">
        <v>6</v>
      </c>
    </row>
    <row r="319" spans="1:21" x14ac:dyDescent="0.2">
      <c r="A319" s="6">
        <v>2016</v>
      </c>
      <c r="B319" t="s">
        <v>45</v>
      </c>
      <c r="C319">
        <v>0</v>
      </c>
      <c r="D319">
        <v>0</v>
      </c>
      <c r="E319">
        <v>0</v>
      </c>
      <c r="F319" s="2">
        <v>0.51200000000000001</v>
      </c>
      <c r="G319" s="5">
        <v>102.3</v>
      </c>
      <c r="H319" s="2">
        <v>0.44400000000000001</v>
      </c>
      <c r="I319" s="2">
        <v>0.34399999999999997</v>
      </c>
      <c r="J319" s="2">
        <v>0.79400000000000004</v>
      </c>
      <c r="K319" s="5">
        <v>43.1</v>
      </c>
      <c r="L319" s="5">
        <v>12.8</v>
      </c>
      <c r="M319" s="5">
        <v>3.7</v>
      </c>
      <c r="N319" s="5">
        <v>19.5</v>
      </c>
      <c r="O319" s="5">
        <v>-0.3</v>
      </c>
      <c r="P319">
        <v>6</v>
      </c>
      <c r="Q319" s="2">
        <f t="shared" si="4"/>
        <v>52.377600000000001</v>
      </c>
      <c r="R319">
        <v>16</v>
      </c>
      <c r="S319">
        <v>21</v>
      </c>
      <c r="T319">
        <v>16</v>
      </c>
      <c r="U319">
        <v>5</v>
      </c>
    </row>
    <row r="320" spans="1:21" x14ac:dyDescent="0.2">
      <c r="A320" s="6">
        <v>2016</v>
      </c>
      <c r="B320" t="s">
        <v>48</v>
      </c>
      <c r="C320">
        <v>0</v>
      </c>
      <c r="D320">
        <v>0</v>
      </c>
      <c r="E320">
        <v>0</v>
      </c>
      <c r="F320" s="2">
        <v>0.51200000000000001</v>
      </c>
      <c r="G320" s="5">
        <v>99.1</v>
      </c>
      <c r="H320" s="2">
        <v>0.44</v>
      </c>
      <c r="I320" s="2">
        <v>0.33100000000000002</v>
      </c>
      <c r="J320" s="2">
        <v>0.78299999999999992</v>
      </c>
      <c r="K320" s="5">
        <v>41.6</v>
      </c>
      <c r="L320" s="5">
        <v>13.3</v>
      </c>
      <c r="M320" s="5">
        <v>4.3</v>
      </c>
      <c r="N320" s="5">
        <v>21.7</v>
      </c>
      <c r="O320" s="5">
        <v>-2.2000000000000002</v>
      </c>
      <c r="P320">
        <v>7</v>
      </c>
      <c r="Q320" s="2">
        <f t="shared" si="4"/>
        <v>50.739199999999997</v>
      </c>
      <c r="R320">
        <v>21</v>
      </c>
      <c r="S320">
        <v>9</v>
      </c>
      <c r="T320">
        <v>24</v>
      </c>
      <c r="U320">
        <v>25</v>
      </c>
    </row>
    <row r="321" spans="1:21" x14ac:dyDescent="0.2">
      <c r="A321" s="6">
        <v>2016</v>
      </c>
      <c r="B321" t="s">
        <v>23</v>
      </c>
      <c r="C321">
        <v>0</v>
      </c>
      <c r="D321">
        <v>0</v>
      </c>
      <c r="E321">
        <v>0</v>
      </c>
      <c r="F321" s="2">
        <v>0.5</v>
      </c>
      <c r="G321" s="5">
        <v>106.5</v>
      </c>
      <c r="H321" s="2">
        <v>0.45200000000000001</v>
      </c>
      <c r="I321" s="2">
        <v>0.34700000000000003</v>
      </c>
      <c r="J321" s="2">
        <v>0.69400000000000006</v>
      </c>
      <c r="K321" s="5">
        <v>43.1</v>
      </c>
      <c r="L321" s="5">
        <v>15.9</v>
      </c>
      <c r="M321" s="5">
        <v>5.2</v>
      </c>
      <c r="N321" s="5">
        <v>21.8</v>
      </c>
      <c r="O321" s="5">
        <v>0.2</v>
      </c>
      <c r="P321">
        <v>8</v>
      </c>
      <c r="Q321" s="2">
        <f t="shared" si="4"/>
        <v>53.25</v>
      </c>
      <c r="R321">
        <v>15</v>
      </c>
      <c r="S321">
        <v>1</v>
      </c>
      <c r="T321">
        <v>4</v>
      </c>
      <c r="U321">
        <v>2</v>
      </c>
    </row>
    <row r="322" spans="1:21" x14ac:dyDescent="0.2">
      <c r="A322" s="6">
        <v>2017</v>
      </c>
      <c r="B322" t="s">
        <v>51</v>
      </c>
      <c r="C322">
        <v>1</v>
      </c>
      <c r="D322">
        <v>1</v>
      </c>
      <c r="E322">
        <v>1</v>
      </c>
      <c r="F322" s="2">
        <v>0.81699999999999995</v>
      </c>
      <c r="G322" s="5">
        <v>115.9</v>
      </c>
      <c r="H322" s="2">
        <v>0.495</v>
      </c>
      <c r="I322" s="2">
        <v>0.38299999999999995</v>
      </c>
      <c r="J322" s="2">
        <v>0.78799999999999992</v>
      </c>
      <c r="K322" s="5">
        <v>44.4</v>
      </c>
      <c r="L322" s="5">
        <v>14.8</v>
      </c>
      <c r="M322" s="5">
        <v>6.8</v>
      </c>
      <c r="N322" s="5">
        <v>19.3</v>
      </c>
      <c r="O322" s="5">
        <v>11.6</v>
      </c>
      <c r="P322">
        <v>1</v>
      </c>
      <c r="Q322" s="2">
        <f t="shared" ref="Q322:Q385" si="5">G322*F322</f>
        <v>94.690299999999993</v>
      </c>
      <c r="R322">
        <v>1</v>
      </c>
      <c r="S322">
        <v>18</v>
      </c>
      <c r="T322">
        <v>1</v>
      </c>
      <c r="U322">
        <v>5</v>
      </c>
    </row>
    <row r="323" spans="1:21" x14ac:dyDescent="0.2">
      <c r="A323" s="6">
        <v>2017</v>
      </c>
      <c r="B323" t="s">
        <v>37</v>
      </c>
      <c r="C323">
        <v>0</v>
      </c>
      <c r="D323">
        <v>0</v>
      </c>
      <c r="E323">
        <v>1</v>
      </c>
      <c r="F323" s="2">
        <v>0.74399999999999999</v>
      </c>
      <c r="G323" s="5">
        <v>105.3</v>
      </c>
      <c r="H323" s="2">
        <v>0.46899999999999997</v>
      </c>
      <c r="I323" s="2">
        <v>0.39100000000000001</v>
      </c>
      <c r="J323" s="2">
        <v>0.79700000000000004</v>
      </c>
      <c r="K323" s="5">
        <v>43.9</v>
      </c>
      <c r="L323" s="5">
        <v>13.4</v>
      </c>
      <c r="M323" s="5">
        <v>5.9</v>
      </c>
      <c r="N323" s="5">
        <v>18.3</v>
      </c>
      <c r="O323" s="5">
        <v>7.2</v>
      </c>
      <c r="P323">
        <v>2</v>
      </c>
      <c r="Q323" s="2">
        <f t="shared" si="5"/>
        <v>78.343199999999996</v>
      </c>
      <c r="R323">
        <v>2</v>
      </c>
      <c r="S323">
        <v>24</v>
      </c>
      <c r="T323">
        <v>14</v>
      </c>
      <c r="U323">
        <v>25</v>
      </c>
    </row>
    <row r="324" spans="1:21" x14ac:dyDescent="0.2">
      <c r="A324" s="6">
        <v>2017</v>
      </c>
      <c r="B324" t="s">
        <v>23</v>
      </c>
      <c r="C324">
        <v>0</v>
      </c>
      <c r="D324">
        <v>0</v>
      </c>
      <c r="E324">
        <v>1</v>
      </c>
      <c r="F324" s="2">
        <v>0.67100000000000004</v>
      </c>
      <c r="G324" s="5">
        <v>115.3</v>
      </c>
      <c r="H324" s="2">
        <v>0.46200000000000002</v>
      </c>
      <c r="I324" s="2">
        <v>0.35700000000000004</v>
      </c>
      <c r="J324" s="2">
        <v>0.7659999999999999</v>
      </c>
      <c r="K324" s="5">
        <v>44.4</v>
      </c>
      <c r="L324" s="5">
        <v>15.1</v>
      </c>
      <c r="M324" s="5">
        <v>4.3</v>
      </c>
      <c r="N324" s="5">
        <v>19.899999999999999</v>
      </c>
      <c r="O324" s="5">
        <v>5.8</v>
      </c>
      <c r="P324">
        <v>3</v>
      </c>
      <c r="Q324" s="2">
        <f t="shared" si="5"/>
        <v>77.36630000000001</v>
      </c>
      <c r="R324">
        <v>3</v>
      </c>
      <c r="S324">
        <v>1</v>
      </c>
      <c r="T324">
        <v>2</v>
      </c>
      <c r="U324">
        <v>1</v>
      </c>
    </row>
    <row r="325" spans="1:21" x14ac:dyDescent="0.2">
      <c r="A325" s="6">
        <v>2017</v>
      </c>
      <c r="B325" t="s">
        <v>28</v>
      </c>
      <c r="C325">
        <v>0</v>
      </c>
      <c r="D325">
        <v>0</v>
      </c>
      <c r="E325">
        <v>1</v>
      </c>
      <c r="F325" s="2">
        <v>0.622</v>
      </c>
      <c r="G325" s="5">
        <v>108.7</v>
      </c>
      <c r="H325" s="2">
        <v>0.47499999999999998</v>
      </c>
      <c r="I325" s="2">
        <v>0.375</v>
      </c>
      <c r="J325" s="2">
        <v>0.745</v>
      </c>
      <c r="K325" s="5">
        <v>43</v>
      </c>
      <c r="L325" s="5">
        <v>13</v>
      </c>
      <c r="M325" s="5">
        <v>4.2</v>
      </c>
      <c r="N325" s="5">
        <v>19.8</v>
      </c>
      <c r="O325" s="5">
        <v>4.3</v>
      </c>
      <c r="P325">
        <v>4</v>
      </c>
      <c r="Q325" s="2">
        <f t="shared" si="5"/>
        <v>67.611400000000003</v>
      </c>
      <c r="R325">
        <v>4</v>
      </c>
      <c r="S325">
        <v>3</v>
      </c>
      <c r="T325">
        <v>6</v>
      </c>
      <c r="U325">
        <v>11</v>
      </c>
    </row>
    <row r="326" spans="1:21" x14ac:dyDescent="0.2">
      <c r="A326" s="6">
        <v>2017</v>
      </c>
      <c r="B326" t="s">
        <v>21</v>
      </c>
      <c r="C326">
        <v>0</v>
      </c>
      <c r="D326">
        <v>0</v>
      </c>
      <c r="E326">
        <v>0</v>
      </c>
      <c r="F326" s="2">
        <v>0.622</v>
      </c>
      <c r="G326" s="5">
        <v>100.7</v>
      </c>
      <c r="H326" s="2">
        <v>0.46600000000000003</v>
      </c>
      <c r="I326" s="2">
        <v>0.37200000000000005</v>
      </c>
      <c r="J326" s="2">
        <v>0.747</v>
      </c>
      <c r="K326" s="5">
        <v>43.2</v>
      </c>
      <c r="L326" s="5">
        <v>13.6</v>
      </c>
      <c r="M326" s="5">
        <v>5</v>
      </c>
      <c r="N326" s="5">
        <v>18.8</v>
      </c>
      <c r="O326" s="5">
        <v>3.9</v>
      </c>
      <c r="P326">
        <v>5</v>
      </c>
      <c r="Q326" s="2">
        <f t="shared" si="5"/>
        <v>62.635400000000004</v>
      </c>
      <c r="R326">
        <v>5</v>
      </c>
      <c r="S326">
        <v>16</v>
      </c>
      <c r="T326">
        <v>28</v>
      </c>
      <c r="U326">
        <v>17</v>
      </c>
    </row>
    <row r="327" spans="1:21" x14ac:dyDescent="0.2">
      <c r="A327" s="6">
        <v>2017</v>
      </c>
      <c r="B327" t="s">
        <v>52</v>
      </c>
      <c r="C327">
        <v>0</v>
      </c>
      <c r="D327">
        <v>0</v>
      </c>
      <c r="E327">
        <v>0</v>
      </c>
      <c r="F327" s="2">
        <v>0.57299999999999995</v>
      </c>
      <c r="G327" s="5">
        <v>106.6</v>
      </c>
      <c r="H327" s="2">
        <v>0.45200000000000001</v>
      </c>
      <c r="I327" s="2">
        <v>0.32700000000000001</v>
      </c>
      <c r="J327" s="2">
        <v>0.745</v>
      </c>
      <c r="K327" s="5">
        <v>46.6</v>
      </c>
      <c r="L327" s="5">
        <v>15</v>
      </c>
      <c r="M327" s="5">
        <v>5</v>
      </c>
      <c r="N327" s="5">
        <v>20.9</v>
      </c>
      <c r="O327" s="5">
        <v>0.8</v>
      </c>
      <c r="P327">
        <v>6</v>
      </c>
      <c r="Q327" s="2">
        <f t="shared" si="5"/>
        <v>61.081799999999994</v>
      </c>
      <c r="R327">
        <v>11</v>
      </c>
      <c r="S327">
        <v>4</v>
      </c>
      <c r="T327">
        <v>11</v>
      </c>
      <c r="U327">
        <v>18</v>
      </c>
    </row>
    <row r="328" spans="1:21" x14ac:dyDescent="0.2">
      <c r="A328" s="6">
        <v>2017</v>
      </c>
      <c r="B328" t="s">
        <v>48</v>
      </c>
      <c r="C328">
        <v>0</v>
      </c>
      <c r="D328">
        <v>0</v>
      </c>
      <c r="E328">
        <v>0</v>
      </c>
      <c r="F328" s="2">
        <v>0.52400000000000002</v>
      </c>
      <c r="G328" s="5">
        <v>100.5</v>
      </c>
      <c r="H328" s="2">
        <v>0.435</v>
      </c>
      <c r="I328" s="2">
        <v>0.35399999999999998</v>
      </c>
      <c r="J328" s="2">
        <v>0.78400000000000003</v>
      </c>
      <c r="K328" s="5">
        <v>42.8</v>
      </c>
      <c r="L328" s="5">
        <v>12.9</v>
      </c>
      <c r="M328" s="5">
        <v>4.2</v>
      </c>
      <c r="N328" s="5">
        <v>22.4</v>
      </c>
      <c r="O328" s="5">
        <v>0.5</v>
      </c>
      <c r="P328">
        <v>7</v>
      </c>
      <c r="Q328" s="2">
        <f t="shared" si="5"/>
        <v>52.661999999999999</v>
      </c>
      <c r="R328">
        <v>12</v>
      </c>
      <c r="S328">
        <v>12</v>
      </c>
      <c r="T328">
        <v>29</v>
      </c>
      <c r="U328">
        <v>14</v>
      </c>
    </row>
    <row r="329" spans="1:21" x14ac:dyDescent="0.2">
      <c r="A329" s="6">
        <v>2017</v>
      </c>
      <c r="B329" t="s">
        <v>25</v>
      </c>
      <c r="C329">
        <v>0</v>
      </c>
      <c r="D329">
        <v>0</v>
      </c>
      <c r="E329">
        <v>0</v>
      </c>
      <c r="F329" s="2">
        <v>0.5</v>
      </c>
      <c r="G329" s="5">
        <v>107.9</v>
      </c>
      <c r="H329" s="2">
        <v>0.45899999999999996</v>
      </c>
      <c r="I329" s="2">
        <v>0.375</v>
      </c>
      <c r="J329" s="2">
        <v>0.78</v>
      </c>
      <c r="K329" s="5">
        <v>43.7</v>
      </c>
      <c r="L329" s="5">
        <v>13.7</v>
      </c>
      <c r="M329" s="5">
        <v>5</v>
      </c>
      <c r="N329" s="5">
        <v>21.2</v>
      </c>
      <c r="O329" s="5">
        <v>-0.5</v>
      </c>
      <c r="P329">
        <v>8</v>
      </c>
      <c r="Q329" s="2">
        <f t="shared" si="5"/>
        <v>53.95</v>
      </c>
      <c r="R329">
        <v>18</v>
      </c>
      <c r="S329">
        <v>11</v>
      </c>
      <c r="T329">
        <v>8</v>
      </c>
      <c r="U329">
        <v>10</v>
      </c>
    </row>
    <row r="330" spans="1:21" x14ac:dyDescent="0.2">
      <c r="A330" s="6">
        <v>2017</v>
      </c>
      <c r="B330" t="s">
        <v>46</v>
      </c>
      <c r="C330">
        <v>0</v>
      </c>
      <c r="D330">
        <v>1</v>
      </c>
      <c r="E330">
        <v>1</v>
      </c>
      <c r="F330" s="2">
        <v>0.64600000000000002</v>
      </c>
      <c r="G330" s="5">
        <v>108</v>
      </c>
      <c r="H330" s="2">
        <v>0.45399999999999996</v>
      </c>
      <c r="I330" s="2">
        <v>0.35899999999999999</v>
      </c>
      <c r="J330" s="2">
        <v>0.80700000000000005</v>
      </c>
      <c r="K330" s="5">
        <v>42</v>
      </c>
      <c r="L330" s="5">
        <v>13.3</v>
      </c>
      <c r="M330" s="5">
        <v>4.0999999999999996</v>
      </c>
      <c r="N330" s="5">
        <v>20.6</v>
      </c>
      <c r="O330" s="5">
        <v>2.6</v>
      </c>
      <c r="P330">
        <v>1</v>
      </c>
      <c r="Q330" s="2">
        <f t="shared" si="5"/>
        <v>69.768000000000001</v>
      </c>
      <c r="R330">
        <v>8</v>
      </c>
      <c r="S330">
        <v>15</v>
      </c>
      <c r="T330">
        <v>7</v>
      </c>
      <c r="U330">
        <v>3</v>
      </c>
    </row>
    <row r="331" spans="1:21" x14ac:dyDescent="0.2">
      <c r="A331" s="6">
        <v>2017</v>
      </c>
      <c r="B331" t="s">
        <v>39</v>
      </c>
      <c r="C331">
        <v>0</v>
      </c>
      <c r="D331">
        <v>0</v>
      </c>
      <c r="E331">
        <v>1</v>
      </c>
      <c r="F331" s="2">
        <v>0.622</v>
      </c>
      <c r="G331" s="5">
        <v>110.3</v>
      </c>
      <c r="H331" s="2">
        <v>0.47</v>
      </c>
      <c r="I331" s="2">
        <v>0.38400000000000001</v>
      </c>
      <c r="J331" s="2">
        <v>0.748</v>
      </c>
      <c r="K331" s="5">
        <v>43.7</v>
      </c>
      <c r="L331" s="5">
        <v>13.7</v>
      </c>
      <c r="M331" s="5">
        <v>4</v>
      </c>
      <c r="N331" s="5">
        <v>18.100000000000001</v>
      </c>
      <c r="O331" s="5">
        <v>3.2</v>
      </c>
      <c r="P331">
        <v>2</v>
      </c>
      <c r="Q331" s="2">
        <f t="shared" si="5"/>
        <v>68.6066</v>
      </c>
      <c r="R331">
        <v>7</v>
      </c>
      <c r="S331">
        <v>13</v>
      </c>
      <c r="T331">
        <v>4</v>
      </c>
      <c r="U331">
        <v>2</v>
      </c>
    </row>
    <row r="332" spans="1:21" x14ac:dyDescent="0.2">
      <c r="A332" s="6">
        <v>2017</v>
      </c>
      <c r="B332" t="s">
        <v>44</v>
      </c>
      <c r="C332">
        <v>0</v>
      </c>
      <c r="D332">
        <v>0</v>
      </c>
      <c r="E332">
        <v>1</v>
      </c>
      <c r="F332" s="2">
        <v>0.622</v>
      </c>
      <c r="G332" s="5">
        <v>106.9</v>
      </c>
      <c r="H332" s="2">
        <v>0.46399999999999997</v>
      </c>
      <c r="I332" s="2">
        <v>0.36299999999999999</v>
      </c>
      <c r="J332" s="2">
        <v>0.79599999999999993</v>
      </c>
      <c r="K332" s="5">
        <v>43.3</v>
      </c>
      <c r="L332" s="5">
        <v>12.7</v>
      </c>
      <c r="M332" s="5">
        <v>4.9000000000000004</v>
      </c>
      <c r="N332" s="5">
        <v>20.8</v>
      </c>
      <c r="O332" s="5">
        <v>4.2</v>
      </c>
      <c r="P332">
        <v>3</v>
      </c>
      <c r="Q332" s="2">
        <f t="shared" si="5"/>
        <v>66.491799999999998</v>
      </c>
      <c r="R332">
        <v>6</v>
      </c>
      <c r="S332">
        <v>6</v>
      </c>
      <c r="T332">
        <v>10</v>
      </c>
      <c r="U332">
        <v>22</v>
      </c>
    </row>
    <row r="333" spans="1:21" x14ac:dyDescent="0.2">
      <c r="A333" s="6">
        <v>2017</v>
      </c>
      <c r="B333" t="s">
        <v>50</v>
      </c>
      <c r="C333">
        <v>0</v>
      </c>
      <c r="D333">
        <v>0</v>
      </c>
      <c r="E333">
        <v>1</v>
      </c>
      <c r="F333" s="2">
        <v>0.59799999999999998</v>
      </c>
      <c r="G333" s="5">
        <v>109.2</v>
      </c>
      <c r="H333" s="2">
        <v>0.47499999999999998</v>
      </c>
      <c r="I333" s="2">
        <v>0.37200000000000005</v>
      </c>
      <c r="J333" s="2">
        <v>0.78400000000000003</v>
      </c>
      <c r="K333" s="5">
        <v>42.9</v>
      </c>
      <c r="L333" s="5">
        <v>14.2</v>
      </c>
      <c r="M333" s="5">
        <v>4.0999999999999996</v>
      </c>
      <c r="N333" s="5">
        <v>21.3</v>
      </c>
      <c r="O333" s="5">
        <v>1.8</v>
      </c>
      <c r="P333">
        <v>4</v>
      </c>
      <c r="Q333" s="2">
        <f t="shared" si="5"/>
        <v>65.301599999999993</v>
      </c>
      <c r="R333">
        <v>9</v>
      </c>
      <c r="S333">
        <v>22</v>
      </c>
      <c r="T333">
        <v>5</v>
      </c>
      <c r="U333">
        <v>20</v>
      </c>
    </row>
    <row r="334" spans="1:21" x14ac:dyDescent="0.2">
      <c r="A334" s="6">
        <v>2017</v>
      </c>
      <c r="B334" t="s">
        <v>32</v>
      </c>
      <c r="C334">
        <v>0</v>
      </c>
      <c r="D334">
        <v>0</v>
      </c>
      <c r="E334">
        <v>0</v>
      </c>
      <c r="F334" s="2">
        <v>0.52400000000000002</v>
      </c>
      <c r="G334" s="5">
        <v>103.2</v>
      </c>
      <c r="H334" s="2">
        <v>0.45100000000000001</v>
      </c>
      <c r="I334" s="2">
        <v>0.34100000000000003</v>
      </c>
      <c r="J334" s="2">
        <v>0.72799999999999998</v>
      </c>
      <c r="K334" s="5">
        <v>44.3</v>
      </c>
      <c r="L334" s="5">
        <v>15.8</v>
      </c>
      <c r="M334" s="5">
        <v>4.8</v>
      </c>
      <c r="N334" s="5">
        <v>18.2</v>
      </c>
      <c r="O334" s="5">
        <v>-0.9</v>
      </c>
      <c r="P334">
        <v>5</v>
      </c>
      <c r="Q334" s="2">
        <f t="shared" si="5"/>
        <v>54.076800000000006</v>
      </c>
      <c r="R334">
        <v>19</v>
      </c>
      <c r="S334">
        <v>5</v>
      </c>
      <c r="T334">
        <v>22</v>
      </c>
      <c r="U334">
        <v>16</v>
      </c>
    </row>
    <row r="335" spans="1:21" x14ac:dyDescent="0.2">
      <c r="A335" s="6">
        <v>2017</v>
      </c>
      <c r="B335" t="s">
        <v>42</v>
      </c>
      <c r="C335">
        <v>0</v>
      </c>
      <c r="D335">
        <v>0</v>
      </c>
      <c r="E335">
        <v>0</v>
      </c>
      <c r="F335" s="2">
        <v>0.51200000000000001</v>
      </c>
      <c r="G335" s="5">
        <v>103.6</v>
      </c>
      <c r="H335" s="2">
        <v>0.47399999999999998</v>
      </c>
      <c r="I335" s="2">
        <v>0.37</v>
      </c>
      <c r="J335" s="2">
        <v>0.76800000000000002</v>
      </c>
      <c r="K335" s="5">
        <v>40.4</v>
      </c>
      <c r="L335" s="5">
        <v>14</v>
      </c>
      <c r="M335" s="5">
        <v>5.3</v>
      </c>
      <c r="N335" s="5">
        <v>20.2</v>
      </c>
      <c r="O335" s="5">
        <v>-0.2</v>
      </c>
      <c r="P335">
        <v>6</v>
      </c>
      <c r="Q335" s="2">
        <f t="shared" si="5"/>
        <v>53.043199999999999</v>
      </c>
      <c r="R335">
        <v>16</v>
      </c>
      <c r="S335">
        <v>20</v>
      </c>
      <c r="T335">
        <v>20</v>
      </c>
      <c r="U335">
        <v>24</v>
      </c>
    </row>
    <row r="336" spans="1:21" x14ac:dyDescent="0.2">
      <c r="A336" s="6">
        <v>2017</v>
      </c>
      <c r="B336" t="s">
        <v>38</v>
      </c>
      <c r="C336">
        <v>0</v>
      </c>
      <c r="D336">
        <v>0</v>
      </c>
      <c r="E336">
        <v>0</v>
      </c>
      <c r="F336" s="2">
        <v>0.51200000000000001</v>
      </c>
      <c r="G336" s="5">
        <v>105.1</v>
      </c>
      <c r="H336" s="2">
        <v>0.46500000000000002</v>
      </c>
      <c r="I336" s="2">
        <v>0.376</v>
      </c>
      <c r="J336" s="2">
        <v>0.81</v>
      </c>
      <c r="K336" s="5">
        <v>42</v>
      </c>
      <c r="L336" s="5">
        <v>13.8</v>
      </c>
      <c r="M336" s="5">
        <v>5</v>
      </c>
      <c r="N336" s="5">
        <v>19.5</v>
      </c>
      <c r="O336" s="5">
        <v>-0.2</v>
      </c>
      <c r="P336">
        <v>7</v>
      </c>
      <c r="Q336" s="2">
        <f t="shared" si="5"/>
        <v>53.811199999999999</v>
      </c>
      <c r="R336">
        <v>17</v>
      </c>
      <c r="S336">
        <v>23</v>
      </c>
      <c r="T336">
        <v>15</v>
      </c>
      <c r="U336">
        <v>27</v>
      </c>
    </row>
    <row r="337" spans="1:21" x14ac:dyDescent="0.2">
      <c r="A337" s="6">
        <v>2017</v>
      </c>
      <c r="B337" t="s">
        <v>29</v>
      </c>
      <c r="C337">
        <v>0</v>
      </c>
      <c r="D337">
        <v>0</v>
      </c>
      <c r="E337">
        <v>0</v>
      </c>
      <c r="F337" s="2">
        <v>0.5</v>
      </c>
      <c r="G337" s="5">
        <v>102.9</v>
      </c>
      <c r="H337" s="2">
        <v>0.44400000000000001</v>
      </c>
      <c r="I337" s="2">
        <v>0.34</v>
      </c>
      <c r="J337" s="2">
        <v>0.79799999999999993</v>
      </c>
      <c r="K337" s="5">
        <v>46.3</v>
      </c>
      <c r="L337" s="5">
        <v>13.6</v>
      </c>
      <c r="M337" s="5">
        <v>4.8</v>
      </c>
      <c r="N337" s="5">
        <v>17.7</v>
      </c>
      <c r="O337" s="5">
        <v>0.4</v>
      </c>
      <c r="P337">
        <v>8</v>
      </c>
      <c r="Q337" s="2">
        <f t="shared" si="5"/>
        <v>51.45</v>
      </c>
      <c r="R337">
        <v>14</v>
      </c>
      <c r="S337">
        <v>19</v>
      </c>
      <c r="T337">
        <v>23</v>
      </c>
      <c r="U337">
        <v>29</v>
      </c>
    </row>
    <row r="338" spans="1:21" x14ac:dyDescent="0.2">
      <c r="A338" s="6">
        <v>2018</v>
      </c>
      <c r="B338" t="s">
        <v>23</v>
      </c>
      <c r="C338">
        <v>0</v>
      </c>
      <c r="D338">
        <v>1</v>
      </c>
      <c r="E338">
        <v>1</v>
      </c>
      <c r="F338" s="2">
        <v>0.79300000000000004</v>
      </c>
      <c r="G338" s="5">
        <v>112.4</v>
      </c>
      <c r="H338" s="2">
        <v>0.46</v>
      </c>
      <c r="I338" s="2">
        <v>0.36200000000000004</v>
      </c>
      <c r="J338" s="2">
        <v>0.78099999999999992</v>
      </c>
      <c r="K338" s="5">
        <v>43.5</v>
      </c>
      <c r="L338" s="5">
        <v>13.8</v>
      </c>
      <c r="M338" s="5">
        <v>4.8</v>
      </c>
      <c r="N338" s="5">
        <v>19.5</v>
      </c>
      <c r="O338" s="5">
        <v>8.5</v>
      </c>
      <c r="P338">
        <v>1</v>
      </c>
      <c r="Q338" s="2">
        <f t="shared" si="5"/>
        <v>89.133200000000002</v>
      </c>
      <c r="R338">
        <v>1</v>
      </c>
      <c r="S338">
        <v>3</v>
      </c>
      <c r="T338">
        <v>2</v>
      </c>
      <c r="U338">
        <v>1</v>
      </c>
    </row>
    <row r="339" spans="1:21" x14ac:dyDescent="0.2">
      <c r="A339" s="6">
        <v>2018</v>
      </c>
      <c r="B339" t="s">
        <v>51</v>
      </c>
      <c r="C339">
        <v>1</v>
      </c>
      <c r="D339">
        <v>0</v>
      </c>
      <c r="E339">
        <v>1</v>
      </c>
      <c r="F339" s="2">
        <v>0.70699999999999996</v>
      </c>
      <c r="G339" s="5">
        <v>113.5</v>
      </c>
      <c r="H339" s="2">
        <v>0.503</v>
      </c>
      <c r="I339" s="2">
        <v>0.39100000000000001</v>
      </c>
      <c r="J339" s="2">
        <v>0.81499999999999995</v>
      </c>
      <c r="K339" s="5">
        <v>43.5</v>
      </c>
      <c r="L339" s="5">
        <v>15.4</v>
      </c>
      <c r="M339" s="5">
        <v>7.5</v>
      </c>
      <c r="N339" s="5">
        <v>19.600000000000001</v>
      </c>
      <c r="O339" s="5">
        <v>6</v>
      </c>
      <c r="P339">
        <v>2</v>
      </c>
      <c r="Q339" s="2">
        <f t="shared" si="5"/>
        <v>80.244500000000002</v>
      </c>
      <c r="R339">
        <v>3</v>
      </c>
      <c r="S339">
        <v>22</v>
      </c>
      <c r="T339">
        <v>1</v>
      </c>
      <c r="U339">
        <v>17</v>
      </c>
    </row>
    <row r="340" spans="1:21" x14ac:dyDescent="0.2">
      <c r="A340" s="6">
        <v>2018</v>
      </c>
      <c r="B340" t="s">
        <v>25</v>
      </c>
      <c r="C340">
        <v>0</v>
      </c>
      <c r="D340">
        <v>0</v>
      </c>
      <c r="E340">
        <v>1</v>
      </c>
      <c r="F340" s="2">
        <v>0.59799999999999998</v>
      </c>
      <c r="G340" s="5">
        <v>105.6</v>
      </c>
      <c r="H340" s="2">
        <v>0.45200000000000001</v>
      </c>
      <c r="I340" s="2">
        <v>0.36599999999999999</v>
      </c>
      <c r="J340" s="2">
        <v>0.8</v>
      </c>
      <c r="K340" s="5">
        <v>45.5</v>
      </c>
      <c r="L340" s="5">
        <v>13.5</v>
      </c>
      <c r="M340" s="5">
        <v>5.2</v>
      </c>
      <c r="N340" s="5">
        <v>19.5</v>
      </c>
      <c r="O340" s="5">
        <v>2.6</v>
      </c>
      <c r="P340">
        <v>3</v>
      </c>
      <c r="Q340" s="2">
        <f t="shared" si="5"/>
        <v>63.148799999999994</v>
      </c>
      <c r="R340">
        <v>9</v>
      </c>
      <c r="S340">
        <v>18</v>
      </c>
      <c r="T340">
        <v>16</v>
      </c>
      <c r="U340">
        <v>19</v>
      </c>
    </row>
    <row r="341" spans="1:21" x14ac:dyDescent="0.2">
      <c r="A341" s="6">
        <v>2018</v>
      </c>
      <c r="B341" t="s">
        <v>52</v>
      </c>
      <c r="C341">
        <v>0</v>
      </c>
      <c r="D341">
        <v>0</v>
      </c>
      <c r="E341">
        <v>1</v>
      </c>
      <c r="F341" s="2">
        <v>0.58499999999999996</v>
      </c>
      <c r="G341" s="5">
        <v>107.9</v>
      </c>
      <c r="H341" s="2">
        <v>0.45299999999999996</v>
      </c>
      <c r="I341" s="2">
        <v>0.35399999999999998</v>
      </c>
      <c r="J341" s="2">
        <v>0.71599999999999997</v>
      </c>
      <c r="K341" s="5">
        <v>45.1</v>
      </c>
      <c r="L341" s="5">
        <v>14</v>
      </c>
      <c r="M341" s="5">
        <v>5</v>
      </c>
      <c r="N341" s="5">
        <v>20.2</v>
      </c>
      <c r="O341" s="5">
        <v>3.4</v>
      </c>
      <c r="P341">
        <v>4</v>
      </c>
      <c r="Q341" s="2">
        <f t="shared" si="5"/>
        <v>63.121499999999997</v>
      </c>
      <c r="R341">
        <v>6</v>
      </c>
      <c r="S341">
        <v>4</v>
      </c>
      <c r="T341">
        <v>12</v>
      </c>
      <c r="U341">
        <v>11</v>
      </c>
    </row>
    <row r="342" spans="1:21" x14ac:dyDescent="0.2">
      <c r="A342" s="6">
        <v>2018</v>
      </c>
      <c r="B342" t="s">
        <v>21</v>
      </c>
      <c r="C342">
        <v>0</v>
      </c>
      <c r="D342">
        <v>0</v>
      </c>
      <c r="E342">
        <v>0</v>
      </c>
      <c r="F342" s="2">
        <v>0.58499999999999996</v>
      </c>
      <c r="G342" s="5">
        <v>104.1</v>
      </c>
      <c r="H342" s="2">
        <v>0.46200000000000002</v>
      </c>
      <c r="I342" s="2">
        <v>0.36599999999999999</v>
      </c>
      <c r="J342" s="2">
        <v>0.77900000000000003</v>
      </c>
      <c r="K342" s="5">
        <v>43.3</v>
      </c>
      <c r="L342" s="5">
        <v>14.7</v>
      </c>
      <c r="M342" s="5">
        <v>5.0999999999999996</v>
      </c>
      <c r="N342" s="5">
        <v>19.600000000000001</v>
      </c>
      <c r="O342" s="5">
        <v>4.3</v>
      </c>
      <c r="P342">
        <v>5</v>
      </c>
      <c r="Q342" s="2">
        <f t="shared" si="5"/>
        <v>60.898499999999991</v>
      </c>
      <c r="R342">
        <v>5</v>
      </c>
      <c r="S342">
        <v>15</v>
      </c>
      <c r="T342">
        <v>19</v>
      </c>
      <c r="U342">
        <v>13</v>
      </c>
    </row>
    <row r="343" spans="1:21" x14ac:dyDescent="0.2">
      <c r="A343" s="6">
        <v>2018</v>
      </c>
      <c r="B343" t="s">
        <v>55</v>
      </c>
      <c r="C343">
        <v>0</v>
      </c>
      <c r="D343">
        <v>0</v>
      </c>
      <c r="E343">
        <v>0</v>
      </c>
      <c r="F343" s="2">
        <v>0.58499999999999996</v>
      </c>
      <c r="G343" s="5">
        <v>111.7</v>
      </c>
      <c r="H343" s="2">
        <v>0.48299999999999998</v>
      </c>
      <c r="I343" s="2">
        <v>0.36200000000000004</v>
      </c>
      <c r="J343" s="2">
        <v>0.77200000000000002</v>
      </c>
      <c r="K343" s="5">
        <v>44.3</v>
      </c>
      <c r="L343" s="5">
        <v>14.9</v>
      </c>
      <c r="M343" s="5">
        <v>5.9</v>
      </c>
      <c r="N343" s="5">
        <v>19.100000000000001</v>
      </c>
      <c r="O343" s="5">
        <v>1.3</v>
      </c>
      <c r="P343">
        <v>6</v>
      </c>
      <c r="Q343" s="2">
        <f t="shared" si="5"/>
        <v>65.344499999999996</v>
      </c>
      <c r="R343">
        <v>13</v>
      </c>
      <c r="S343">
        <v>17</v>
      </c>
      <c r="T343">
        <v>3</v>
      </c>
      <c r="U343">
        <v>18</v>
      </c>
    </row>
    <row r="344" spans="1:21" x14ac:dyDescent="0.2">
      <c r="A344" s="6">
        <v>2018</v>
      </c>
      <c r="B344" t="s">
        <v>37</v>
      </c>
      <c r="C344">
        <v>0</v>
      </c>
      <c r="D344">
        <v>0</v>
      </c>
      <c r="E344">
        <v>0</v>
      </c>
      <c r="F344" s="2">
        <v>0.57299999999999995</v>
      </c>
      <c r="G344" s="5">
        <v>102.7</v>
      </c>
      <c r="H344" s="2">
        <v>0.45700000000000002</v>
      </c>
      <c r="I344" s="2">
        <v>0.35200000000000004</v>
      </c>
      <c r="J344" s="2">
        <v>0.77200000000000002</v>
      </c>
      <c r="K344" s="5">
        <v>44.2</v>
      </c>
      <c r="L344" s="5">
        <v>13.1</v>
      </c>
      <c r="M344" s="5">
        <v>5.6</v>
      </c>
      <c r="N344" s="5">
        <v>17.2</v>
      </c>
      <c r="O344" s="5">
        <v>2.9</v>
      </c>
      <c r="P344">
        <v>7</v>
      </c>
      <c r="Q344" s="2">
        <f t="shared" si="5"/>
        <v>58.847099999999998</v>
      </c>
      <c r="R344">
        <v>8</v>
      </c>
      <c r="S344">
        <v>18</v>
      </c>
      <c r="T344">
        <v>27</v>
      </c>
      <c r="U344">
        <v>27</v>
      </c>
    </row>
    <row r="345" spans="1:21" x14ac:dyDescent="0.2">
      <c r="A345" s="6">
        <v>2018</v>
      </c>
      <c r="B345" t="s">
        <v>26</v>
      </c>
      <c r="C345">
        <v>0</v>
      </c>
      <c r="D345">
        <v>0</v>
      </c>
      <c r="E345">
        <v>0</v>
      </c>
      <c r="F345" s="2">
        <v>0.57299999999999995</v>
      </c>
      <c r="G345" s="5">
        <v>109.5</v>
      </c>
      <c r="H345" s="2">
        <v>0.47600000000000003</v>
      </c>
      <c r="I345" s="2">
        <v>0.35700000000000004</v>
      </c>
      <c r="J345" s="2">
        <v>0.80400000000000005</v>
      </c>
      <c r="K345" s="5">
        <v>42</v>
      </c>
      <c r="L345" s="5">
        <v>12.5</v>
      </c>
      <c r="M345" s="5">
        <v>4.2</v>
      </c>
      <c r="N345" s="5">
        <v>18.2</v>
      </c>
      <c r="O345" s="5">
        <v>2.2000000000000002</v>
      </c>
      <c r="P345">
        <v>8</v>
      </c>
      <c r="Q345" s="2">
        <f t="shared" si="5"/>
        <v>62.743499999999997</v>
      </c>
      <c r="R345">
        <v>10</v>
      </c>
      <c r="S345">
        <v>5</v>
      </c>
      <c r="T345">
        <v>8</v>
      </c>
      <c r="U345">
        <v>30</v>
      </c>
    </row>
    <row r="346" spans="1:21" x14ac:dyDescent="0.2">
      <c r="A346" s="6">
        <v>2018</v>
      </c>
      <c r="B346" t="s">
        <v>44</v>
      </c>
      <c r="C346">
        <v>0</v>
      </c>
      <c r="D346">
        <v>1</v>
      </c>
      <c r="E346">
        <v>1</v>
      </c>
      <c r="F346" s="2">
        <v>0.72</v>
      </c>
      <c r="G346" s="5">
        <v>111.7</v>
      </c>
      <c r="H346" s="2">
        <v>0.47200000000000003</v>
      </c>
      <c r="I346" s="2">
        <v>0.35799999999999998</v>
      </c>
      <c r="J346" s="2">
        <v>0.79400000000000004</v>
      </c>
      <c r="K346" s="5">
        <v>44</v>
      </c>
      <c r="L346" s="5">
        <v>13.4</v>
      </c>
      <c r="M346" s="5">
        <v>6.1</v>
      </c>
      <c r="N346" s="5">
        <v>21.7</v>
      </c>
      <c r="O346" s="5">
        <v>7.8</v>
      </c>
      <c r="P346">
        <v>1</v>
      </c>
      <c r="Q346" s="2">
        <f t="shared" si="5"/>
        <v>80.423999999999992</v>
      </c>
      <c r="R346">
        <v>2</v>
      </c>
      <c r="S346">
        <v>13</v>
      </c>
      <c r="T346">
        <v>4</v>
      </c>
      <c r="U346">
        <v>3</v>
      </c>
    </row>
    <row r="347" spans="1:21" x14ac:dyDescent="0.2">
      <c r="A347" s="6">
        <v>2018</v>
      </c>
      <c r="B347" t="s">
        <v>46</v>
      </c>
      <c r="C347">
        <v>0</v>
      </c>
      <c r="D347">
        <v>0</v>
      </c>
      <c r="E347">
        <v>1</v>
      </c>
      <c r="F347" s="2">
        <v>0.67100000000000004</v>
      </c>
      <c r="G347" s="5">
        <v>104</v>
      </c>
      <c r="H347" s="2">
        <v>0.45</v>
      </c>
      <c r="I347" s="2">
        <v>0.377</v>
      </c>
      <c r="J347" s="2">
        <v>0.77099999999999991</v>
      </c>
      <c r="K347" s="5">
        <v>44.5</v>
      </c>
      <c r="L347" s="5">
        <v>14</v>
      </c>
      <c r="M347" s="5">
        <v>4.5</v>
      </c>
      <c r="N347" s="5">
        <v>19.7</v>
      </c>
      <c r="O347" s="5">
        <v>3.6</v>
      </c>
      <c r="P347">
        <v>2</v>
      </c>
      <c r="Q347" s="2">
        <f t="shared" si="5"/>
        <v>69.784000000000006</v>
      </c>
      <c r="R347">
        <v>7</v>
      </c>
      <c r="S347">
        <v>20</v>
      </c>
      <c r="T347">
        <v>20</v>
      </c>
      <c r="U347">
        <v>10</v>
      </c>
    </row>
    <row r="348" spans="1:21" x14ac:dyDescent="0.2">
      <c r="A348" s="6">
        <v>2018</v>
      </c>
      <c r="B348" t="s">
        <v>41</v>
      </c>
      <c r="C348">
        <v>0</v>
      </c>
      <c r="D348">
        <v>0</v>
      </c>
      <c r="E348">
        <v>1</v>
      </c>
      <c r="F348" s="2">
        <v>0.63400000000000001</v>
      </c>
      <c r="G348" s="5">
        <v>109.8</v>
      </c>
      <c r="H348" s="2">
        <v>0.47200000000000003</v>
      </c>
      <c r="I348" s="2">
        <v>0.36899999999999999</v>
      </c>
      <c r="J348" s="2">
        <v>0.752</v>
      </c>
      <c r="K348" s="5">
        <v>47.4</v>
      </c>
      <c r="L348" s="5">
        <v>16.5</v>
      </c>
      <c r="M348" s="5">
        <v>5.0999999999999996</v>
      </c>
      <c r="N348" s="5">
        <v>22.1</v>
      </c>
      <c r="O348" s="5">
        <v>4.5</v>
      </c>
      <c r="P348">
        <v>3</v>
      </c>
      <c r="Q348" s="2">
        <f t="shared" si="5"/>
        <v>69.613200000000006</v>
      </c>
      <c r="R348">
        <v>4</v>
      </c>
      <c r="S348">
        <v>10</v>
      </c>
      <c r="T348">
        <v>7</v>
      </c>
      <c r="U348">
        <v>12</v>
      </c>
    </row>
    <row r="349" spans="1:21" x14ac:dyDescent="0.2">
      <c r="A349" s="6">
        <v>2018</v>
      </c>
      <c r="B349" t="s">
        <v>39</v>
      </c>
      <c r="C349">
        <v>0</v>
      </c>
      <c r="D349">
        <v>0</v>
      </c>
      <c r="E349">
        <v>1</v>
      </c>
      <c r="F349" s="2">
        <v>0.61</v>
      </c>
      <c r="G349" s="5">
        <v>110.9</v>
      </c>
      <c r="H349" s="2">
        <v>0.47600000000000003</v>
      </c>
      <c r="I349" s="2">
        <v>0.37200000000000005</v>
      </c>
      <c r="J349" s="2">
        <v>0.77900000000000003</v>
      </c>
      <c r="K349" s="5">
        <v>42.1</v>
      </c>
      <c r="L349" s="5">
        <v>13.7</v>
      </c>
      <c r="M349" s="5">
        <v>3.8</v>
      </c>
      <c r="N349" s="5">
        <v>18.600000000000001</v>
      </c>
      <c r="O349" s="5">
        <v>0.9</v>
      </c>
      <c r="P349">
        <v>4</v>
      </c>
      <c r="Q349" s="2">
        <f t="shared" si="5"/>
        <v>67.649000000000001</v>
      </c>
      <c r="R349">
        <v>14</v>
      </c>
      <c r="S349">
        <v>9</v>
      </c>
      <c r="T349">
        <v>5</v>
      </c>
      <c r="U349">
        <v>5</v>
      </c>
    </row>
    <row r="350" spans="1:21" x14ac:dyDescent="0.2">
      <c r="A350" s="6">
        <v>2018</v>
      </c>
      <c r="B350" t="s">
        <v>38</v>
      </c>
      <c r="C350">
        <v>0</v>
      </c>
      <c r="D350">
        <v>0</v>
      </c>
      <c r="E350">
        <v>0</v>
      </c>
      <c r="F350" s="2">
        <v>0.58499999999999996</v>
      </c>
      <c r="G350" s="5">
        <v>105.6</v>
      </c>
      <c r="H350" s="2">
        <v>0.47200000000000003</v>
      </c>
      <c r="I350" s="2">
        <v>0.36899999999999999</v>
      </c>
      <c r="J350" s="2">
        <v>0.77900000000000003</v>
      </c>
      <c r="K350" s="5">
        <v>42.3</v>
      </c>
      <c r="L350" s="5">
        <v>13.3</v>
      </c>
      <c r="M350" s="5">
        <v>4.0999999999999996</v>
      </c>
      <c r="N350" s="5">
        <v>18.8</v>
      </c>
      <c r="O350" s="5">
        <v>1.4</v>
      </c>
      <c r="P350">
        <v>5</v>
      </c>
      <c r="Q350" s="2">
        <f t="shared" si="5"/>
        <v>61.775999999999996</v>
      </c>
      <c r="R350">
        <v>12</v>
      </c>
      <c r="S350">
        <v>27</v>
      </c>
      <c r="T350">
        <v>17</v>
      </c>
      <c r="U350">
        <v>26</v>
      </c>
    </row>
    <row r="351" spans="1:21" x14ac:dyDescent="0.2">
      <c r="A351" s="6">
        <v>2018</v>
      </c>
      <c r="B351" t="s">
        <v>30</v>
      </c>
      <c r="C351">
        <v>0</v>
      </c>
      <c r="D351">
        <v>0</v>
      </c>
      <c r="E351">
        <v>0</v>
      </c>
      <c r="F351" s="2">
        <v>0.53700000000000003</v>
      </c>
      <c r="G351" s="5">
        <v>103.4</v>
      </c>
      <c r="H351" s="2">
        <v>0.45500000000000002</v>
      </c>
      <c r="I351" s="2">
        <v>0.36</v>
      </c>
      <c r="J351" s="2">
        <v>0.755</v>
      </c>
      <c r="K351" s="5">
        <v>43.5</v>
      </c>
      <c r="L351" s="5">
        <v>14.4</v>
      </c>
      <c r="M351" s="5">
        <v>5.3</v>
      </c>
      <c r="N351" s="5">
        <v>20.100000000000001</v>
      </c>
      <c r="O351" s="5">
        <v>0.5</v>
      </c>
      <c r="P351">
        <v>6</v>
      </c>
      <c r="Q351" s="2">
        <f t="shared" si="5"/>
        <v>55.525800000000004</v>
      </c>
      <c r="R351">
        <v>16</v>
      </c>
      <c r="S351">
        <v>25</v>
      </c>
      <c r="T351">
        <v>23</v>
      </c>
      <c r="U351">
        <v>9</v>
      </c>
    </row>
    <row r="352" spans="1:21" x14ac:dyDescent="0.2">
      <c r="A352" s="6">
        <v>2018</v>
      </c>
      <c r="B352" t="s">
        <v>42</v>
      </c>
      <c r="C352">
        <v>0</v>
      </c>
      <c r="D352">
        <v>0</v>
      </c>
      <c r="E352">
        <v>0</v>
      </c>
      <c r="F352" s="2">
        <v>0.53700000000000003</v>
      </c>
      <c r="G352" s="5">
        <v>106.5</v>
      </c>
      <c r="H352" s="2">
        <v>0.47799999999999998</v>
      </c>
      <c r="I352" s="2">
        <v>0.35499999999999998</v>
      </c>
      <c r="J352" s="2">
        <v>0.78299999999999992</v>
      </c>
      <c r="K352" s="5">
        <v>39.799999999999997</v>
      </c>
      <c r="L352" s="5">
        <v>13.8</v>
      </c>
      <c r="M352" s="5">
        <v>5.4</v>
      </c>
      <c r="N352" s="5">
        <v>21.4</v>
      </c>
      <c r="O352" s="5">
        <v>-0.3</v>
      </c>
      <c r="P352">
        <v>7</v>
      </c>
      <c r="Q352" s="2">
        <f t="shared" si="5"/>
        <v>57.1905</v>
      </c>
      <c r="R352">
        <v>20</v>
      </c>
      <c r="S352">
        <v>7</v>
      </c>
      <c r="T352">
        <v>15</v>
      </c>
      <c r="U352">
        <v>25</v>
      </c>
    </row>
    <row r="353" spans="1:21" x14ac:dyDescent="0.2">
      <c r="A353" s="6">
        <v>2018</v>
      </c>
      <c r="B353" t="s">
        <v>50</v>
      </c>
      <c r="C353">
        <v>0</v>
      </c>
      <c r="D353">
        <v>0</v>
      </c>
      <c r="E353">
        <v>0</v>
      </c>
      <c r="F353" s="2">
        <v>0.52400000000000002</v>
      </c>
      <c r="G353" s="5">
        <v>106.6</v>
      </c>
      <c r="H353" s="2">
        <v>0.46700000000000003</v>
      </c>
      <c r="I353" s="2">
        <v>0.375</v>
      </c>
      <c r="J353" s="2">
        <v>0.77200000000000002</v>
      </c>
      <c r="K353" s="5">
        <v>43.1</v>
      </c>
      <c r="L353" s="5">
        <v>14.6</v>
      </c>
      <c r="M353" s="5">
        <v>4.3</v>
      </c>
      <c r="N353" s="5">
        <v>21.3</v>
      </c>
      <c r="O353" s="5">
        <v>0.6</v>
      </c>
      <c r="P353">
        <v>8</v>
      </c>
      <c r="Q353" s="2">
        <f t="shared" si="5"/>
        <v>55.858399999999996</v>
      </c>
      <c r="R353">
        <v>15</v>
      </c>
      <c r="S353">
        <v>14</v>
      </c>
      <c r="T353">
        <v>13</v>
      </c>
      <c r="U353">
        <v>23</v>
      </c>
    </row>
    <row r="354" spans="1:21" x14ac:dyDescent="0.2">
      <c r="A354" s="6">
        <v>2019</v>
      </c>
      <c r="B354" t="s">
        <v>42</v>
      </c>
      <c r="C354">
        <v>0</v>
      </c>
      <c r="D354">
        <v>1</v>
      </c>
      <c r="E354">
        <v>1</v>
      </c>
      <c r="F354" s="2">
        <v>0.73199999999999998</v>
      </c>
      <c r="G354" s="5">
        <v>118.1</v>
      </c>
      <c r="H354" s="2">
        <v>0.47600000000000003</v>
      </c>
      <c r="I354" s="2">
        <v>0.35299999999999998</v>
      </c>
      <c r="J354" s="2">
        <v>0.77300000000000002</v>
      </c>
      <c r="K354" s="5">
        <v>49.7</v>
      </c>
      <c r="L354" s="5">
        <v>13.9</v>
      </c>
      <c r="M354" s="5">
        <v>5.9</v>
      </c>
      <c r="N354" s="5">
        <v>19.600000000000001</v>
      </c>
      <c r="O354" s="5">
        <v>8.9</v>
      </c>
      <c r="P354">
        <v>1</v>
      </c>
      <c r="Q354" s="2">
        <f t="shared" si="5"/>
        <v>86.44919999999999</v>
      </c>
      <c r="R354">
        <v>1</v>
      </c>
      <c r="S354">
        <v>15</v>
      </c>
      <c r="T354">
        <v>1</v>
      </c>
      <c r="U354">
        <v>2</v>
      </c>
    </row>
    <row r="355" spans="1:21" x14ac:dyDescent="0.2">
      <c r="A355" s="6">
        <v>2019</v>
      </c>
      <c r="B355" t="s">
        <v>44</v>
      </c>
      <c r="C355">
        <v>1</v>
      </c>
      <c r="D355">
        <v>0</v>
      </c>
      <c r="E355">
        <v>1</v>
      </c>
      <c r="F355" s="2">
        <v>0.70699999999999996</v>
      </c>
      <c r="G355" s="5">
        <v>114.4</v>
      </c>
      <c r="H355" s="2">
        <v>0.47399999999999998</v>
      </c>
      <c r="I355" s="2">
        <v>0.36599999999999999</v>
      </c>
      <c r="J355" s="2">
        <v>0.80400000000000005</v>
      </c>
      <c r="K355" s="5">
        <v>45.2</v>
      </c>
      <c r="L355" s="5">
        <v>14</v>
      </c>
      <c r="M355" s="5">
        <v>5.3</v>
      </c>
      <c r="N355" s="5">
        <v>21</v>
      </c>
      <c r="O355" s="5">
        <v>6.1</v>
      </c>
      <c r="P355">
        <v>2</v>
      </c>
      <c r="Q355" s="2">
        <f t="shared" si="5"/>
        <v>80.880799999999994</v>
      </c>
      <c r="R355">
        <v>3</v>
      </c>
      <c r="S355">
        <v>21</v>
      </c>
      <c r="T355">
        <v>8</v>
      </c>
      <c r="U355">
        <v>11</v>
      </c>
    </row>
    <row r="356" spans="1:21" x14ac:dyDescent="0.2">
      <c r="A356" s="6">
        <v>2019</v>
      </c>
      <c r="B356" t="s">
        <v>41</v>
      </c>
      <c r="C356">
        <v>0</v>
      </c>
      <c r="D356">
        <v>0</v>
      </c>
      <c r="E356">
        <v>1</v>
      </c>
      <c r="F356" s="2">
        <v>0.622</v>
      </c>
      <c r="G356" s="5">
        <v>115.2</v>
      </c>
      <c r="H356" s="2">
        <v>0.47100000000000003</v>
      </c>
      <c r="I356" s="2">
        <v>0.35899999999999999</v>
      </c>
      <c r="J356" s="2">
        <v>0.77099999999999991</v>
      </c>
      <c r="K356" s="5">
        <v>47.8</v>
      </c>
      <c r="L356" s="5">
        <v>14.9</v>
      </c>
      <c r="M356" s="5">
        <v>5.3</v>
      </c>
      <c r="N356" s="5">
        <v>21.3</v>
      </c>
      <c r="O356" s="5">
        <v>2.7</v>
      </c>
      <c r="P356">
        <v>3</v>
      </c>
      <c r="Q356" s="2">
        <f t="shared" si="5"/>
        <v>71.654399999999995</v>
      </c>
      <c r="R356">
        <v>11</v>
      </c>
      <c r="S356">
        <v>2</v>
      </c>
      <c r="T356">
        <v>4</v>
      </c>
      <c r="U356">
        <v>19</v>
      </c>
    </row>
    <row r="357" spans="1:21" x14ac:dyDescent="0.2">
      <c r="A357" s="6">
        <v>2019</v>
      </c>
      <c r="B357" t="s">
        <v>46</v>
      </c>
      <c r="C357">
        <v>0</v>
      </c>
      <c r="D357">
        <v>0</v>
      </c>
      <c r="E357">
        <v>1</v>
      </c>
      <c r="F357" s="2">
        <v>0.59799999999999998</v>
      </c>
      <c r="G357" s="5">
        <v>112.4</v>
      </c>
      <c r="H357" s="2">
        <v>0.46500000000000002</v>
      </c>
      <c r="I357" s="2">
        <v>0.36499999999999999</v>
      </c>
      <c r="J357" s="2">
        <v>0.80200000000000005</v>
      </c>
      <c r="K357" s="5">
        <v>44.5</v>
      </c>
      <c r="L357" s="5">
        <v>12.8</v>
      </c>
      <c r="M357" s="5">
        <v>5.3</v>
      </c>
      <c r="N357" s="5">
        <v>20.399999999999999</v>
      </c>
      <c r="O357" s="5">
        <v>4.4000000000000004</v>
      </c>
      <c r="P357">
        <v>4</v>
      </c>
      <c r="Q357" s="2">
        <f t="shared" si="5"/>
        <v>67.215199999999996</v>
      </c>
      <c r="R357">
        <v>6</v>
      </c>
      <c r="S357">
        <v>29</v>
      </c>
      <c r="T357">
        <v>14</v>
      </c>
      <c r="U357">
        <v>7</v>
      </c>
    </row>
    <row r="358" spans="1:21" x14ac:dyDescent="0.2">
      <c r="A358" s="6">
        <v>2019</v>
      </c>
      <c r="B358" t="s">
        <v>38</v>
      </c>
      <c r="C358">
        <v>0</v>
      </c>
      <c r="D358">
        <v>0</v>
      </c>
      <c r="E358">
        <v>0</v>
      </c>
      <c r="F358" s="2">
        <v>0.58499999999999996</v>
      </c>
      <c r="G358" s="5">
        <v>108</v>
      </c>
      <c r="H358" s="2">
        <v>0.47499999999999998</v>
      </c>
      <c r="I358" s="2">
        <v>0.374</v>
      </c>
      <c r="J358" s="2">
        <v>0.752</v>
      </c>
      <c r="K358" s="5">
        <v>43</v>
      </c>
      <c r="L358" s="5">
        <v>13.7</v>
      </c>
      <c r="M358" s="5">
        <v>4.9000000000000004</v>
      </c>
      <c r="N358" s="5">
        <v>19.399999999999999</v>
      </c>
      <c r="O358" s="5">
        <v>3.3</v>
      </c>
      <c r="P358">
        <v>5</v>
      </c>
      <c r="Q358" s="2">
        <f t="shared" si="5"/>
        <v>63.179999999999993</v>
      </c>
      <c r="R358">
        <v>9</v>
      </c>
      <c r="S358">
        <v>23</v>
      </c>
      <c r="T358">
        <v>22</v>
      </c>
      <c r="U358">
        <v>29</v>
      </c>
    </row>
    <row r="359" spans="1:21" x14ac:dyDescent="0.2">
      <c r="A359" s="6">
        <v>2019</v>
      </c>
      <c r="B359" t="s">
        <v>54</v>
      </c>
      <c r="C359">
        <v>0</v>
      </c>
      <c r="D359">
        <v>0</v>
      </c>
      <c r="E359">
        <v>0</v>
      </c>
      <c r="F359" s="2">
        <v>0.51200000000000001</v>
      </c>
      <c r="G359" s="5">
        <v>112.2</v>
      </c>
      <c r="H359" s="2">
        <v>0.44900000000000001</v>
      </c>
      <c r="I359" s="2">
        <v>0.35299999999999998</v>
      </c>
      <c r="J359" s="2">
        <v>0.745</v>
      </c>
      <c r="K359" s="5">
        <v>46.6</v>
      </c>
      <c r="L359" s="5">
        <v>15.1</v>
      </c>
      <c r="M359" s="5">
        <v>4.0999999999999996</v>
      </c>
      <c r="N359" s="5">
        <v>21.5</v>
      </c>
      <c r="O359" s="5">
        <v>-0.1</v>
      </c>
      <c r="P359">
        <v>6</v>
      </c>
      <c r="Q359" s="2">
        <f t="shared" si="5"/>
        <v>57.446400000000004</v>
      </c>
      <c r="R359">
        <v>15</v>
      </c>
      <c r="S359">
        <v>4</v>
      </c>
      <c r="T359">
        <v>15</v>
      </c>
      <c r="U359">
        <v>5</v>
      </c>
    </row>
    <row r="360" spans="1:21" x14ac:dyDescent="0.2">
      <c r="A360" s="6">
        <v>2019</v>
      </c>
      <c r="B360" t="s">
        <v>35</v>
      </c>
      <c r="C360">
        <v>0</v>
      </c>
      <c r="D360">
        <v>0</v>
      </c>
      <c r="E360">
        <v>0</v>
      </c>
      <c r="F360" s="2">
        <v>0.51200000000000001</v>
      </c>
      <c r="G360" s="5">
        <v>107.3</v>
      </c>
      <c r="H360" s="2">
        <v>0.45399999999999996</v>
      </c>
      <c r="I360" s="2">
        <v>0.35600000000000004</v>
      </c>
      <c r="J360" s="2">
        <v>0.78200000000000003</v>
      </c>
      <c r="K360" s="5">
        <v>45.4</v>
      </c>
      <c r="L360" s="5">
        <v>13.2</v>
      </c>
      <c r="M360" s="5">
        <v>5.4</v>
      </c>
      <c r="N360" s="5">
        <v>18.600000000000001</v>
      </c>
      <c r="O360" s="5">
        <v>0.7</v>
      </c>
      <c r="P360">
        <v>7</v>
      </c>
      <c r="Q360" s="2">
        <f t="shared" si="5"/>
        <v>54.937599999999996</v>
      </c>
      <c r="R360">
        <v>14</v>
      </c>
      <c r="S360">
        <v>30</v>
      </c>
      <c r="T360">
        <v>24</v>
      </c>
      <c r="U360">
        <v>15</v>
      </c>
    </row>
    <row r="361" spans="1:21" x14ac:dyDescent="0.2">
      <c r="A361" s="6">
        <v>2019</v>
      </c>
      <c r="B361" t="s">
        <v>33</v>
      </c>
      <c r="C361">
        <v>0</v>
      </c>
      <c r="D361">
        <v>0</v>
      </c>
      <c r="E361">
        <v>0</v>
      </c>
      <c r="F361" s="2">
        <v>0.5</v>
      </c>
      <c r="G361" s="5">
        <v>107</v>
      </c>
      <c r="H361" s="2">
        <v>0.44</v>
      </c>
      <c r="I361" s="2">
        <v>0.34799999999999998</v>
      </c>
      <c r="J361" s="2">
        <v>0.747</v>
      </c>
      <c r="K361" s="5">
        <v>45</v>
      </c>
      <c r="L361" s="5">
        <v>13.8</v>
      </c>
      <c r="M361" s="5">
        <v>4</v>
      </c>
      <c r="N361" s="5">
        <v>22.1</v>
      </c>
      <c r="O361" s="5">
        <v>-0.2</v>
      </c>
      <c r="P361">
        <v>8</v>
      </c>
      <c r="Q361" s="2">
        <f t="shared" si="5"/>
        <v>53.5</v>
      </c>
      <c r="R361">
        <v>16</v>
      </c>
      <c r="S361">
        <v>17</v>
      </c>
      <c r="T361">
        <v>25</v>
      </c>
      <c r="U361">
        <v>6</v>
      </c>
    </row>
    <row r="362" spans="1:21" x14ac:dyDescent="0.2">
      <c r="A362" s="6">
        <v>2019</v>
      </c>
      <c r="B362" t="s">
        <v>51</v>
      </c>
      <c r="C362">
        <v>0</v>
      </c>
      <c r="D362">
        <v>1</v>
      </c>
      <c r="E362">
        <v>1</v>
      </c>
      <c r="F362" s="2">
        <v>0.69499999999999995</v>
      </c>
      <c r="G362" s="5">
        <v>117.7</v>
      </c>
      <c r="H362" s="2">
        <v>0.49099999999999999</v>
      </c>
      <c r="I362" s="2">
        <v>0.38500000000000001</v>
      </c>
      <c r="J362" s="2">
        <v>0.80099999999999993</v>
      </c>
      <c r="K362" s="5">
        <v>46.2</v>
      </c>
      <c r="L362" s="5">
        <v>14.3</v>
      </c>
      <c r="M362" s="5">
        <v>6.4</v>
      </c>
      <c r="N362" s="5">
        <v>21.4</v>
      </c>
      <c r="O362" s="5">
        <v>6.5</v>
      </c>
      <c r="P362">
        <v>1</v>
      </c>
      <c r="Q362" s="2">
        <f t="shared" si="5"/>
        <v>81.80149999999999</v>
      </c>
      <c r="R362">
        <v>2</v>
      </c>
      <c r="S362">
        <v>28</v>
      </c>
      <c r="T362">
        <v>2</v>
      </c>
      <c r="U362">
        <v>8</v>
      </c>
    </row>
    <row r="363" spans="1:21" x14ac:dyDescent="0.2">
      <c r="A363" s="6">
        <v>2019</v>
      </c>
      <c r="B363" t="s">
        <v>49</v>
      </c>
      <c r="C363">
        <v>0</v>
      </c>
      <c r="D363">
        <v>0</v>
      </c>
      <c r="E363">
        <v>1</v>
      </c>
      <c r="F363" s="2">
        <v>0.65900000000000003</v>
      </c>
      <c r="G363" s="5">
        <v>110.7</v>
      </c>
      <c r="H363" s="2">
        <v>0.46600000000000003</v>
      </c>
      <c r="I363" s="2">
        <v>0.35100000000000003</v>
      </c>
      <c r="J363" s="2">
        <v>0.755</v>
      </c>
      <c r="K363" s="5">
        <v>46.4</v>
      </c>
      <c r="L363" s="5">
        <v>13.4</v>
      </c>
      <c r="M363" s="5">
        <v>4.4000000000000004</v>
      </c>
      <c r="N363" s="5">
        <v>20</v>
      </c>
      <c r="O363" s="5">
        <v>4</v>
      </c>
      <c r="P363">
        <v>2</v>
      </c>
      <c r="Q363" s="2">
        <f t="shared" si="5"/>
        <v>72.951300000000003</v>
      </c>
      <c r="R363">
        <v>8</v>
      </c>
      <c r="S363">
        <v>25</v>
      </c>
      <c r="T363">
        <v>20</v>
      </c>
      <c r="U363">
        <v>16</v>
      </c>
    </row>
    <row r="364" spans="1:21" x14ac:dyDescent="0.2">
      <c r="A364" s="6">
        <v>2019</v>
      </c>
      <c r="B364" t="s">
        <v>25</v>
      </c>
      <c r="C364">
        <v>0</v>
      </c>
      <c r="D364">
        <v>0</v>
      </c>
      <c r="E364">
        <v>1</v>
      </c>
      <c r="F364" s="2">
        <v>0.64600000000000002</v>
      </c>
      <c r="G364" s="5">
        <v>114.7</v>
      </c>
      <c r="H364" s="2">
        <v>0.46700000000000003</v>
      </c>
      <c r="I364" s="2">
        <v>0.35899999999999999</v>
      </c>
      <c r="J364" s="2">
        <v>0.81400000000000006</v>
      </c>
      <c r="K364" s="5">
        <v>48</v>
      </c>
      <c r="L364" s="5">
        <v>13.8</v>
      </c>
      <c r="M364" s="5">
        <v>5</v>
      </c>
      <c r="N364" s="5">
        <v>20.399999999999999</v>
      </c>
      <c r="O364" s="5">
        <v>4.2</v>
      </c>
      <c r="P364">
        <v>3</v>
      </c>
      <c r="Q364" s="2">
        <f t="shared" si="5"/>
        <v>74.09620000000001</v>
      </c>
      <c r="R364">
        <v>7</v>
      </c>
      <c r="S364">
        <v>13</v>
      </c>
      <c r="T364">
        <v>6</v>
      </c>
      <c r="U364">
        <v>18</v>
      </c>
    </row>
    <row r="365" spans="1:21" x14ac:dyDescent="0.2">
      <c r="A365" s="6">
        <v>2019</v>
      </c>
      <c r="B365" t="s">
        <v>23</v>
      </c>
      <c r="C365">
        <v>0</v>
      </c>
      <c r="D365">
        <v>0</v>
      </c>
      <c r="E365">
        <v>1</v>
      </c>
      <c r="F365" s="2">
        <v>0.64600000000000002</v>
      </c>
      <c r="G365" s="5">
        <v>113.9</v>
      </c>
      <c r="H365" s="2">
        <v>0.44900000000000001</v>
      </c>
      <c r="I365" s="2">
        <v>0.35600000000000004</v>
      </c>
      <c r="J365" s="2">
        <v>0.79099999999999993</v>
      </c>
      <c r="K365" s="5">
        <v>42.1</v>
      </c>
      <c r="L365" s="5">
        <v>13.3</v>
      </c>
      <c r="M365" s="5">
        <v>4.9000000000000004</v>
      </c>
      <c r="N365" s="5">
        <v>22</v>
      </c>
      <c r="O365" s="5">
        <v>4.8</v>
      </c>
      <c r="P365">
        <v>4</v>
      </c>
      <c r="Q365" s="2">
        <f t="shared" si="5"/>
        <v>73.579400000000007</v>
      </c>
      <c r="R365">
        <v>5</v>
      </c>
      <c r="S365">
        <v>7</v>
      </c>
      <c r="T365">
        <v>11</v>
      </c>
      <c r="U365">
        <v>1</v>
      </c>
    </row>
    <row r="366" spans="1:21" x14ac:dyDescent="0.2">
      <c r="A366" s="6">
        <v>2019</v>
      </c>
      <c r="B366" t="s">
        <v>21</v>
      </c>
      <c r="C366">
        <v>0</v>
      </c>
      <c r="D366">
        <v>0</v>
      </c>
      <c r="E366">
        <v>0</v>
      </c>
      <c r="F366" s="2">
        <v>0.61</v>
      </c>
      <c r="G366" s="5">
        <v>111.7</v>
      </c>
      <c r="H366" s="2">
        <v>0.46799999999999997</v>
      </c>
      <c r="I366" s="2">
        <v>0.35600000000000004</v>
      </c>
      <c r="J366" s="2">
        <v>0.73599999999999999</v>
      </c>
      <c r="K366" s="5">
        <v>46.4</v>
      </c>
      <c r="L366" s="5">
        <v>15.1</v>
      </c>
      <c r="M366" s="5">
        <v>5.9</v>
      </c>
      <c r="N366" s="5">
        <v>21.1</v>
      </c>
      <c r="O366" s="5">
        <v>5.3</v>
      </c>
      <c r="P366">
        <v>5</v>
      </c>
      <c r="Q366" s="2">
        <f t="shared" si="5"/>
        <v>68.137</v>
      </c>
      <c r="R366">
        <v>4</v>
      </c>
      <c r="S366">
        <v>3</v>
      </c>
      <c r="T366">
        <v>17</v>
      </c>
      <c r="U366">
        <v>9</v>
      </c>
    </row>
    <row r="367" spans="1:21" x14ac:dyDescent="0.2">
      <c r="A367" s="6">
        <v>2019</v>
      </c>
      <c r="B367" t="s">
        <v>52</v>
      </c>
      <c r="C367">
        <v>0</v>
      </c>
      <c r="D367">
        <v>0</v>
      </c>
      <c r="E367">
        <v>0</v>
      </c>
      <c r="F367" s="2">
        <v>0.59799999999999998</v>
      </c>
      <c r="G367" s="5">
        <v>114.5</v>
      </c>
      <c r="H367" s="2">
        <v>0.45399999999999996</v>
      </c>
      <c r="I367" s="2">
        <v>0.34799999999999998</v>
      </c>
      <c r="J367" s="2">
        <v>0.71299999999999997</v>
      </c>
      <c r="K367" s="5">
        <v>48.1</v>
      </c>
      <c r="L367" s="5">
        <v>14</v>
      </c>
      <c r="M367" s="5">
        <v>5.2</v>
      </c>
      <c r="N367" s="5">
        <v>22.4</v>
      </c>
      <c r="O367" s="5">
        <v>3.4</v>
      </c>
      <c r="P367">
        <v>6</v>
      </c>
      <c r="Q367" s="2">
        <f t="shared" si="5"/>
        <v>68.471000000000004</v>
      </c>
      <c r="R367">
        <v>10</v>
      </c>
      <c r="S367">
        <v>6</v>
      </c>
      <c r="T367">
        <v>7</v>
      </c>
      <c r="U367">
        <v>13</v>
      </c>
    </row>
    <row r="368" spans="1:21" x14ac:dyDescent="0.2">
      <c r="A368" s="6">
        <v>2019</v>
      </c>
      <c r="B368" t="s">
        <v>37</v>
      </c>
      <c r="C368">
        <v>0</v>
      </c>
      <c r="D368">
        <v>0</v>
      </c>
      <c r="E368">
        <v>0</v>
      </c>
      <c r="F368" s="2">
        <v>0.58499999999999996</v>
      </c>
      <c r="G368" s="5">
        <v>111.7</v>
      </c>
      <c r="H368" s="2">
        <v>0.47799999999999998</v>
      </c>
      <c r="I368" s="2">
        <v>0.39200000000000002</v>
      </c>
      <c r="J368" s="2">
        <v>0.81900000000000006</v>
      </c>
      <c r="K368" s="5">
        <v>44.7</v>
      </c>
      <c r="L368" s="5">
        <v>12.1</v>
      </c>
      <c r="M368" s="5">
        <v>4.7</v>
      </c>
      <c r="N368" s="5">
        <v>18.100000000000001</v>
      </c>
      <c r="O368" s="5">
        <v>1.7</v>
      </c>
      <c r="P368">
        <v>7</v>
      </c>
      <c r="Q368" s="2">
        <f t="shared" si="5"/>
        <v>65.344499999999996</v>
      </c>
      <c r="R368">
        <v>12</v>
      </c>
      <c r="S368">
        <v>24</v>
      </c>
      <c r="T368">
        <v>18</v>
      </c>
      <c r="U368">
        <v>30</v>
      </c>
    </row>
    <row r="369" spans="1:21" x14ac:dyDescent="0.2">
      <c r="A369" s="6">
        <v>2019</v>
      </c>
      <c r="B369" t="s">
        <v>28</v>
      </c>
      <c r="C369">
        <v>0</v>
      </c>
      <c r="D369">
        <v>0</v>
      </c>
      <c r="E369">
        <v>0</v>
      </c>
      <c r="F369" s="2">
        <v>0.58499999999999996</v>
      </c>
      <c r="G369" s="5">
        <v>115.1</v>
      </c>
      <c r="H369" s="2">
        <v>0.47100000000000003</v>
      </c>
      <c r="I369" s="2">
        <v>0.38799999999999996</v>
      </c>
      <c r="J369" s="2">
        <v>0.79200000000000004</v>
      </c>
      <c r="K369" s="5">
        <v>45.5</v>
      </c>
      <c r="L369" s="5">
        <v>14.5</v>
      </c>
      <c r="M369" s="5">
        <v>4.7</v>
      </c>
      <c r="N369" s="5">
        <v>23.3</v>
      </c>
      <c r="O369" s="5">
        <v>0.9</v>
      </c>
      <c r="P369">
        <v>8</v>
      </c>
      <c r="Q369" s="2">
        <f t="shared" si="5"/>
        <v>67.333499999999987</v>
      </c>
      <c r="R369">
        <v>13</v>
      </c>
      <c r="S369">
        <v>1</v>
      </c>
      <c r="T369">
        <v>5</v>
      </c>
      <c r="U369">
        <v>28</v>
      </c>
    </row>
    <row r="370" spans="1:21" x14ac:dyDescent="0.2">
      <c r="A370" s="6">
        <v>2020</v>
      </c>
      <c r="B370" t="s">
        <v>42</v>
      </c>
      <c r="C370">
        <v>0</v>
      </c>
      <c r="D370">
        <v>1</v>
      </c>
      <c r="E370">
        <v>1</v>
      </c>
      <c r="F370" s="2">
        <v>0.76700000000000002</v>
      </c>
      <c r="G370" s="5">
        <v>118.7</v>
      </c>
      <c r="H370" s="2">
        <v>0.47600000000000003</v>
      </c>
      <c r="I370" s="2">
        <v>0.35499999999999998</v>
      </c>
      <c r="J370" s="2">
        <v>0.74199999999999999</v>
      </c>
      <c r="K370" s="5">
        <v>51.7</v>
      </c>
      <c r="L370" s="5">
        <v>15.1</v>
      </c>
      <c r="M370" s="5">
        <v>5.9</v>
      </c>
      <c r="N370" s="5">
        <v>19.600000000000001</v>
      </c>
      <c r="O370" s="5">
        <v>10.1</v>
      </c>
      <c r="P370">
        <v>1</v>
      </c>
      <c r="Q370" s="2">
        <f t="shared" si="5"/>
        <v>91.042900000000003</v>
      </c>
      <c r="R370">
        <v>1</v>
      </c>
      <c r="S370">
        <v>6</v>
      </c>
      <c r="T370">
        <v>1</v>
      </c>
      <c r="U370">
        <v>4</v>
      </c>
    </row>
    <row r="371" spans="1:21" x14ac:dyDescent="0.2">
      <c r="A371" s="6">
        <v>2020</v>
      </c>
      <c r="B371" t="s">
        <v>44</v>
      </c>
      <c r="C371">
        <v>0</v>
      </c>
      <c r="D371">
        <v>0</v>
      </c>
      <c r="E371">
        <v>1</v>
      </c>
      <c r="F371" s="2">
        <v>0.73599999999999999</v>
      </c>
      <c r="G371" s="5">
        <v>112.8</v>
      </c>
      <c r="H371" s="2">
        <v>0.45799999999999996</v>
      </c>
      <c r="I371" s="2">
        <v>0.374</v>
      </c>
      <c r="J371" s="2">
        <v>0.79599999999999993</v>
      </c>
      <c r="K371" s="5">
        <v>45.4</v>
      </c>
      <c r="L371" s="5">
        <v>14.8</v>
      </c>
      <c r="M371" s="5">
        <v>5</v>
      </c>
      <c r="N371" s="5">
        <v>21.7</v>
      </c>
      <c r="O371" s="5">
        <v>6.2</v>
      </c>
      <c r="P371">
        <v>2</v>
      </c>
      <c r="Q371" s="2">
        <f t="shared" si="5"/>
        <v>83.020799999999994</v>
      </c>
      <c r="R371">
        <v>4</v>
      </c>
      <c r="S371">
        <v>17</v>
      </c>
      <c r="T371">
        <v>13</v>
      </c>
      <c r="U371">
        <v>6</v>
      </c>
    </row>
    <row r="372" spans="1:21" x14ac:dyDescent="0.2">
      <c r="A372" s="6">
        <v>2020</v>
      </c>
      <c r="B372" t="s">
        <v>46</v>
      </c>
      <c r="C372">
        <v>0</v>
      </c>
      <c r="D372">
        <v>0</v>
      </c>
      <c r="E372">
        <v>1</v>
      </c>
      <c r="F372" s="2">
        <v>0.66700000000000004</v>
      </c>
      <c r="G372" s="5">
        <v>113.7</v>
      </c>
      <c r="H372" s="2">
        <v>0.46100000000000002</v>
      </c>
      <c r="I372" s="2">
        <v>0.36399999999999999</v>
      </c>
      <c r="J372" s="2">
        <v>0.80099999999999993</v>
      </c>
      <c r="K372" s="5">
        <v>46.1</v>
      </c>
      <c r="L372" s="5">
        <v>13.8</v>
      </c>
      <c r="M372" s="5">
        <v>5.6</v>
      </c>
      <c r="N372" s="5">
        <v>21.6</v>
      </c>
      <c r="O372" s="5">
        <v>6.4</v>
      </c>
      <c r="P372">
        <v>3</v>
      </c>
      <c r="Q372" s="2">
        <f t="shared" si="5"/>
        <v>75.837900000000005</v>
      </c>
      <c r="R372">
        <v>3</v>
      </c>
      <c r="S372">
        <v>18</v>
      </c>
      <c r="T372">
        <v>9</v>
      </c>
      <c r="U372">
        <v>13</v>
      </c>
    </row>
    <row r="373" spans="1:21" x14ac:dyDescent="0.2">
      <c r="A373" s="6">
        <v>2020</v>
      </c>
      <c r="B373" t="s">
        <v>38</v>
      </c>
      <c r="C373">
        <v>0</v>
      </c>
      <c r="D373">
        <v>0</v>
      </c>
      <c r="E373">
        <v>0</v>
      </c>
      <c r="F373" s="2">
        <v>0.61599999999999999</v>
      </c>
      <c r="G373" s="5">
        <v>109.4</v>
      </c>
      <c r="H373" s="2">
        <v>0.47600000000000003</v>
      </c>
      <c r="I373" s="2">
        <v>0.36299999999999999</v>
      </c>
      <c r="J373" s="2">
        <v>0.78700000000000003</v>
      </c>
      <c r="K373" s="5">
        <v>42.8</v>
      </c>
      <c r="L373" s="5">
        <v>13.2</v>
      </c>
      <c r="M373" s="5">
        <v>5.2</v>
      </c>
      <c r="N373" s="5">
        <v>19.8</v>
      </c>
      <c r="O373" s="5">
        <v>6.3</v>
      </c>
      <c r="P373">
        <v>4</v>
      </c>
      <c r="Q373" s="2">
        <f t="shared" si="5"/>
        <v>67.3904</v>
      </c>
      <c r="R373">
        <v>13</v>
      </c>
      <c r="S373">
        <v>30</v>
      </c>
      <c r="T373">
        <v>23</v>
      </c>
      <c r="U373">
        <v>30</v>
      </c>
    </row>
    <row r="374" spans="1:21" x14ac:dyDescent="0.2">
      <c r="A374" s="6">
        <v>2020</v>
      </c>
      <c r="B374" t="s">
        <v>30</v>
      </c>
      <c r="C374">
        <v>0</v>
      </c>
      <c r="D374">
        <v>0</v>
      </c>
      <c r="E374">
        <v>1</v>
      </c>
      <c r="F374" s="2">
        <v>0.60299999999999998</v>
      </c>
      <c r="G374" s="5">
        <v>112</v>
      </c>
      <c r="H374" s="2">
        <v>0.46799999999999997</v>
      </c>
      <c r="I374" s="2">
        <v>0.379</v>
      </c>
      <c r="J374" s="2">
        <v>0.78299999999999992</v>
      </c>
      <c r="K374" s="5">
        <v>44.4</v>
      </c>
      <c r="L374" s="5">
        <v>14.9</v>
      </c>
      <c r="M374" s="5">
        <v>4.5</v>
      </c>
      <c r="N374" s="5">
        <v>20.6</v>
      </c>
      <c r="O374" s="5">
        <v>2.9</v>
      </c>
      <c r="P374">
        <v>5</v>
      </c>
      <c r="Q374" s="2">
        <f t="shared" si="5"/>
        <v>67.536000000000001</v>
      </c>
      <c r="R374">
        <v>7</v>
      </c>
      <c r="S374">
        <v>4</v>
      </c>
      <c r="T374">
        <v>15</v>
      </c>
      <c r="U374">
        <v>9</v>
      </c>
    </row>
    <row r="375" spans="1:21" x14ac:dyDescent="0.2">
      <c r="A375" s="6">
        <v>2020</v>
      </c>
      <c r="B375" t="s">
        <v>41</v>
      </c>
      <c r="C375">
        <v>0</v>
      </c>
      <c r="D375">
        <v>0</v>
      </c>
      <c r="E375">
        <v>0</v>
      </c>
      <c r="F375" s="2">
        <v>0.58899999999999997</v>
      </c>
      <c r="G375" s="5">
        <v>110.7</v>
      </c>
      <c r="H375" s="2">
        <v>0.46799999999999997</v>
      </c>
      <c r="I375" s="2">
        <v>0.36799999999999999</v>
      </c>
      <c r="J375" s="2">
        <v>0.755</v>
      </c>
      <c r="K375" s="5">
        <v>45.4</v>
      </c>
      <c r="L375" s="5">
        <v>14.2</v>
      </c>
      <c r="M375" s="5">
        <v>5.3</v>
      </c>
      <c r="N375" s="5">
        <v>20.9</v>
      </c>
      <c r="O375" s="5">
        <v>2.4</v>
      </c>
      <c r="P375">
        <v>6</v>
      </c>
      <c r="Q375" s="2">
        <f t="shared" si="5"/>
        <v>65.202299999999994</v>
      </c>
      <c r="R375">
        <v>10</v>
      </c>
      <c r="S375">
        <v>21</v>
      </c>
      <c r="T375">
        <v>20</v>
      </c>
      <c r="U375">
        <v>22</v>
      </c>
    </row>
    <row r="376" spans="1:21" x14ac:dyDescent="0.2">
      <c r="A376" s="6">
        <v>2020</v>
      </c>
      <c r="B376" t="s">
        <v>54</v>
      </c>
      <c r="C376">
        <v>0</v>
      </c>
      <c r="D376">
        <v>0</v>
      </c>
      <c r="E376">
        <v>0</v>
      </c>
      <c r="F376" s="2">
        <v>0.48599999999999999</v>
      </c>
      <c r="G376" s="5">
        <v>111.8</v>
      </c>
      <c r="H376" s="2">
        <v>0.44799999999999995</v>
      </c>
      <c r="I376" s="2">
        <v>0.34299999999999997</v>
      </c>
      <c r="J376" s="2">
        <v>0.745</v>
      </c>
      <c r="K376" s="5">
        <v>47.9</v>
      </c>
      <c r="L376" s="5">
        <v>15.3</v>
      </c>
      <c r="M376" s="5">
        <v>4.5</v>
      </c>
      <c r="N376" s="5">
        <v>21</v>
      </c>
      <c r="O376" s="5">
        <v>-0.6</v>
      </c>
      <c r="P376">
        <v>7</v>
      </c>
      <c r="Q376" s="2">
        <f t="shared" si="5"/>
        <v>54.334799999999994</v>
      </c>
      <c r="R376">
        <v>15</v>
      </c>
      <c r="S376">
        <v>9</v>
      </c>
      <c r="T376">
        <v>16</v>
      </c>
      <c r="U376">
        <v>5</v>
      </c>
    </row>
    <row r="377" spans="1:21" x14ac:dyDescent="0.2">
      <c r="A377" s="6">
        <v>2020</v>
      </c>
      <c r="B377" t="s">
        <v>35</v>
      </c>
      <c r="C377">
        <v>0</v>
      </c>
      <c r="D377">
        <v>0</v>
      </c>
      <c r="E377">
        <v>0</v>
      </c>
      <c r="F377" s="2">
        <v>0.45200000000000001</v>
      </c>
      <c r="G377" s="5">
        <v>107.3</v>
      </c>
      <c r="H377" s="2">
        <v>0.44400000000000001</v>
      </c>
      <c r="I377" s="2">
        <v>0.34299999999999997</v>
      </c>
      <c r="J377" s="2">
        <v>0.77400000000000002</v>
      </c>
      <c r="K377" s="5">
        <v>44.5</v>
      </c>
      <c r="L377" s="5">
        <v>12.8</v>
      </c>
      <c r="M377" s="5">
        <v>5.4</v>
      </c>
      <c r="N377" s="5">
        <v>18.3</v>
      </c>
      <c r="O377" s="5">
        <v>-1</v>
      </c>
      <c r="P377">
        <v>8</v>
      </c>
      <c r="Q377" s="2">
        <f t="shared" si="5"/>
        <v>48.499600000000001</v>
      </c>
      <c r="R377">
        <v>19</v>
      </c>
      <c r="S377">
        <v>20</v>
      </c>
      <c r="T377">
        <v>24</v>
      </c>
      <c r="U377">
        <v>19</v>
      </c>
    </row>
    <row r="378" spans="1:21" x14ac:dyDescent="0.2">
      <c r="A378" s="6">
        <v>2020</v>
      </c>
      <c r="B378" t="s">
        <v>24</v>
      </c>
      <c r="C378">
        <v>1</v>
      </c>
      <c r="D378">
        <v>1</v>
      </c>
      <c r="E378">
        <v>1</v>
      </c>
      <c r="F378" s="2">
        <v>0.73199999999999998</v>
      </c>
      <c r="G378" s="5">
        <v>113.4</v>
      </c>
      <c r="H378" s="2">
        <v>0.48</v>
      </c>
      <c r="I378" s="2">
        <v>0.34899999999999998</v>
      </c>
      <c r="J378" s="2">
        <v>0.72900000000000009</v>
      </c>
      <c r="K378" s="5">
        <v>45.7</v>
      </c>
      <c r="L378" s="5">
        <v>15.2</v>
      </c>
      <c r="M378" s="5">
        <v>6.6</v>
      </c>
      <c r="N378" s="5">
        <v>20.7</v>
      </c>
      <c r="O378" s="5">
        <v>5.8</v>
      </c>
      <c r="P378">
        <v>1</v>
      </c>
      <c r="Q378" s="2">
        <f t="shared" si="5"/>
        <v>83.008800000000008</v>
      </c>
      <c r="R378">
        <v>5</v>
      </c>
      <c r="S378">
        <v>8</v>
      </c>
      <c r="T378">
        <v>11</v>
      </c>
      <c r="U378">
        <v>23</v>
      </c>
    </row>
    <row r="379" spans="1:21" x14ac:dyDescent="0.2">
      <c r="A379" s="6">
        <v>2020</v>
      </c>
      <c r="B379" t="s">
        <v>28</v>
      </c>
      <c r="C379">
        <v>0</v>
      </c>
      <c r="D379">
        <v>0</v>
      </c>
      <c r="E379">
        <v>1</v>
      </c>
      <c r="F379" s="2">
        <v>0.68100000000000005</v>
      </c>
      <c r="G379" s="5">
        <v>116.3</v>
      </c>
      <c r="H379" s="2">
        <v>0.46600000000000003</v>
      </c>
      <c r="I379" s="2">
        <v>0.371</v>
      </c>
      <c r="J379" s="2">
        <v>0.79099999999999993</v>
      </c>
      <c r="K379" s="5">
        <v>47.7</v>
      </c>
      <c r="L379" s="5">
        <v>14.6</v>
      </c>
      <c r="M379" s="5">
        <v>4.7</v>
      </c>
      <c r="N379" s="5">
        <v>22.1</v>
      </c>
      <c r="O379" s="5">
        <v>6.4</v>
      </c>
      <c r="P379">
        <v>2</v>
      </c>
      <c r="Q379" s="2">
        <f t="shared" si="5"/>
        <v>79.200299999999999</v>
      </c>
      <c r="R379">
        <v>2</v>
      </c>
      <c r="S379">
        <v>1</v>
      </c>
      <c r="T379">
        <v>4</v>
      </c>
      <c r="U379">
        <v>16</v>
      </c>
    </row>
    <row r="380" spans="1:21" x14ac:dyDescent="0.2">
      <c r="A380" s="6">
        <v>2020</v>
      </c>
      <c r="B380" t="s">
        <v>49</v>
      </c>
      <c r="C380">
        <v>0</v>
      </c>
      <c r="D380">
        <v>0</v>
      </c>
      <c r="E380">
        <v>1</v>
      </c>
      <c r="F380" s="2">
        <v>0.63</v>
      </c>
      <c r="G380" s="5">
        <v>111.3</v>
      </c>
      <c r="H380" s="2">
        <v>0.47299999999999998</v>
      </c>
      <c r="I380" s="2">
        <v>0.35899999999999999</v>
      </c>
      <c r="J380" s="2">
        <v>0.77700000000000002</v>
      </c>
      <c r="K380" s="5">
        <v>44.1</v>
      </c>
      <c r="L380" s="5">
        <v>13.8</v>
      </c>
      <c r="M380" s="5">
        <v>4.5999999999999996</v>
      </c>
      <c r="N380" s="5">
        <v>20.3</v>
      </c>
      <c r="O380" s="5">
        <v>2.1</v>
      </c>
      <c r="P380">
        <v>3</v>
      </c>
      <c r="Q380" s="2">
        <f t="shared" si="5"/>
        <v>70.119</v>
      </c>
      <c r="R380">
        <v>11</v>
      </c>
      <c r="S380">
        <v>26</v>
      </c>
      <c r="T380">
        <v>19</v>
      </c>
      <c r="U380">
        <v>26</v>
      </c>
    </row>
    <row r="381" spans="1:21" x14ac:dyDescent="0.2">
      <c r="A381" s="6">
        <v>2020</v>
      </c>
      <c r="B381" t="s">
        <v>23</v>
      </c>
      <c r="C381">
        <v>0</v>
      </c>
      <c r="D381">
        <v>0</v>
      </c>
      <c r="E381">
        <v>1</v>
      </c>
      <c r="F381" s="2">
        <v>0.61099999999999999</v>
      </c>
      <c r="G381" s="5">
        <v>117.8</v>
      </c>
      <c r="H381" s="2">
        <v>0.45100000000000001</v>
      </c>
      <c r="I381" s="2">
        <v>0.34499999999999997</v>
      </c>
      <c r="J381" s="2">
        <v>0.79099999999999993</v>
      </c>
      <c r="K381" s="5">
        <v>44.3</v>
      </c>
      <c r="L381" s="5">
        <v>14.7</v>
      </c>
      <c r="M381" s="5">
        <v>5.2</v>
      </c>
      <c r="N381" s="5">
        <v>21.8</v>
      </c>
      <c r="O381" s="5">
        <v>3</v>
      </c>
      <c r="P381">
        <v>4</v>
      </c>
      <c r="Q381" s="2">
        <f t="shared" si="5"/>
        <v>71.975799999999992</v>
      </c>
      <c r="R381">
        <v>8</v>
      </c>
      <c r="S381">
        <v>2</v>
      </c>
      <c r="T381">
        <v>2</v>
      </c>
      <c r="U381">
        <v>1</v>
      </c>
    </row>
    <row r="382" spans="1:21" x14ac:dyDescent="0.2">
      <c r="A382" s="6">
        <v>2020</v>
      </c>
      <c r="B382" t="s">
        <v>52</v>
      </c>
      <c r="C382">
        <v>0</v>
      </c>
      <c r="D382">
        <v>0</v>
      </c>
      <c r="E382">
        <v>0</v>
      </c>
      <c r="F382" s="2">
        <v>0.61099999999999999</v>
      </c>
      <c r="G382" s="5">
        <v>110.4</v>
      </c>
      <c r="H382" s="2">
        <v>0.46799999999999997</v>
      </c>
      <c r="I382" s="2">
        <v>0.35499999999999998</v>
      </c>
      <c r="J382" s="2">
        <v>0.79599999999999993</v>
      </c>
      <c r="K382" s="5">
        <v>42.9</v>
      </c>
      <c r="L382" s="5">
        <v>13.7</v>
      </c>
      <c r="M382" s="5">
        <v>4.9000000000000004</v>
      </c>
      <c r="N382" s="5">
        <v>19.3</v>
      </c>
      <c r="O382" s="5">
        <v>2</v>
      </c>
      <c r="P382">
        <v>5</v>
      </c>
      <c r="Q382" s="2">
        <f t="shared" si="5"/>
        <v>67.454400000000007</v>
      </c>
      <c r="R382">
        <v>12</v>
      </c>
      <c r="S382">
        <v>5</v>
      </c>
      <c r="T382">
        <v>21</v>
      </c>
      <c r="U382">
        <v>27</v>
      </c>
    </row>
    <row r="383" spans="1:21" x14ac:dyDescent="0.2">
      <c r="A383" s="6">
        <v>2020</v>
      </c>
      <c r="B383" t="s">
        <v>21</v>
      </c>
      <c r="C383">
        <v>0</v>
      </c>
      <c r="D383">
        <v>0</v>
      </c>
      <c r="E383">
        <v>0</v>
      </c>
      <c r="F383" s="2">
        <v>0.61099999999999999</v>
      </c>
      <c r="G383" s="5">
        <v>111.3</v>
      </c>
      <c r="H383" s="2">
        <v>0.47100000000000003</v>
      </c>
      <c r="I383" s="2">
        <v>0.38</v>
      </c>
      <c r="J383" s="2">
        <v>0.77900000000000003</v>
      </c>
      <c r="K383" s="5">
        <v>44.9</v>
      </c>
      <c r="L383" s="5">
        <v>15.1</v>
      </c>
      <c r="M383" s="5">
        <v>4.0999999999999996</v>
      </c>
      <c r="N383" s="5">
        <v>20.399999999999999</v>
      </c>
      <c r="O383" s="5">
        <v>2.5</v>
      </c>
      <c r="P383">
        <v>6</v>
      </c>
      <c r="Q383" s="2">
        <f t="shared" si="5"/>
        <v>68.004300000000001</v>
      </c>
      <c r="R383">
        <v>9</v>
      </c>
      <c r="S383">
        <v>19</v>
      </c>
      <c r="T383">
        <v>18</v>
      </c>
      <c r="U383">
        <v>10</v>
      </c>
    </row>
    <row r="384" spans="1:21" x14ac:dyDescent="0.2">
      <c r="A384" s="6">
        <v>2020</v>
      </c>
      <c r="B384" t="s">
        <v>45</v>
      </c>
      <c r="C384">
        <v>0</v>
      </c>
      <c r="D384">
        <v>0</v>
      </c>
      <c r="E384">
        <v>0</v>
      </c>
      <c r="F384" s="2">
        <v>0.57299999999999995</v>
      </c>
      <c r="G384" s="5">
        <v>117</v>
      </c>
      <c r="H384" s="2">
        <v>0.46100000000000002</v>
      </c>
      <c r="I384" s="2">
        <v>0.36700000000000005</v>
      </c>
      <c r="J384" s="2">
        <v>0.77900000000000003</v>
      </c>
      <c r="K384" s="5">
        <v>46.9</v>
      </c>
      <c r="L384" s="5">
        <v>12.7</v>
      </c>
      <c r="M384" s="5">
        <v>4.8</v>
      </c>
      <c r="N384" s="5">
        <v>19.5</v>
      </c>
      <c r="O384" s="5">
        <v>4.9000000000000004</v>
      </c>
      <c r="P384">
        <v>7</v>
      </c>
      <c r="Q384" s="2">
        <f t="shared" si="5"/>
        <v>67.040999999999997</v>
      </c>
      <c r="R384">
        <v>6</v>
      </c>
      <c r="S384">
        <v>11</v>
      </c>
      <c r="T384">
        <v>3</v>
      </c>
      <c r="U384">
        <v>2</v>
      </c>
    </row>
    <row r="385" spans="1:21" x14ac:dyDescent="0.2">
      <c r="A385" s="6">
        <v>2020</v>
      </c>
      <c r="B385" t="s">
        <v>25</v>
      </c>
      <c r="C385">
        <v>0</v>
      </c>
      <c r="D385">
        <v>0</v>
      </c>
      <c r="E385">
        <v>0</v>
      </c>
      <c r="F385" s="2">
        <v>0.47299999999999998</v>
      </c>
      <c r="G385" s="5">
        <v>115</v>
      </c>
      <c r="H385" s="2">
        <v>0.46299999999999997</v>
      </c>
      <c r="I385" s="2">
        <v>0.377</v>
      </c>
      <c r="J385" s="2">
        <v>0.80400000000000005</v>
      </c>
      <c r="K385" s="5">
        <v>45.3</v>
      </c>
      <c r="L385" s="5">
        <v>12.8</v>
      </c>
      <c r="M385" s="5">
        <v>6.1</v>
      </c>
      <c r="N385" s="5">
        <v>21.7</v>
      </c>
      <c r="O385" s="5">
        <v>-1.1000000000000001</v>
      </c>
      <c r="P385">
        <v>8</v>
      </c>
      <c r="Q385" s="2">
        <f t="shared" si="5"/>
        <v>54.394999999999996</v>
      </c>
      <c r="R385">
        <v>18</v>
      </c>
      <c r="S385">
        <v>23</v>
      </c>
      <c r="T385">
        <v>6</v>
      </c>
      <c r="U385">
        <v>15</v>
      </c>
    </row>
    <row r="386" spans="1:21" x14ac:dyDescent="0.2">
      <c r="A386" s="6">
        <v>2021</v>
      </c>
      <c r="B386" t="s">
        <v>41</v>
      </c>
      <c r="C386">
        <v>0</v>
      </c>
      <c r="D386">
        <v>1</v>
      </c>
      <c r="E386">
        <v>1</v>
      </c>
      <c r="F386" s="2">
        <v>0.68100000000000005</v>
      </c>
      <c r="G386" s="5">
        <v>113.6</v>
      </c>
      <c r="H386" s="2">
        <v>0.47600000000000003</v>
      </c>
      <c r="I386" s="2">
        <v>0.374</v>
      </c>
      <c r="J386" s="2">
        <v>0.76700000000000002</v>
      </c>
      <c r="K386" s="5">
        <v>45.1</v>
      </c>
      <c r="L386" s="5">
        <v>14.4</v>
      </c>
      <c r="M386" s="5">
        <v>6.2</v>
      </c>
      <c r="N386" s="5">
        <v>20.2</v>
      </c>
      <c r="O386" s="5">
        <v>5.6</v>
      </c>
      <c r="P386">
        <v>1</v>
      </c>
      <c r="Q386" s="2">
        <f t="shared" ref="Q386:Q421" si="6">G386*F386</f>
        <v>77.361599999999996</v>
      </c>
      <c r="R386">
        <v>5</v>
      </c>
      <c r="S386">
        <v>3</v>
      </c>
      <c r="T386">
        <v>14</v>
      </c>
      <c r="U386">
        <v>26</v>
      </c>
    </row>
    <row r="387" spans="1:21" x14ac:dyDescent="0.2">
      <c r="A387" s="6">
        <v>2021</v>
      </c>
      <c r="B387" t="s">
        <v>54</v>
      </c>
      <c r="C387">
        <v>0</v>
      </c>
      <c r="D387">
        <v>0</v>
      </c>
      <c r="E387">
        <v>1</v>
      </c>
      <c r="F387" s="2">
        <v>0.66700000000000004</v>
      </c>
      <c r="G387" s="5">
        <v>118.6</v>
      </c>
      <c r="H387" s="2">
        <v>0.49399999999999999</v>
      </c>
      <c r="I387" s="2">
        <v>0.39200000000000002</v>
      </c>
      <c r="J387" s="2">
        <v>0.80400000000000005</v>
      </c>
      <c r="K387" s="5">
        <v>44.4</v>
      </c>
      <c r="L387" s="5">
        <v>13.5</v>
      </c>
      <c r="M387" s="5">
        <v>5.3</v>
      </c>
      <c r="N387" s="5">
        <v>19</v>
      </c>
      <c r="O387" s="5">
        <v>4.5</v>
      </c>
      <c r="P387">
        <v>2</v>
      </c>
      <c r="Q387" s="2">
        <f t="shared" si="6"/>
        <v>79.106200000000001</v>
      </c>
      <c r="R387">
        <v>7</v>
      </c>
      <c r="S387">
        <v>8</v>
      </c>
      <c r="T387">
        <v>2</v>
      </c>
      <c r="U387">
        <v>12</v>
      </c>
    </row>
    <row r="388" spans="1:21" x14ac:dyDescent="0.2">
      <c r="A388" s="6">
        <v>2021</v>
      </c>
      <c r="B388" t="s">
        <v>42</v>
      </c>
      <c r="C388">
        <v>1</v>
      </c>
      <c r="D388">
        <v>0</v>
      </c>
      <c r="E388">
        <v>1</v>
      </c>
      <c r="F388" s="2">
        <v>0.63900000000000001</v>
      </c>
      <c r="G388" s="5">
        <v>120.1</v>
      </c>
      <c r="H388" s="2">
        <v>0.48700000000000004</v>
      </c>
      <c r="I388" s="2">
        <v>0.38900000000000001</v>
      </c>
      <c r="J388" s="2">
        <v>0.76</v>
      </c>
      <c r="K388" s="5">
        <v>48.1</v>
      </c>
      <c r="L388" s="5">
        <v>13.8</v>
      </c>
      <c r="M388" s="5">
        <v>4.5999999999999996</v>
      </c>
      <c r="N388" s="5">
        <v>17.3</v>
      </c>
      <c r="O388" s="5">
        <v>5.9</v>
      </c>
      <c r="P388">
        <v>3</v>
      </c>
      <c r="Q388" s="2">
        <f t="shared" si="6"/>
        <v>76.743899999999996</v>
      </c>
      <c r="R388">
        <v>4</v>
      </c>
      <c r="S388">
        <v>16</v>
      </c>
      <c r="T388">
        <v>1</v>
      </c>
      <c r="U388">
        <v>8</v>
      </c>
    </row>
    <row r="389" spans="1:21" x14ac:dyDescent="0.2">
      <c r="A389" s="6">
        <v>2021</v>
      </c>
      <c r="B389" t="s">
        <v>31</v>
      </c>
      <c r="C389">
        <v>0</v>
      </c>
      <c r="D389">
        <v>0</v>
      </c>
      <c r="E389">
        <v>1</v>
      </c>
      <c r="F389" s="2">
        <v>0.56899999999999995</v>
      </c>
      <c r="G389" s="5">
        <v>107</v>
      </c>
      <c r="H389" s="2">
        <v>0.45600000000000002</v>
      </c>
      <c r="I389" s="2">
        <v>0.39200000000000002</v>
      </c>
      <c r="J389" s="2">
        <v>0.78400000000000003</v>
      </c>
      <c r="K389" s="5">
        <v>45.1</v>
      </c>
      <c r="L389" s="5">
        <v>12.9</v>
      </c>
      <c r="M389" s="5">
        <v>5.0999999999999996</v>
      </c>
      <c r="N389" s="5">
        <v>20.5</v>
      </c>
      <c r="O389" s="5">
        <v>2.2999999999999998</v>
      </c>
      <c r="P389">
        <v>4</v>
      </c>
      <c r="Q389" s="2">
        <f t="shared" si="6"/>
        <v>60.882999999999996</v>
      </c>
      <c r="R389">
        <v>9</v>
      </c>
      <c r="S389">
        <v>23</v>
      </c>
      <c r="T389">
        <v>26</v>
      </c>
      <c r="U389">
        <v>27</v>
      </c>
    </row>
    <row r="390" spans="1:21" x14ac:dyDescent="0.2">
      <c r="A390" s="6">
        <v>2021</v>
      </c>
      <c r="B390" t="s">
        <v>32</v>
      </c>
      <c r="C390">
        <v>0</v>
      </c>
      <c r="D390">
        <v>0</v>
      </c>
      <c r="E390">
        <v>0</v>
      </c>
      <c r="F390" s="2">
        <v>0.56899999999999995</v>
      </c>
      <c r="G390" s="5">
        <v>113.7</v>
      </c>
      <c r="H390" s="2">
        <v>0.46799999999999997</v>
      </c>
      <c r="I390" s="2">
        <v>0.373</v>
      </c>
      <c r="J390" s="2">
        <v>0.81200000000000006</v>
      </c>
      <c r="K390" s="5">
        <v>45.6</v>
      </c>
      <c r="L390" s="5">
        <v>13.2</v>
      </c>
      <c r="M390" s="5">
        <v>4.8</v>
      </c>
      <c r="N390" s="5">
        <v>19.3</v>
      </c>
      <c r="O390" s="5">
        <v>2.2999999999999998</v>
      </c>
      <c r="P390">
        <v>5</v>
      </c>
      <c r="Q390" s="2">
        <f t="shared" si="6"/>
        <v>64.695299999999989</v>
      </c>
      <c r="R390">
        <v>11</v>
      </c>
      <c r="S390">
        <v>4</v>
      </c>
      <c r="T390">
        <v>13</v>
      </c>
      <c r="U390">
        <v>19</v>
      </c>
    </row>
    <row r="391" spans="1:21" x14ac:dyDescent="0.2">
      <c r="A391" s="6">
        <v>2021</v>
      </c>
      <c r="B391" t="s">
        <v>30</v>
      </c>
      <c r="C391">
        <v>0</v>
      </c>
      <c r="D391">
        <v>0</v>
      </c>
      <c r="E391">
        <v>0</v>
      </c>
      <c r="F391" s="2">
        <v>0.55600000000000005</v>
      </c>
      <c r="G391" s="5">
        <v>108.1</v>
      </c>
      <c r="H391" s="2">
        <v>0.46799999999999997</v>
      </c>
      <c r="I391" s="2">
        <v>0.35799999999999998</v>
      </c>
      <c r="J391" s="2">
        <v>0.79</v>
      </c>
      <c r="K391" s="5">
        <v>41.5</v>
      </c>
      <c r="L391" s="5">
        <v>14.1</v>
      </c>
      <c r="M391" s="5">
        <v>4</v>
      </c>
      <c r="N391" s="5">
        <v>18.899999999999999</v>
      </c>
      <c r="O391" s="5">
        <v>0</v>
      </c>
      <c r="P391">
        <v>6</v>
      </c>
      <c r="Q391" s="2">
        <f t="shared" si="6"/>
        <v>60.1036</v>
      </c>
      <c r="R391">
        <v>17</v>
      </c>
      <c r="S391">
        <v>21.5</v>
      </c>
      <c r="T391">
        <v>25</v>
      </c>
      <c r="U391">
        <v>11</v>
      </c>
    </row>
    <row r="392" spans="1:21" x14ac:dyDescent="0.2">
      <c r="A392" s="6">
        <v>2021</v>
      </c>
      <c r="B392" t="s">
        <v>46</v>
      </c>
      <c r="C392">
        <v>0</v>
      </c>
      <c r="D392">
        <v>0</v>
      </c>
      <c r="E392">
        <v>0</v>
      </c>
      <c r="F392" s="2">
        <v>0.5</v>
      </c>
      <c r="G392" s="5">
        <v>112.6</v>
      </c>
      <c r="H392" s="2">
        <v>0.46600000000000003</v>
      </c>
      <c r="I392" s="2">
        <v>0.374</v>
      </c>
      <c r="J392" s="2">
        <v>0.77500000000000002</v>
      </c>
      <c r="K392" s="5">
        <v>44.3</v>
      </c>
      <c r="L392" s="5">
        <v>14.1</v>
      </c>
      <c r="M392" s="5">
        <v>5.3</v>
      </c>
      <c r="N392" s="5">
        <v>20.399999999999999</v>
      </c>
      <c r="O392" s="5">
        <v>1.5</v>
      </c>
      <c r="P392">
        <v>7</v>
      </c>
      <c r="Q392" s="2">
        <f t="shared" si="6"/>
        <v>56.3</v>
      </c>
      <c r="R392">
        <v>13</v>
      </c>
      <c r="S392">
        <v>25</v>
      </c>
      <c r="T392">
        <v>16</v>
      </c>
      <c r="U392">
        <v>10</v>
      </c>
    </row>
    <row r="393" spans="1:21" x14ac:dyDescent="0.2">
      <c r="A393" s="6">
        <v>2021</v>
      </c>
      <c r="B393" t="s">
        <v>50</v>
      </c>
      <c r="C393">
        <v>0</v>
      </c>
      <c r="D393">
        <v>0</v>
      </c>
      <c r="E393">
        <v>0</v>
      </c>
      <c r="F393" s="2">
        <v>0.47199999999999998</v>
      </c>
      <c r="G393" s="5">
        <v>116.6</v>
      </c>
      <c r="H393" s="2">
        <v>0.47499999999999998</v>
      </c>
      <c r="I393" s="2">
        <v>0.35100000000000003</v>
      </c>
      <c r="J393" s="2">
        <v>0.76900000000000002</v>
      </c>
      <c r="K393" s="5">
        <v>45.2</v>
      </c>
      <c r="L393" s="5">
        <v>14.4</v>
      </c>
      <c r="M393" s="5">
        <v>4.0999999999999996</v>
      </c>
      <c r="N393" s="5">
        <v>21.6</v>
      </c>
      <c r="O393" s="5">
        <v>-1.8</v>
      </c>
      <c r="P393">
        <v>8</v>
      </c>
      <c r="Q393" s="2">
        <f t="shared" si="6"/>
        <v>55.035199999999996</v>
      </c>
      <c r="R393">
        <v>22</v>
      </c>
      <c r="S393">
        <v>1</v>
      </c>
      <c r="T393">
        <v>3</v>
      </c>
      <c r="U393">
        <v>29</v>
      </c>
    </row>
    <row r="394" spans="1:21" x14ac:dyDescent="0.2">
      <c r="A394" s="6">
        <v>2021</v>
      </c>
      <c r="B394" t="s">
        <v>21</v>
      </c>
      <c r="C394">
        <v>0</v>
      </c>
      <c r="D394">
        <v>1</v>
      </c>
      <c r="E394">
        <v>1</v>
      </c>
      <c r="F394" s="2">
        <v>0.72199999999999998</v>
      </c>
      <c r="G394" s="5">
        <v>116.4</v>
      </c>
      <c r="H394" s="2">
        <v>0.46799999999999997</v>
      </c>
      <c r="I394" s="2">
        <v>0.38900000000000001</v>
      </c>
      <c r="J394" s="2">
        <v>0.79900000000000004</v>
      </c>
      <c r="K394" s="5">
        <v>48.3</v>
      </c>
      <c r="L394" s="5">
        <v>14.2</v>
      </c>
      <c r="M394" s="5">
        <v>5.2</v>
      </c>
      <c r="N394" s="5">
        <v>18.5</v>
      </c>
      <c r="O394" s="5">
        <v>9.3000000000000007</v>
      </c>
      <c r="P394">
        <v>1</v>
      </c>
      <c r="Q394" s="2">
        <f t="shared" si="6"/>
        <v>84.040800000000004</v>
      </c>
      <c r="R394">
        <v>1</v>
      </c>
      <c r="S394">
        <v>14</v>
      </c>
      <c r="T394">
        <v>4</v>
      </c>
      <c r="U394">
        <v>1</v>
      </c>
    </row>
    <row r="395" spans="1:21" x14ac:dyDescent="0.2">
      <c r="A395" s="6">
        <v>2021</v>
      </c>
      <c r="B395" t="s">
        <v>27</v>
      </c>
      <c r="C395">
        <v>0</v>
      </c>
      <c r="D395">
        <v>0</v>
      </c>
      <c r="E395">
        <v>1</v>
      </c>
      <c r="F395" s="2">
        <v>0.70799999999999996</v>
      </c>
      <c r="G395" s="5">
        <v>115.3</v>
      </c>
      <c r="H395" s="2">
        <v>0.49</v>
      </c>
      <c r="I395" s="2">
        <v>0.37799999999999995</v>
      </c>
      <c r="J395" s="2">
        <v>0.83400000000000007</v>
      </c>
      <c r="K395" s="5">
        <v>42.9</v>
      </c>
      <c r="L395" s="5">
        <v>12.5</v>
      </c>
      <c r="M395" s="5">
        <v>4.3</v>
      </c>
      <c r="N395" s="5">
        <v>19.100000000000001</v>
      </c>
      <c r="O395" s="5">
        <v>5.8</v>
      </c>
      <c r="P395">
        <v>2</v>
      </c>
      <c r="Q395" s="2">
        <f t="shared" si="6"/>
        <v>81.63239999999999</v>
      </c>
      <c r="R395">
        <v>3</v>
      </c>
      <c r="S395">
        <v>29</v>
      </c>
      <c r="T395">
        <v>7</v>
      </c>
      <c r="U395">
        <v>15</v>
      </c>
    </row>
    <row r="396" spans="1:21" x14ac:dyDescent="0.2">
      <c r="A396" s="6">
        <v>2021</v>
      </c>
      <c r="B396" t="s">
        <v>49</v>
      </c>
      <c r="C396">
        <v>0</v>
      </c>
      <c r="D396">
        <v>0</v>
      </c>
      <c r="E396">
        <v>1</v>
      </c>
      <c r="F396" s="2">
        <v>0.65300000000000002</v>
      </c>
      <c r="G396" s="5">
        <v>115.1</v>
      </c>
      <c r="H396" s="2">
        <v>0.48499999999999999</v>
      </c>
      <c r="I396" s="2">
        <v>0.377</v>
      </c>
      <c r="J396" s="2">
        <v>0.80299999999999994</v>
      </c>
      <c r="K396" s="5">
        <v>44.4</v>
      </c>
      <c r="L396" s="5">
        <v>13.5</v>
      </c>
      <c r="M396" s="5">
        <v>4.5</v>
      </c>
      <c r="N396" s="5">
        <v>19.100000000000001</v>
      </c>
      <c r="O396" s="5">
        <v>4.9000000000000004</v>
      </c>
      <c r="P396">
        <v>3</v>
      </c>
      <c r="Q396" s="2">
        <f t="shared" si="6"/>
        <v>75.160299999999992</v>
      </c>
      <c r="R396">
        <v>6</v>
      </c>
      <c r="S396">
        <v>27</v>
      </c>
      <c r="T396">
        <v>8</v>
      </c>
      <c r="U396">
        <v>16</v>
      </c>
    </row>
    <row r="397" spans="1:21" x14ac:dyDescent="0.2">
      <c r="A397" s="6">
        <v>2021</v>
      </c>
      <c r="B397" t="s">
        <v>28</v>
      </c>
      <c r="C397">
        <v>0</v>
      </c>
      <c r="D397">
        <v>0</v>
      </c>
      <c r="E397">
        <v>1</v>
      </c>
      <c r="F397" s="2">
        <v>0.65300000000000002</v>
      </c>
      <c r="G397" s="5">
        <v>114</v>
      </c>
      <c r="H397" s="2">
        <v>0.48200000000000004</v>
      </c>
      <c r="I397" s="2">
        <v>0.41100000000000003</v>
      </c>
      <c r="J397" s="2">
        <v>0.83900000000000008</v>
      </c>
      <c r="K397" s="5">
        <v>44.2</v>
      </c>
      <c r="L397" s="5">
        <v>13.2</v>
      </c>
      <c r="M397" s="5">
        <v>4.0999999999999996</v>
      </c>
      <c r="N397" s="5">
        <v>19.2</v>
      </c>
      <c r="O397" s="5">
        <v>6.2</v>
      </c>
      <c r="P397">
        <v>4</v>
      </c>
      <c r="Q397" s="2">
        <f t="shared" si="6"/>
        <v>74.442000000000007</v>
      </c>
      <c r="R397">
        <v>2</v>
      </c>
      <c r="S397">
        <v>28</v>
      </c>
      <c r="T397">
        <v>10</v>
      </c>
      <c r="U397">
        <v>14</v>
      </c>
    </row>
    <row r="398" spans="1:21" x14ac:dyDescent="0.2">
      <c r="A398" s="6">
        <v>2021</v>
      </c>
      <c r="B398" t="s">
        <v>45</v>
      </c>
      <c r="C398">
        <v>0</v>
      </c>
      <c r="D398">
        <v>0</v>
      </c>
      <c r="E398">
        <v>0</v>
      </c>
      <c r="F398" s="2">
        <v>0.58299999999999996</v>
      </c>
      <c r="G398" s="5">
        <v>112.4</v>
      </c>
      <c r="H398" s="2">
        <v>0.47</v>
      </c>
      <c r="I398" s="2">
        <v>0.36200000000000004</v>
      </c>
      <c r="J398" s="2">
        <v>0.77800000000000002</v>
      </c>
      <c r="K398" s="5">
        <v>43.3</v>
      </c>
      <c r="L398" s="5">
        <v>12.1</v>
      </c>
      <c r="M398" s="5">
        <v>4.3</v>
      </c>
      <c r="N398" s="5">
        <v>19.399999999999999</v>
      </c>
      <c r="O398" s="5">
        <v>2.2999999999999998</v>
      </c>
      <c r="P398">
        <v>5</v>
      </c>
      <c r="Q398" s="2">
        <f t="shared" si="6"/>
        <v>65.529200000000003</v>
      </c>
      <c r="R398">
        <v>10</v>
      </c>
      <c r="S398">
        <v>20</v>
      </c>
      <c r="T398">
        <v>17</v>
      </c>
      <c r="U398">
        <v>6</v>
      </c>
    </row>
    <row r="399" spans="1:21" x14ac:dyDescent="0.2">
      <c r="A399" s="6">
        <v>2021</v>
      </c>
      <c r="B399" t="s">
        <v>25</v>
      </c>
      <c r="C399">
        <v>0</v>
      </c>
      <c r="D399">
        <v>0</v>
      </c>
      <c r="E399">
        <v>0</v>
      </c>
      <c r="F399" s="2">
        <v>0.58299999999999996</v>
      </c>
      <c r="G399" s="5">
        <v>116.1</v>
      </c>
      <c r="H399" s="2">
        <v>0.45299999999999996</v>
      </c>
      <c r="I399" s="2">
        <v>0.38500000000000001</v>
      </c>
      <c r="J399" s="2">
        <v>0.82299999999999995</v>
      </c>
      <c r="K399" s="5">
        <v>44.5</v>
      </c>
      <c r="L399" s="5">
        <v>11.1</v>
      </c>
      <c r="M399" s="5">
        <v>5</v>
      </c>
      <c r="N399" s="5">
        <v>18.899999999999999</v>
      </c>
      <c r="O399" s="5">
        <v>1.8</v>
      </c>
      <c r="P399">
        <v>6</v>
      </c>
      <c r="Q399" s="2">
        <f t="shared" si="6"/>
        <v>67.686299999999989</v>
      </c>
      <c r="R399">
        <v>12</v>
      </c>
      <c r="S399">
        <v>13</v>
      </c>
      <c r="T399">
        <v>5</v>
      </c>
      <c r="U399">
        <v>2</v>
      </c>
    </row>
    <row r="400" spans="1:21" x14ac:dyDescent="0.2">
      <c r="A400" s="6">
        <v>2021</v>
      </c>
      <c r="B400" t="s">
        <v>24</v>
      </c>
      <c r="C400">
        <v>0</v>
      </c>
      <c r="D400">
        <v>0</v>
      </c>
      <c r="E400">
        <v>0</v>
      </c>
      <c r="F400" s="2">
        <v>0.58299999999999996</v>
      </c>
      <c r="G400" s="5">
        <v>109.5</v>
      </c>
      <c r="H400" s="2">
        <v>0.47200000000000003</v>
      </c>
      <c r="I400" s="2">
        <v>0.35399999999999998</v>
      </c>
      <c r="J400" s="2">
        <v>0.7390000000000001</v>
      </c>
      <c r="K400" s="5">
        <v>44.2</v>
      </c>
      <c r="L400" s="5">
        <v>15.2</v>
      </c>
      <c r="M400" s="5">
        <v>5.4</v>
      </c>
      <c r="N400" s="5">
        <v>19.100000000000001</v>
      </c>
      <c r="O400" s="5">
        <v>2.8</v>
      </c>
      <c r="P400">
        <v>7</v>
      </c>
      <c r="Q400" s="2">
        <f t="shared" si="6"/>
        <v>63.838499999999996</v>
      </c>
      <c r="R400">
        <v>8</v>
      </c>
      <c r="S400">
        <v>6</v>
      </c>
      <c r="T400">
        <v>22</v>
      </c>
      <c r="U400">
        <v>24</v>
      </c>
    </row>
    <row r="401" spans="1:21" x14ac:dyDescent="0.2">
      <c r="A401" s="6">
        <v>2021</v>
      </c>
      <c r="B401" t="s">
        <v>48</v>
      </c>
      <c r="C401">
        <v>0</v>
      </c>
      <c r="D401">
        <v>0</v>
      </c>
      <c r="E401">
        <v>0</v>
      </c>
      <c r="F401" s="2">
        <v>0.52800000000000002</v>
      </c>
      <c r="G401" s="5">
        <v>113.3</v>
      </c>
      <c r="H401" s="2">
        <v>0.46700000000000003</v>
      </c>
      <c r="I401" s="2">
        <v>0.35600000000000004</v>
      </c>
      <c r="J401" s="2">
        <v>0.77099999999999991</v>
      </c>
      <c r="K401" s="5">
        <v>46.5</v>
      </c>
      <c r="L401" s="5">
        <v>13.3</v>
      </c>
      <c r="M401" s="5">
        <v>5.0999999999999996</v>
      </c>
      <c r="N401" s="5">
        <v>18.7</v>
      </c>
      <c r="O401" s="5">
        <v>1</v>
      </c>
      <c r="P401">
        <v>8</v>
      </c>
      <c r="Q401" s="2">
        <f t="shared" si="6"/>
        <v>59.822400000000002</v>
      </c>
      <c r="R401">
        <v>14</v>
      </c>
      <c r="S401">
        <v>17.334</v>
      </c>
      <c r="T401">
        <v>15</v>
      </c>
      <c r="U401">
        <v>23</v>
      </c>
    </row>
    <row r="402" spans="1:21" x14ac:dyDescent="0.2">
      <c r="A402" s="6">
        <v>2022</v>
      </c>
      <c r="B402" t="s">
        <v>30</v>
      </c>
      <c r="C402">
        <v>0</v>
      </c>
      <c r="D402">
        <v>1</v>
      </c>
      <c r="E402">
        <v>1</v>
      </c>
      <c r="F402" s="2">
        <v>0.64600000000000002</v>
      </c>
      <c r="G402" s="5">
        <v>110</v>
      </c>
      <c r="H402" s="2">
        <v>0.46700000000000003</v>
      </c>
      <c r="I402" s="2">
        <v>0.379</v>
      </c>
      <c r="J402" s="2">
        <v>0.80799999999999994</v>
      </c>
      <c r="K402" s="5">
        <v>43.7</v>
      </c>
      <c r="L402" s="5">
        <v>14.6</v>
      </c>
      <c r="M402" s="5">
        <v>3.2</v>
      </c>
      <c r="N402" s="5">
        <v>20.5</v>
      </c>
      <c r="O402" s="5">
        <v>4.5</v>
      </c>
      <c r="P402">
        <v>1</v>
      </c>
      <c r="Q402" s="2">
        <f t="shared" si="6"/>
        <v>71.06</v>
      </c>
      <c r="R402">
        <v>6</v>
      </c>
      <c r="S402">
        <v>19.5</v>
      </c>
      <c r="T402">
        <v>17</v>
      </c>
      <c r="U402">
        <v>14</v>
      </c>
    </row>
    <row r="403" spans="1:21" x14ac:dyDescent="0.2">
      <c r="A403" s="6">
        <v>2022</v>
      </c>
      <c r="B403" t="s">
        <v>46</v>
      </c>
      <c r="C403">
        <v>0</v>
      </c>
      <c r="D403">
        <v>0</v>
      </c>
      <c r="E403">
        <v>1</v>
      </c>
      <c r="F403" s="2">
        <v>0.622</v>
      </c>
      <c r="G403" s="5">
        <v>111.8</v>
      </c>
      <c r="H403" s="2">
        <v>0.46600000000000003</v>
      </c>
      <c r="I403" s="2">
        <v>0.35600000000000004</v>
      </c>
      <c r="J403" s="2">
        <v>0.81599999999999995</v>
      </c>
      <c r="K403" s="5">
        <v>46.1</v>
      </c>
      <c r="L403" s="5">
        <v>13.6</v>
      </c>
      <c r="M403" s="5">
        <v>5.8</v>
      </c>
      <c r="N403" s="5">
        <v>18.5</v>
      </c>
      <c r="O403" s="5">
        <v>7.3</v>
      </c>
      <c r="P403">
        <v>2</v>
      </c>
      <c r="Q403" s="2">
        <f t="shared" si="6"/>
        <v>69.539599999999993</v>
      </c>
      <c r="R403">
        <v>2</v>
      </c>
      <c r="S403">
        <v>24</v>
      </c>
      <c r="T403">
        <v>12</v>
      </c>
      <c r="U403">
        <v>9</v>
      </c>
    </row>
    <row r="404" spans="1:21" x14ac:dyDescent="0.2">
      <c r="A404" s="6">
        <v>2022</v>
      </c>
      <c r="B404" t="s">
        <v>42</v>
      </c>
      <c r="C404">
        <v>0</v>
      </c>
      <c r="D404">
        <v>0</v>
      </c>
      <c r="E404">
        <v>1</v>
      </c>
      <c r="F404" s="2">
        <v>0.622</v>
      </c>
      <c r="G404" s="5">
        <v>115.5</v>
      </c>
      <c r="H404" s="2">
        <v>0.46799999999999997</v>
      </c>
      <c r="I404" s="2">
        <v>0.36599999999999999</v>
      </c>
      <c r="J404" s="2">
        <v>0.77599999999999991</v>
      </c>
      <c r="K404" s="5">
        <v>46.7</v>
      </c>
      <c r="L404" s="5">
        <v>13.4</v>
      </c>
      <c r="M404" s="5">
        <v>4</v>
      </c>
      <c r="N404" s="5">
        <v>18.2</v>
      </c>
      <c r="O404" s="5">
        <v>3.4</v>
      </c>
      <c r="P404">
        <v>3</v>
      </c>
      <c r="Q404" s="2">
        <f t="shared" si="6"/>
        <v>71.840999999999994</v>
      </c>
      <c r="R404">
        <v>8</v>
      </c>
      <c r="S404">
        <v>10</v>
      </c>
      <c r="T404">
        <v>3</v>
      </c>
      <c r="U404">
        <v>5</v>
      </c>
    </row>
    <row r="405" spans="1:21" x14ac:dyDescent="0.2">
      <c r="A405" s="6">
        <v>2022</v>
      </c>
      <c r="B405" t="s">
        <v>41</v>
      </c>
      <c r="C405">
        <v>0</v>
      </c>
      <c r="D405">
        <v>0</v>
      </c>
      <c r="E405">
        <v>1</v>
      </c>
      <c r="F405" s="2">
        <v>0.622</v>
      </c>
      <c r="G405" s="5">
        <v>109.9</v>
      </c>
      <c r="H405" s="2">
        <v>0.46600000000000003</v>
      </c>
      <c r="I405" s="2">
        <v>0.36399999999999999</v>
      </c>
      <c r="J405" s="2">
        <v>0.82099999999999995</v>
      </c>
      <c r="K405" s="5">
        <v>42.3</v>
      </c>
      <c r="L405" s="5">
        <v>12.5</v>
      </c>
      <c r="M405" s="5">
        <v>5.3</v>
      </c>
      <c r="N405" s="5">
        <v>19.399999999999999</v>
      </c>
      <c r="O405" s="5">
        <v>2.6</v>
      </c>
      <c r="P405">
        <v>4</v>
      </c>
      <c r="Q405" s="2">
        <f t="shared" si="6"/>
        <v>68.357799999999997</v>
      </c>
      <c r="R405">
        <v>9</v>
      </c>
      <c r="S405">
        <v>3</v>
      </c>
      <c r="T405">
        <v>18</v>
      </c>
      <c r="U405">
        <v>27</v>
      </c>
    </row>
    <row r="406" spans="1:21" x14ac:dyDescent="0.2">
      <c r="A406" s="6">
        <v>2022</v>
      </c>
      <c r="B406" t="s">
        <v>44</v>
      </c>
      <c r="C406">
        <v>0</v>
      </c>
      <c r="D406">
        <v>0</v>
      </c>
      <c r="E406">
        <v>0</v>
      </c>
      <c r="F406" s="2">
        <v>0.58499999999999996</v>
      </c>
      <c r="G406" s="5">
        <v>109.4</v>
      </c>
      <c r="H406" s="2">
        <v>0.44500000000000001</v>
      </c>
      <c r="I406" s="2">
        <v>0.34899999999999998</v>
      </c>
      <c r="J406" s="2">
        <v>0.75900000000000001</v>
      </c>
      <c r="K406" s="5">
        <v>45.3</v>
      </c>
      <c r="L406" s="5">
        <v>12.5</v>
      </c>
      <c r="M406" s="5">
        <v>4.5999999999999996</v>
      </c>
      <c r="N406" s="5">
        <v>19.600000000000001</v>
      </c>
      <c r="O406" s="5">
        <v>2.2999999999999998</v>
      </c>
      <c r="P406">
        <v>5</v>
      </c>
      <c r="Q406" s="2">
        <f t="shared" si="6"/>
        <v>63.999000000000002</v>
      </c>
      <c r="R406">
        <v>12</v>
      </c>
      <c r="S406">
        <v>21</v>
      </c>
      <c r="T406">
        <v>20</v>
      </c>
      <c r="U406">
        <v>19</v>
      </c>
    </row>
    <row r="407" spans="1:21" x14ac:dyDescent="0.2">
      <c r="A407" s="6">
        <v>2022</v>
      </c>
      <c r="B407" t="s">
        <v>29</v>
      </c>
      <c r="C407">
        <v>0</v>
      </c>
      <c r="D407">
        <v>0</v>
      </c>
      <c r="E407">
        <v>0</v>
      </c>
      <c r="F407" s="2">
        <v>0.56100000000000005</v>
      </c>
      <c r="G407" s="5">
        <v>111.6</v>
      </c>
      <c r="H407" s="2">
        <v>0.48</v>
      </c>
      <c r="I407" s="2">
        <v>0.36899999999999999</v>
      </c>
      <c r="J407" s="2">
        <v>0.81299999999999994</v>
      </c>
      <c r="K407" s="5">
        <v>42.3</v>
      </c>
      <c r="L407" s="5">
        <v>12.8</v>
      </c>
      <c r="M407" s="5">
        <v>4.0999999999999996</v>
      </c>
      <c r="N407" s="5">
        <v>18.8</v>
      </c>
      <c r="O407" s="5">
        <v>-0.4</v>
      </c>
      <c r="P407">
        <v>6</v>
      </c>
      <c r="Q407" s="2">
        <f t="shared" si="6"/>
        <v>62.607600000000005</v>
      </c>
      <c r="R407">
        <v>20</v>
      </c>
      <c r="S407">
        <v>17</v>
      </c>
      <c r="T407">
        <v>13</v>
      </c>
      <c r="U407">
        <v>30</v>
      </c>
    </row>
    <row r="408" spans="1:21" x14ac:dyDescent="0.2">
      <c r="A408" s="6">
        <v>2022</v>
      </c>
      <c r="B408" t="s">
        <v>54</v>
      </c>
      <c r="C408">
        <v>0</v>
      </c>
      <c r="D408">
        <v>0</v>
      </c>
      <c r="E408">
        <v>0</v>
      </c>
      <c r="F408" s="2">
        <v>0.53700000000000003</v>
      </c>
      <c r="G408" s="5">
        <v>112.9</v>
      </c>
      <c r="H408" s="2">
        <v>0.47499999999999998</v>
      </c>
      <c r="I408" s="2">
        <v>0.36099999999999999</v>
      </c>
      <c r="J408" s="2">
        <v>0.80500000000000005</v>
      </c>
      <c r="K408" s="5">
        <v>44.4</v>
      </c>
      <c r="L408" s="5">
        <v>14.1</v>
      </c>
      <c r="M408" s="5">
        <v>5.5</v>
      </c>
      <c r="N408" s="5">
        <v>20.399999999999999</v>
      </c>
      <c r="O408" s="5">
        <v>0.8</v>
      </c>
      <c r="P408">
        <v>7</v>
      </c>
      <c r="Q408" s="2">
        <f t="shared" si="6"/>
        <v>60.627300000000005</v>
      </c>
      <c r="R408">
        <v>15</v>
      </c>
      <c r="S408">
        <v>14</v>
      </c>
      <c r="T408">
        <v>9</v>
      </c>
      <c r="U408">
        <v>28</v>
      </c>
    </row>
    <row r="409" spans="1:21" x14ac:dyDescent="0.2">
      <c r="A409" s="6">
        <v>2022</v>
      </c>
      <c r="B409" t="s">
        <v>32</v>
      </c>
      <c r="C409">
        <v>0</v>
      </c>
      <c r="D409">
        <v>0</v>
      </c>
      <c r="E409">
        <v>0</v>
      </c>
      <c r="F409" s="2">
        <v>0.52400000000000002</v>
      </c>
      <c r="G409" s="5">
        <v>113.9</v>
      </c>
      <c r="H409" s="2">
        <v>0.47</v>
      </c>
      <c r="I409" s="2">
        <v>0.374</v>
      </c>
      <c r="J409" s="2">
        <v>0.81200000000000006</v>
      </c>
      <c r="K409" s="5">
        <v>44</v>
      </c>
      <c r="L409" s="5">
        <v>11.9</v>
      </c>
      <c r="M409" s="5">
        <v>4.2</v>
      </c>
      <c r="N409" s="5">
        <v>18.7</v>
      </c>
      <c r="O409" s="5">
        <v>1.6</v>
      </c>
      <c r="P409">
        <v>8</v>
      </c>
      <c r="Q409" s="2">
        <f t="shared" si="6"/>
        <v>59.683600000000006</v>
      </c>
      <c r="R409">
        <v>14</v>
      </c>
      <c r="S409">
        <v>11</v>
      </c>
      <c r="T409">
        <v>6</v>
      </c>
      <c r="U409">
        <v>18</v>
      </c>
    </row>
    <row r="410" spans="1:21" x14ac:dyDescent="0.2">
      <c r="A410" s="6">
        <v>2022</v>
      </c>
      <c r="B410" t="s">
        <v>27</v>
      </c>
      <c r="C410">
        <v>0</v>
      </c>
      <c r="D410">
        <v>1</v>
      </c>
      <c r="E410">
        <v>1</v>
      </c>
      <c r="F410" s="2">
        <v>0.78</v>
      </c>
      <c r="G410" s="5">
        <v>114.8</v>
      </c>
      <c r="H410" s="2">
        <v>0.48499999999999999</v>
      </c>
      <c r="I410" s="2">
        <v>0.36399999999999999</v>
      </c>
      <c r="J410" s="2">
        <v>0.79700000000000004</v>
      </c>
      <c r="K410" s="5">
        <v>45.3</v>
      </c>
      <c r="L410" s="5">
        <v>12.9</v>
      </c>
      <c r="M410" s="5">
        <v>4.4000000000000004</v>
      </c>
      <c r="N410" s="5">
        <v>19.899999999999999</v>
      </c>
      <c r="O410" s="5">
        <v>7.5</v>
      </c>
      <c r="P410">
        <v>1</v>
      </c>
      <c r="Q410" s="2">
        <f t="shared" si="6"/>
        <v>89.543999999999997</v>
      </c>
      <c r="R410">
        <v>1</v>
      </c>
      <c r="S410">
        <v>27</v>
      </c>
      <c r="T410">
        <v>5</v>
      </c>
      <c r="U410">
        <v>26</v>
      </c>
    </row>
    <row r="411" spans="1:21" x14ac:dyDescent="0.2">
      <c r="A411" s="6">
        <v>2022</v>
      </c>
      <c r="B411" t="s">
        <v>48</v>
      </c>
      <c r="C411">
        <v>0</v>
      </c>
      <c r="D411">
        <v>0</v>
      </c>
      <c r="E411">
        <v>1</v>
      </c>
      <c r="F411" s="2">
        <v>0.68300000000000005</v>
      </c>
      <c r="G411" s="5">
        <v>115.6</v>
      </c>
      <c r="H411" s="2">
        <v>0.46100000000000002</v>
      </c>
      <c r="I411" s="2">
        <v>0.35299999999999998</v>
      </c>
      <c r="J411" s="2">
        <v>0.7340000000000001</v>
      </c>
      <c r="K411" s="5">
        <v>49.2</v>
      </c>
      <c r="L411" s="5">
        <v>13.2</v>
      </c>
      <c r="M411" s="5">
        <v>6.5</v>
      </c>
      <c r="N411" s="5">
        <v>19.8</v>
      </c>
      <c r="O411" s="5">
        <v>5.7</v>
      </c>
      <c r="P411">
        <v>2</v>
      </c>
      <c r="Q411" s="2">
        <f t="shared" si="6"/>
        <v>78.954800000000006</v>
      </c>
      <c r="R411">
        <v>5</v>
      </c>
      <c r="S411">
        <v>7</v>
      </c>
      <c r="T411">
        <v>2</v>
      </c>
      <c r="U411">
        <v>23</v>
      </c>
    </row>
    <row r="412" spans="1:21" x14ac:dyDescent="0.2">
      <c r="A412" s="6">
        <v>2022</v>
      </c>
      <c r="B412" t="s">
        <v>51</v>
      </c>
      <c r="C412">
        <v>1</v>
      </c>
      <c r="D412">
        <v>0</v>
      </c>
      <c r="E412">
        <v>1</v>
      </c>
      <c r="F412" s="2">
        <v>0.64600000000000002</v>
      </c>
      <c r="G412" s="5">
        <v>111</v>
      </c>
      <c r="H412" s="2">
        <v>0.46899999999999997</v>
      </c>
      <c r="I412" s="2">
        <v>0.36399999999999999</v>
      </c>
      <c r="J412" s="2">
        <v>0.76900000000000002</v>
      </c>
      <c r="K412" s="5">
        <v>45.5</v>
      </c>
      <c r="L412" s="5">
        <v>14.9</v>
      </c>
      <c r="M412" s="5">
        <v>4.5</v>
      </c>
      <c r="N412" s="5">
        <v>21</v>
      </c>
      <c r="O412" s="5">
        <v>5.5</v>
      </c>
      <c r="P412">
        <v>3</v>
      </c>
      <c r="Q412" s="2">
        <f t="shared" si="6"/>
        <v>71.706000000000003</v>
      </c>
      <c r="R412">
        <v>4</v>
      </c>
      <c r="S412">
        <v>26</v>
      </c>
      <c r="T412">
        <v>15</v>
      </c>
      <c r="U412">
        <v>3</v>
      </c>
    </row>
    <row r="413" spans="1:21" x14ac:dyDescent="0.2">
      <c r="A413" s="6">
        <v>2022</v>
      </c>
      <c r="B413" t="s">
        <v>45</v>
      </c>
      <c r="C413">
        <v>0</v>
      </c>
      <c r="D413">
        <v>0</v>
      </c>
      <c r="E413">
        <v>1</v>
      </c>
      <c r="F413" s="2">
        <v>0.63400000000000001</v>
      </c>
      <c r="G413" s="5">
        <v>108</v>
      </c>
      <c r="H413" s="2">
        <v>0.46100000000000002</v>
      </c>
      <c r="I413" s="2">
        <v>0.35</v>
      </c>
      <c r="J413" s="2">
        <v>0.77099999999999991</v>
      </c>
      <c r="K413" s="5">
        <v>43</v>
      </c>
      <c r="L413" s="5">
        <v>12.5</v>
      </c>
      <c r="M413" s="5">
        <v>4</v>
      </c>
      <c r="N413" s="5">
        <v>19.7</v>
      </c>
      <c r="O413" s="5">
        <v>3.3</v>
      </c>
      <c r="P413">
        <v>4</v>
      </c>
      <c r="Q413" s="2">
        <f t="shared" si="6"/>
        <v>68.471999999999994</v>
      </c>
      <c r="R413">
        <v>7</v>
      </c>
      <c r="S413">
        <v>22</v>
      </c>
      <c r="T413">
        <v>24</v>
      </c>
      <c r="U413">
        <v>8</v>
      </c>
    </row>
    <row r="414" spans="1:21" x14ac:dyDescent="0.2">
      <c r="A414" s="6">
        <v>2022</v>
      </c>
      <c r="B414" t="s">
        <v>21</v>
      </c>
      <c r="C414">
        <v>0</v>
      </c>
      <c r="D414">
        <v>0</v>
      </c>
      <c r="E414">
        <v>0</v>
      </c>
      <c r="F414" s="2">
        <v>0.59799999999999998</v>
      </c>
      <c r="G414" s="5">
        <v>113.6</v>
      </c>
      <c r="H414" s="2">
        <v>0.47100000000000003</v>
      </c>
      <c r="I414" s="2">
        <v>0.36</v>
      </c>
      <c r="J414" s="2">
        <v>0.76700000000000002</v>
      </c>
      <c r="K414" s="5">
        <v>46.3</v>
      </c>
      <c r="L414" s="5">
        <v>14</v>
      </c>
      <c r="M414" s="5">
        <v>4.9000000000000004</v>
      </c>
      <c r="N414" s="5">
        <v>18.899999999999999</v>
      </c>
      <c r="O414" s="5">
        <v>6</v>
      </c>
      <c r="P414">
        <v>5</v>
      </c>
      <c r="Q414" s="2">
        <f t="shared" si="6"/>
        <v>67.9328</v>
      </c>
      <c r="R414">
        <v>3</v>
      </c>
      <c r="S414">
        <v>4</v>
      </c>
      <c r="T414">
        <v>7</v>
      </c>
      <c r="U414">
        <v>2</v>
      </c>
    </row>
    <row r="415" spans="1:21" x14ac:dyDescent="0.2">
      <c r="A415" s="6">
        <v>2022</v>
      </c>
      <c r="B415" t="s">
        <v>49</v>
      </c>
      <c r="C415">
        <v>0</v>
      </c>
      <c r="D415">
        <v>0</v>
      </c>
      <c r="E415">
        <v>0</v>
      </c>
      <c r="F415" s="2">
        <v>0.58499999999999996</v>
      </c>
      <c r="G415" s="5">
        <v>112.7</v>
      </c>
      <c r="H415" s="2">
        <v>0.48299999999999998</v>
      </c>
      <c r="I415" s="2">
        <v>0.35299999999999998</v>
      </c>
      <c r="J415" s="2">
        <v>0.79500000000000004</v>
      </c>
      <c r="K415" s="5">
        <v>44.1</v>
      </c>
      <c r="L415" s="5">
        <v>14.5</v>
      </c>
      <c r="M415" s="5">
        <v>3.7</v>
      </c>
      <c r="N415" s="5">
        <v>20</v>
      </c>
      <c r="O415" s="5">
        <v>2.2999999999999998</v>
      </c>
      <c r="P415">
        <v>6</v>
      </c>
      <c r="Q415" s="2">
        <f t="shared" si="6"/>
        <v>65.929500000000004</v>
      </c>
      <c r="R415">
        <v>11</v>
      </c>
      <c r="S415">
        <v>23</v>
      </c>
      <c r="T415">
        <v>10</v>
      </c>
      <c r="U415">
        <v>13</v>
      </c>
    </row>
    <row r="416" spans="1:21" x14ac:dyDescent="0.2">
      <c r="A416" s="6">
        <v>2022</v>
      </c>
      <c r="B416" t="s">
        <v>26</v>
      </c>
      <c r="C416">
        <v>0</v>
      </c>
      <c r="D416">
        <v>0</v>
      </c>
      <c r="E416">
        <v>0</v>
      </c>
      <c r="F416" s="2">
        <v>0.56100000000000005</v>
      </c>
      <c r="G416" s="5">
        <v>115.9</v>
      </c>
      <c r="H416" s="2">
        <v>0.45700000000000002</v>
      </c>
      <c r="I416" s="2">
        <v>0.35799999999999998</v>
      </c>
      <c r="J416" s="2">
        <v>0.77800000000000002</v>
      </c>
      <c r="K416" s="5">
        <v>44.2</v>
      </c>
      <c r="L416" s="5">
        <v>14.3</v>
      </c>
      <c r="M416" s="5">
        <v>5.6</v>
      </c>
      <c r="N416" s="5">
        <v>21.8</v>
      </c>
      <c r="O416" s="5">
        <v>2.6</v>
      </c>
      <c r="P416">
        <v>7</v>
      </c>
      <c r="Q416" s="2">
        <f t="shared" si="6"/>
        <v>65.019900000000007</v>
      </c>
      <c r="R416">
        <v>10</v>
      </c>
      <c r="S416">
        <v>8</v>
      </c>
      <c r="T416">
        <v>1</v>
      </c>
      <c r="U416">
        <v>1</v>
      </c>
    </row>
    <row r="417" spans="1:21" x14ac:dyDescent="0.2">
      <c r="A417" s="6">
        <v>2022</v>
      </c>
      <c r="B417" t="s">
        <v>55</v>
      </c>
      <c r="C417">
        <v>0</v>
      </c>
      <c r="D417">
        <v>0</v>
      </c>
      <c r="E417">
        <v>0</v>
      </c>
      <c r="F417">
        <v>0.439</v>
      </c>
      <c r="G417" s="5">
        <v>109.3</v>
      </c>
      <c r="H417" s="2">
        <v>0.45700000000000002</v>
      </c>
      <c r="I417" s="2">
        <v>0.33200000000000002</v>
      </c>
      <c r="J417" s="2">
        <v>0.78900000000000003</v>
      </c>
      <c r="K417" s="5">
        <v>45.2</v>
      </c>
      <c r="L417" s="5">
        <v>14.1</v>
      </c>
      <c r="M417" s="5">
        <v>4</v>
      </c>
      <c r="N417" s="5">
        <v>19.7</v>
      </c>
      <c r="O417" s="5">
        <v>-1</v>
      </c>
      <c r="P417">
        <v>8</v>
      </c>
      <c r="Q417" s="2">
        <f t="shared" si="6"/>
        <v>47.982700000000001</v>
      </c>
      <c r="R417">
        <v>21</v>
      </c>
      <c r="S417">
        <v>6</v>
      </c>
      <c r="T417">
        <v>21</v>
      </c>
      <c r="U417">
        <v>24</v>
      </c>
    </row>
    <row r="418" spans="1:21" x14ac:dyDescent="0.2">
      <c r="A418" s="6">
        <v>2023</v>
      </c>
      <c r="B418" t="s">
        <v>42</v>
      </c>
      <c r="C418">
        <v>0</v>
      </c>
      <c r="D418">
        <v>1</v>
      </c>
      <c r="E418">
        <v>1</v>
      </c>
      <c r="F418">
        <v>0.70699999999999996</v>
      </c>
      <c r="G418" s="5">
        <v>116.9</v>
      </c>
      <c r="H418" s="2">
        <v>0.47299999999999998</v>
      </c>
      <c r="I418" s="2">
        <v>0.36799999999999999</v>
      </c>
      <c r="J418" s="2">
        <v>0.74299999999999999</v>
      </c>
      <c r="K418" s="5">
        <v>48.6</v>
      </c>
      <c r="L418" s="5">
        <v>14.6</v>
      </c>
      <c r="M418" s="5">
        <v>4.9000000000000004</v>
      </c>
      <c r="N418" s="5">
        <v>18</v>
      </c>
      <c r="O418" s="5">
        <v>3.6</v>
      </c>
      <c r="P418">
        <v>1</v>
      </c>
      <c r="Q418" s="2">
        <f t="shared" si="6"/>
        <v>82.648300000000006</v>
      </c>
      <c r="R418">
        <v>5</v>
      </c>
      <c r="S418">
        <v>23</v>
      </c>
      <c r="T418">
        <v>8</v>
      </c>
      <c r="U418">
        <v>4</v>
      </c>
    </row>
    <row r="419" spans="1:21" x14ac:dyDescent="0.2">
      <c r="A419" s="6">
        <v>2023</v>
      </c>
      <c r="B419" t="s">
        <v>46</v>
      </c>
      <c r="C419">
        <v>0</v>
      </c>
      <c r="D419">
        <v>0</v>
      </c>
      <c r="E419">
        <v>1</v>
      </c>
      <c r="F419" s="2">
        <v>0.69499999999999995</v>
      </c>
      <c r="G419" s="5">
        <v>117.9</v>
      </c>
      <c r="H419" s="2">
        <v>0.47499999999999998</v>
      </c>
      <c r="I419" s="2">
        <v>0.377</v>
      </c>
      <c r="J419" s="2">
        <v>0.81200000000000006</v>
      </c>
      <c r="K419" s="5">
        <v>45.3</v>
      </c>
      <c r="L419" s="5">
        <v>13.4</v>
      </c>
      <c r="M419" s="5">
        <v>5.2</v>
      </c>
      <c r="N419" s="5">
        <v>18.8</v>
      </c>
      <c r="O419" s="5">
        <v>6.5</v>
      </c>
      <c r="P419">
        <v>2</v>
      </c>
      <c r="Q419" s="2">
        <f t="shared" si="6"/>
        <v>81.9405</v>
      </c>
      <c r="R419">
        <v>1</v>
      </c>
      <c r="S419">
        <v>28</v>
      </c>
      <c r="T419">
        <v>4</v>
      </c>
      <c r="U419">
        <v>2</v>
      </c>
    </row>
    <row r="420" spans="1:21" x14ac:dyDescent="0.2">
      <c r="A420" s="6">
        <v>2023</v>
      </c>
      <c r="B420" t="s">
        <v>41</v>
      </c>
      <c r="C420">
        <v>0</v>
      </c>
      <c r="D420">
        <v>0</v>
      </c>
      <c r="E420">
        <v>1</v>
      </c>
      <c r="F420" s="2">
        <v>0.65900000000000003</v>
      </c>
      <c r="G420" s="5">
        <v>115.2</v>
      </c>
      <c r="H420" s="2">
        <v>0.48700000000000004</v>
      </c>
      <c r="I420" s="2">
        <v>0.38700000000000001</v>
      </c>
      <c r="J420" s="2">
        <v>0.83499999999999996</v>
      </c>
      <c r="K420" s="5">
        <v>40.9</v>
      </c>
      <c r="L420" s="5">
        <v>13.7</v>
      </c>
      <c r="M420" s="5">
        <v>4.7</v>
      </c>
      <c r="N420" s="5">
        <v>20.399999999999999</v>
      </c>
      <c r="O420" s="5">
        <v>4.3</v>
      </c>
      <c r="P420">
        <v>3</v>
      </c>
      <c r="Q420" s="2">
        <f t="shared" si="6"/>
        <v>75.916800000000009</v>
      </c>
      <c r="R420">
        <v>3</v>
      </c>
      <c r="S420">
        <v>5</v>
      </c>
      <c r="T420">
        <v>14</v>
      </c>
      <c r="U420">
        <v>16</v>
      </c>
    </row>
    <row r="421" spans="1:21" x14ac:dyDescent="0.2">
      <c r="A421" s="6">
        <v>2023</v>
      </c>
      <c r="B421" t="s">
        <v>39</v>
      </c>
      <c r="C421">
        <v>0</v>
      </c>
      <c r="D421">
        <v>0</v>
      </c>
      <c r="E421">
        <v>1</v>
      </c>
      <c r="F421" s="2">
        <v>0.622</v>
      </c>
      <c r="G421" s="5">
        <v>112.3</v>
      </c>
      <c r="H421" s="2">
        <v>0.48799999999999999</v>
      </c>
      <c r="I421" s="2">
        <v>0.36700000000000005</v>
      </c>
      <c r="J421" s="2">
        <v>0.78</v>
      </c>
      <c r="K421" s="5">
        <v>41.1</v>
      </c>
      <c r="L421" s="5">
        <v>13.3</v>
      </c>
      <c r="M421" s="5">
        <v>4.7</v>
      </c>
      <c r="N421" s="5">
        <v>19</v>
      </c>
      <c r="O421" s="5">
        <v>5.4</v>
      </c>
      <c r="P421">
        <v>4</v>
      </c>
      <c r="Q421" s="2">
        <f t="shared" si="6"/>
        <v>69.8506</v>
      </c>
      <c r="R421">
        <v>2</v>
      </c>
      <c r="S421">
        <v>21</v>
      </c>
      <c r="T421">
        <v>25</v>
      </c>
      <c r="U421">
        <v>24</v>
      </c>
    </row>
    <row r="422" spans="1:21" x14ac:dyDescent="0.2">
      <c r="A422" s="6">
        <v>2023</v>
      </c>
      <c r="B422" t="s">
        <v>31</v>
      </c>
      <c r="C422">
        <v>0</v>
      </c>
      <c r="D422">
        <v>0</v>
      </c>
      <c r="E422">
        <v>0</v>
      </c>
      <c r="F422" s="2">
        <v>0.57299999999999995</v>
      </c>
      <c r="G422" s="5">
        <v>116</v>
      </c>
      <c r="H422" s="2">
        <v>0.47</v>
      </c>
      <c r="I422" s="2">
        <v>0.35399999999999998</v>
      </c>
      <c r="J422" s="2">
        <v>0.7609999999999999</v>
      </c>
      <c r="K422" s="5">
        <v>46.6</v>
      </c>
      <c r="L422" s="5">
        <v>13</v>
      </c>
      <c r="M422" s="5">
        <v>4.0999999999999996</v>
      </c>
      <c r="N422" s="5">
        <v>20.3</v>
      </c>
      <c r="O422" s="5">
        <v>2.9</v>
      </c>
      <c r="P422">
        <v>5</v>
      </c>
      <c r="Q422" s="2">
        <f>G422*F421</f>
        <v>72.152000000000001</v>
      </c>
      <c r="R422">
        <v>7</v>
      </c>
      <c r="S422">
        <v>3</v>
      </c>
      <c r="T422">
        <v>11</v>
      </c>
      <c r="U422">
        <v>8</v>
      </c>
    </row>
    <row r="423" spans="1:21" x14ac:dyDescent="0.2">
      <c r="A423" s="6">
        <v>2023</v>
      </c>
      <c r="B423" t="s">
        <v>54</v>
      </c>
      <c r="C423">
        <v>0</v>
      </c>
      <c r="D423">
        <v>0</v>
      </c>
      <c r="E423">
        <v>0</v>
      </c>
      <c r="F423" s="2">
        <v>0.54900000000000004</v>
      </c>
      <c r="G423" s="5">
        <v>113.4</v>
      </c>
      <c r="H423" s="2">
        <v>0.48700000000000004</v>
      </c>
      <c r="I423" s="2">
        <v>0.37799999999999995</v>
      </c>
      <c r="J423" s="2">
        <v>0.8</v>
      </c>
      <c r="K423" s="5">
        <v>40.5</v>
      </c>
      <c r="L423" s="5">
        <v>13.7</v>
      </c>
      <c r="M423" s="5">
        <v>6.2</v>
      </c>
      <c r="N423" s="5">
        <v>21.1</v>
      </c>
      <c r="O423" s="5">
        <v>0.9</v>
      </c>
      <c r="P423">
        <v>6</v>
      </c>
      <c r="Q423" s="2">
        <f t="shared" ref="Q423:Q433" si="7">G423*F423</f>
        <v>62.256600000000006</v>
      </c>
      <c r="R423">
        <v>14</v>
      </c>
      <c r="S423">
        <v>25</v>
      </c>
      <c r="T423">
        <v>20</v>
      </c>
      <c r="U423">
        <v>13</v>
      </c>
    </row>
    <row r="424" spans="1:21" x14ac:dyDescent="0.2">
      <c r="A424" s="6">
        <v>2023</v>
      </c>
      <c r="B424" t="s">
        <v>32</v>
      </c>
      <c r="C424">
        <v>0</v>
      </c>
      <c r="D424">
        <v>0</v>
      </c>
      <c r="E424">
        <v>0</v>
      </c>
      <c r="F424" s="2">
        <v>0.5</v>
      </c>
      <c r="G424" s="5">
        <v>118.4</v>
      </c>
      <c r="H424" s="2">
        <v>0.48299999999999998</v>
      </c>
      <c r="I424" s="2">
        <v>0.35200000000000004</v>
      </c>
      <c r="J424" s="2">
        <v>0.81799999999999995</v>
      </c>
      <c r="K424" s="5">
        <v>44.4</v>
      </c>
      <c r="L424" s="5">
        <v>12.9</v>
      </c>
      <c r="M424" s="5">
        <v>4.9000000000000004</v>
      </c>
      <c r="N424" s="5">
        <v>18.8</v>
      </c>
      <c r="O424" s="5">
        <v>0.3</v>
      </c>
      <c r="P424">
        <v>7</v>
      </c>
      <c r="Q424" s="2">
        <f t="shared" si="7"/>
        <v>59.2</v>
      </c>
      <c r="R424">
        <v>19</v>
      </c>
      <c r="S424">
        <v>20</v>
      </c>
      <c r="T424">
        <v>3</v>
      </c>
      <c r="U424">
        <v>28</v>
      </c>
    </row>
    <row r="425" spans="1:21" x14ac:dyDescent="0.2">
      <c r="A425" s="6">
        <v>2023</v>
      </c>
      <c r="B425" t="s">
        <v>30</v>
      </c>
      <c r="C425">
        <v>0</v>
      </c>
      <c r="D425">
        <v>0</v>
      </c>
      <c r="E425">
        <v>0</v>
      </c>
      <c r="F425" s="2">
        <v>0.53700000000000003</v>
      </c>
      <c r="G425" s="5">
        <v>109.5</v>
      </c>
      <c r="H425" s="2">
        <v>0.46</v>
      </c>
      <c r="I425" s="2">
        <v>0.34399999999999997</v>
      </c>
      <c r="J425" s="2">
        <v>0.83099999999999996</v>
      </c>
      <c r="K425" s="5">
        <v>40.6</v>
      </c>
      <c r="L425" s="5">
        <v>13.5</v>
      </c>
      <c r="M425" s="5">
        <v>3</v>
      </c>
      <c r="N425" s="5">
        <v>18.5</v>
      </c>
      <c r="O425" s="5">
        <v>-0.3</v>
      </c>
      <c r="P425">
        <v>8</v>
      </c>
      <c r="Q425" s="2">
        <f t="shared" si="7"/>
        <v>58.801500000000004</v>
      </c>
      <c r="R425">
        <v>21</v>
      </c>
      <c r="S425">
        <v>19</v>
      </c>
      <c r="T425">
        <v>30</v>
      </c>
      <c r="U425">
        <v>10</v>
      </c>
    </row>
    <row r="426" spans="1:21" x14ac:dyDescent="0.2">
      <c r="A426" s="6">
        <v>2023</v>
      </c>
      <c r="B426" t="s">
        <v>49</v>
      </c>
      <c r="C426">
        <v>1</v>
      </c>
      <c r="D426">
        <v>1</v>
      </c>
      <c r="E426">
        <v>1</v>
      </c>
      <c r="F426" s="2">
        <v>0.64600000000000002</v>
      </c>
      <c r="G426" s="5">
        <v>115.8</v>
      </c>
      <c r="H426" s="2">
        <v>0.504</v>
      </c>
      <c r="I426" s="2">
        <v>0.379</v>
      </c>
      <c r="J426" s="2">
        <v>0.75099999999999989</v>
      </c>
      <c r="K426" s="5">
        <v>43</v>
      </c>
      <c r="L426" s="5">
        <v>14.5</v>
      </c>
      <c r="M426" s="5">
        <v>4.5</v>
      </c>
      <c r="N426" s="5">
        <v>18.600000000000001</v>
      </c>
      <c r="O426" s="5">
        <v>3.3</v>
      </c>
      <c r="P426">
        <v>1</v>
      </c>
      <c r="Q426" s="2">
        <f t="shared" si="7"/>
        <v>74.806799999999996</v>
      </c>
      <c r="R426">
        <v>6</v>
      </c>
      <c r="S426">
        <v>24</v>
      </c>
      <c r="T426">
        <v>12</v>
      </c>
      <c r="U426">
        <v>25</v>
      </c>
    </row>
    <row r="427" spans="1:21" x14ac:dyDescent="0.2">
      <c r="A427" s="6">
        <v>2023</v>
      </c>
      <c r="B427" t="s">
        <v>48</v>
      </c>
      <c r="C427">
        <v>0</v>
      </c>
      <c r="D427">
        <v>0</v>
      </c>
      <c r="E427">
        <v>1</v>
      </c>
      <c r="F427" s="2">
        <v>0.622</v>
      </c>
      <c r="G427" s="5">
        <v>116.9</v>
      </c>
      <c r="H427" s="2">
        <v>0.47499999999999998</v>
      </c>
      <c r="I427" s="2">
        <v>0.35100000000000003</v>
      </c>
      <c r="J427" s="2">
        <v>0.73299999999999998</v>
      </c>
      <c r="K427" s="5">
        <v>46.6</v>
      </c>
      <c r="L427" s="5">
        <v>13.6</v>
      </c>
      <c r="M427" s="5">
        <v>5.8</v>
      </c>
      <c r="N427" s="5">
        <v>20</v>
      </c>
      <c r="O427" s="5">
        <v>3.9</v>
      </c>
      <c r="P427">
        <v>2</v>
      </c>
      <c r="Q427" s="2">
        <f t="shared" si="7"/>
        <v>72.711799999999997</v>
      </c>
      <c r="R427">
        <v>4</v>
      </c>
      <c r="S427">
        <v>13</v>
      </c>
      <c r="T427">
        <v>9</v>
      </c>
      <c r="U427">
        <v>11</v>
      </c>
    </row>
    <row r="428" spans="1:21" x14ac:dyDescent="0.2">
      <c r="A428" s="6">
        <v>2023</v>
      </c>
      <c r="B428" t="s">
        <v>43</v>
      </c>
      <c r="C428">
        <v>0</v>
      </c>
      <c r="D428">
        <v>0</v>
      </c>
      <c r="E428">
        <v>1</v>
      </c>
      <c r="F428" s="2">
        <v>0.58499999999999996</v>
      </c>
      <c r="G428" s="5">
        <v>120.7</v>
      </c>
      <c r="H428" s="2">
        <v>0.49399999999999999</v>
      </c>
      <c r="I428" s="2">
        <v>0.36899999999999999</v>
      </c>
      <c r="J428" s="2">
        <v>0.79</v>
      </c>
      <c r="K428" s="5">
        <v>42.5</v>
      </c>
      <c r="L428" s="5">
        <v>13.5</v>
      </c>
      <c r="M428" s="5">
        <v>3.4</v>
      </c>
      <c r="N428" s="5">
        <v>19.7</v>
      </c>
      <c r="O428" s="5">
        <v>2.6</v>
      </c>
      <c r="P428">
        <v>3</v>
      </c>
      <c r="Q428" s="2">
        <f t="shared" si="7"/>
        <v>70.609499999999997</v>
      </c>
      <c r="R428">
        <v>8</v>
      </c>
      <c r="S428">
        <v>7</v>
      </c>
      <c r="T428">
        <v>1</v>
      </c>
      <c r="U428">
        <v>6</v>
      </c>
    </row>
    <row r="429" spans="1:21" x14ac:dyDescent="0.2">
      <c r="A429" s="6">
        <v>2023</v>
      </c>
      <c r="B429" t="s">
        <v>27</v>
      </c>
      <c r="C429">
        <v>0</v>
      </c>
      <c r="D429">
        <v>0</v>
      </c>
      <c r="E429">
        <v>1</v>
      </c>
      <c r="F429" s="2">
        <v>0.54900000000000004</v>
      </c>
      <c r="G429" s="5">
        <v>113.6</v>
      </c>
      <c r="H429" s="2">
        <v>0.46700000000000003</v>
      </c>
      <c r="I429" s="2">
        <v>0.374</v>
      </c>
      <c r="J429" s="2">
        <v>0.79299999999999993</v>
      </c>
      <c r="K429" s="5">
        <v>44.2</v>
      </c>
      <c r="L429" s="5">
        <v>13.5</v>
      </c>
      <c r="M429" s="5">
        <v>5.3</v>
      </c>
      <c r="N429" s="5">
        <v>21.2</v>
      </c>
      <c r="O429" s="5">
        <v>2.1</v>
      </c>
      <c r="P429">
        <v>4</v>
      </c>
      <c r="Q429" s="2">
        <f t="shared" si="7"/>
        <v>62.366399999999999</v>
      </c>
      <c r="R429">
        <v>9</v>
      </c>
      <c r="S429">
        <v>27</v>
      </c>
      <c r="T429">
        <v>17</v>
      </c>
      <c r="U429">
        <v>17</v>
      </c>
    </row>
    <row r="430" spans="1:21" x14ac:dyDescent="0.2">
      <c r="A430" s="6">
        <v>2023</v>
      </c>
      <c r="B430" t="s">
        <v>28</v>
      </c>
      <c r="C430">
        <v>0</v>
      </c>
      <c r="D430">
        <v>0</v>
      </c>
      <c r="E430">
        <v>0</v>
      </c>
      <c r="F430" s="2">
        <v>0.53700000000000003</v>
      </c>
      <c r="G430" s="5">
        <v>113.6</v>
      </c>
      <c r="H430" s="2">
        <v>0.47700000000000004</v>
      </c>
      <c r="I430" s="2">
        <v>0.38100000000000001</v>
      </c>
      <c r="J430" s="2">
        <v>0.78099999999999992</v>
      </c>
      <c r="K430" s="5">
        <v>43.2</v>
      </c>
      <c r="L430" s="5">
        <v>14.2</v>
      </c>
      <c r="M430" s="5">
        <v>4.4000000000000004</v>
      </c>
      <c r="N430" s="5">
        <v>19.5</v>
      </c>
      <c r="O430" s="5">
        <v>0.5</v>
      </c>
      <c r="P430">
        <v>5</v>
      </c>
      <c r="Q430" s="2">
        <f t="shared" si="7"/>
        <v>61.0032</v>
      </c>
      <c r="R430">
        <v>17</v>
      </c>
      <c r="S430">
        <v>11</v>
      </c>
      <c r="T430">
        <v>18</v>
      </c>
      <c r="U430">
        <v>14</v>
      </c>
    </row>
    <row r="431" spans="1:21" x14ac:dyDescent="0.2">
      <c r="A431" s="6">
        <v>2023</v>
      </c>
      <c r="B431" t="s">
        <v>51</v>
      </c>
      <c r="C431">
        <v>0</v>
      </c>
      <c r="D431">
        <v>0</v>
      </c>
      <c r="E431">
        <v>0</v>
      </c>
      <c r="F431" s="2">
        <v>0.53700000000000003</v>
      </c>
      <c r="G431" s="5">
        <v>118.9</v>
      </c>
      <c r="H431" s="2">
        <v>0.47899999999999998</v>
      </c>
      <c r="I431" s="2">
        <v>0.38500000000000001</v>
      </c>
      <c r="J431" s="2">
        <v>0.79400000000000004</v>
      </c>
      <c r="K431" s="5">
        <v>44.6</v>
      </c>
      <c r="L431" s="5">
        <v>16.3</v>
      </c>
      <c r="M431" s="5">
        <v>4</v>
      </c>
      <c r="N431" s="5">
        <v>21.4</v>
      </c>
      <c r="O431" s="5">
        <v>1.8</v>
      </c>
      <c r="P431">
        <v>6</v>
      </c>
      <c r="Q431" s="2">
        <f t="shared" si="7"/>
        <v>63.849300000000007</v>
      </c>
      <c r="R431">
        <v>11</v>
      </c>
      <c r="S431">
        <v>30</v>
      </c>
      <c r="T431">
        <v>2</v>
      </c>
      <c r="U431">
        <v>1</v>
      </c>
    </row>
    <row r="432" spans="1:21" x14ac:dyDescent="0.2">
      <c r="A432" s="6">
        <v>2023</v>
      </c>
      <c r="B432" t="s">
        <v>24</v>
      </c>
      <c r="C432">
        <v>0</v>
      </c>
      <c r="D432">
        <v>0</v>
      </c>
      <c r="E432">
        <v>0</v>
      </c>
      <c r="F432" s="2">
        <v>0.52400000000000002</v>
      </c>
      <c r="G432" s="5">
        <v>117.2</v>
      </c>
      <c r="H432" s="2">
        <v>0.48200000000000004</v>
      </c>
      <c r="I432" s="2">
        <v>0.34600000000000003</v>
      </c>
      <c r="J432" s="2">
        <v>0.77500000000000002</v>
      </c>
      <c r="K432" s="5">
        <v>45.7</v>
      </c>
      <c r="L432" s="5">
        <v>14.1</v>
      </c>
      <c r="M432" s="5">
        <v>4.5999999999999996</v>
      </c>
      <c r="N432" s="5">
        <v>17.899999999999999</v>
      </c>
      <c r="O432" s="5">
        <v>0.6</v>
      </c>
      <c r="P432">
        <v>7</v>
      </c>
      <c r="Q432" s="2">
        <f t="shared" si="7"/>
        <v>61.412800000000004</v>
      </c>
      <c r="R432">
        <v>16</v>
      </c>
      <c r="S432">
        <v>1</v>
      </c>
      <c r="T432">
        <v>6</v>
      </c>
      <c r="U432">
        <v>26</v>
      </c>
    </row>
    <row r="433" spans="1:21" x14ac:dyDescent="0.2">
      <c r="A433" s="6">
        <v>2023</v>
      </c>
      <c r="B433" t="s">
        <v>26</v>
      </c>
      <c r="C433">
        <v>0</v>
      </c>
      <c r="D433">
        <v>0</v>
      </c>
      <c r="E433">
        <v>0</v>
      </c>
      <c r="F433" s="2">
        <v>0.51200000000000001</v>
      </c>
      <c r="G433" s="5">
        <v>115.8</v>
      </c>
      <c r="H433" s="2">
        <v>0.49</v>
      </c>
      <c r="I433" s="2">
        <v>0.36499999999999999</v>
      </c>
      <c r="J433" s="2">
        <v>0.755</v>
      </c>
      <c r="K433" s="5">
        <v>41.9</v>
      </c>
      <c r="L433" s="5">
        <v>15.3</v>
      </c>
      <c r="M433" s="5">
        <v>5.4</v>
      </c>
      <c r="N433" s="5">
        <v>21.6</v>
      </c>
      <c r="O433" s="5">
        <v>0</v>
      </c>
      <c r="P433">
        <v>8</v>
      </c>
      <c r="Q433" s="2">
        <f t="shared" si="7"/>
        <v>59.2896</v>
      </c>
      <c r="R433">
        <v>18</v>
      </c>
      <c r="S433">
        <v>16</v>
      </c>
      <c r="T433">
        <v>13</v>
      </c>
      <c r="U433">
        <v>15</v>
      </c>
    </row>
    <row r="434" spans="1:21" x14ac:dyDescent="0.2">
      <c r="A434" s="6"/>
    </row>
    <row r="435" spans="1:21" x14ac:dyDescent="0.2">
      <c r="A435" s="6"/>
    </row>
    <row r="436" spans="1:21" x14ac:dyDescent="0.2">
      <c r="A436" s="6"/>
    </row>
    <row r="437" spans="1:21" x14ac:dyDescent="0.2">
      <c r="A437" s="6"/>
    </row>
    <row r="438" spans="1:21" x14ac:dyDescent="0.2">
      <c r="A438" s="6"/>
    </row>
    <row r="439" spans="1:21" x14ac:dyDescent="0.2">
      <c r="A439" s="6"/>
    </row>
    <row r="440" spans="1:21" x14ac:dyDescent="0.2">
      <c r="A440" s="6"/>
    </row>
    <row r="441" spans="1:21" x14ac:dyDescent="0.2">
      <c r="A441" s="6"/>
    </row>
    <row r="442" spans="1:21" x14ac:dyDescent="0.2">
      <c r="A442" s="6"/>
    </row>
    <row r="443" spans="1:21" x14ac:dyDescent="0.2">
      <c r="A443" s="6"/>
    </row>
    <row r="444" spans="1:21" x14ac:dyDescent="0.2">
      <c r="A444" s="6"/>
    </row>
    <row r="445" spans="1:21" x14ac:dyDescent="0.2">
      <c r="A445" s="6"/>
    </row>
    <row r="446" spans="1:21" x14ac:dyDescent="0.2">
      <c r="A446" s="6"/>
    </row>
    <row r="447" spans="1:21" x14ac:dyDescent="0.2">
      <c r="A447" s="6"/>
    </row>
    <row r="448" spans="1:2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1C65-21A8-49D6-BFEF-67167DA624B7}">
  <dimension ref="A1:I23"/>
  <sheetViews>
    <sheetView tabSelected="1" workbookViewId="0">
      <selection activeCell="G16" sqref="G16"/>
    </sheetView>
  </sheetViews>
  <sheetFormatPr baseColWidth="10" defaultColWidth="8.83203125" defaultRowHeight="15" x14ac:dyDescent="0.2"/>
  <cols>
    <col min="1" max="1" width="25" customWidth="1"/>
    <col min="5" max="5" width="10" bestFit="1" customWidth="1"/>
    <col min="6" max="6" width="26.1640625" bestFit="1" customWidth="1"/>
    <col min="8" max="8" width="10" bestFit="1" customWidth="1"/>
    <col min="9" max="9" width="26.1640625" bestFit="1" customWidth="1"/>
  </cols>
  <sheetData>
    <row r="1" spans="1:9" ht="16" x14ac:dyDescent="0.2">
      <c r="A1" s="12" t="s">
        <v>56</v>
      </c>
      <c r="B1" s="12"/>
      <c r="E1" s="13" t="s">
        <v>19</v>
      </c>
      <c r="F1" s="13" t="s">
        <v>68</v>
      </c>
      <c r="H1" s="13" t="s">
        <v>20</v>
      </c>
      <c r="I1" s="13" t="s">
        <v>69</v>
      </c>
    </row>
    <row r="2" spans="1:9" ht="16" x14ac:dyDescent="0.2">
      <c r="A2" s="10" t="s">
        <v>19</v>
      </c>
      <c r="B2" s="11">
        <f>_xlfn.STDEV.S('Initial Data Set'!T2:T433)</f>
        <v>8.0472176849423782</v>
      </c>
      <c r="E2" s="15" t="s">
        <v>66</v>
      </c>
      <c r="F2">
        <v>111</v>
      </c>
      <c r="H2" s="15" t="s">
        <v>66</v>
      </c>
      <c r="I2">
        <v>90</v>
      </c>
    </row>
    <row r="3" spans="1:9" ht="16" x14ac:dyDescent="0.2">
      <c r="A3" s="10" t="s">
        <v>20</v>
      </c>
      <c r="B3" s="11">
        <f>_xlfn.STDEV.S('Initial Data Set'!U2:U433)</f>
        <v>8.6671822481339529</v>
      </c>
      <c r="E3" s="16" t="s">
        <v>71</v>
      </c>
      <c r="F3">
        <v>82</v>
      </c>
      <c r="H3" s="16" t="s">
        <v>71</v>
      </c>
      <c r="I3">
        <v>85</v>
      </c>
    </row>
    <row r="4" spans="1:9" ht="16" x14ac:dyDescent="0.2">
      <c r="A4" s="11"/>
      <c r="B4" s="11"/>
      <c r="E4" s="16" t="s">
        <v>72</v>
      </c>
      <c r="F4">
        <v>84</v>
      </c>
      <c r="H4" s="16" t="s">
        <v>72</v>
      </c>
      <c r="I4">
        <v>82</v>
      </c>
    </row>
    <row r="5" spans="1:9" ht="16" x14ac:dyDescent="0.2">
      <c r="A5" s="11"/>
      <c r="B5" s="11"/>
      <c r="E5" s="16" t="s">
        <v>73</v>
      </c>
      <c r="F5">
        <v>65</v>
      </c>
      <c r="H5" s="16" t="s">
        <v>73</v>
      </c>
      <c r="I5">
        <v>64</v>
      </c>
    </row>
    <row r="6" spans="1:9" ht="16" x14ac:dyDescent="0.2">
      <c r="A6" s="12" t="s">
        <v>57</v>
      </c>
      <c r="B6" s="12"/>
      <c r="E6" s="16" t="s">
        <v>67</v>
      </c>
      <c r="F6">
        <v>63</v>
      </c>
      <c r="H6" s="16" t="s">
        <v>67</v>
      </c>
      <c r="I6">
        <v>47</v>
      </c>
    </row>
    <row r="7" spans="1:9" ht="16" x14ac:dyDescent="0.2">
      <c r="A7" s="10" t="s">
        <v>19</v>
      </c>
      <c r="B7" s="11">
        <f>AVERAGE('Initial Data Set'!S2:S433)</f>
        <v>14.613041666666666</v>
      </c>
      <c r="E7" s="16" t="s">
        <v>74</v>
      </c>
      <c r="F7">
        <v>27</v>
      </c>
      <c r="H7" s="16" t="s">
        <v>74</v>
      </c>
      <c r="I7">
        <v>64</v>
      </c>
    </row>
    <row r="8" spans="1:9" ht="16" x14ac:dyDescent="0.2">
      <c r="A8" s="10" t="s">
        <v>65</v>
      </c>
      <c r="B8" s="11">
        <f>AVERAGE('Initial Data Set'!U2:U433)</f>
        <v>13.87037037037037</v>
      </c>
      <c r="E8" s="14" t="s">
        <v>64</v>
      </c>
      <c r="F8" s="14">
        <f>SUM(F2:F7)</f>
        <v>432</v>
      </c>
      <c r="H8" s="14" t="s">
        <v>64</v>
      </c>
      <c r="I8" s="14">
        <f>SUM(I2:I7)</f>
        <v>432</v>
      </c>
    </row>
    <row r="9" spans="1:9" ht="16" x14ac:dyDescent="0.2">
      <c r="A9" s="11"/>
      <c r="B9" s="11"/>
    </row>
    <row r="10" spans="1:9" ht="16" x14ac:dyDescent="0.2">
      <c r="A10" s="11"/>
      <c r="B10" s="11"/>
    </row>
    <row r="11" spans="1:9" ht="16" x14ac:dyDescent="0.2">
      <c r="A11" s="12" t="s">
        <v>58</v>
      </c>
      <c r="B11" s="12"/>
    </row>
    <row r="12" spans="1:9" ht="16" x14ac:dyDescent="0.2">
      <c r="A12" s="10" t="s">
        <v>19</v>
      </c>
      <c r="B12" s="11">
        <f>B2/B7</f>
        <v>0.55068738381131321</v>
      </c>
    </row>
    <row r="13" spans="1:9" ht="16" x14ac:dyDescent="0.2">
      <c r="A13" s="10" t="s">
        <v>65</v>
      </c>
      <c r="B13" s="11">
        <f>B3/B8</f>
        <v>0.62487028224196728</v>
      </c>
    </row>
    <row r="14" spans="1:9" ht="16" x14ac:dyDescent="0.2">
      <c r="A14" s="11"/>
      <c r="B14" s="11"/>
    </row>
    <row r="15" spans="1:9" ht="16" x14ac:dyDescent="0.2">
      <c r="A15" s="11"/>
      <c r="B15" s="11"/>
    </row>
    <row r="16" spans="1:9" ht="16" x14ac:dyDescent="0.2">
      <c r="A16" s="12" t="s">
        <v>59</v>
      </c>
      <c r="B16" s="12"/>
    </row>
    <row r="17" spans="1:2" ht="16" x14ac:dyDescent="0.2">
      <c r="A17" s="10" t="s">
        <v>60</v>
      </c>
      <c r="B17" s="11">
        <v>432</v>
      </c>
    </row>
    <row r="18" spans="1:2" ht="16" x14ac:dyDescent="0.2">
      <c r="A18" s="10" t="s">
        <v>19</v>
      </c>
      <c r="B18" s="11">
        <f>2*B2/SQRT(B7)</f>
        <v>4.2102262427955344</v>
      </c>
    </row>
    <row r="19" spans="1:2" ht="16" x14ac:dyDescent="0.2">
      <c r="A19" s="10" t="s">
        <v>65</v>
      </c>
      <c r="B19" s="11">
        <f>2*B2/SQRT(B8)</f>
        <v>4.3214721279712531</v>
      </c>
    </row>
    <row r="21" spans="1:2" ht="16" x14ac:dyDescent="0.2">
      <c r="A21" s="12" t="s">
        <v>70</v>
      </c>
      <c r="B21" s="12"/>
    </row>
    <row r="22" spans="1:2" ht="16" x14ac:dyDescent="0.2">
      <c r="A22" s="10" t="s">
        <v>19</v>
      </c>
      <c r="B22" s="11">
        <f>_xlfn.VAR.S('Initial Data Set'!T2:T433)</f>
        <v>64.757712468849363</v>
      </c>
    </row>
    <row r="23" spans="1:2" ht="16" x14ac:dyDescent="0.2">
      <c r="A23" s="10" t="s">
        <v>20</v>
      </c>
      <c r="B23" s="11">
        <f>_xlfn.VAR.S('Initial Data Set'!U2:U433)</f>
        <v>75.120048122368317</v>
      </c>
    </row>
  </sheetData>
  <mergeCells count="5">
    <mergeCell ref="A1:B1"/>
    <mergeCell ref="A6:B6"/>
    <mergeCell ref="A11:B11"/>
    <mergeCell ref="A16:B16"/>
    <mergeCell ref="A21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CA36-0968-48D5-8041-1C15340D0D65}">
  <dimension ref="A1:B23"/>
  <sheetViews>
    <sheetView workbookViewId="0">
      <selection activeCell="L31" sqref="L31"/>
    </sheetView>
  </sheetViews>
  <sheetFormatPr baseColWidth="10" defaultColWidth="8.83203125" defaultRowHeight="15" x14ac:dyDescent="0.2"/>
  <cols>
    <col min="1" max="1" width="25.83203125" customWidth="1"/>
  </cols>
  <sheetData>
    <row r="1" spans="1:2" ht="16" x14ac:dyDescent="0.2">
      <c r="A1" s="12" t="s">
        <v>56</v>
      </c>
      <c r="B1" s="12"/>
    </row>
    <row r="2" spans="1:2" ht="16" x14ac:dyDescent="0.2">
      <c r="A2" s="10" t="s">
        <v>61</v>
      </c>
      <c r="B2" s="11">
        <f>_xlfn.STDEV.S('Initial Data Set'!F2:F433)</f>
        <v>8.4086882793971265E-2</v>
      </c>
    </row>
    <row r="3" spans="1:2" ht="16" x14ac:dyDescent="0.2">
      <c r="A3" s="10" t="s">
        <v>6</v>
      </c>
      <c r="B3" s="11">
        <f>_xlfn.STDEV.S('Initial Data Set'!G2:G433)</f>
        <v>7.3314852095673171</v>
      </c>
    </row>
    <row r="4" spans="1:2" ht="16" x14ac:dyDescent="0.2">
      <c r="A4" s="11"/>
      <c r="B4" s="11"/>
    </row>
    <row r="5" spans="1:2" ht="16" x14ac:dyDescent="0.2">
      <c r="A5" s="11"/>
      <c r="B5" s="11"/>
    </row>
    <row r="6" spans="1:2" ht="16" x14ac:dyDescent="0.2">
      <c r="A6" s="12" t="s">
        <v>57</v>
      </c>
      <c r="B6" s="12"/>
    </row>
    <row r="7" spans="1:2" ht="16" x14ac:dyDescent="0.2">
      <c r="A7" s="10" t="s">
        <v>61</v>
      </c>
      <c r="B7" s="11">
        <f>AVERAGE('Initial Data Set'!F2:F433)</f>
        <v>0.61331041102077732</v>
      </c>
    </row>
    <row r="8" spans="1:2" ht="16" x14ac:dyDescent="0.2">
      <c r="A8" s="10" t="s">
        <v>6</v>
      </c>
      <c r="B8" s="11">
        <f>AVERAGE('Initial Data Set'!G:G)</f>
        <v>102.22199074074075</v>
      </c>
    </row>
    <row r="9" spans="1:2" ht="16" x14ac:dyDescent="0.2">
      <c r="A9" s="11"/>
      <c r="B9" s="11"/>
    </row>
    <row r="10" spans="1:2" ht="16" x14ac:dyDescent="0.2">
      <c r="A10" s="11"/>
      <c r="B10" s="11"/>
    </row>
    <row r="11" spans="1:2" ht="16" x14ac:dyDescent="0.2">
      <c r="A11" s="12" t="s">
        <v>58</v>
      </c>
      <c r="B11" s="12"/>
    </row>
    <row r="12" spans="1:2" ht="16" x14ac:dyDescent="0.2">
      <c r="A12" s="10" t="s">
        <v>61</v>
      </c>
      <c r="B12" s="11">
        <f>B2/B7</f>
        <v>0.13710330247617894</v>
      </c>
    </row>
    <row r="13" spans="1:2" ht="16" x14ac:dyDescent="0.2">
      <c r="A13" s="10" t="s">
        <v>6</v>
      </c>
      <c r="B13" s="11">
        <f>B3/B8</f>
        <v>7.1721213375326498E-2</v>
      </c>
    </row>
    <row r="14" spans="1:2" ht="16" x14ac:dyDescent="0.2">
      <c r="A14" s="11"/>
      <c r="B14" s="11"/>
    </row>
    <row r="15" spans="1:2" ht="16" x14ac:dyDescent="0.2">
      <c r="A15" s="11"/>
      <c r="B15" s="11"/>
    </row>
    <row r="16" spans="1:2" ht="16" x14ac:dyDescent="0.2">
      <c r="A16" s="12" t="s">
        <v>59</v>
      </c>
      <c r="B16" s="12"/>
    </row>
    <row r="17" spans="1:2" ht="16" x14ac:dyDescent="0.2">
      <c r="A17" s="10" t="s">
        <v>60</v>
      </c>
      <c r="B17" s="11">
        <v>432</v>
      </c>
    </row>
    <row r="18" spans="1:2" ht="16" x14ac:dyDescent="0.2">
      <c r="A18" s="10" t="s">
        <v>61</v>
      </c>
      <c r="B18" s="11">
        <f>2*B2/SQRT(B7)</f>
        <v>0.21474253724849998</v>
      </c>
    </row>
    <row r="19" spans="1:2" ht="16" x14ac:dyDescent="0.2">
      <c r="A19" s="10" t="s">
        <v>6</v>
      </c>
      <c r="B19" s="11">
        <f>2*B3/SQRT(B8)</f>
        <v>1.4502730985210033</v>
      </c>
    </row>
    <row r="21" spans="1:2" ht="16" x14ac:dyDescent="0.2">
      <c r="A21" s="12" t="s">
        <v>70</v>
      </c>
      <c r="B21" s="12"/>
    </row>
    <row r="22" spans="1:2" ht="16" x14ac:dyDescent="0.2">
      <c r="A22" s="10" t="s">
        <v>61</v>
      </c>
      <c r="B22" s="11">
        <f>_xlfn.VAR.S('Initial Data Set'!F2:F433)</f>
        <v>7.0706038580070612E-3</v>
      </c>
    </row>
    <row r="23" spans="1:2" ht="16" x14ac:dyDescent="0.2">
      <c r="A23" s="10" t="s">
        <v>6</v>
      </c>
      <c r="B23" s="11">
        <f>_xlfn.VAR.S('Initial Data Set'!G2:G433)</f>
        <v>53.750675378104326</v>
      </c>
    </row>
  </sheetData>
  <mergeCells count="5">
    <mergeCell ref="A1:B1"/>
    <mergeCell ref="A6:B6"/>
    <mergeCell ref="A11:B11"/>
    <mergeCell ref="A16:B16"/>
    <mergeCell ref="A21:B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2892-3100-704E-81B5-769D698C342F}">
  <dimension ref="A1:T24"/>
  <sheetViews>
    <sheetView workbookViewId="0">
      <selection activeCell="J39" sqref="J39"/>
    </sheetView>
  </sheetViews>
  <sheetFormatPr baseColWidth="10" defaultRowHeight="15" x14ac:dyDescent="0.2"/>
  <cols>
    <col min="1" max="1" width="15.83203125" bestFit="1" customWidth="1"/>
    <col min="2" max="2" width="16.83203125" bestFit="1" customWidth="1"/>
    <col min="3" max="3" width="12.6640625" bestFit="1" customWidth="1"/>
    <col min="4" max="4" width="13.83203125" bestFit="1" customWidth="1"/>
    <col min="5" max="15" width="12.6640625" bestFit="1" customWidth="1"/>
    <col min="16" max="16" width="14.332031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8.6640625" bestFit="1" customWidth="1"/>
  </cols>
  <sheetData>
    <row r="1" spans="1:20" x14ac:dyDescent="0.2">
      <c r="A1" s="9"/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</row>
    <row r="2" spans="1:20" x14ac:dyDescent="0.2">
      <c r="A2" t="s">
        <v>2</v>
      </c>
      <c r="B2">
        <v>1</v>
      </c>
    </row>
    <row r="3" spans="1:20" x14ac:dyDescent="0.2">
      <c r="A3" t="s">
        <v>3</v>
      </c>
      <c r="B3">
        <v>0.33614335846005028</v>
      </c>
      <c r="C3">
        <v>1</v>
      </c>
    </row>
    <row r="4" spans="1:20" x14ac:dyDescent="0.2">
      <c r="A4" t="s">
        <v>4</v>
      </c>
      <c r="B4">
        <v>0.2581988897471611</v>
      </c>
      <c r="C4">
        <v>0.3779644730092272</v>
      </c>
      <c r="D4">
        <v>1</v>
      </c>
    </row>
    <row r="5" spans="1:20" x14ac:dyDescent="0.2">
      <c r="A5" t="s">
        <v>5</v>
      </c>
      <c r="B5">
        <v>0.35167950874603204</v>
      </c>
      <c r="C5">
        <v>0.55921396686943436</v>
      </c>
      <c r="D5">
        <v>0.7193937280602557</v>
      </c>
      <c r="E5">
        <v>1</v>
      </c>
    </row>
    <row r="6" spans="1:20" x14ac:dyDescent="0.2">
      <c r="A6" t="s">
        <v>6</v>
      </c>
      <c r="B6">
        <v>6.5693715689203347E-2</v>
      </c>
      <c r="C6">
        <v>9.664365451712606E-2</v>
      </c>
      <c r="D6">
        <v>9.726464924699281E-2</v>
      </c>
      <c r="E6">
        <v>0.14082580228156893</v>
      </c>
      <c r="F6">
        <v>1</v>
      </c>
    </row>
    <row r="7" spans="1:20" x14ac:dyDescent="0.2">
      <c r="A7" t="s">
        <v>7</v>
      </c>
      <c r="B7">
        <v>0.19603741444367306</v>
      </c>
      <c r="C7">
        <v>0.22003775429644259</v>
      </c>
      <c r="D7">
        <v>0.23685047121576686</v>
      </c>
      <c r="E7">
        <v>0.41883903478205309</v>
      </c>
      <c r="F7">
        <v>0.61036274229540621</v>
      </c>
      <c r="G7">
        <v>1</v>
      </c>
    </row>
    <row r="8" spans="1:20" x14ac:dyDescent="0.2">
      <c r="A8" t="s">
        <v>8</v>
      </c>
      <c r="B8">
        <v>4.6189999712869786E-2</v>
      </c>
      <c r="C8">
        <v>0.18636283301394654</v>
      </c>
      <c r="D8">
        <v>0.25204466857531516</v>
      </c>
      <c r="E8">
        <v>0.37254310346253466</v>
      </c>
      <c r="F8">
        <v>0.32906762343434093</v>
      </c>
      <c r="G8">
        <v>0.50171769860760163</v>
      </c>
      <c r="H8">
        <v>1</v>
      </c>
    </row>
    <row r="9" spans="1:20" x14ac:dyDescent="0.2">
      <c r="A9" t="s">
        <v>9</v>
      </c>
      <c r="B9">
        <v>-8.9672710279724732E-2</v>
      </c>
      <c r="C9">
        <v>-2.2201219861719228E-2</v>
      </c>
      <c r="D9">
        <v>3.8493943617042459E-3</v>
      </c>
      <c r="E9">
        <v>-8.1997395609098491E-3</v>
      </c>
      <c r="F9">
        <v>0.37480097343824959</v>
      </c>
      <c r="G9">
        <v>0.18533987413687839</v>
      </c>
      <c r="H9">
        <v>0.27569271021659975</v>
      </c>
      <c r="I9">
        <v>1</v>
      </c>
    </row>
    <row r="10" spans="1:20" x14ac:dyDescent="0.2">
      <c r="A10" t="s">
        <v>10</v>
      </c>
      <c r="B10">
        <v>0.10127244282167523</v>
      </c>
      <c r="C10">
        <v>0.15193188874339444</v>
      </c>
      <c r="D10">
        <v>0.12239770272473621</v>
      </c>
      <c r="E10">
        <v>0.15822520618202993</v>
      </c>
      <c r="F10">
        <v>0.53241092000767509</v>
      </c>
      <c r="G10">
        <v>3.7254172397981865E-2</v>
      </c>
      <c r="H10">
        <v>-8.0912989996233975E-2</v>
      </c>
      <c r="I10">
        <v>5.5521832567865673E-3</v>
      </c>
      <c r="J10">
        <v>1</v>
      </c>
    </row>
    <row r="11" spans="1:20" x14ac:dyDescent="0.2">
      <c r="A11" t="s">
        <v>11</v>
      </c>
      <c r="B11">
        <v>2.231587625635767E-2</v>
      </c>
      <c r="C11">
        <v>-4.0482193091058924E-2</v>
      </c>
      <c r="D11">
        <v>-6.078978714470884E-2</v>
      </c>
      <c r="E11">
        <v>-7.5663744215766007E-2</v>
      </c>
      <c r="F11">
        <v>-0.21885803675551666</v>
      </c>
      <c r="G11">
        <v>-5.5641307458976469E-2</v>
      </c>
      <c r="H11">
        <v>-0.22923274513387623</v>
      </c>
      <c r="I11">
        <v>-0.32022058001598369</v>
      </c>
      <c r="J11">
        <v>1.5509750703060194E-2</v>
      </c>
      <c r="K11">
        <v>1</v>
      </c>
    </row>
    <row r="12" spans="1:20" x14ac:dyDescent="0.2">
      <c r="A12" t="s">
        <v>12</v>
      </c>
      <c r="B12">
        <v>0.15411590356991131</v>
      </c>
      <c r="C12">
        <v>0.18255026538212002</v>
      </c>
      <c r="D12">
        <v>0.19207631880422779</v>
      </c>
      <c r="E12">
        <v>0.28831504260047286</v>
      </c>
      <c r="F12">
        <v>-1.6049660937053851E-2</v>
      </c>
      <c r="G12">
        <v>0.10520551144349251</v>
      </c>
      <c r="H12">
        <v>-1.5089482692581337E-2</v>
      </c>
      <c r="I12">
        <v>-0.14800446091600319</v>
      </c>
      <c r="J12">
        <v>0.22895814472913004</v>
      </c>
      <c r="K12">
        <v>0.15885793072506382</v>
      </c>
      <c r="L12">
        <v>1</v>
      </c>
    </row>
    <row r="13" spans="1:20" x14ac:dyDescent="0.2">
      <c r="A13" t="s">
        <v>13</v>
      </c>
      <c r="B13">
        <v>-7.9722231388928144E-2</v>
      </c>
      <c r="C13">
        <v>-0.13605725304217151</v>
      </c>
      <c r="D13">
        <v>-0.10119577227499642</v>
      </c>
      <c r="E13">
        <v>-0.13966836664755422</v>
      </c>
      <c r="F13">
        <v>-0.28473078045249067</v>
      </c>
      <c r="G13">
        <v>-0.18569114954833002</v>
      </c>
      <c r="H13">
        <v>-0.14706518335870711</v>
      </c>
      <c r="I13">
        <v>-0.17407049647808526</v>
      </c>
      <c r="J13">
        <v>-0.2401431671711107</v>
      </c>
      <c r="K13">
        <v>0.40764766672308872</v>
      </c>
      <c r="L13">
        <v>4.4558693412571876E-2</v>
      </c>
      <c r="M13">
        <v>1</v>
      </c>
    </row>
    <row r="14" spans="1:20" x14ac:dyDescent="0.2">
      <c r="A14" t="s">
        <v>14</v>
      </c>
      <c r="B14">
        <v>0.34169964603214059</v>
      </c>
      <c r="C14">
        <v>0.50767809304397993</v>
      </c>
      <c r="D14">
        <v>0.65094890431016172</v>
      </c>
      <c r="E14">
        <v>0.91492223925270222</v>
      </c>
      <c r="F14">
        <v>0.20189042651085762</v>
      </c>
      <c r="G14">
        <v>0.43873867291550767</v>
      </c>
      <c r="H14">
        <v>0.37909760810504606</v>
      </c>
      <c r="I14">
        <v>1.4415734791731194E-2</v>
      </c>
      <c r="J14">
        <v>0.21826591321036454</v>
      </c>
      <c r="K14">
        <v>-7.7432111777973767E-2</v>
      </c>
      <c r="L14">
        <v>0.30166563219726056</v>
      </c>
      <c r="M14">
        <v>-0.14402707160477815</v>
      </c>
      <c r="N14">
        <v>1</v>
      </c>
    </row>
    <row r="15" spans="1:20" x14ac:dyDescent="0.2">
      <c r="A15" t="s">
        <v>15</v>
      </c>
      <c r="B15">
        <v>-0.31928049623077293</v>
      </c>
      <c r="C15">
        <v>-0.57735026918962573</v>
      </c>
      <c r="D15">
        <v>-0.85468673675763684</v>
      </c>
      <c r="E15">
        <v>-0.83043524337727603</v>
      </c>
      <c r="F15">
        <v>-0.11488478568213267</v>
      </c>
      <c r="G15">
        <v>-0.29500708897314326</v>
      </c>
      <c r="H15">
        <v>-0.29956171147559046</v>
      </c>
      <c r="I15">
        <v>1.8075700080326419E-2</v>
      </c>
      <c r="J15">
        <v>-0.15356074010473555</v>
      </c>
      <c r="K15">
        <v>7.7877936612948118E-2</v>
      </c>
      <c r="L15">
        <v>-0.22126951198144823</v>
      </c>
      <c r="M15">
        <v>0.14595999575745133</v>
      </c>
      <c r="N15">
        <v>-0.75354692549902724</v>
      </c>
      <c r="O15">
        <v>1</v>
      </c>
    </row>
    <row r="16" spans="1:20" x14ac:dyDescent="0.2">
      <c r="A16" t="s">
        <v>16</v>
      </c>
      <c r="B16">
        <v>0.3241957071054104</v>
      </c>
      <c r="C16">
        <v>0.51614819403596768</v>
      </c>
      <c r="D16">
        <v>0.64377762892631596</v>
      </c>
      <c r="E16">
        <v>0.89869529799130021</v>
      </c>
      <c r="F16">
        <v>0.5564406454438251</v>
      </c>
      <c r="G16">
        <v>0.61581023307487415</v>
      </c>
      <c r="H16">
        <v>0.45419730777712286</v>
      </c>
      <c r="I16">
        <v>0.15906415637969223</v>
      </c>
      <c r="J16">
        <v>0.36939889875425924</v>
      </c>
      <c r="K16">
        <v>-0.15524233682334859</v>
      </c>
      <c r="L16">
        <v>0.23395478268815101</v>
      </c>
      <c r="M16">
        <v>-0.23835398105371058</v>
      </c>
      <c r="N16">
        <v>0.85685287226635032</v>
      </c>
      <c r="O16">
        <v>-0.74700907525455573</v>
      </c>
      <c r="P16">
        <v>1</v>
      </c>
    </row>
    <row r="17" spans="1:20" x14ac:dyDescent="0.2">
      <c r="A17" t="s">
        <v>17</v>
      </c>
      <c r="B17">
        <v>-0.28741606882482751</v>
      </c>
      <c r="C17">
        <v>-0.44078491165290407</v>
      </c>
      <c r="D17">
        <v>-0.67284588571971304</v>
      </c>
      <c r="E17">
        <v>-0.86387711762863528</v>
      </c>
      <c r="F17">
        <v>-0.15050704964534531</v>
      </c>
      <c r="G17">
        <v>-0.37699655208104688</v>
      </c>
      <c r="H17">
        <v>-0.34775024392939313</v>
      </c>
      <c r="I17">
        <v>2.007095864400878E-2</v>
      </c>
      <c r="J17">
        <v>-0.19048542970497695</v>
      </c>
      <c r="K17">
        <v>6.2524173833612001E-2</v>
      </c>
      <c r="L17">
        <v>-0.27350563671838074</v>
      </c>
      <c r="M17">
        <v>0.12036756020723788</v>
      </c>
      <c r="N17">
        <v>-0.93756346645037625</v>
      </c>
      <c r="O17">
        <v>0.75690191695261888</v>
      </c>
      <c r="P17">
        <v>-0.79005503235556995</v>
      </c>
      <c r="Q17">
        <v>1</v>
      </c>
    </row>
    <row r="18" spans="1:20" x14ac:dyDescent="0.2">
      <c r="A18" t="s">
        <v>18</v>
      </c>
      <c r="B18">
        <v>3.2004020228871589E-2</v>
      </c>
      <c r="C18">
        <v>5.0875497444798357E-3</v>
      </c>
      <c r="D18">
        <v>-8.1772022485003953E-2</v>
      </c>
      <c r="E18">
        <v>-3.1601654548325926E-2</v>
      </c>
      <c r="F18">
        <v>-0.10066568052805529</v>
      </c>
      <c r="G18">
        <v>-2.7104291081131672E-3</v>
      </c>
      <c r="H18">
        <v>0.25047053790913265</v>
      </c>
      <c r="I18">
        <v>0.26700012026825909</v>
      </c>
      <c r="J18">
        <v>-0.14901141262463707</v>
      </c>
      <c r="K18">
        <v>-0.29689631093976482</v>
      </c>
      <c r="L18">
        <v>-0.18758565840548833</v>
      </c>
      <c r="M18">
        <v>-0.21954449646555835</v>
      </c>
      <c r="N18">
        <v>-4.3601877128363664E-2</v>
      </c>
      <c r="O18">
        <v>4.3677600338444582E-2</v>
      </c>
      <c r="P18">
        <v>-6.63001192832402E-2</v>
      </c>
      <c r="Q18">
        <v>5.9717272330623128E-2</v>
      </c>
      <c r="R18">
        <v>1</v>
      </c>
    </row>
    <row r="19" spans="1:20" x14ac:dyDescent="0.2">
      <c r="A19" t="s">
        <v>19</v>
      </c>
      <c r="B19">
        <v>-0.138900875878154</v>
      </c>
      <c r="C19">
        <v>-0.16240281211504959</v>
      </c>
      <c r="D19">
        <v>-0.18200814366135976</v>
      </c>
      <c r="E19">
        <v>-0.30332795044012067</v>
      </c>
      <c r="F19">
        <v>-0.49985089121325849</v>
      </c>
      <c r="G19">
        <v>-0.4249726407860851</v>
      </c>
      <c r="H19">
        <v>-0.24519257503336647</v>
      </c>
      <c r="I19">
        <v>-0.10490314986544999</v>
      </c>
      <c r="J19">
        <v>-0.24736107641463553</v>
      </c>
      <c r="K19">
        <v>-2.718469428088794E-2</v>
      </c>
      <c r="L19">
        <v>-9.8034022961209097E-2</v>
      </c>
      <c r="M19">
        <v>-7.2052315583959858E-2</v>
      </c>
      <c r="N19">
        <v>-0.34966784110328308</v>
      </c>
      <c r="O19">
        <v>0.20524863379017513</v>
      </c>
      <c r="P19">
        <v>-0.47486320075705424</v>
      </c>
      <c r="Q19">
        <v>0.3173030970923264</v>
      </c>
      <c r="R19">
        <v>0.29472773394690299</v>
      </c>
      <c r="S19">
        <v>1</v>
      </c>
    </row>
    <row r="20" spans="1:20" ht="16" thickBot="1" x14ac:dyDescent="0.25">
      <c r="A20" s="8" t="s">
        <v>20</v>
      </c>
      <c r="B20" s="8">
        <v>-3.9766595952212574E-2</v>
      </c>
      <c r="C20" s="8">
        <v>-6.5893130147715445E-2</v>
      </c>
      <c r="D20" s="8">
        <v>-0.1363677700828502</v>
      </c>
      <c r="E20" s="8">
        <v>-0.1501228229985429</v>
      </c>
      <c r="F20" s="8">
        <v>-0.14803532020762883</v>
      </c>
      <c r="G20" s="8">
        <v>9.162994113177525E-2</v>
      </c>
      <c r="H20" s="8">
        <v>-0.23890910235523946</v>
      </c>
      <c r="I20" s="8">
        <v>9.1193536823284099E-2</v>
      </c>
      <c r="J20" s="8">
        <v>-1.5008160100646881E-2</v>
      </c>
      <c r="K20" s="8">
        <v>2.0451410935260119E-2</v>
      </c>
      <c r="L20" s="8">
        <v>0.15584129836953386</v>
      </c>
      <c r="M20" s="8">
        <v>5.6073105925283154E-2</v>
      </c>
      <c r="N20" s="8">
        <v>-0.18039406211215195</v>
      </c>
      <c r="O20" s="8">
        <v>0.17335427946190787</v>
      </c>
      <c r="P20" s="8">
        <v>-0.19631052547685851</v>
      </c>
      <c r="Q20" s="8">
        <v>0.1962507349683279</v>
      </c>
      <c r="R20" s="8">
        <v>-7.4045235595814135E-2</v>
      </c>
      <c r="S20" s="8">
        <v>0.3350237846385552</v>
      </c>
      <c r="T20" s="8">
        <v>1</v>
      </c>
    </row>
    <row r="22" spans="1:20" x14ac:dyDescent="0.2">
      <c r="A22" t="s">
        <v>62</v>
      </c>
    </row>
    <row r="24" spans="1:20" x14ac:dyDescent="0.2">
      <c r="A24" t="s">
        <v>63</v>
      </c>
    </row>
  </sheetData>
  <conditionalFormatting sqref="B2:T20">
    <cfRule type="cellIs" dxfId="1" priority="1" operator="lessThan">
      <formula>-0.75</formula>
    </cfRule>
    <cfRule type="cellIs" dxfId="0" priority="2" operator="greaterThan">
      <formula>0.75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j L B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j L B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w Z l g o i k e 4 D g A A A B E A A A A T A B w A R m 9 y b X V s Y X M v U 2 V j d G l v b j E u b S C i G A A o o B Q A A A A A A A A A A A A A A A A A A A A A A A A A A A A r T k 0 u y c z P U w i G 0 I b W A F B L A Q I t A B Q A A g A I A I y w Z l j 0 d A 9 2 p A A A A P Y A A A A S A A A A A A A A A A A A A A A A A A A A A A B D b 2 5 m a W c v U G F j a 2 F n Z S 5 4 b W x Q S w E C L Q A U A A I A C A C M s G Z Y D 8 r p q 6 Q A A A D p A A A A E w A A A A A A A A A A A A A A A A D w A A A A W 0 N v b n R l b n R f V H l w Z X N d L n h t b F B L A Q I t A B Q A A g A I A I y w Z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O x T d N q L D S 4 3 k f F I L B a c R A A A A A A I A A A A A A B B m A A A A A Q A A I A A A A H g w g K A A J U w F / p a j k z R i L H R r + Y u G N q J z J U n l S c A l 6 o y q A A A A A A 6 A A A A A A g A A I A A A A L g k W M Y B x M T w L l s c l p 3 4 k d e M e O F J D D 4 K U Z g A w C w x 6 5 d e U A A A A N Q D I m f 9 r z m u q W 4 o d H E 6 + x 6 y q U 5 N S X 4 X 2 I B O c M 4 E l M h F 7 Q O n T o n A u l a 1 u V 9 v v 5 4 d D 6 t Z 0 / k l S g j W i S V V W X i I b s / Q R w 2 L 4 u L k U B S R m v n w a m G y Q A A A A E O c 7 2 r s E r 0 / e L v h f w R G j v i W q V o a R b v Q f g B m f M A Q f I G E j o W y m j 3 I G U P p Q w M A O E A J P A 7 S H D 3 g T 0 h d Z W Z 3 o u 3 Q u l 4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35D30E1FDDD940805AA31B341B1DCE" ma:contentTypeVersion="4" ma:contentTypeDescription="Create a new document." ma:contentTypeScope="" ma:versionID="3aad6604b5cadf9dd1fc36e53479b441">
  <xsd:schema xmlns:xsd="http://www.w3.org/2001/XMLSchema" xmlns:xs="http://www.w3.org/2001/XMLSchema" xmlns:p="http://schemas.microsoft.com/office/2006/metadata/properties" xmlns:ns2="c75edfcf-3ada-4e4d-97e6-cde0e6889d4e" targetNamespace="http://schemas.microsoft.com/office/2006/metadata/properties" ma:root="true" ma:fieldsID="d900b2470734e17bb66bf11a4b8c9b28" ns2:_="">
    <xsd:import namespace="c75edfcf-3ada-4e4d-97e6-cde0e6889d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edfcf-3ada-4e4d-97e6-cde0e6889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3B63D4-972A-44A8-BE58-7A6919E80581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c75edfcf-3ada-4e4d-97e6-cde0e6889d4e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1C9A326-53C5-44BF-B0B6-30596A6FE65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EF6A865-AD22-4C5B-AF66-3A717A22D5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5edfcf-3ada-4e4d-97e6-cde0e6889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C433F05-080D-4BB2-A095-5469E65061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Data Set</vt:lpstr>
      <vt:lpstr>Categorical</vt:lpstr>
      <vt:lpstr>Numerical</vt:lpstr>
      <vt:lpstr>Corr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Owen Sharp</cp:lastModifiedBy>
  <cp:revision/>
  <dcterms:created xsi:type="dcterms:W3CDTF">2024-03-05T19:57:51Z</dcterms:created>
  <dcterms:modified xsi:type="dcterms:W3CDTF">2024-03-10T02:48:34Z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0x0101001A35D30E1FDDD940805AA31B341B1DCE</vt:lpwstr>
  </property>
</Properties>
</file>