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XNiu2\scripts\py_temp_tasks\"/>
    </mc:Choice>
  </mc:AlternateContent>
  <bookViews>
    <workbookView xWindow="0" yWindow="408" windowWidth="20160" windowHeight="8880"/>
  </bookViews>
  <sheets>
    <sheet name="Part_SLB_101895166_AA__Engineer" sheetId="1" r:id="rId1"/>
  </sheets>
  <calcPr calcId="0"/>
</workbook>
</file>

<file path=xl/calcChain.xml><?xml version="1.0" encoding="utf-8"?>
<calcChain xmlns="http://schemas.openxmlformats.org/spreadsheetml/2006/main">
  <c r="I3" i="1" l="1"/>
  <c r="H4" i="1"/>
  <c r="H5" i="1"/>
  <c r="H6" i="1"/>
  <c r="H7" i="1"/>
  <c r="H8" i="1"/>
  <c r="H9" i="1"/>
  <c r="H10" i="1"/>
  <c r="H11" i="1"/>
  <c r="H12" i="1"/>
  <c r="H13" i="1"/>
  <c r="H14" i="1"/>
  <c r="I15" i="1"/>
  <c r="I16" i="1"/>
  <c r="I17" i="1"/>
  <c r="I18" i="1"/>
  <c r="I19" i="1"/>
  <c r="H20" i="1"/>
  <c r="H21" i="1"/>
  <c r="H22" i="1"/>
  <c r="H23" i="1"/>
  <c r="H24" i="1"/>
  <c r="H25" i="1"/>
  <c r="H26" i="1"/>
  <c r="H27" i="1"/>
  <c r="D28" i="1"/>
  <c r="I28" i="1"/>
  <c r="D29" i="1"/>
  <c r="I29" i="1"/>
  <c r="I30" i="1"/>
  <c r="I31" i="1"/>
  <c r="H32" i="1"/>
  <c r="H33" i="1"/>
  <c r="H34" i="1"/>
  <c r="H35" i="1"/>
  <c r="H36" i="1"/>
  <c r="H37" i="1"/>
  <c r="H38" i="1"/>
  <c r="H39" i="1"/>
  <c r="H40" i="1"/>
  <c r="H41" i="1"/>
  <c r="H42" i="1"/>
  <c r="H43" i="1"/>
  <c r="H44" i="1"/>
  <c r="H45" i="1"/>
  <c r="H46" i="1"/>
  <c r="H47" i="1"/>
  <c r="H48" i="1"/>
  <c r="I49" i="1"/>
  <c r="H50" i="1"/>
  <c r="H51" i="1"/>
  <c r="H52" i="1"/>
  <c r="H53" i="1"/>
  <c r="H54" i="1"/>
  <c r="I55" i="1"/>
  <c r="H56" i="1"/>
  <c r="H57" i="1"/>
  <c r="H58" i="1"/>
  <c r="H59" i="1"/>
  <c r="H60" i="1"/>
  <c r="H61" i="1"/>
  <c r="H62" i="1"/>
  <c r="I63" i="1"/>
  <c r="H64" i="1"/>
  <c r="H65" i="1"/>
  <c r="H66" i="1"/>
  <c r="H67" i="1"/>
  <c r="H68" i="1"/>
  <c r="H69" i="1"/>
  <c r="H70" i="1"/>
  <c r="H71" i="1"/>
  <c r="H72" i="1"/>
  <c r="H73" i="1"/>
  <c r="I74" i="1"/>
  <c r="H75" i="1"/>
  <c r="H76" i="1"/>
  <c r="H77" i="1"/>
  <c r="H78" i="1"/>
  <c r="H79" i="1"/>
  <c r="H80" i="1"/>
  <c r="I80" i="1"/>
  <c r="H81" i="1"/>
  <c r="I81" i="1"/>
  <c r="I82" i="1"/>
  <c r="H83" i="1"/>
  <c r="H84" i="1"/>
  <c r="H85" i="1"/>
  <c r="H86" i="1"/>
  <c r="H87" i="1"/>
  <c r="I88" i="1"/>
  <c r="H89" i="1"/>
  <c r="H90" i="1"/>
  <c r="H91" i="1"/>
  <c r="H92" i="1"/>
  <c r="H93" i="1"/>
  <c r="H94" i="1"/>
  <c r="I95" i="1"/>
  <c r="H96" i="1"/>
  <c r="H97" i="1"/>
  <c r="H98" i="1"/>
  <c r="H99" i="1"/>
  <c r="H100" i="1"/>
  <c r="H101" i="1"/>
  <c r="H102" i="1"/>
  <c r="H103" i="1"/>
  <c r="I104" i="1"/>
  <c r="H105" i="1"/>
  <c r="H106" i="1"/>
  <c r="H107" i="1"/>
  <c r="H108" i="1"/>
  <c r="H109" i="1"/>
  <c r="I110" i="1"/>
  <c r="H111" i="1"/>
  <c r="H112" i="1"/>
  <c r="H113" i="1"/>
  <c r="I114" i="1"/>
  <c r="I115" i="1"/>
  <c r="I116" i="1"/>
  <c r="I117" i="1"/>
  <c r="I118" i="1"/>
  <c r="I119" i="1"/>
  <c r="H120" i="1"/>
  <c r="H121" i="1"/>
  <c r="H122" i="1"/>
  <c r="H123" i="1"/>
  <c r="H124" i="1"/>
  <c r="I125" i="1"/>
  <c r="H126" i="1"/>
  <c r="H127" i="1"/>
  <c r="H128" i="1"/>
  <c r="H129" i="1"/>
  <c r="H130" i="1"/>
  <c r="I131" i="1"/>
  <c r="H132" i="1"/>
  <c r="H133" i="1"/>
  <c r="H134" i="1"/>
  <c r="H135" i="1"/>
  <c r="H136" i="1"/>
  <c r="I137" i="1"/>
  <c r="H138" i="1"/>
  <c r="H139" i="1"/>
  <c r="H140" i="1"/>
  <c r="H141" i="1"/>
  <c r="H142" i="1"/>
  <c r="H143" i="1"/>
  <c r="H144" i="1"/>
  <c r="H145" i="1"/>
  <c r="I146" i="1"/>
  <c r="H147" i="1"/>
  <c r="H148" i="1"/>
  <c r="H149" i="1"/>
  <c r="H150" i="1"/>
  <c r="H151" i="1"/>
  <c r="I152" i="1"/>
  <c r="H153" i="1"/>
  <c r="H154" i="1"/>
  <c r="H155" i="1"/>
  <c r="H156" i="1"/>
  <c r="H157" i="1"/>
  <c r="I158" i="1"/>
  <c r="H159" i="1"/>
  <c r="H160" i="1"/>
  <c r="H161" i="1"/>
  <c r="H162" i="1"/>
  <c r="H163" i="1"/>
  <c r="D164" i="1"/>
  <c r="I164" i="1"/>
  <c r="H165" i="1"/>
  <c r="H166" i="1"/>
  <c r="D167" i="1"/>
  <c r="I167" i="1"/>
  <c r="H168" i="1"/>
  <c r="H169" i="1"/>
  <c r="D170" i="1"/>
  <c r="I170" i="1"/>
  <c r="I171" i="1"/>
  <c r="H172" i="1"/>
  <c r="H173" i="1"/>
  <c r="H174" i="1"/>
  <c r="H175" i="1"/>
  <c r="H176" i="1"/>
  <c r="H177" i="1"/>
  <c r="I178" i="1"/>
  <c r="H179" i="1"/>
  <c r="I180" i="1"/>
  <c r="H181" i="1"/>
  <c r="H182" i="1"/>
  <c r="H183" i="1"/>
  <c r="H184" i="1"/>
  <c r="H185" i="1"/>
  <c r="I186" i="1"/>
  <c r="H187" i="1"/>
  <c r="H188" i="1"/>
  <c r="H189" i="1"/>
  <c r="H190" i="1"/>
  <c r="H191" i="1"/>
  <c r="I192" i="1"/>
  <c r="H193" i="1"/>
  <c r="H194" i="1"/>
  <c r="H195" i="1"/>
  <c r="H196" i="1"/>
  <c r="I197" i="1"/>
  <c r="H198" i="1"/>
  <c r="H199" i="1"/>
  <c r="I200" i="1"/>
  <c r="H201" i="1"/>
  <c r="H202" i="1"/>
  <c r="I202" i="1"/>
  <c r="I203" i="1"/>
  <c r="I204" i="1"/>
  <c r="H205" i="1"/>
  <c r="H206" i="1"/>
  <c r="H207" i="1"/>
  <c r="H208" i="1"/>
  <c r="I209" i="1"/>
  <c r="H210" i="1"/>
  <c r="H211" i="1"/>
  <c r="H212" i="1"/>
  <c r="H213" i="1"/>
  <c r="H214" i="1"/>
  <c r="I215" i="1"/>
  <c r="H216" i="1"/>
  <c r="H217" i="1"/>
  <c r="H218" i="1"/>
  <c r="H219" i="1"/>
  <c r="H220" i="1"/>
  <c r="H221" i="1"/>
  <c r="I222" i="1"/>
  <c r="H223" i="1"/>
  <c r="H224" i="1"/>
  <c r="H225" i="1"/>
  <c r="H226" i="1"/>
  <c r="H227" i="1"/>
  <c r="H228" i="1"/>
  <c r="H229" i="1"/>
  <c r="I230" i="1"/>
  <c r="H231" i="1"/>
  <c r="H232" i="1"/>
  <c r="H233" i="1"/>
  <c r="H234" i="1"/>
  <c r="H235" i="1"/>
  <c r="H236" i="1"/>
  <c r="H237" i="1"/>
  <c r="H238" i="1"/>
  <c r="D239" i="1"/>
  <c r="I239" i="1"/>
  <c r="D240" i="1"/>
  <c r="I240" i="1"/>
  <c r="I241" i="1"/>
  <c r="I242" i="1"/>
  <c r="I243" i="1"/>
  <c r="I244" i="1"/>
  <c r="H245" i="1"/>
  <c r="H246" i="1"/>
  <c r="I247" i="1"/>
  <c r="I248" i="1"/>
  <c r="H249" i="1"/>
  <c r="H250" i="1"/>
  <c r="H251" i="1"/>
  <c r="H252" i="1"/>
  <c r="H253" i="1"/>
  <c r="H254" i="1"/>
  <c r="I255" i="1"/>
  <c r="H256" i="1"/>
  <c r="H257" i="1"/>
  <c r="H258" i="1"/>
  <c r="H259" i="1"/>
  <c r="H260" i="1"/>
  <c r="I261" i="1"/>
  <c r="H262" i="1"/>
  <c r="H263" i="1"/>
  <c r="H264" i="1"/>
  <c r="H265" i="1"/>
  <c r="H266" i="1"/>
  <c r="I267" i="1"/>
  <c r="H268" i="1"/>
  <c r="H269" i="1"/>
  <c r="I270" i="1"/>
  <c r="I271" i="1"/>
  <c r="I272" i="1"/>
  <c r="I273" i="1"/>
  <c r="H274" i="1"/>
  <c r="H275" i="1"/>
  <c r="H276" i="1"/>
  <c r="H277" i="1"/>
  <c r="I278" i="1"/>
  <c r="H279" i="1"/>
  <c r="H280" i="1"/>
  <c r="H281" i="1"/>
  <c r="H282" i="1"/>
  <c r="H283" i="1"/>
  <c r="H284" i="1"/>
  <c r="I285" i="1"/>
  <c r="H286" i="1"/>
  <c r="H287" i="1"/>
  <c r="H288" i="1"/>
  <c r="H289" i="1"/>
  <c r="H290" i="1"/>
  <c r="H291" i="1"/>
  <c r="H292" i="1"/>
  <c r="D293" i="1"/>
  <c r="I293" i="1"/>
  <c r="H294" i="1"/>
  <c r="H295" i="1"/>
  <c r="I296" i="1"/>
  <c r="H297" i="1"/>
  <c r="H298" i="1"/>
  <c r="I299" i="1"/>
  <c r="H300" i="1"/>
  <c r="H301" i="1"/>
  <c r="H302" i="1"/>
  <c r="H303" i="1"/>
  <c r="H304" i="1"/>
  <c r="I305" i="1"/>
  <c r="H306" i="1"/>
  <c r="H307" i="1"/>
  <c r="H308" i="1"/>
  <c r="H309" i="1"/>
  <c r="D310" i="1"/>
  <c r="I310" i="1"/>
  <c r="I311" i="1"/>
  <c r="H312" i="1"/>
  <c r="H313" i="1"/>
  <c r="H314" i="1"/>
  <c r="H315" i="1"/>
  <c r="H316" i="1"/>
  <c r="I317" i="1"/>
  <c r="H318" i="1"/>
  <c r="H319" i="1"/>
  <c r="H320" i="1"/>
  <c r="H321" i="1"/>
  <c r="H322" i="1"/>
  <c r="I323" i="1"/>
  <c r="H324" i="1"/>
  <c r="H325" i="1"/>
  <c r="H326" i="1"/>
  <c r="H327" i="1"/>
  <c r="H328" i="1"/>
  <c r="I329" i="1"/>
  <c r="H330" i="1"/>
  <c r="H331" i="1"/>
  <c r="H332" i="1"/>
  <c r="H333" i="1"/>
  <c r="H334" i="1"/>
  <c r="H335" i="1"/>
  <c r="I336" i="1"/>
  <c r="H337" i="1"/>
  <c r="H338" i="1"/>
  <c r="H339" i="1"/>
  <c r="H340" i="1"/>
  <c r="H341" i="1"/>
  <c r="I342" i="1"/>
  <c r="H343" i="1"/>
  <c r="H344" i="1"/>
  <c r="H345" i="1"/>
  <c r="H346" i="1"/>
  <c r="H347" i="1"/>
  <c r="H348" i="1"/>
  <c r="I349" i="1"/>
  <c r="H350" i="1"/>
  <c r="H351" i="1"/>
  <c r="H352" i="1"/>
  <c r="H353" i="1"/>
  <c r="H354" i="1"/>
  <c r="I355" i="1"/>
  <c r="H356" i="1"/>
  <c r="I357" i="1"/>
  <c r="H358" i="1"/>
  <c r="H359" i="1"/>
  <c r="H360" i="1"/>
  <c r="H361" i="1"/>
  <c r="I362" i="1"/>
  <c r="H363" i="1"/>
  <c r="H364" i="1"/>
  <c r="H365" i="1"/>
  <c r="H366" i="1"/>
  <c r="H367" i="1"/>
  <c r="H368" i="1"/>
  <c r="I369" i="1"/>
  <c r="H370" i="1"/>
  <c r="H371" i="1"/>
  <c r="H372" i="1"/>
  <c r="H373" i="1"/>
  <c r="H374" i="1"/>
  <c r="H375" i="1"/>
  <c r="H376" i="1"/>
  <c r="H377" i="1"/>
  <c r="I378" i="1"/>
  <c r="H379" i="1"/>
  <c r="H380" i="1"/>
  <c r="I381" i="1"/>
  <c r="I382" i="1"/>
  <c r="I383" i="1"/>
  <c r="I384" i="1"/>
  <c r="I385" i="1"/>
  <c r="I386" i="1"/>
  <c r="H387" i="1"/>
  <c r="H388" i="1"/>
  <c r="H389" i="1"/>
  <c r="H390" i="1"/>
  <c r="H391" i="1"/>
  <c r="I392" i="1"/>
  <c r="H393" i="1"/>
  <c r="H394" i="1"/>
  <c r="H395" i="1"/>
  <c r="H396" i="1"/>
  <c r="H397" i="1"/>
  <c r="H398" i="1"/>
  <c r="H399" i="1"/>
  <c r="I400" i="1"/>
  <c r="H401" i="1"/>
  <c r="H402" i="1"/>
  <c r="H403" i="1"/>
  <c r="H404" i="1"/>
  <c r="H405" i="1"/>
  <c r="H406" i="1"/>
  <c r="H407" i="1"/>
  <c r="I408" i="1"/>
  <c r="H409" i="1"/>
  <c r="H410" i="1"/>
  <c r="H411" i="1"/>
  <c r="H412" i="1"/>
  <c r="H413" i="1"/>
  <c r="H414" i="1"/>
  <c r="H415" i="1"/>
  <c r="H416" i="1"/>
  <c r="I417" i="1"/>
  <c r="H418" i="1"/>
  <c r="H419" i="1"/>
  <c r="H420" i="1"/>
  <c r="H421" i="1"/>
  <c r="H422" i="1"/>
  <c r="H423" i="1"/>
  <c r="H424" i="1"/>
  <c r="I425" i="1"/>
  <c r="H426" i="1"/>
  <c r="H427" i="1"/>
  <c r="H428" i="1"/>
  <c r="H429" i="1"/>
  <c r="H430" i="1"/>
  <c r="H431" i="1"/>
  <c r="H432" i="1"/>
  <c r="I432" i="1"/>
  <c r="H433" i="1"/>
  <c r="I433" i="1"/>
  <c r="I434" i="1"/>
  <c r="H435" i="1"/>
  <c r="H436" i="1"/>
  <c r="H437" i="1"/>
  <c r="H438" i="1"/>
  <c r="H439" i="1"/>
  <c r="H440" i="1"/>
  <c r="H441" i="1"/>
  <c r="H442" i="1"/>
  <c r="I443" i="1"/>
  <c r="H444" i="1"/>
  <c r="H445" i="1"/>
  <c r="H446" i="1"/>
  <c r="H447" i="1"/>
  <c r="H448" i="1"/>
  <c r="H449" i="1"/>
  <c r="H450" i="1"/>
  <c r="H451" i="1"/>
  <c r="I452" i="1"/>
  <c r="H453" i="1"/>
  <c r="H454" i="1"/>
  <c r="H455" i="1"/>
  <c r="H456" i="1"/>
  <c r="H457" i="1"/>
  <c r="H458" i="1"/>
  <c r="H459" i="1"/>
  <c r="I460" i="1"/>
  <c r="H461" i="1"/>
  <c r="H462" i="1"/>
  <c r="H463" i="1"/>
  <c r="H464" i="1"/>
  <c r="H465" i="1"/>
  <c r="I466" i="1"/>
  <c r="H467" i="1"/>
  <c r="H468" i="1"/>
  <c r="H469" i="1"/>
  <c r="H470" i="1"/>
  <c r="H471" i="1"/>
  <c r="I472" i="1"/>
  <c r="H473" i="1"/>
  <c r="H474" i="1"/>
  <c r="H475" i="1"/>
  <c r="H476" i="1"/>
  <c r="H477" i="1"/>
  <c r="H478" i="1"/>
  <c r="I478" i="1"/>
  <c r="H479" i="1"/>
  <c r="I479" i="1"/>
  <c r="I480" i="1"/>
  <c r="H481" i="1"/>
  <c r="H482" i="1"/>
  <c r="H483" i="1"/>
  <c r="H484" i="1"/>
  <c r="H485" i="1"/>
  <c r="I486" i="1"/>
  <c r="H487" i="1"/>
  <c r="H488" i="1"/>
  <c r="H489" i="1"/>
  <c r="H490" i="1"/>
  <c r="H491" i="1"/>
  <c r="H492" i="1"/>
  <c r="H493" i="1"/>
  <c r="I494" i="1"/>
  <c r="H495" i="1"/>
  <c r="H496" i="1"/>
  <c r="H497" i="1"/>
  <c r="H498" i="1"/>
  <c r="H499" i="1"/>
  <c r="I500" i="1"/>
  <c r="H501" i="1"/>
  <c r="H502" i="1"/>
  <c r="H503" i="1"/>
  <c r="H504" i="1"/>
  <c r="H505" i="1"/>
  <c r="H506" i="1"/>
  <c r="H507" i="1"/>
  <c r="H508" i="1"/>
  <c r="H509" i="1"/>
  <c r="I510" i="1"/>
  <c r="H511" i="1"/>
  <c r="H512" i="1"/>
  <c r="H513" i="1"/>
  <c r="H514" i="1"/>
  <c r="H515" i="1"/>
  <c r="H516" i="1"/>
  <c r="H517" i="1"/>
  <c r="H518" i="1"/>
  <c r="I519" i="1"/>
  <c r="H520" i="1"/>
  <c r="H521" i="1"/>
  <c r="H522" i="1"/>
  <c r="H523" i="1"/>
  <c r="I524" i="1"/>
  <c r="H525" i="1"/>
  <c r="H526" i="1"/>
  <c r="H527" i="1"/>
  <c r="H528" i="1"/>
  <c r="H529" i="1"/>
  <c r="I530" i="1"/>
  <c r="H531" i="1"/>
  <c r="I532" i="1"/>
  <c r="H533" i="1"/>
  <c r="H534" i="1"/>
  <c r="H535" i="1"/>
  <c r="H536" i="1"/>
  <c r="I537" i="1"/>
  <c r="H538" i="1"/>
  <c r="I539" i="1"/>
  <c r="H540" i="1"/>
  <c r="H541" i="1"/>
  <c r="H542" i="1"/>
  <c r="H543" i="1"/>
  <c r="H544" i="1"/>
  <c r="I545" i="1"/>
  <c r="H546" i="1"/>
  <c r="H547" i="1"/>
  <c r="H548" i="1"/>
  <c r="H549" i="1"/>
  <c r="H550" i="1"/>
  <c r="H551" i="1"/>
  <c r="I551" i="1"/>
  <c r="H552" i="1"/>
  <c r="I552" i="1"/>
  <c r="H553" i="1"/>
  <c r="I553" i="1"/>
  <c r="H554" i="1"/>
  <c r="I554" i="1"/>
  <c r="H555" i="1"/>
  <c r="I555" i="1"/>
  <c r="H556" i="1"/>
  <c r="I556" i="1"/>
  <c r="H557" i="1"/>
  <c r="I557" i="1"/>
  <c r="H558" i="1"/>
  <c r="I558" i="1"/>
  <c r="H559" i="1"/>
  <c r="I559" i="1"/>
  <c r="H560" i="1"/>
  <c r="I560" i="1"/>
  <c r="H561" i="1"/>
  <c r="I561" i="1"/>
  <c r="H562" i="1"/>
  <c r="I562" i="1"/>
  <c r="H563" i="1"/>
  <c r="I563" i="1"/>
  <c r="H564" i="1"/>
  <c r="I564" i="1"/>
  <c r="H565" i="1"/>
  <c r="I565" i="1"/>
  <c r="H566" i="1"/>
  <c r="I566" i="1"/>
  <c r="H567" i="1"/>
  <c r="I567" i="1"/>
  <c r="H568" i="1"/>
  <c r="I568" i="1"/>
  <c r="H569" i="1"/>
  <c r="I569" i="1"/>
  <c r="H570" i="1"/>
  <c r="I570" i="1"/>
  <c r="H571" i="1"/>
  <c r="I571" i="1"/>
  <c r="H572" i="1"/>
  <c r="I572" i="1"/>
  <c r="H573" i="1"/>
  <c r="I573" i="1"/>
  <c r="H574" i="1"/>
  <c r="I574" i="1"/>
  <c r="H575" i="1"/>
  <c r="I575" i="1"/>
  <c r="B576" i="1"/>
  <c r="I576" i="1"/>
  <c r="B577" i="1"/>
  <c r="H577" i="1"/>
  <c r="H578" i="1"/>
  <c r="H579" i="1"/>
  <c r="H580" i="1"/>
  <c r="D581" i="1"/>
  <c r="I581" i="1"/>
  <c r="H582" i="1"/>
  <c r="D583" i="1"/>
  <c r="H583" i="1"/>
  <c r="D584" i="1"/>
  <c r="I584" i="1"/>
  <c r="H585" i="1"/>
  <c r="H586" i="1"/>
  <c r="H587" i="1"/>
  <c r="D588" i="1"/>
  <c r="I588" i="1"/>
  <c r="H589" i="1"/>
  <c r="D590" i="1"/>
  <c r="H590" i="1"/>
  <c r="I591" i="1"/>
  <c r="H592" i="1"/>
  <c r="H593" i="1"/>
  <c r="I594" i="1"/>
  <c r="H595" i="1"/>
  <c r="H596" i="1"/>
  <c r="D597" i="1"/>
  <c r="I597" i="1"/>
  <c r="H598" i="1"/>
  <c r="D599" i="1"/>
  <c r="H599" i="1"/>
  <c r="I600" i="1"/>
  <c r="H601" i="1"/>
  <c r="H602" i="1"/>
  <c r="I603" i="1"/>
  <c r="H604" i="1"/>
  <c r="H605" i="1"/>
  <c r="H606" i="1"/>
  <c r="H607" i="1"/>
  <c r="D608" i="1"/>
  <c r="I608" i="1"/>
  <c r="D609" i="1"/>
  <c r="I609" i="1"/>
  <c r="H610" i="1"/>
  <c r="D611" i="1"/>
  <c r="H611" i="1"/>
  <c r="I612" i="1"/>
  <c r="H613" i="1"/>
  <c r="H614" i="1"/>
  <c r="I615" i="1"/>
  <c r="H616" i="1"/>
  <c r="H617" i="1"/>
  <c r="I618" i="1"/>
  <c r="H619" i="1"/>
  <c r="H620" i="1"/>
  <c r="I621" i="1"/>
  <c r="H622" i="1"/>
  <c r="H623" i="1"/>
  <c r="H624" i="1"/>
  <c r="H625" i="1"/>
  <c r="H626" i="1"/>
  <c r="I627" i="1"/>
  <c r="I628" i="1"/>
  <c r="I629" i="1"/>
  <c r="D630" i="1"/>
  <c r="I630" i="1"/>
  <c r="I631" i="1"/>
  <c r="I632" i="1"/>
  <c r="I633" i="1"/>
  <c r="I634" i="1"/>
  <c r="H635" i="1"/>
  <c r="H636" i="1"/>
  <c r="H637" i="1"/>
  <c r="H638" i="1"/>
  <c r="H639" i="1"/>
  <c r="H640" i="1"/>
  <c r="H641" i="1"/>
  <c r="H642" i="1"/>
  <c r="H643" i="1"/>
  <c r="H644" i="1"/>
  <c r="H645" i="1"/>
  <c r="H646" i="1"/>
  <c r="H647" i="1"/>
  <c r="D648" i="1"/>
  <c r="H648" i="1"/>
  <c r="H649" i="1"/>
  <c r="D650" i="1"/>
  <c r="H650" i="1"/>
  <c r="D651" i="1"/>
  <c r="H651" i="1"/>
  <c r="H652" i="1"/>
  <c r="D653"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I689" i="1"/>
  <c r="H690" i="1"/>
  <c r="H691" i="1"/>
  <c r="H692" i="1"/>
  <c r="H693" i="1"/>
  <c r="H694" i="1"/>
  <c r="H695" i="1"/>
  <c r="I696" i="1"/>
  <c r="H697" i="1"/>
  <c r="H698" i="1"/>
  <c r="H699" i="1"/>
  <c r="H700" i="1"/>
  <c r="H701" i="1"/>
  <c r="H702" i="1"/>
  <c r="H703" i="1"/>
  <c r="I704" i="1"/>
  <c r="H705" i="1"/>
  <c r="H706" i="1"/>
  <c r="I707" i="1"/>
  <c r="I708" i="1"/>
  <c r="I709" i="1"/>
  <c r="I710" i="1"/>
  <c r="I711" i="1"/>
  <c r="I712" i="1"/>
  <c r="H713" i="1"/>
  <c r="H714" i="1"/>
  <c r="H715" i="1"/>
  <c r="H716" i="1"/>
  <c r="H717" i="1"/>
  <c r="H718" i="1"/>
  <c r="H719" i="1"/>
  <c r="I720" i="1"/>
  <c r="H721" i="1"/>
  <c r="H722" i="1"/>
  <c r="H723" i="1"/>
  <c r="H724" i="1"/>
  <c r="H725" i="1"/>
  <c r="H726" i="1"/>
  <c r="H727" i="1"/>
  <c r="I728" i="1"/>
  <c r="H729" i="1"/>
  <c r="H730" i="1"/>
  <c r="H731" i="1"/>
  <c r="H732" i="1"/>
  <c r="H733" i="1"/>
  <c r="H734" i="1"/>
  <c r="H735" i="1"/>
  <c r="I736" i="1"/>
  <c r="H737" i="1"/>
  <c r="H738" i="1"/>
  <c r="H739" i="1"/>
  <c r="H740" i="1"/>
  <c r="H741" i="1"/>
  <c r="H742" i="1"/>
  <c r="H743" i="1"/>
  <c r="I744" i="1"/>
  <c r="H745" i="1"/>
  <c r="H746" i="1"/>
  <c r="H747" i="1"/>
  <c r="H748" i="1"/>
  <c r="H749" i="1"/>
  <c r="H750" i="1"/>
  <c r="H751" i="1"/>
  <c r="I752" i="1"/>
  <c r="H753" i="1"/>
  <c r="H754" i="1"/>
  <c r="H755" i="1"/>
  <c r="H756" i="1"/>
  <c r="H757" i="1"/>
  <c r="H758" i="1"/>
  <c r="H759" i="1"/>
  <c r="H760" i="1"/>
  <c r="I760" i="1"/>
  <c r="H761" i="1"/>
  <c r="I761" i="1"/>
  <c r="I762" i="1"/>
  <c r="H763" i="1"/>
  <c r="H764" i="1"/>
  <c r="H765" i="1"/>
  <c r="H766" i="1"/>
  <c r="H767" i="1"/>
  <c r="H768" i="1"/>
  <c r="H769" i="1"/>
  <c r="H770" i="1"/>
  <c r="I771" i="1"/>
  <c r="H772" i="1"/>
  <c r="H773" i="1"/>
  <c r="H774" i="1"/>
  <c r="H775" i="1"/>
  <c r="H776" i="1"/>
  <c r="H777" i="1"/>
  <c r="H778" i="1"/>
  <c r="I779" i="1"/>
  <c r="H780" i="1"/>
  <c r="H781" i="1"/>
  <c r="H782" i="1"/>
  <c r="H783" i="1"/>
  <c r="H784" i="1"/>
  <c r="I785" i="1"/>
  <c r="H786" i="1"/>
  <c r="H787" i="1"/>
  <c r="H788" i="1"/>
  <c r="H789" i="1"/>
  <c r="H790" i="1"/>
  <c r="H791" i="1"/>
  <c r="H792" i="1"/>
  <c r="I793" i="1"/>
  <c r="H794" i="1"/>
  <c r="H795" i="1"/>
  <c r="H796" i="1"/>
  <c r="H797" i="1"/>
  <c r="H798" i="1"/>
  <c r="I799" i="1"/>
  <c r="H800" i="1"/>
  <c r="H801" i="1"/>
  <c r="H802" i="1"/>
  <c r="H803" i="1"/>
  <c r="H804" i="1"/>
  <c r="H805" i="1"/>
  <c r="H806" i="1"/>
  <c r="I807" i="1"/>
  <c r="H808" i="1"/>
  <c r="H809" i="1"/>
  <c r="H810" i="1"/>
  <c r="H811" i="1"/>
  <c r="H812" i="1"/>
  <c r="H813" i="1"/>
  <c r="H814" i="1"/>
  <c r="I815" i="1"/>
  <c r="H816" i="1"/>
  <c r="H817" i="1"/>
  <c r="H818" i="1"/>
  <c r="H819" i="1"/>
  <c r="H820" i="1"/>
  <c r="H821" i="1"/>
  <c r="H822" i="1"/>
  <c r="B823" i="1"/>
  <c r="I823" i="1"/>
  <c r="B824" i="1"/>
  <c r="H824" i="1"/>
  <c r="H825" i="1"/>
  <c r="H826" i="1"/>
  <c r="H827" i="1"/>
  <c r="D828" i="1"/>
  <c r="I828" i="1"/>
  <c r="H829" i="1"/>
  <c r="H830" i="1"/>
  <c r="D831" i="1"/>
  <c r="H831" i="1"/>
  <c r="I832" i="1"/>
  <c r="H833" i="1"/>
  <c r="H834" i="1"/>
  <c r="H835" i="1"/>
  <c r="H836" i="1"/>
  <c r="D837" i="1"/>
  <c r="I837" i="1"/>
  <c r="H838" i="1"/>
  <c r="I838" i="1"/>
  <c r="H839" i="1"/>
  <c r="I839" i="1"/>
  <c r="H840" i="1"/>
  <c r="I840" i="1"/>
  <c r="H841" i="1"/>
  <c r="I841" i="1"/>
  <c r="H842" i="1"/>
  <c r="I842" i="1"/>
  <c r="H843" i="1"/>
  <c r="I843" i="1"/>
  <c r="H844" i="1"/>
  <c r="I844" i="1"/>
  <c r="H845" i="1"/>
  <c r="I845" i="1"/>
  <c r="H846" i="1"/>
  <c r="I846" i="1"/>
  <c r="H847" i="1"/>
  <c r="I847" i="1"/>
  <c r="H848" i="1"/>
  <c r="I848" i="1"/>
  <c r="H849" i="1"/>
  <c r="I849" i="1"/>
  <c r="H850" i="1"/>
  <c r="I850" i="1"/>
  <c r="H851" i="1"/>
  <c r="I851" i="1"/>
  <c r="H852" i="1"/>
  <c r="I852" i="1"/>
  <c r="H853" i="1"/>
  <c r="I853" i="1"/>
  <c r="H854" i="1"/>
  <c r="I854" i="1"/>
  <c r="H855" i="1"/>
  <c r="I855" i="1"/>
  <c r="H856" i="1"/>
  <c r="I856" i="1"/>
  <c r="H857" i="1"/>
  <c r="I857" i="1"/>
  <c r="H858" i="1"/>
  <c r="I858" i="1"/>
  <c r="H859" i="1"/>
  <c r="I859" i="1"/>
  <c r="H860" i="1"/>
  <c r="I860" i="1"/>
  <c r="H861" i="1"/>
  <c r="I861" i="1"/>
  <c r="H862" i="1"/>
  <c r="I862" i="1"/>
  <c r="D863" i="1"/>
  <c r="I863" i="1"/>
  <c r="H864" i="1"/>
  <c r="H865" i="1"/>
  <c r="D866" i="1"/>
  <c r="H866" i="1"/>
  <c r="I867" i="1"/>
  <c r="H868" i="1"/>
  <c r="H869" i="1"/>
  <c r="H870" i="1"/>
  <c r="H871" i="1"/>
  <c r="I872" i="1"/>
  <c r="H873" i="1"/>
  <c r="H874" i="1"/>
  <c r="H875" i="1"/>
  <c r="H876" i="1"/>
  <c r="H877" i="1"/>
  <c r="H878" i="1"/>
  <c r="I878" i="1"/>
  <c r="H879" i="1"/>
  <c r="I879" i="1"/>
  <c r="I880" i="1"/>
  <c r="H881" i="1"/>
  <c r="H882" i="1"/>
  <c r="H883" i="1"/>
  <c r="H884" i="1"/>
  <c r="D885" i="1"/>
  <c r="I885" i="1"/>
  <c r="H886" i="1"/>
  <c r="H887" i="1"/>
  <c r="H888" i="1"/>
  <c r="H889" i="1"/>
  <c r="I890" i="1"/>
  <c r="H891" i="1"/>
  <c r="H892" i="1"/>
  <c r="H893" i="1"/>
  <c r="H894" i="1"/>
  <c r="H895" i="1"/>
  <c r="I896" i="1"/>
  <c r="H897" i="1"/>
  <c r="H898" i="1"/>
  <c r="H899" i="1"/>
  <c r="H900" i="1"/>
  <c r="H901" i="1"/>
  <c r="I902" i="1"/>
  <c r="I903" i="1"/>
  <c r="H904" i="1"/>
  <c r="H905" i="1"/>
  <c r="H906" i="1"/>
  <c r="H907" i="1"/>
  <c r="H908" i="1"/>
  <c r="I909" i="1"/>
  <c r="H910" i="1"/>
  <c r="D911" i="1"/>
  <c r="I911" i="1"/>
  <c r="H912" i="1"/>
  <c r="H913" i="1"/>
  <c r="I914" i="1"/>
  <c r="H915" i="1"/>
  <c r="H916" i="1"/>
  <c r="D917" i="1"/>
  <c r="I917" i="1"/>
  <c r="H918" i="1"/>
  <c r="H919" i="1"/>
  <c r="D920" i="1"/>
  <c r="H920" i="1"/>
  <c r="I921" i="1"/>
  <c r="H922" i="1"/>
  <c r="H923" i="1"/>
  <c r="I924" i="1"/>
  <c r="H925" i="1"/>
  <c r="H926" i="1"/>
  <c r="D927" i="1"/>
  <c r="I927" i="1"/>
  <c r="H928" i="1"/>
  <c r="H929" i="1"/>
  <c r="D930" i="1"/>
  <c r="H930" i="1"/>
  <c r="I931" i="1"/>
  <c r="H932" i="1"/>
  <c r="H933" i="1"/>
  <c r="D934" i="1"/>
  <c r="I934" i="1"/>
  <c r="H935" i="1"/>
  <c r="H936" i="1"/>
  <c r="I937" i="1"/>
  <c r="H938" i="1"/>
  <c r="H939" i="1"/>
  <c r="I940" i="1"/>
  <c r="H941" i="1"/>
  <c r="H942" i="1"/>
  <c r="I943" i="1"/>
  <c r="H944" i="1"/>
  <c r="H945" i="1"/>
  <c r="I946" i="1"/>
  <c r="H947" i="1"/>
  <c r="H948" i="1"/>
  <c r="H949" i="1"/>
  <c r="H950" i="1"/>
  <c r="H951" i="1"/>
  <c r="H952" i="1"/>
  <c r="H953" i="1"/>
  <c r="I954" i="1"/>
  <c r="H955" i="1"/>
  <c r="I956" i="1"/>
  <c r="H957" i="1"/>
  <c r="H958" i="1"/>
  <c r="H959" i="1"/>
  <c r="H960" i="1"/>
  <c r="H961" i="1"/>
  <c r="H962" i="1"/>
  <c r="H963" i="1"/>
  <c r="H964" i="1"/>
  <c r="H965" i="1"/>
  <c r="H966" i="1"/>
  <c r="H967" i="1"/>
  <c r="H968" i="1"/>
  <c r="H969" i="1"/>
  <c r="H970" i="1"/>
  <c r="H971" i="1"/>
  <c r="H972" i="1"/>
  <c r="H973" i="1"/>
  <c r="H974" i="1"/>
  <c r="H975" i="1"/>
  <c r="H976" i="1"/>
  <c r="H977" i="1"/>
  <c r="I978" i="1"/>
  <c r="I979" i="1"/>
  <c r="I980" i="1"/>
  <c r="D981" i="1"/>
  <c r="I981" i="1"/>
  <c r="I982" i="1"/>
  <c r="I983" i="1"/>
  <c r="H984" i="1"/>
  <c r="H985" i="1"/>
  <c r="H986" i="1"/>
  <c r="H987" i="1"/>
  <c r="H988" i="1"/>
  <c r="H989" i="1"/>
  <c r="H990" i="1"/>
  <c r="H991" i="1"/>
  <c r="H992" i="1"/>
  <c r="H993" i="1"/>
  <c r="H994" i="1"/>
  <c r="H995" i="1"/>
  <c r="D996" i="1"/>
  <c r="H996" i="1"/>
  <c r="H997" i="1"/>
  <c r="H998" i="1"/>
  <c r="D999" i="1"/>
  <c r="H999" i="1"/>
  <c r="D1000" i="1"/>
  <c r="H1000" i="1"/>
  <c r="H1001" i="1"/>
  <c r="H1002" i="1"/>
  <c r="D1003" i="1"/>
  <c r="H1003" i="1"/>
  <c r="H1004" i="1"/>
  <c r="H1005" i="1"/>
  <c r="H1006" i="1"/>
  <c r="H1007" i="1"/>
  <c r="H1008" i="1"/>
  <c r="H1009" i="1"/>
  <c r="H1010" i="1"/>
  <c r="H1011" i="1"/>
  <c r="H1012" i="1"/>
  <c r="H1013" i="1"/>
  <c r="H1014" i="1"/>
  <c r="H1015" i="1"/>
  <c r="H1016" i="1"/>
  <c r="H1017" i="1"/>
  <c r="I1018" i="1"/>
  <c r="H1019" i="1"/>
  <c r="H1020" i="1"/>
  <c r="H1021" i="1"/>
  <c r="H1022" i="1"/>
  <c r="H1023" i="1"/>
  <c r="H1024" i="1"/>
  <c r="I1025" i="1"/>
  <c r="H1026" i="1"/>
  <c r="H1027" i="1"/>
  <c r="H1028" i="1"/>
  <c r="H1029" i="1"/>
  <c r="H1030" i="1"/>
  <c r="H1031" i="1"/>
  <c r="I1032" i="1"/>
  <c r="H1033" i="1"/>
  <c r="H1034" i="1"/>
  <c r="H1035" i="1"/>
  <c r="H1036" i="1"/>
  <c r="H1037" i="1"/>
  <c r="H1038" i="1"/>
  <c r="H1039" i="1"/>
  <c r="I1040" i="1"/>
  <c r="H1041" i="1"/>
  <c r="H1042" i="1"/>
  <c r="H1043" i="1"/>
  <c r="H1044" i="1"/>
  <c r="H1045" i="1"/>
  <c r="H1046" i="1"/>
  <c r="H1047" i="1"/>
  <c r="H1048" i="1"/>
  <c r="H1049" i="1"/>
  <c r="I1050" i="1"/>
  <c r="H1051" i="1"/>
  <c r="H1052" i="1"/>
  <c r="I1053" i="1"/>
  <c r="I1054" i="1"/>
  <c r="H1055" i="1"/>
  <c r="H1056" i="1"/>
  <c r="H1057" i="1"/>
  <c r="H1058" i="1"/>
  <c r="I1059" i="1"/>
  <c r="H1060" i="1"/>
  <c r="I1061" i="1"/>
  <c r="H1062" i="1"/>
  <c r="H1063" i="1"/>
  <c r="H1064" i="1"/>
  <c r="H1065" i="1"/>
  <c r="I1066" i="1"/>
  <c r="H1067" i="1"/>
  <c r="H1068" i="1"/>
  <c r="H1069" i="1"/>
  <c r="H1070" i="1"/>
  <c r="H1071" i="1"/>
  <c r="H1072" i="1"/>
  <c r="I1072" i="1"/>
  <c r="H1073" i="1"/>
  <c r="I1073" i="1"/>
  <c r="I1074" i="1"/>
  <c r="H1075" i="1"/>
  <c r="H1076" i="1"/>
  <c r="H1077" i="1"/>
  <c r="H1078" i="1"/>
  <c r="H1079" i="1"/>
  <c r="H1080" i="1"/>
  <c r="I1081" i="1"/>
  <c r="H1082" i="1"/>
  <c r="H1083" i="1"/>
  <c r="I1084" i="1"/>
  <c r="I1085" i="1"/>
  <c r="I1086" i="1"/>
  <c r="I1087" i="1"/>
  <c r="I1088" i="1"/>
  <c r="H1089" i="1"/>
  <c r="H1090" i="1"/>
  <c r="H1091" i="1"/>
  <c r="H1092" i="1"/>
  <c r="H1093" i="1"/>
  <c r="I1094" i="1"/>
  <c r="H1095" i="1"/>
  <c r="H1096" i="1"/>
  <c r="H1097" i="1"/>
  <c r="H1098" i="1"/>
  <c r="H1099" i="1"/>
  <c r="I1100" i="1"/>
  <c r="H1101" i="1"/>
  <c r="H1102" i="1"/>
  <c r="H1103" i="1"/>
  <c r="H1104" i="1"/>
  <c r="H1105" i="1"/>
  <c r="I1106" i="1"/>
  <c r="H1107" i="1"/>
  <c r="H1108" i="1"/>
  <c r="H1109" i="1"/>
  <c r="H1110" i="1"/>
  <c r="H1111" i="1"/>
  <c r="H1112" i="1"/>
  <c r="H1113" i="1"/>
  <c r="I1114" i="1"/>
  <c r="H1115" i="1"/>
  <c r="H1116" i="1"/>
  <c r="H1117" i="1"/>
  <c r="H1118" i="1"/>
  <c r="H1119" i="1"/>
  <c r="I1120" i="1"/>
  <c r="H1121" i="1"/>
  <c r="H1122" i="1"/>
  <c r="H1123" i="1"/>
  <c r="H1124" i="1"/>
  <c r="H1125" i="1"/>
  <c r="I1126" i="1"/>
  <c r="H1127" i="1"/>
  <c r="H1128" i="1"/>
  <c r="H1129" i="1"/>
  <c r="H1130" i="1"/>
  <c r="H1131" i="1"/>
  <c r="H1132" i="1"/>
  <c r="H1133" i="1"/>
  <c r="H1134" i="1"/>
  <c r="I1135" i="1"/>
  <c r="H1136" i="1"/>
  <c r="H1137" i="1"/>
  <c r="H1138" i="1"/>
  <c r="D1139" i="1"/>
  <c r="I1139" i="1"/>
  <c r="H1140" i="1"/>
  <c r="I1141" i="1"/>
  <c r="H1142" i="1"/>
  <c r="H1143" i="1"/>
  <c r="H1144" i="1"/>
  <c r="H1145" i="1"/>
  <c r="H1146" i="1"/>
  <c r="H1147" i="1"/>
  <c r="H1148" i="1"/>
  <c r="I1149" i="1"/>
  <c r="H1150" i="1"/>
  <c r="H1151" i="1"/>
  <c r="H1152" i="1"/>
  <c r="H1153" i="1"/>
  <c r="I1154" i="1"/>
  <c r="H1155" i="1"/>
  <c r="H1156" i="1"/>
  <c r="H1157" i="1"/>
  <c r="H1158" i="1"/>
  <c r="I1159" i="1"/>
  <c r="I1160" i="1"/>
  <c r="I1161" i="1"/>
  <c r="H1162" i="1"/>
  <c r="H1163" i="1"/>
  <c r="H1164" i="1"/>
  <c r="H1165" i="1"/>
  <c r="I1166" i="1"/>
  <c r="H1167" i="1"/>
  <c r="H1168" i="1"/>
  <c r="H1169" i="1"/>
  <c r="I1170" i="1"/>
  <c r="H1171" i="1"/>
  <c r="I1172" i="1"/>
  <c r="H1173" i="1"/>
  <c r="H1174" i="1"/>
  <c r="H1175" i="1"/>
  <c r="H1176" i="1"/>
  <c r="H1177" i="1"/>
  <c r="H1178" i="1"/>
  <c r="H1179" i="1"/>
  <c r="I1180" i="1"/>
  <c r="I1181" i="1"/>
  <c r="I1182" i="1"/>
  <c r="I1183" i="1"/>
  <c r="I1184" i="1"/>
  <c r="I1185" i="1"/>
  <c r="H1186" i="1"/>
  <c r="H1187" i="1"/>
  <c r="H1188" i="1"/>
  <c r="H1189" i="1"/>
  <c r="H1190" i="1"/>
  <c r="H1191" i="1"/>
</calcChain>
</file>

<file path=xl/sharedStrings.xml><?xml version="1.0" encoding="utf-8"?>
<sst xmlns="http://schemas.openxmlformats.org/spreadsheetml/2006/main" count="8262" uniqueCount="935">
  <si>
    <t>Level</t>
  </si>
  <si>
    <t>Name</t>
  </si>
  <si>
    <t>Type</t>
  </si>
  <si>
    <t>Rev</t>
  </si>
  <si>
    <t>Description</t>
  </si>
  <si>
    <t>State</t>
  </si>
  <si>
    <t>U of M</t>
  </si>
  <si>
    <t>Qty</t>
  </si>
  <si>
    <t>Item Number</t>
  </si>
  <si>
    <t>General Notes</t>
  </si>
  <si>
    <t>Relationship Name</t>
  </si>
  <si>
    <t>Usage of Document</t>
  </si>
  <si>
    <t>Reference Designator</t>
  </si>
  <si>
    <t>Usage</t>
  </si>
  <si>
    <t>Consumable</t>
  </si>
  <si>
    <t>Part SLB</t>
  </si>
  <si>
    <t>AA</t>
  </si>
  <si>
    <t>TEST PART FOR TEMP USE</t>
  </si>
  <si>
    <t>Created</t>
  </si>
  <si>
    <t>EA - Each</t>
  </si>
  <si>
    <t>AC</t>
  </si>
  <si>
    <t>9-5/8 X 5-1/2 XMP (47-53.5), 13CR (80), HNBR (90-80-90), 5-1/2 (17) TENARIS BLUE, QUALITY CONTROL GRADE Q2</t>
  </si>
  <si>
    <t>Released</t>
  </si>
  <si>
    <t>Generated by BOM Upload I/F</t>
  </si>
  <si>
    <t>EBOM</t>
  </si>
  <si>
    <t>Uses</t>
  </si>
  <si>
    <t>BAR, DRIFT, 4.500 X 42.0 L, 4130 (80)</t>
  </si>
  <si>
    <t>PACKER DRIFT BAR</t>
  </si>
  <si>
    <t>Mfg Equipment Process</t>
  </si>
  <si>
    <t>MDS-1</t>
  </si>
  <si>
    <t>Material Specification List</t>
  </si>
  <si>
    <t>AJ</t>
  </si>
  <si>
    <t>MDS-1, 4130/4140/4145 80 KSI  22 HRC MAX</t>
  </si>
  <si>
    <t>MATERIAL SPECIFICATION</t>
  </si>
  <si>
    <t>Part Specification</t>
  </si>
  <si>
    <t>87808-700</t>
  </si>
  <si>
    <t>ProE Drawing</t>
  </si>
  <si>
    <t>AF</t>
  </si>
  <si>
    <t>BAR, DRIFT, GENERIC</t>
  </si>
  <si>
    <t>CSP-70</t>
  </si>
  <si>
    <t>Coating Specifications</t>
  </si>
  <si>
    <t>BC</t>
  </si>
  <si>
    <t>Process Application of Friction Reducing Film, Xylan 1425 - Unified Spec</t>
  </si>
  <si>
    <t>COAT ENTIRE LENGTH - OUTSIDE DIAMETER</t>
  </si>
  <si>
    <t>As Required</t>
  </si>
  <si>
    <t>MN-15</t>
  </si>
  <si>
    <t>Instruction-Procedure</t>
  </si>
  <si>
    <t>AZ</t>
  </si>
  <si>
    <t>PRODUCT IDENTIFICATION</t>
  </si>
  <si>
    <t>STAMP AT ID MARKER</t>
  </si>
  <si>
    <t>100781233D</t>
  </si>
  <si>
    <t>9-5/8 X 5-1/2, XMP, (47-53.5)</t>
  </si>
  <si>
    <t>Document SLB</t>
  </si>
  <si>
    <t>PROCEDURE, ASSEMBLY, XMP PACKERS (ALL TYPES)</t>
  </si>
  <si>
    <t>ASSEMBLY PROCEDURE</t>
  </si>
  <si>
    <t>ASSEMBLY, TEST CLAMP, 9-5/8 XMP, 41XX (110)</t>
  </si>
  <si>
    <t>QTY 1.0 REQ'D FOR HYDRO TEST</t>
  </si>
  <si>
    <t>IDENTIFY PER</t>
  </si>
  <si>
    <t>100512380D</t>
  </si>
  <si>
    <t>AB</t>
  </si>
  <si>
    <t>ASSEMBLY, TEST CLAMP, 9-5/8 XMP</t>
  </si>
  <si>
    <t>DRAWING IS FOR REPRESENTATION ONLY. FIXTURE DOES NOT HAVE TO BE ASSEMBLED PRIOR TO SHIPMENT</t>
  </si>
  <si>
    <t>CSP-99</t>
  </si>
  <si>
    <t>BB</t>
  </si>
  <si>
    <t>APPLICATION OF RUST PREVENTATIVES</t>
  </si>
  <si>
    <t>ENTIRE ASSEMBLY</t>
  </si>
  <si>
    <t>BUSHING, TEST CLAMP 9-5/8 XHP, 41XX (110)</t>
  </si>
  <si>
    <t>AD</t>
  </si>
  <si>
    <t>RETAINER, TEST CLAMP, 9-5/8 XMP, 4140 (110)</t>
  </si>
  <si>
    <t>ROD, TEST CLAMP, 9-5/8 XMP, 4140 (110)</t>
  </si>
  <si>
    <t>HEX NUT, 1-8 UNC STEEL, GRADE 8 ANSI/ASME B18.2.2, 1986</t>
  </si>
  <si>
    <t>WASHER, FLAT, 1.062 ID X 2.0 OD, STEEL</t>
  </si>
  <si>
    <t>LINE, CONTROL, 1/4 OD X 96 L</t>
  </si>
  <si>
    <t>CONTROL LINE DRIFT BAR</t>
  </si>
  <si>
    <t>100049210D</t>
  </si>
  <si>
    <t>AE</t>
  </si>
  <si>
    <t>LINE, CONTROL</t>
  </si>
  <si>
    <t>BAG &amp; TAG</t>
  </si>
  <si>
    <t>KIT, PERMANENT PLUG, 1/4 HDMC</t>
  </si>
  <si>
    <t>QTY 6.0 REQ'D FOR HYDRO TEST</t>
  </si>
  <si>
    <t>REFERENCE DRAWING, 1/4 HDMC PERMANENT PLUG</t>
  </si>
  <si>
    <t>Document</t>
  </si>
  <si>
    <t>SLB Products Quality Control Plan (QCP) Standard</t>
  </si>
  <si>
    <t>Standard</t>
  </si>
  <si>
    <t>Packaging of the HDMC Connector Kits</t>
  </si>
  <si>
    <t>SH710505</t>
  </si>
  <si>
    <t>Requirement</t>
  </si>
  <si>
    <t>AK</t>
  </si>
  <si>
    <t>Part Marking Methods Specification</t>
  </si>
  <si>
    <t>90006-070-00001</t>
  </si>
  <si>
    <t>Part</t>
  </si>
  <si>
    <t>FERRULE, FRONT, RYTON COATED, 1/4IN TUBING</t>
  </si>
  <si>
    <t>90006-071-00001</t>
  </si>
  <si>
    <t>FERRULE, BACK, RYTON COATED, 1/4IN TUBING</t>
  </si>
  <si>
    <t>PLUG, PERMANENT, 1/4 HDMC</t>
  </si>
  <si>
    <t>Seal-O-Ring-Quad-Ring-Etc.</t>
  </si>
  <si>
    <t>O-RING SZ 012 0.364 ID X 0.07 W 90A HNBR PARCO 2269</t>
  </si>
  <si>
    <t>ENTIRE PART</t>
  </si>
  <si>
    <t>Report Document</t>
  </si>
  <si>
    <t>AG</t>
  </si>
  <si>
    <t>TEMPLATE, HYDRO TEST PLAN/REPORT FOR ALL XMP PACKERS</t>
  </si>
  <si>
    <t>HYDRO TEST TEMPLATE</t>
  </si>
  <si>
    <t>ASSEMBLY CHECKLIST, 100781233, 9-5/8 X 5-1/2 XMP (47-53.5), 13CR (80), HNBR (90-80-90), 5-1/2 (17) TENARIS BLUE, QUALITY CONTROL GRADE Q2</t>
  </si>
  <si>
    <t>ASSEMBLY CHECKLIST</t>
  </si>
  <si>
    <t>TEST CAP, 4140 (125), 5-1/2 (17) TENARIS BLUE BOX</t>
  </si>
  <si>
    <t>CSP-83</t>
  </si>
  <si>
    <t>Connection Coatings For CAM-P And Premium Threads</t>
  </si>
  <si>
    <t>PREMIUM THREADS</t>
  </si>
  <si>
    <t>FLAG 1, STAMP</t>
  </si>
  <si>
    <t>NDE-22</t>
  </si>
  <si>
    <t>BA</t>
  </si>
  <si>
    <t>NDE-22; CONTINUOUS WET FLORESCENT MAGNETIC PARTICLE INSPECTION</t>
  </si>
  <si>
    <t xml:space="preserve">AFTER FINAL MACHINING, PRIOR TO COATING </t>
  </si>
  <si>
    <t>MDS-7</t>
  </si>
  <si>
    <t>MDS-7, 4140/4145, 125 KSI, 30-36 HRC</t>
  </si>
  <si>
    <t>100345861D</t>
  </si>
  <si>
    <t>TEST CAP/PLUG</t>
  </si>
  <si>
    <t>CSP-134</t>
  </si>
  <si>
    <t>AH</t>
  </si>
  <si>
    <t>Phosphating, Buffing (Polishing) and Oiling of Components</t>
  </si>
  <si>
    <t>BUFF 32 FINISH SURFACES</t>
  </si>
  <si>
    <t>TEST PLUG, 4140 (125), 5-1/2 (17) TENARIS BLUE PIN</t>
  </si>
  <si>
    <t>PISTON, BODY, 9-5/8 XMP, 4140 (110)</t>
  </si>
  <si>
    <t>MDS-204</t>
  </si>
  <si>
    <t>MDS-204, 4140/4145, 110 KSI</t>
  </si>
  <si>
    <t>FLAG 134, BUTTRESS THREADS ONLY</t>
  </si>
  <si>
    <t>CSP-28</t>
  </si>
  <si>
    <t>AM</t>
  </si>
  <si>
    <t>Glass Bead Peening</t>
  </si>
  <si>
    <t>FLAG 28, STUB ACME THREADS, OVERSPRAY ALLOWED</t>
  </si>
  <si>
    <t>100152647D</t>
  </si>
  <si>
    <t>PISTON, BODY, 9-5/8 XMP</t>
  </si>
  <si>
    <t>PISTON, HEAD, 9-5/8 XMP, 4130/4140 (80), QUALITY CONTROL GRADE Q2</t>
  </si>
  <si>
    <t>STAMP</t>
  </si>
  <si>
    <t>MDS-4</t>
  </si>
  <si>
    <t>MDS-4, 4130/4140/4145, L80 TYPE 1 EQUIVALENT</t>
  </si>
  <si>
    <t>MATERIAL</t>
  </si>
  <si>
    <t>STUB ACME THREADS, NO OVERSPRAY ALLOWED</t>
  </si>
  <si>
    <t>BUFF WHERE FLAGGED AND SURFACES WITH 63 FINISHES OR BETTER</t>
  </si>
  <si>
    <t>100152651D</t>
  </si>
  <si>
    <t>PISTON, HEAD, 9-5/8  XMP</t>
  </si>
  <si>
    <t>CIS-59</t>
  </si>
  <si>
    <t>General Spec</t>
  </si>
  <si>
    <t>STANDARD METHODS FOR ROCKWELL HARDNESS TESTING</t>
  </si>
  <si>
    <t>TEST HARDNESS</t>
  </si>
  <si>
    <t>AFTER MACHINING PRIOR TO COATING</t>
  </si>
  <si>
    <t>MANDREL, UPPER, 9-5/8 X 5-1/2 XMP (47-53.5), 13CR (80), 5-1/2 (17) TENARIS BLUE, QUALITY CONTROL GRADE Q2</t>
  </si>
  <si>
    <t>TEST HARDNESS AT FLAG 1</t>
  </si>
  <si>
    <t>FLAG 70, STUB ACME THREADS AND MARKED SURFACES, NO OVERSPRAY ALLOWED</t>
  </si>
  <si>
    <t>STANDARD MACHINING PROFILE, 1/4 HDMC, W/O ANTI-ROTATION, BORE-THROUGH</t>
  </si>
  <si>
    <t>1/4 HDMC MACHINING PROFILE</t>
  </si>
  <si>
    <t>CONTROL LINE DRIFT TEST</t>
  </si>
  <si>
    <t>KIT, 1/4 HDMC, SHORT, W/O ANTI-ROTATION</t>
  </si>
  <si>
    <t>MATING FITTING MUST FIT HAND TIGHT WHEN THE CONTROL LINE IS IN PLACE</t>
  </si>
  <si>
    <t>100729874D</t>
  </si>
  <si>
    <t>MANDREL, UPPER, 9-5/8 X 5-1/2 XMP (47-53.5)</t>
  </si>
  <si>
    <t>MDS-159</t>
  </si>
  <si>
    <t>MDS-159, 13Cr 80 KSI MIN YS</t>
  </si>
  <si>
    <t>FLAG 83, PREMIUM THREADS ONLY</t>
  </si>
  <si>
    <t>AFTER FINAL MACHINING, PRIOR TO COATING</t>
  </si>
  <si>
    <t>RING, LOWER RATCHET, 9-5/8 XMP, 4140/4145 (110)</t>
  </si>
  <si>
    <t>FLAG 134, BUFF FINE BUTTRESS THREADS</t>
  </si>
  <si>
    <t>100152700D</t>
  </si>
  <si>
    <t>AL</t>
  </si>
  <si>
    <t>RING, LOWER RATCHET, 9-5/8 XMP</t>
  </si>
  <si>
    <t>CHTS-24.40-01</t>
  </si>
  <si>
    <t>Heat Treat Specifications</t>
  </si>
  <si>
    <t>Carbon and Low Alloy Steels, Pre-Heat Treated, Stress Relieve For Machining</t>
  </si>
  <si>
    <t>STRESS RELIEVE AFTER MACHINING AND PRIOR TO SPLITTING</t>
  </si>
  <si>
    <t>FLAG 1, ETCH</t>
  </si>
  <si>
    <t>LOCK RING GAGE MANDREL (6.831 O.D., L80)</t>
  </si>
  <si>
    <t>TO TEST THE CLAMPING FORCE</t>
  </si>
  <si>
    <t>LOCK RING HEAT TREAT MANDREL (6.651 O.D., L80)</t>
  </si>
  <si>
    <t>FOR HEAT TREATING IF PART FAILS HOLD TEST</t>
  </si>
  <si>
    <t>SCREW, SHEAR, 1/2-13 X 1/2 LONG, SLOTTED, DOG POINT, 5000 LBS</t>
  </si>
  <si>
    <t>MDS-9</t>
  </si>
  <si>
    <t>MDS-9, 1015, 1018, ST-52 CARBON STEEL</t>
  </si>
  <si>
    <t>FLAG 70, COAT ON SCREW HEAD WITH GREEN PIGMENT XYLAN ONLY. GREEN TEFLON SPRAY PAINT CAN BE APPLIED ON SCREW HEAD AS AN ALTERNATIVE TO CSP-70</t>
  </si>
  <si>
    <t>CSP-142</t>
  </si>
  <si>
    <t>CSP-142: SHEAR TEST PROCEDURE TO MANUFACTURE SHEAR SCREWS AND PINS</t>
  </si>
  <si>
    <t>SHEAR TEST PROCEDURE</t>
  </si>
  <si>
    <t>100137281D</t>
  </si>
  <si>
    <t>SCREW, SHEAR, 1/2-13 X 1/2 LONG, SLOTTED, DOG POINT</t>
  </si>
  <si>
    <t>HOUSING, UPPER, 9-5/8 XMP, 925/718 (110), QUALITY CONTROL GRADE Q2</t>
  </si>
  <si>
    <t>FLAG 70, ENTIRE I.D.</t>
  </si>
  <si>
    <t>MDS-155</t>
  </si>
  <si>
    <t>MDS-155, 925 OR 718, 110 KSI MIN YIELD STRENGTH</t>
  </si>
  <si>
    <t>TEST HARDNESS AT FLAG 1 LOCATION</t>
  </si>
  <si>
    <t>NDE-12</t>
  </si>
  <si>
    <t>VISIBLE PENETRANT INSPECTION PROCEDURE FOR THE REMOVAL OF EXCESS PENETRANT BY WATER WASH OR BY SOLVENT REMOVABLE PROCESS</t>
  </si>
  <si>
    <t>AFTER FINAL MACHINING PRIOR TO COATING</t>
  </si>
  <si>
    <t>100152656D</t>
  </si>
  <si>
    <t>HOUSING, UPPER, 9-5/8 XMP</t>
  </si>
  <si>
    <t>RING, RATCHET, 9-5/8 XMP, 4140/4145 (110)</t>
  </si>
  <si>
    <t>100041035D</t>
  </si>
  <si>
    <t>RING, RATCHET, 9-5/8 XMP</t>
  </si>
  <si>
    <t>LOCK RING GAGE MANDREL (7.079 O.D., L80)</t>
  </si>
  <si>
    <t xml:space="preserve">TO TEST THE CLAMPING FORCE </t>
  </si>
  <si>
    <t>FLAG 134,ID BUTTRESS THREAD ONLY</t>
  </si>
  <si>
    <t>LOCK RING HEAT TREAT MANDREL (6.950 O.D., L80)</t>
  </si>
  <si>
    <t>FLAG 28, OD BUTTRESS THREADS ONLY</t>
  </si>
  <si>
    <t>THIMBLE, UPPER, 9-5/8  XMP (47-53.5), 4130/4140 (80)</t>
  </si>
  <si>
    <t>100237182D</t>
  </si>
  <si>
    <t>THIMBLE, UPPER, 9-5/8 XMP (47-53.5)</t>
  </si>
  <si>
    <t>CSP-16</t>
  </si>
  <si>
    <t>BG</t>
  </si>
  <si>
    <t>Zinc Phosphate for Low Alloy Steel and Carbon Steel - Unified Spec</t>
  </si>
  <si>
    <t>STACK, FOLD BACK ELEMENT, 9-5/8 (47-53.5), 9-7/8 (62.8), 10IN (68.7-71.54), HNBR ( 90-80-90 DURO), PREMIUM, MOLDED</t>
  </si>
  <si>
    <t>100216730D</t>
  </si>
  <si>
    <t>STACK, FOLD BACK ELEMENT, 9-5/8 (47-53.5), 9-7/8 (62.8), 10IN (68.7-71.54)</t>
  </si>
  <si>
    <t>ProE Assembly</t>
  </si>
  <si>
    <t>BACKUP, 9 5/8 PEEK , ELEMENT</t>
  </si>
  <si>
    <t>RING, END ELEMENT, FOLD BACK, 9-5/8 (47-53.5), 9-7/8 (62.8), 10 (68.7-71.54), 1018-1015</t>
  </si>
  <si>
    <t>RING, END ELEMENT, 9-5/8 (47-53.5), 9-7/8 (62.8), 10IN (68.7-71.54), HNBR (90), PREMIUM, MOLDED</t>
  </si>
  <si>
    <t>ELEMENT, CENTER, 9-5/8 (47-53.5), 9-7/8 (62.8), 10 (68.7-71.54), HNBR (80), PREMIUM, MOLDED</t>
  </si>
  <si>
    <t>THIMBLE, LOWER, 9-5/8 X 4-1/2 XMP (47-53.5), 4130/4140 (80)</t>
  </si>
  <si>
    <t>STAMPING PROCEDURE</t>
  </si>
  <si>
    <t>COAT ENTIRE PART</t>
  </si>
  <si>
    <t>COAT STUB ACME THREADS, NO OVERSPRAY ALLOWED</t>
  </si>
  <si>
    <t>100582838D</t>
  </si>
  <si>
    <t>THIMBLE, LOWER, 9-5/8 X 4-1/2 XMP (47-53.5)</t>
  </si>
  <si>
    <t>CONE, UPPER, 9-5/8 XMP (47-53.5), 41XX (110)</t>
  </si>
  <si>
    <t>100152701D</t>
  </si>
  <si>
    <t>CONE, UPPER, 9-5/8 XMP (47-53.5)</t>
  </si>
  <si>
    <t>SCREW, BARREL SLIP, 1/4-28 UNF-2A X .575, 4130/4140 (80), SHEAR VALUE 2,375 +/- 375 LBS</t>
  </si>
  <si>
    <t>TAG &amp; BAG</t>
  </si>
  <si>
    <t>69110-020</t>
  </si>
  <si>
    <t>SCREW, SHEAR, BARREL SLIP, 1/4-28 UNF-2A</t>
  </si>
  <si>
    <t>SHEAR TEST</t>
  </si>
  <si>
    <t>SLIP, BARREL, 9-5/8 X 5-1/2 XMP (47-53.5), 4340 (125), QUALITY CONTROL GRADE Q2</t>
  </si>
  <si>
    <t>ENTIRE PART, LEAVE TEETH SHARP DURING BLAST FOR PARKERIZING</t>
  </si>
  <si>
    <t>69110-010</t>
  </si>
  <si>
    <t>SLIP, BARREL, 9-5/8 (47-53.5)</t>
  </si>
  <si>
    <t>AFTER MILLING OF SLOTS</t>
  </si>
  <si>
    <t>MDS-214</t>
  </si>
  <si>
    <t>MDS-214, 4340, 125 KSI MIN YS</t>
  </si>
  <si>
    <t>FLAG 1, STAMP. ADDITIONALLY, ADD 47-53.5# AT FLAGGED LOCATION.</t>
  </si>
  <si>
    <t>CSP-86</t>
  </si>
  <si>
    <t>AU</t>
  </si>
  <si>
    <t>Ion Nitriding of Low Alloy and Stainless Steels</t>
  </si>
  <si>
    <t>APPLY TO TEETH SURFACES ONLY, MASK ALL REMAINING SURFACES</t>
  </si>
  <si>
    <t>BARREL SLIP MANUFACTURING PROCESS MAP</t>
  </si>
  <si>
    <t>MANUFACTURE PROCESS MAP</t>
  </si>
  <si>
    <t>Reference</t>
  </si>
  <si>
    <t>SCREW, BARREL SLIP, 10-32 UNF-2A X .535, 4130/4140 (80), SHEAR VALUE 1,250 +/- 250 LBS</t>
  </si>
  <si>
    <t>69162-011</t>
  </si>
  <si>
    <t>AW</t>
  </si>
  <si>
    <t>SCREW, SHEAR, BARREL SLIP, 10-32 UNF-2A</t>
  </si>
  <si>
    <t>CONE, LOWER, 9-5/8 XMP (47-53.5), 41XX (110)</t>
  </si>
  <si>
    <t>FLAG 28, STUB ACME THREAD, OVERSPRAY ALLOWED</t>
  </si>
  <si>
    <t>100152703D</t>
  </si>
  <si>
    <t>CONE, LOWER, 9-5/8  XMP (47-53.5)</t>
  </si>
  <si>
    <t>HOUSING, TAIL, 9-5/8 X 5-1/2 XMP (47-53.5), 4140/4145 (110)</t>
  </si>
  <si>
    <t>100152709D</t>
  </si>
  <si>
    <t>HOUSING, TAIL, 9-5/8 XMP (47-53.5)</t>
  </si>
  <si>
    <t>16846-366-07000</t>
  </si>
  <si>
    <t>O-RING #366</t>
  </si>
  <si>
    <t>CNMS-E2100</t>
  </si>
  <si>
    <t>Elastomer and Plastic Specifications</t>
  </si>
  <si>
    <t>O-Ring, Viton, 95 Durometer</t>
  </si>
  <si>
    <t>16846-ORG</t>
  </si>
  <si>
    <t>ProE Part</t>
  </si>
  <si>
    <t xml:space="preserve">VITON O-RING </t>
  </si>
  <si>
    <t>16846-362-07000</t>
  </si>
  <si>
    <t>O-RING #362</t>
  </si>
  <si>
    <t>16846-362</t>
  </si>
  <si>
    <t>44000-048-00001</t>
  </si>
  <si>
    <t>Screw Machine-Bolt</t>
  </si>
  <si>
    <t>SCREW, HEX FLAT COUNTERSUNK HEAD MACHINE, 1/4-20 UNC-3A X 3/8, ALLOY STEEL</t>
  </si>
  <si>
    <t>RING, GAGE, 9-5/8 (47-53.5), XMP, 4140 (110)</t>
  </si>
  <si>
    <t>100152713D</t>
  </si>
  <si>
    <t>RING, GAGE, 9-5/8 XMP (47-53.5)</t>
  </si>
  <si>
    <t>B015288</t>
  </si>
  <si>
    <t>SCREW, SKT HD CAP 8-32 X 3/8 ALLOY STL/12.9  ASME B18.3</t>
  </si>
  <si>
    <t>Material Spec</t>
  </si>
  <si>
    <t>STEEL FOR SOCKET HEAD CAP SCREWS ASTM A574 / ISO 12,9</t>
  </si>
  <si>
    <t>WASHER, RATCHET, 9-5/8 X 5-1/2 XMP</t>
  </si>
  <si>
    <t>100154655D</t>
  </si>
  <si>
    <t>WASHER, RATCHET, 9-5/8 XMP</t>
  </si>
  <si>
    <t>TORQUE KEY, SLIP, 7-5/8 X 4.000 QUANTUM MAX, 4130/4140 (110)</t>
  </si>
  <si>
    <t>MDS-171</t>
  </si>
  <si>
    <t>Metallic Material Specifications</t>
  </si>
  <si>
    <t>4130, 110 KSI</t>
  </si>
  <si>
    <t>ALTERNATE MATERIAL</t>
  </si>
  <si>
    <t>100022231D</t>
  </si>
  <si>
    <t>TORQUE KEY, SLIP, 7-5/8 X 4.00 QUANTUM MAX</t>
  </si>
  <si>
    <t>KEY, TORQUE, PISTON, 9-5/8, XMP, 4140 (125)</t>
  </si>
  <si>
    <t>100041141D</t>
  </si>
  <si>
    <t>KEY, TORQUE, PISTON, 9-5/8, XMP</t>
  </si>
  <si>
    <t>BACK-UP RING, BORE, CONTOURED - O-RING 366</t>
  </si>
  <si>
    <t>CNMS-P4000</t>
  </si>
  <si>
    <t>Glass Filled PEEK (Polyetheretherketone Polymer)</t>
  </si>
  <si>
    <t>18929-999</t>
  </si>
  <si>
    <t>CONTOURED BACK-UP RING (BORE SEAL)</t>
  </si>
  <si>
    <t>CONTOURED BACK-UP RING (ROD SEAL) F/ O-RING 362</t>
  </si>
  <si>
    <t>18928-999</t>
  </si>
  <si>
    <t>CONTOURED BACK-UP RING F/ROD SEAL</t>
  </si>
  <si>
    <t>44066-028-00001</t>
  </si>
  <si>
    <t>SCREW, SET, 3/8-16 UNC X .44 LONG, HEX SOCKET, CUP POINT, STAINLESS STEEL</t>
  </si>
  <si>
    <t>KEY, RATCHET RETAINING, 9-5/8 XMP, 4130/4140 (80)</t>
  </si>
  <si>
    <t>100041158D</t>
  </si>
  <si>
    <t>KEY, RATCHET RETAINING, 9-5/8 XMP</t>
  </si>
  <si>
    <t>LUG, PICKUP, 9-5/8 XMP, 4130/4140 (80)</t>
  </si>
  <si>
    <t>100152710D</t>
  </si>
  <si>
    <t>LUG, PICKUP, 9-5/8 XMP</t>
  </si>
  <si>
    <t>NUT, LOAD, 9-5/8 XMP, 4130/4140 (80)</t>
  </si>
  <si>
    <t>&lt;PRE&gt;COAT ENTIRE PART</t>
  </si>
  <si>
    <t>&lt;PRE&gt;COAT STUB ACME THREAD ONLY</t>
  </si>
  <si>
    <t>&lt;PRE&gt; STAMPING PROCEDURE</t>
  </si>
  <si>
    <t>&lt;PRE&gt;MATERIAL</t>
  </si>
  <si>
    <t>100152714D</t>
  </si>
  <si>
    <t>NUT, LOAD, 9-5/8, XMP, 4130 (80)</t>
  </si>
  <si>
    <t>NUT, LOAD 9-5/8, XMP</t>
  </si>
  <si>
    <t>MANDREL, LOWER, 9-5/8 X 5-1/2 XMP, 13CR (80), 5-1/2 (17) TENARIS BLUE PIN,  QUALITY GRADE Q2</t>
  </si>
  <si>
    <t>FLAG 70, STUB ACME THREADS, OVERSPRAY ALLOWED</t>
  </si>
  <si>
    <t>100232500D</t>
  </si>
  <si>
    <t>MANDREL, LOWER, 9-5/8 X 5-1/2 XMP</t>
  </si>
  <si>
    <t>REFERENCE DRAWING, 1/4 HDMC, W/O ANTI-ROTATION, LINE TERMINATION</t>
  </si>
  <si>
    <t>STANDARD MACHINING PROFILE, 1/4 HDMC, W/O ANTI-ROTATION, LINE TERMINATION</t>
  </si>
  <si>
    <t>100234040D</t>
  </si>
  <si>
    <t>ProE ASSEMBLY FOR USE IN UPPER LEVEL ASSEMBLIES</t>
  </si>
  <si>
    <t>REFERENCE DRAWING, 1/4 HDMC, W/O ANTI-ROTATION, BORE-THROUGH</t>
  </si>
  <si>
    <t>NUT, COMPRESSION, SHORT, 1/4 HDMC</t>
  </si>
  <si>
    <t>O-RING SZ 010 0.239 ID X 0.07 W 90A HNBR PARCO 2269</t>
  </si>
  <si>
    <t>TUBE, GUIDE, 1/4 CONTROL LINE, XMP</t>
  </si>
  <si>
    <t>100179382D</t>
  </si>
  <si>
    <t>TUBING, SEAMLESS, 7/16 OD, .367 ID, 20FT LONG, SS</t>
  </si>
  <si>
    <t>CUT TO LENGTH</t>
  </si>
  <si>
    <t>COUPLING, 5-1/2 17# TENARIS BLUE, XMP, 13CR (80), QUALITY CONTROL GRADE Q2</t>
  </si>
  <si>
    <t>100782034D</t>
  </si>
  <si>
    <t xml:space="preserve">COUPLING, 5-1/2 17# TENARIS BLUE BOX TO BOX </t>
  </si>
  <si>
    <t>FLAG 83, PREMIUM THREADS</t>
  </si>
  <si>
    <t>MANDREL, SLEEVE, 9-5/8, XMP, 4140 (110)</t>
  </si>
  <si>
    <t>FLAG 134, BUFF BUTTRESS THREADS ONLY</t>
  </si>
  <si>
    <t>100152702D</t>
  </si>
  <si>
    <t>MANDREL, SLEEVE, 9-5/8 XMP</t>
  </si>
  <si>
    <t>FLAG 28, STUB ACME THREADS ONLY, OVERSPRAY ALLOWED.</t>
  </si>
  <si>
    <t>HOUSING, INSERT, 9-5/8 XMP, 4130/4140 (80)</t>
  </si>
  <si>
    <t>100152650D</t>
  </si>
  <si>
    <t>HOUSING, INSERT, 9-5/8 XMP</t>
  </si>
  <si>
    <t>KIT, FITTING ACCESSORIES, 1/4 HDMC</t>
  </si>
  <si>
    <t>ASSEMBLY / TESTING AND SHIPPING ONLY</t>
  </si>
  <si>
    <t>PACKAGING SPECIFICATION FOR THE HDMC FITTINGS ACCESSORIES KITS</t>
  </si>
  <si>
    <t>PLUG, 1/16 NPT, HDMC</t>
  </si>
  <si>
    <t>PLUG, POLYETHYLENE, TAPERED, 3/8 INCH PIPE</t>
  </si>
  <si>
    <t>B038257</t>
  </si>
  <si>
    <t>MALE CONNECTOR, 1/4 O.D. TUBEX1/16 MNPT,SST</t>
  </si>
  <si>
    <t>HOLDER, TUBE, 9-5/8 XMP, 4130/4140/4145 (80)</t>
  </si>
  <si>
    <t>100152712D</t>
  </si>
  <si>
    <t>HOLDER, TUBE, 9 5/8 XMP</t>
  </si>
  <si>
    <t>PISTON, ANTI-PRESET, 9-5/8 XMP, 4130/4140/4145 (80), QUALITY CONTROL GRADE Q2</t>
  </si>
  <si>
    <t>100152659D</t>
  </si>
  <si>
    <t>PISTON, ANTIPRESET, 9-5/8 XMP</t>
  </si>
  <si>
    <t>HOUSING, ANTI-PRESET, 9-5/8 X 4-1/2 XMP (47-53.5), 4130/4140 (80), QUALITY CONTROL GRADE Q2</t>
  </si>
  <si>
    <t>100582769D</t>
  </si>
  <si>
    <t>HOUSING, ANTI-PRESET, 9-5/8 X 4-1/2 XMP (47-53.5)</t>
  </si>
  <si>
    <t>BUFF 63 FINISH SURFACES</t>
  </si>
  <si>
    <t>BLAST STUB ACME THREADS, NO OVERSPRAY ALLOWED</t>
  </si>
  <si>
    <t>16846-363-07000</t>
  </si>
  <si>
    <t>O-RING #363</t>
  </si>
  <si>
    <t>BACK-UP RING, BORE, CONTOURED - O-RING 363</t>
  </si>
  <si>
    <t>RING, ANTI-PRESET, SNAP, 9-5/8, XMP
4140 (110)</t>
  </si>
  <si>
    <t>100152698D</t>
  </si>
  <si>
    <t>ProE Part Family Table</t>
  </si>
  <si>
    <t>RING, SNAP, ANTI-PRESET, 9-5/8 XMP</t>
  </si>
  <si>
    <t>SCREW, SOCKET HEAD CAP, 1/2-13 X 3/4 LONG, DOGPOINT</t>
  </si>
  <si>
    <t>FOR HYDRO TEST ONLY</t>
  </si>
  <si>
    <t>IDENTIFY PER MN-15</t>
  </si>
  <si>
    <t>100080128D</t>
  </si>
  <si>
    <t>SRC Supplier Requirements Document</t>
  </si>
  <si>
    <t>Supplier Requirements Document, Machined Parts</t>
  </si>
  <si>
    <t>B076340XXXXXX</t>
  </si>
  <si>
    <t>SCREW,CAP 1/2-13 X 3/4LG, SOC HD STEEL</t>
  </si>
  <si>
    <t>SCREW, CAP, 1/2-13 UNC-2A X .455, LOW HEAD, ALLOY STEEL</t>
  </si>
  <si>
    <t>100041173D</t>
  </si>
  <si>
    <t>SCREW, CAP, 1/2-13 UNC, LOW HEAD</t>
  </si>
  <si>
    <t>SCREW, CAP, 1/2-13 X 1, LOW HEAD, ALLOY STEEL</t>
  </si>
  <si>
    <t>PART TO REWORK IF CREATED EXTERNALLY</t>
  </si>
  <si>
    <t>RAW MATERIAL IF CREATED INTERNALLY</t>
  </si>
  <si>
    <t>HOUSING, LOWER RATCHET, 9-5/8 XMP, 4130/4140 (80)</t>
  </si>
  <si>
    <t>100152708D</t>
  </si>
  <si>
    <t>HOUSING, LOWER RATCHET, 9-5/8 XMP</t>
  </si>
  <si>
    <t>SCREW, SHEAR, 7/16-14 X .600 LG. SLOTTED, DOG POINT, SHEAR VALUE (LBS) = 1500+/-150</t>
  </si>
  <si>
    <t>100138853D</t>
  </si>
  <si>
    <t>AN</t>
  </si>
  <si>
    <t>SCREW, SHEAR, 7/16-14 X .600 LG. SLOTTED, DOG POINT</t>
  </si>
  <si>
    <t>BAG AND TAG</t>
  </si>
  <si>
    <t>MDS-222, NAVAL BRASS</t>
  </si>
  <si>
    <t>MDS-239, BRONZE ALLOY 675</t>
  </si>
  <si>
    <t>ALTERNATIVE MATERIAL</t>
  </si>
  <si>
    <t>CONNECTOR, LOAD RING, 9-5/8, XMP, 4140 (110)</t>
  </si>
  <si>
    <t>100152704D</t>
  </si>
  <si>
    <t>CONNECTOR, LOAD RING, 9-5/8 XMP</t>
  </si>
  <si>
    <t>CONE STOP, 9-5/8 XMP, 41XX (80)</t>
  </si>
  <si>
    <t>100152705D</t>
  </si>
  <si>
    <t>CONE, STOP,  9-5/8 X 5-1/2 XMP</t>
  </si>
  <si>
    <t>RING, LOAD, 9-5/8 XMP, 4140/4145 (110)</t>
  </si>
  <si>
    <t>FLAG 28,  STUB ACME THREADS,  OVERSPRAY ALLOWED</t>
  </si>
  <si>
    <t>100152706D</t>
  </si>
  <si>
    <t>RING, LOAD, 9-5/8 XMP</t>
  </si>
  <si>
    <t>HEAT TREATMENT</t>
  </si>
  <si>
    <t>HOUSING, LOAD RING, 9-5/8 XMP, 4140/4145 (110)</t>
  </si>
  <si>
    <t>FLAG 28,  STUB ACME THREADS, OVERSPRAY ALLOWED</t>
  </si>
  <si>
    <t>100152707D</t>
  </si>
  <si>
    <t>HOUSING, LOAD RING, 9-5/8 XMP</t>
  </si>
  <si>
    <t>SCREW, SET, SOCKET, 1/4-20 X 5/16, CUP POINT, 316 SST</t>
  </si>
  <si>
    <t>100021422D</t>
  </si>
  <si>
    <t>SCREW, SET, SOCKET, 1/4"-20 X 5/16", CUP POINT, 316SST</t>
  </si>
  <si>
    <t>KEY, LOAD RING, 9-5/8 XMP, 4130/4140 (80)</t>
  </si>
  <si>
    <t>100194289D</t>
  </si>
  <si>
    <t>KEY, LOAD RING, 9 5/8 XMP PACKER</t>
  </si>
  <si>
    <t>9-5/8 X 7 XHP-BB (47-53.5), 625 PLUS (120), AFLAS (90-80-90), 7 (32) VAM TOP HC, QUALITY GRADE Q2</t>
  </si>
  <si>
    <t>100863801D</t>
  </si>
  <si>
    <t>9-5/8 X 7 XHP-BB (47-53.5)</t>
  </si>
  <si>
    <t>TEMPLATE, HYDRO / GAS TEST PLAN/REPORT, FOR XHP-BB PACKERS</t>
  </si>
  <si>
    <t>FAT PROCEDURE</t>
  </si>
  <si>
    <t>PROCEDURE, ASSEMBLY, 9-5/8 X 7 XHP-BB AND 9-5/8 X 5-1/2 XHP-HS</t>
  </si>
  <si>
    <t>CHECKLIST, ASSEMBLY, 9-5/8 X 7 XHP-BB &amp; 9-5/8 X 5-1/2 XHP-HS</t>
  </si>
  <si>
    <t>SUB, TOP, 9-5/8 X 7 XHP-BB (47-53.5), 625 PLUS (120), 7 (32) VAM TOP HC BOX, QUALITY GRADE Q2</t>
  </si>
  <si>
    <t>FLAG 70, APPLY TO STUB ACME THREADS AND FLAGGED OD, OVERSPRAY ALLOWED</t>
  </si>
  <si>
    <t>100863805D</t>
  </si>
  <si>
    <t>SUB, TOP, 9-5/8 X 7 XHP-BB (47-53.5)</t>
  </si>
  <si>
    <t>MDS-41</t>
  </si>
  <si>
    <t>625 PLUS, 120 KSI MIN YS</t>
  </si>
  <si>
    <t>NDE-11</t>
  </si>
  <si>
    <t>FLOURESCENT PENETRANT INSPECTION PROCEDURE USING THE WATER WASHABLE PROCESS</t>
  </si>
  <si>
    <t>AFTER MACHINING, PRIOR TO COATING</t>
  </si>
  <si>
    <t>NDE-31</t>
  </si>
  <si>
    <t>ULTRASONIC EXAMINATION OF WROUGHT METALS</t>
  </si>
  <si>
    <t>ULTRASONIC EXAMINATION OF RAW MATERIAL</t>
  </si>
  <si>
    <t>TEST HARDNESS AT FLAG-1 LOCATION</t>
  </si>
  <si>
    <t>STACK, FOLD BACK ELEMENT, 9-5/8 (47-53.5), 9-7/8 (62.8), 10IN (68.7-71.54), AFLAS (90-80-90 DURO), PREMIUM, MOLDED</t>
  </si>
  <si>
    <t>100830456D</t>
  </si>
  <si>
    <t>RING, END ELEMENT, FOLD BACK, 9-5/8 (47-53.5), 9-7/8 (62.8), 10IN (68.7-71.54), 1018-1015</t>
  </si>
  <si>
    <t>RING, END ELEMENT, 9-5/8 (47-53.5), 9-7/8 (62.8), 10 (68.7-71.54), AFLAS (90 DURO), PREMIUM, MOLDED</t>
  </si>
  <si>
    <t>ELEMENT, CENTER, 9-5/8 (47-53.5), 9-7/8 (62.8), 10 (68.7-71.54), AFLAS (80 DURO), PREMIUM, MOLDED</t>
  </si>
  <si>
    <t>BACKUP, PEEK ELEMENT, 9-5/8 (47-53.5), 9-7/8 (62.8), 10IN (68.7-71.54),</t>
  </si>
  <si>
    <t>RING, LOWER GAUGE, 9-5/8 X 7 XHP-BB (47-53.5), 4130/4140 (80)</t>
  </si>
  <si>
    <t>APPLY TO 63 AND BETTER SURFACE FINISHES</t>
  </si>
  <si>
    <t>100830455D</t>
  </si>
  <si>
    <t>RING, LOWER GAUGE, 9-5/8 X 7 XHP-BB (47-53.5)</t>
  </si>
  <si>
    <t>CYLINDER, UPPER HYDRAULIC, 9-5/8 X 7 XHP-BB (47-53.5), 718 (130), QUALITY GRADE Q2</t>
  </si>
  <si>
    <t>100828779D</t>
  </si>
  <si>
    <t>CYLINDER, UPPER HYDRAULIC, 9-5/8 X 7 XHP-BB (47-53.5)</t>
  </si>
  <si>
    <t>MDS-144</t>
  </si>
  <si>
    <t>718, 130 KSI MIN YS, 145 KSI MAX YS</t>
  </si>
  <si>
    <t>FLAG 70, STUB ACME THREADS AND 63 FINISH SURFACES, OVERSPRAY ALLOWED</t>
  </si>
  <si>
    <t>MANDREL, UPPER HYDRAULIC, 9-5/8 X 7 XHP-BB (47-53.5), 625 PLUS (120), QUALITY GRADE Q2</t>
  </si>
  <si>
    <t>100827672D</t>
  </si>
  <si>
    <t>MANDREL, UPPER HYDRAULIC, 9-5/8 X 7 XHP-BB (47-53.5)</t>
  </si>
  <si>
    <t>FLAG 70, STUB ACME THREADS AND FLAGGED ODs, MASK O-RING GROOVES, OVERSPRAY ALLOWED ELSEWHERE</t>
  </si>
  <si>
    <t>MANDREL, MIDDLE SETTING, 9-5/8 X 7 XHP-BB (47-53.5), 625 PLUS (120), QUALITY GRADE Q2</t>
  </si>
  <si>
    <t>100827674D</t>
  </si>
  <si>
    <t>MANDREL, MIDDLE, 9-5/8 X 7 XHP-BB (47-53.5)</t>
  </si>
  <si>
    <t>CSP-131</t>
  </si>
  <si>
    <t>Application of Friction Reducing, Non-Stick, Ryton Based Coating - Unified Spec</t>
  </si>
  <si>
    <t>FLAG 131, FLAGGED DIAMETERS, MASK O-RING GROOVES, OVERSPRAY ALLOWED ELSEWHERE</t>
  </si>
  <si>
    <t>FLAG 70, STUB ACME THREADS AND FLAGGED DIAMETERS, MASK O-RING GROOVES, OVERSPRAY PERMISSABLE</t>
  </si>
  <si>
    <t>BODY, LOCK RING, 9-5/8 X 7 XHP-BB (47-53.5), 718 (130), QUALITY GRADE Q2</t>
  </si>
  <si>
    <t>FLAG 70, STUB ACME THREADS, APPLY TO TAGGED DIAMETERS AND 63 FINISH SURFACES, MASK O-RING GROOVE 'DETAIL C', OVERSPRAY ALLOWED ELSEWHERE</t>
  </si>
  <si>
    <t>100827675D</t>
  </si>
  <si>
    <t>BODY, LOCK RING, 9-5/8 X 7 XHP-BB (47-53.5)</t>
  </si>
  <si>
    <t>RING, BODY LOCK, 9-5/8 X 7 XHP-BB (47-53.5), 41XX (110)</t>
  </si>
  <si>
    <t>FLAG 28, COARSE BUTTRESS THREAD, NO OVERSPRAY ALLOWED</t>
  </si>
  <si>
    <t>STRESS RELIEVE AFTER MACHINING AND PRIOR TO SPLITTING.</t>
  </si>
  <si>
    <t>FLAG 134, BUFF FINE BUTTRESS THREAD</t>
  </si>
  <si>
    <t>RING, BODY LOCK, 9-5/8 X 7 XHP-BB (47-53.5)</t>
  </si>
  <si>
    <t>LOCK RING GAGE MANDREL (7.266 O.D., L80)</t>
  </si>
  <si>
    <t>TO TEST THE CLAMPING FORCE.</t>
  </si>
  <si>
    <t>MANDREL, HEAT TREAT, LOCK RING (7.021 O.D.), 4130/4140 (80)</t>
  </si>
  <si>
    <t>FOR HEAT TREATING IF PART FAILS HOLD TEST.</t>
  </si>
  <si>
    <t>HOUSING, MIDDLE LOCK RING, 9-5/8 X 7 XHP-BB (47-53.5), 718 (130), QUALITY GRADE Q2</t>
  </si>
  <si>
    <t>FLAG 70, STUB ACME THREADS, 14.30 ID LENGTH AND 63 SURFACE FINISH WHERE FLAGGED, MASK O-RING GROOVE, OVERSPRAY ALLOWED ELSEWHERE</t>
  </si>
  <si>
    <t>HOUSING, MIDDLE LOCK RING, 9-5/8 X 7 XHP-BB (47-53.5)</t>
  </si>
  <si>
    <t>DISC, FIKE RUPTURE, MASTER LIST,</t>
  </si>
  <si>
    <t>QTY 1. REQUIRED FOR FIT TEST ON EACH PORT</t>
  </si>
  <si>
    <t>COUPLING, MANDREL, 9-5/8 X 7 XHP-BB (47-53.5), 625 PLUS (120), QUALITY GRADE Q2</t>
  </si>
  <si>
    <t>FLAG 28, STUB ACME THREADS, MASK O-RING GROOVES AND SURFACES WITH 63 FINSISH OR BETTER, OVERSPRAY ALLOWED ELSEWHERE</t>
  </si>
  <si>
    <t>FLAG 131, APPLY TO FLAGGED DIAMETERS, MASK O-RING GROOVE, OVERSPRAY ALLOWED ELSEWHERE</t>
  </si>
  <si>
    <t>102711120D</t>
  </si>
  <si>
    <t>COUPLING, MANDREL, 9-5/8 X 7 XHP-BB (47-53.5)</t>
  </si>
  <si>
    <t>MANDREL, BOTTOM, 9-5/8 X 7 XHP-BB (47-53.5), 625 PLUS (120), QUALITY GRADE Q2</t>
  </si>
  <si>
    <t>100827679D</t>
  </si>
  <si>
    <t>MANDREL, BOTTOM, 9-5/8 X 7 XHP-BB (47-53.5)</t>
  </si>
  <si>
    <t>SUB, CROSSOVER, 9-5/8 X 7 XHP-BB (47-53.5), 4130/4140 (80)</t>
  </si>
  <si>
    <t>APPLY TO ALL 63 AND BETTER SURFACE FINISHES</t>
  </si>
  <si>
    <t>100529213D</t>
  </si>
  <si>
    <t>SUB, CROSSOVER, 9-5/8 X 7 XHP-BB (47-53.5)</t>
  </si>
  <si>
    <t>69110-010-00001</t>
  </si>
  <si>
    <t>SLIP, BARREL, 9-5/8 (47-53.5), 4340 (125)</t>
  </si>
  <si>
    <t>FLAG 1, STAMP ONLY. ADDITIONALLY, ADD 47-53.5# AT FLAGGED LOCATION.</t>
  </si>
  <si>
    <t>COAT ENTIRE PART, LEAVE TEETH SHARP DURING BLAST FOR PARKERIZING</t>
  </si>
  <si>
    <t>CONE, LOWER, 9-5/8 X 7 XHP-BB (47-53.5), 4140 (110)</t>
  </si>
  <si>
    <t>100567072D</t>
  </si>
  <si>
    <t>CONE, LOWER, 9-5/8 X 7 XHP-BB (47-53.5)</t>
  </si>
  <si>
    <t>HOUSING, RELEASE, 9-5/8 X 7  XHP-BB (47-53.5), 625 PLUS (120), 7 (32) VAM TOP HC PIN, QUALITY GRADE Q2</t>
  </si>
  <si>
    <t>100947045D</t>
  </si>
  <si>
    <t>HOUSING, RELEASE, 9-5/8 X 7 XHP-BB (47-53.5)</t>
  </si>
  <si>
    <t>FLAG 28B, BLAST 6.750-8 STUB ACME THREADS, OVERSPRAY ALLOWED</t>
  </si>
  <si>
    <t>FLAG 70, COAT 7.562-8 STUB ACME THREADS, OVERSPRAY ALLOWED</t>
  </si>
  <si>
    <t>TARGET, CTR, 9-5/8 X 7 XHP-BB (47-53.5), 625 PLUS (120), QUALITY GRADE Q2</t>
  </si>
  <si>
    <t>FLAG 70, STUB ACME THREADS AND TAGGED DIAMETERS, MASK O-RING GROOVE, OVERSPRAY ALLOWED ELSEWHERE</t>
  </si>
  <si>
    <t>100831591D</t>
  </si>
  <si>
    <t>TARGET, CTR, 9-5/8 X 7 XHP-BB (47-53.5)</t>
  </si>
  <si>
    <t>FLAG 28A, STUB ACME THREADS, OVERSPRAY ALLOWED</t>
  </si>
  <si>
    <t>PIN, TORQUE,  9-5/8 X 7 XHP-BB (47-53.5), 4130/4140 (80)</t>
  </si>
  <si>
    <t>100529229D</t>
  </si>
  <si>
    <t>PIN, TORQUE, 9-5/8 X 7 XHP-BB (47-53.5)</t>
  </si>
  <si>
    <t>SCREW, SHEAR, 1/2-20 X 1/2 LG. SLOTTED, HEADLESS, DOG POINT, 5000#</t>
  </si>
  <si>
    <t>100685711D</t>
  </si>
  <si>
    <t>SCREW, SHEAR, 1/2-20 X 1/2 LG. SLOTTED, HEADLESS, DOG POINT,</t>
  </si>
  <si>
    <t>SCREW, SHEAR, BARREL SLIP, 1/4-28 UNF-2A X .550, 4130/4140/4145 (80), 2000-2750 LBS</t>
  </si>
  <si>
    <t>SCREW, BARREL SLIP, 10-32 UNF-2A X .550, 4130/4140 (80), SHEAR VALUE 1,250 +/- 250 LBS</t>
  </si>
  <si>
    <t>MUST BE ORDERED SEPERATELY BY FIELD. SEE OPERATING MANUAL FOR SELECTION PROCEDURE. ASSEMBLY REQUIRES QTY. 2</t>
  </si>
  <si>
    <t>Special Equipment</t>
  </si>
  <si>
    <t>DISC, FIKE RUPTURE, 3,000 PSI RUPTURE,</t>
  </si>
  <si>
    <t>Optional Equipment</t>
  </si>
  <si>
    <t>DISC, FIKE RUPTURE, 4,000 PSI RUPTURE,</t>
  </si>
  <si>
    <t>DISC, FIKE RUPTURE, 6,000 PSI RUPTURE,</t>
  </si>
  <si>
    <t>DISC, FIKE RUPTURE, 7,000 PSI RUPTURE,</t>
  </si>
  <si>
    <t>DISC, FIKE RUPTURE, 8,000 PSI RUPTURE,</t>
  </si>
  <si>
    <t>DISC, FIKE RUPTURE, 9,000 PSI RUPTURE,</t>
  </si>
  <si>
    <t>DISC, FIKE RUPTURE, 10,000 PSI RUPTURE,</t>
  </si>
  <si>
    <t>DISC, FIKE RUPTURE, 13,000 PSI RUPTURE,</t>
  </si>
  <si>
    <t>DISC, FIKE RUPTURE, 10,500 PSI RUPTURE,</t>
  </si>
  <si>
    <t>Disk, Rupture, 10,500 PSI, 250 DEG F, Fike, 1/4 ID</t>
  </si>
  <si>
    <t>Disk, Rupture, 5,500 PSI, 150 DEG F, Fike, 1/4 ID</t>
  </si>
  <si>
    <t>DISC, FIKE RUPTURE, 4,500 PSI RUPTURE,</t>
  </si>
  <si>
    <t>Disk, Rupture, 3,500 PSI, 100 DEG F, Fike, 1/4 ID</t>
  </si>
  <si>
    <t>Disk, Rupture, 14,500 PSI, 350 DEG F, Fike, 1/4 ID</t>
  </si>
  <si>
    <t>DISC, FIKE RUPTURE, 7,500 PSI RUPTURE, 200 DEG F</t>
  </si>
  <si>
    <t>DISC, FIKE RUPTURE, 15,000 PSI RUPTURE (A9754-1)</t>
  </si>
  <si>
    <t>DISC, FIKE RUPTURE, 19,000 PSI RUPTURE (A9754-9)</t>
  </si>
  <si>
    <t>DISC, FIKE RUPTURE, 5,000 PSI RUPTURE (A8051-9)</t>
  </si>
  <si>
    <t>DISC, FIKE PAD-A, 11,500 PSI RUPTURE DISC (A8051-22)</t>
  </si>
  <si>
    <t>DISC, FIKE PAD-A, 6,250 PSI RUPTURE DISC (A8051-46)</t>
  </si>
  <si>
    <t>PLUG, FILLER JAR-C</t>
  </si>
  <si>
    <t>ES40202</t>
  </si>
  <si>
    <t>SPECIFICATION FOR ID AND OD O-RING GROOVES</t>
  </si>
  <si>
    <t>MDS-27</t>
  </si>
  <si>
    <t>MDS-27, MONEL K500, 100 KSI YS</t>
  </si>
  <si>
    <t>16846-008-07000</t>
  </si>
  <si>
    <t>O-RING #008</t>
  </si>
  <si>
    <t>CNMS-E2101</t>
  </si>
  <si>
    <t>Viton, Fluorel, Fluorocarbon Rubber, O-Rings 90 Durometer</t>
  </si>
  <si>
    <t>16846-008</t>
  </si>
  <si>
    <t>10828-003-00001</t>
  </si>
  <si>
    <t>PIN, 0.125 X 0.250, HALF HARD BRASS</t>
  </si>
  <si>
    <t>88101-PIN</t>
  </si>
  <si>
    <t>DWG, PIN: SHEAR</t>
  </si>
  <si>
    <t>MDS-84</t>
  </si>
  <si>
    <t>MDS-84, HALF HARD BRASS</t>
  </si>
  <si>
    <t>16846-365-07000</t>
  </si>
  <si>
    <t>O-RING #365</t>
  </si>
  <si>
    <t>16846-365</t>
  </si>
  <si>
    <t>RING, PEEK BACK-UP, 9-5/8 X 7 XHP-BB (47-53.5)</t>
  </si>
  <si>
    <t>100437977D</t>
  </si>
  <si>
    <t>MATERIAL SPECIFICATION AND MARKING PROCEDURE.</t>
  </si>
  <si>
    <t>100437976D</t>
  </si>
  <si>
    <t>16846-013-07000</t>
  </si>
  <si>
    <t>O-RING #013</t>
  </si>
  <si>
    <t>16846-013</t>
  </si>
  <si>
    <t>BACK-UP RING, BORE, CONTOURED - O-RING #365</t>
  </si>
  <si>
    <t>KEY, ANTI-ROTATION, 9-5/8 X 7 XHP-BB (47-53.5), 4130/4140 (80)</t>
  </si>
  <si>
    <t>100685572D</t>
  </si>
  <si>
    <t>KEY, ANTI-ROTATION, 9-5/8 X 7 XHP-BB (47-53.5)</t>
  </si>
  <si>
    <t>BACK-UP RING, BORE, CONTOURED - O-RING #362</t>
  </si>
  <si>
    <t>CONTOURED BACK-UP RING, (ROD SEAL), F/ O-RING #365,</t>
  </si>
  <si>
    <t>CONTOURED BACK-UP RING (BORE SEAL) - O-RING #365</t>
  </si>
  <si>
    <t>SEAL, T, 9-5/8 X 7 XHP-BB (47-53.5), GAZGUARD</t>
  </si>
  <si>
    <t>ASSEMBLY, TEST CLAMP, 9-5/8 XHP-BB</t>
  </si>
  <si>
    <t>FOR TESTING ONLY; QTY.1 REQ'D</t>
  </si>
  <si>
    <t>COAT ENTIRE ASSEMBLY</t>
  </si>
  <si>
    <t>BUSHING, TEST CLAMP, 9-5/8 BIG BORE PACKER,</t>
  </si>
  <si>
    <t>ST - Set</t>
  </si>
  <si>
    <t>3 SETS OF 2</t>
  </si>
  <si>
    <t>ROD, THREADED, TEST CLAMP, 9-5/8 BIG BORE PACKER, 1-8 X 36 LONG, ASTM A193, PLAN B PLUS+</t>
  </si>
  <si>
    <t>CENTER RETAINER, TEST CLAMP, 9-5/8 XMP, 4140 (110)</t>
  </si>
  <si>
    <t>1" THREADED ROD, 9-5/8 x 4-1/2 ESP (40-47), 72IN LENGTH</t>
  </si>
  <si>
    <t>BUSHING, TEST CLAMP, 9-5/8 XHP-BB, 4130/4140/4145 (110)</t>
  </si>
  <si>
    <t>1 SET OF 2</t>
  </si>
  <si>
    <t>BAR, DRIFT, 5.795 X 42.0 L, 4130/4140 (80)</t>
  </si>
  <si>
    <t>H535375</t>
  </si>
  <si>
    <t>ADAPTER, FILLER</t>
  </si>
  <si>
    <t>FOR TESTING ONLY; QTY.2 REQ'D</t>
  </si>
  <si>
    <t>H535375_F</t>
  </si>
  <si>
    <t>CSP-82</t>
  </si>
  <si>
    <t>Liquid Nitriding by the QPQ Process - Unified Spec</t>
  </si>
  <si>
    <t>MDS-6</t>
  </si>
  <si>
    <t>AP</t>
  </si>
  <si>
    <t>MDS-6,4130/4140/4145, 110 KSI YS</t>
  </si>
  <si>
    <t>FOR TESTING ONLY; QTY. 2 REQ'D</t>
  </si>
  <si>
    <t>ADAPTER, RUPTURE DISC, 9-5/8 X 7 BIG BORE PACKER,</t>
  </si>
  <si>
    <t>100618322D</t>
  </si>
  <si>
    <t>FLAG 134, BUFF WHERE FLAGGED AND SURFACES WITH 63 FINISHES OR BETTER</t>
  </si>
  <si>
    <t>PLATE, HOUSING INSTALLATION, 9-5/8 X 7 BIG BORE PACKER,</t>
  </si>
  <si>
    <t>FOR ASSEMBLY ONLY; QTY. 1 REQ'D</t>
  </si>
  <si>
    <t>SUBSTITUTE MATERIAL</t>
  </si>
  <si>
    <t>APPLY TO STUB ACME THREADS ONLY</t>
  </si>
  <si>
    <t>100659405D</t>
  </si>
  <si>
    <t>TEST PLUG, 7.00 32.0# VAM TOP HC PIN (LOW TORQUE) C/W 9/16 HP AUTOCLAVE PREP 
MATERIAL: 4140/45 MOD 125k MYS, NON NACE, 
MAX ALLOWABLE PRESSURE 12,900 psi, 
OD: 7.07 ID: 0.0 OAL: 12.0</t>
  </si>
  <si>
    <t>CSP-158, Manganese Phosphate for Low Alloy Steel and Carbon Steel - Unified Spec</t>
  </si>
  <si>
    <t>AR</t>
  </si>
  <si>
    <t>DHT-RR-Crossovers Requirements for the Marking of Crossovers for Identification</t>
  </si>
  <si>
    <t>Special Function Documents</t>
  </si>
  <si>
    <t>FINAL INSPECTION FOR PRESSURE CONTAINING OR LOAD BEARING CROSSOVERS</t>
  </si>
  <si>
    <t>Test Spec</t>
  </si>
  <si>
    <t>FACTORY ACCEPTANCE TEST (FAT) PROCEDURE
FOR THE PRESSURE TESTING OF 
BELOW FLOWHEAD CROSSOVERS</t>
  </si>
  <si>
    <t>CMS-Z24J9.0</t>
  </si>
  <si>
    <t>4140 Mod/4145 Mod, 125 KSI YS, 285-340 BHN</t>
  </si>
  <si>
    <t>Waiver</t>
  </si>
  <si>
    <t>OPPC-RR-Crossovers BLANK CONCESSION REQUEST</t>
  </si>
  <si>
    <t>Quality Control Plan</t>
  </si>
  <si>
    <t>TSG RTST CROSSOVER GROUP MANUFACTURING CONTROL PLAN - PRESSURE TEST REQUIRED</t>
  </si>
  <si>
    <t>101293511D</t>
  </si>
  <si>
    <t>TEST PLUG, 7.00 32.0# VAM TOP HC PIN (LOW TORQUE) C/W 9/16  HP AUTOCLAVE PREP</t>
  </si>
  <si>
    <t>Certification Record</t>
  </si>
  <si>
    <t>INDEPENDENT REVIEW CERTIFICATE 101293511 AA</t>
  </si>
  <si>
    <t>TEST CAP, 7.00 32.0# VAM TOP HC BOX (LOW TORQUE) C/W 9/16 HP AUTOCLAVE PREP,
MATERIAL: 4140/45 MOD 125k MYS, NON NACE, 
MAX ALLOWABLE PRESSURE 12,900 psi, 
OD: 8.623 ID: 0.0 OAL: 12.0</t>
  </si>
  <si>
    <t>101293510D</t>
  </si>
  <si>
    <t>TEST CAP, 7.00 32.0# VAM TOP HC BOX (LOW TORQUE) C/W 9/16 HP AUTOCLAVE PREP</t>
  </si>
  <si>
    <t>INDEPENDENT REVIEW CERTIFICATE 101293510 AA</t>
  </si>
  <si>
    <t>7 X 4-1/2 XHP-BB (29-32), SUPER 13CR(110), AFLAS (90-80-90), 4-1/2 (15.1) VAM TOP HT, QUALITY GRADE Q2</t>
  </si>
  <si>
    <t>101234101D</t>
  </si>
  <si>
    <t>7 X 4-1/2 XHP-BB (29-32)</t>
  </si>
  <si>
    <t>CHECKLIST, ASSEMBLY, 7 X 4-1/2 XHP-BB</t>
  </si>
  <si>
    <t>ASSEMBLY CHECKLIST AND FAT</t>
  </si>
  <si>
    <t>PROCEDURE, ASSEMBLY, 7 X 4-1/2 XHP-BB PACKERS</t>
  </si>
  <si>
    <t>SUB, TOP, 7 X 4-1/2 XHP-BB (29-32), SUPER 13CR (110), 4-1/2 (15.1) VAM TOP HT BOX, QUALITY GRADE Q2</t>
  </si>
  <si>
    <t>FLAG 70, STUB ACME THREAD ONLY, MASK 63 FINISH SURFACE OVER SPRAY ALLOWED ELSEWHERE</t>
  </si>
  <si>
    <t>MDS-175</t>
  </si>
  <si>
    <t>Super 13Cr, 110 Min YS</t>
  </si>
  <si>
    <t>SUB, TOP, 7 X 4-1/2 XHP-BB</t>
  </si>
  <si>
    <t>STACK, FOLD BACK ELEMENT, 7 (29-32), AFLAS (90-80-90)</t>
  </si>
  <si>
    <t>101153639D</t>
  </si>
  <si>
    <t>STACK, FOLD BACK ELEMENT, 7 (29-32)</t>
  </si>
  <si>
    <t>Specification-Requirement</t>
  </si>
  <si>
    <t>CNMS-11, MARKING OF MACHINED PACKER ELEMENTS</t>
  </si>
  <si>
    <t>ELEMENT, CENTER, 7IN (29-32), AFLAS (80 DURO), PREMIUM</t>
  </si>
  <si>
    <t>RING, END ELEMENT, 7IN (29-32), AFLAS (90 DURO), PREMIUM</t>
  </si>
  <si>
    <t>RING, END ELEMENT, FOLD BACK, 7 (29-32), 1018-1015</t>
  </si>
  <si>
    <t>RING, BACKUP, 7IN, XHP, PEEK</t>
  </si>
  <si>
    <t>RING, GAUGE, 7 x 4-1/2 XHP-BB (29-32), 41XX (80), QUALITY GRADE Q2</t>
  </si>
  <si>
    <t>APPLY TO ALL 63 AND BETTER SURFACE FINISHES.</t>
  </si>
  <si>
    <t>FLAG 28, STUB ACME THREADS, MASK O-RING GROOVE IN DETAIL A, OVERSPRAY ALLOWED ELSEWHERE.</t>
  </si>
  <si>
    <t>100968127D</t>
  </si>
  <si>
    <t>RING, GAUGE, 7 X 4-1/2 XHP-BB</t>
  </si>
  <si>
    <t>TEST HARDENESS AT FLAG 1 LOCATION</t>
  </si>
  <si>
    <t>MANDREL, HYDRAULIC, 7 x 4-1/2 XHP-BB, SUPER 13CR (110), QUALITY GRADE Q2</t>
  </si>
  <si>
    <t>FLAG 28A, STUB ACME THREADS, OVERSPRAY ALLOWED.</t>
  </si>
  <si>
    <t>101099228D</t>
  </si>
  <si>
    <t>MANDREL, HYDRAULIC, 7 X 4-1/2 XHP-BB</t>
  </si>
  <si>
    <t>FLAG 70, STUB ACME THREADS AND FLAGGED OD'S, MASK O-RING GROOVES, OVERSPRAY PERMISSABLE ELSEWHERE</t>
  </si>
  <si>
    <t>CYLINDER, HYDRAULIC, 7 x 4-1/2 XHP-BB, 41XX (125), QUALITY GRADE Q2</t>
  </si>
  <si>
    <t>FLAG 28, STUB ACME THREADS, OVERSPRAY ALLOWED.</t>
  </si>
  <si>
    <t>101099230D</t>
  </si>
  <si>
    <t>CYLINDER, HYDRAULIC, 7 X 4-1/2 XHP-BB</t>
  </si>
  <si>
    <t>MANDREL, MIDDLE, 7 x 4-1/2 XHP-BB, SUPER 13CR (110), QUALITY GRADE Q2</t>
  </si>
  <si>
    <t>101099231D</t>
  </si>
  <si>
    <t>MANDREL, MIDDLE, 7 X 4-1/2 XHP-BB</t>
  </si>
  <si>
    <t>BODY, LOCK RING, 7 x 4-1/2 XHP-BB, 41XX (125), QUALITY GRADE Q2</t>
  </si>
  <si>
    <t>101154147D</t>
  </si>
  <si>
    <t>BODY, LOCK RING, 7 X 4-1/2 XHP-BB</t>
  </si>
  <si>
    <t>RING, RATCHET, 7 x 4-1/2 XHP-BB, 4140/4145 (110)</t>
  </si>
  <si>
    <t>FLAG 1, BAG AND TAG.</t>
  </si>
  <si>
    <t>APPLY TO ID 16 TPI BUTTRESS THREADS.</t>
  </si>
  <si>
    <t>100968132D</t>
  </si>
  <si>
    <t>RING, RATCHET, 7 X 4-1/2 XHP-BB</t>
  </si>
  <si>
    <t>FLAG 4, PRIOR TO SPLITTING, STRESS RELIEVE PER SPECIFICATION.</t>
  </si>
  <si>
    <t>CHTS-24.08-05</t>
  </si>
  <si>
    <t>CHTS-24.08-05, 4140, Q&amp;T, 110 KSI YS</t>
  </si>
  <si>
    <t>NOTE 6, OPTIONAL - ONLY TO REDUCE DIAMETER IF NEEDED.</t>
  </si>
  <si>
    <t>MANDREL, LOCK RING HEAT TREAT, 4.775 O.D., 4130/4140 (80)</t>
  </si>
  <si>
    <t>FOR HEAT TREATING</t>
  </si>
  <si>
    <t>MANDREL, LOCK RING GAGE, 4.904 O.D., 4130/4140 (80)</t>
  </si>
  <si>
    <t>CLAMPING FORCE TEST MANDREL</t>
  </si>
  <si>
    <t>HOUSING, LOCK RING, 7 x 4-1/2 XHP-BB, 41XX (125), QUALITY GRADE Q2</t>
  </si>
  <si>
    <t>101124382D</t>
  </si>
  <si>
    <t>HOUSING, LOCK RING, 7 X 4-1/2 XHP-BB</t>
  </si>
  <si>
    <t>SUB, CROSSOVER, 7 x 4-1/2 XHP-BB, 41XX (80), QUALITY GRADE Q2</t>
  </si>
  <si>
    <t>101124385D</t>
  </si>
  <si>
    <t>SUB, CROSSOVER, 7 X 4-1/2 XHP-BB</t>
  </si>
  <si>
    <t>CONE, UPPER, 7 x 4-1/2 XHP-BB (29-32), 4140/4145 (125)</t>
  </si>
  <si>
    <t>FLAG 1, STAMP,  INCLUDE: "1/4-28 UNF, 82 ANGLE COUNTERSINK"</t>
  </si>
  <si>
    <t>101014628D</t>
  </si>
  <si>
    <t>CONE, UPPER, 7 X 4-1/2 XHP-BB (26-32)</t>
  </si>
  <si>
    <t>SLIP, BARREL, 7 x 4-1/2 XHP-BB (29-32)</t>
  </si>
  <si>
    <t>101014551D</t>
  </si>
  <si>
    <t>SLIP, BARREL, 7 X 4-1/2 XHP-BB (26-32)</t>
  </si>
  <si>
    <t>ENTIRE PART, LEAVE TEETH SHARP DURING BEAD BLAST FOR PARKERIZING</t>
  </si>
  <si>
    <t>CONE, LOWER, 7 x 4-1/2 XHP-BB (29-32), 41XX (125)</t>
  </si>
  <si>
    <t>ENTIRE PART.</t>
  </si>
  <si>
    <t>101014654D</t>
  </si>
  <si>
    <t>CONE, LOWER, 7 X 4-1/2 XHP-BB (26-32)</t>
  </si>
  <si>
    <t>MANDREL, BOTTOM, 7 x 4-1/2 XHP-BB, SUPER 13CR (110), QUALITY GRADE Q2</t>
  </si>
  <si>
    <t>101124387D</t>
  </si>
  <si>
    <t>MANDREL, BOTTOM, 7 X 4-1/2 XHP-BB</t>
  </si>
  <si>
    <t>FLAG 70, STUB ACME THREADS AND TAGGED DIAMETERS, OVERSPRAY ALLOWED</t>
  </si>
  <si>
    <t>TARGET, CTR, 7 x 4-1/2 XHP-BB, SUPER 13CR (110), QUALITY GRADE Q2</t>
  </si>
  <si>
    <t>101517590D</t>
  </si>
  <si>
    <t>TARGET, CTR, 7 X 4-1/2 XHP-BB</t>
  </si>
  <si>
    <t>FLAG 28A, STUB ACME THREADS, MASK ADJACENT O-RING GROOVE, OVERSPRAY ALLOWED ELSEWHERE.</t>
  </si>
  <si>
    <t>FLAG 70, STUB ACME THREAD AND 63 FINISH WHERE FLAGGED, MASK O-RING GROOVES, OVERSPRAY ALLOWED ELSEWHERE</t>
  </si>
  <si>
    <t>HOUSING, RELEASE, 7 x 4-1/2 XHP-BB (29-32), 41XX (125), QUALITY GRADE Q2</t>
  </si>
  <si>
    <t>101312536D</t>
  </si>
  <si>
    <t>HOUSING, RELEASE, 7 X 4-1/2 XHP-BB</t>
  </si>
  <si>
    <t>MATERIAL SPECIFCATION</t>
  </si>
  <si>
    <t>16965-008-07000</t>
  </si>
  <si>
    <t>16965E-008-07000</t>
  </si>
  <si>
    <t>ENGINEERING NOTES FOR 16965-008-07000</t>
  </si>
  <si>
    <t>HIDDEN DATA</t>
  </si>
  <si>
    <t>CNMS-E3100</t>
  </si>
  <si>
    <t>O-Ring, Aflas, 90 Durometer</t>
  </si>
  <si>
    <t>16965-008</t>
  </si>
  <si>
    <t>16965-013-07000</t>
  </si>
  <si>
    <t>16965E-013-07000</t>
  </si>
  <si>
    <t>ENGINEERING NOTES FOR 16965-013-07000</t>
  </si>
  <si>
    <t>16965-013</t>
  </si>
  <si>
    <t>WASHER, RATCHET, RETAINER, 7IN, XMP, 4140 (110)</t>
  </si>
  <si>
    <t>100044581D</t>
  </si>
  <si>
    <t>WASHER, RATCHET, RETAINER, 7IN, XMP</t>
  </si>
  <si>
    <t>RING, LOWER RATCHET, 7 XMP, 4140/4145 (110)</t>
  </si>
  <si>
    <t>FLAG 134, BUFF FINE BUTRESS THREADS</t>
  </si>
  <si>
    <t>STRESS RELIEVE AFTER MACHINING&amp;   BEFORE SPLITTING</t>
  </si>
  <si>
    <t>100180359D</t>
  </si>
  <si>
    <t>RING, LOWER RATCHET, 7 XMP</t>
  </si>
  <si>
    <t>LOCK RING GAGE MANDREL (4.554 O.D., L80)</t>
  </si>
  <si>
    <t>LOCK RING HEAT TREAT MANDREL (4.397 O.D., L80)</t>
  </si>
  <si>
    <t>44000-008-00001</t>
  </si>
  <si>
    <t>SCREW, SLOTTED HEADLESS SHEAR, FLAT POINT, 3/8-16 X 3/8 LONG</t>
  </si>
  <si>
    <t>44000-008</t>
  </si>
  <si>
    <t xml:space="preserve">SCREW, SLOTTED HEADLESS SHEAR, FLAT POINT, 3/8-16 X 3/8 LONG </t>
  </si>
  <si>
    <t>SCREW, BARREL SLIP, 1/4-28 UNF-2A X .450, 4130/4140 (80), SHEAR VALUE 2,375 +/- 375 LBS</t>
  </si>
  <si>
    <t>SCREW, SHEAR, BARREL SLIP, 10-32 UNF-2A X .420, 4130/4140/4145 (80), 1000-1500 LBS</t>
  </si>
  <si>
    <t>B036144</t>
  </si>
  <si>
    <t>SCREW, SOC HD, #8-32 X 5/16 LG, ALLOY STL</t>
  </si>
  <si>
    <t>B015283</t>
  </si>
  <si>
    <t>SCREW, SKT SET 1/4-20 X 1/4 CUP PT ALLOY STL/45H  ASME B18.3</t>
  </si>
  <si>
    <t>Steel for Commercial Set Screws, ASTM F912 or ISO 898-5</t>
  </si>
  <si>
    <t>16965-249-07000</t>
  </si>
  <si>
    <t>O-RING #249</t>
  </si>
  <si>
    <t>16965-ORG</t>
  </si>
  <si>
    <t>AFLAS O-RING</t>
  </si>
  <si>
    <t>CONTOURED BACK-UP RING (BORE SEAL) - O-RING #249</t>
  </si>
  <si>
    <t>16965-351-07000</t>
  </si>
  <si>
    <t>O-RING #351</t>
  </si>
  <si>
    <t>16965E-351-07000</t>
  </si>
  <si>
    <t>ENGINEERING NOTES FOR 16965-351-07000</t>
  </si>
  <si>
    <t>16965-351</t>
  </si>
  <si>
    <t>CONTOURED BACK-UP RING (BORE SEAL) - O-RING #351</t>
  </si>
  <si>
    <t>CONTOURED BACK-UP RING, (ROD SEAL), F/ O-RING #351,</t>
  </si>
  <si>
    <t>16965-350-07000</t>
  </si>
  <si>
    <t>O-RING #350</t>
  </si>
  <si>
    <t>16965E-350-07000</t>
  </si>
  <si>
    <t>ENGINEERING NOTES FOR 16965-350-07000</t>
  </si>
  <si>
    <t>16965-350</t>
  </si>
  <si>
    <t>CONTOURED BACK-UP RING, (ROD SEAL), F/ O-RING #350,</t>
  </si>
  <si>
    <t>16965-247-07000</t>
  </si>
  <si>
    <t>O-RING #247 (AFLAS)</t>
  </si>
  <si>
    <t>CONTOURED BACK-UP RING, (ROD SEAL), F/ O-RING #247,</t>
  </si>
  <si>
    <t>CROSSOVER, BOTTOM, 7 x 4-1/2 XHP-BB, SUPER 13CR (110), 4-1/2 (15.1) VAM TOP HT PIN, QUALITY GRADE Q2</t>
  </si>
  <si>
    <t>FLAG 83, APPLY TO PREMIUM THREADS ONLY</t>
  </si>
  <si>
    <t>CROSSOVER, BOTTOM, 7 X 4-1/2 XHP-BB</t>
  </si>
  <si>
    <t>B012478</t>
  </si>
  <si>
    <t>SCREW, SKT SET 3/8-16 X 1/2 CUP PT ALLOY STL/45H  ASME B18.3</t>
  </si>
  <si>
    <t>B003797</t>
  </si>
  <si>
    <t>SCREW, SKT SET 1/4-20 X 3/8 CUP PT ALLOY STL/45H  ASME B18.3</t>
  </si>
  <si>
    <t>DRIFT BAR (3.701 X 42)</t>
  </si>
  <si>
    <t>FOR TESTING; QTY 1.0 REQ'D</t>
  </si>
  <si>
    <t>COAT OD</t>
  </si>
  <si>
    <t>CAP, TEST, HIGH PRESSURE (4-1/2", 15.1 PPF VAM TOP HT BOX)</t>
  </si>
  <si>
    <t>COATING - CASING THREAD</t>
  </si>
  <si>
    <t>MATERIAL SPEC</t>
  </si>
  <si>
    <t>88101-HPC</t>
  </si>
  <si>
    <t>CC</t>
  </si>
  <si>
    <t>CAP/PLUG, TEST, HIGH PRESSURE</t>
  </si>
  <si>
    <t>PLUG, TEST, HIGH PRESSURE (4-1/2", 15.1 PPF VAM TOP HT PIN)</t>
  </si>
  <si>
    <t>ASSEMBLY, TEST CLAMP, 7 XHP-BB</t>
  </si>
  <si>
    <t>FOR TESTING ONLY; QTY. 1 REQ'D</t>
  </si>
  <si>
    <t>101480259D</t>
  </si>
  <si>
    <t>BUSHING, TEST CLAMP, 7 XHP-BB,</t>
  </si>
  <si>
    <t>RETAINER, TEST CLAMP, 7 XHP-BB</t>
  </si>
  <si>
    <t>ROD, TEST CLAMP, 41XX (110)</t>
  </si>
  <si>
    <t>Washer</t>
  </si>
  <si>
    <t>WASHER, FLAT, 2-INCH OD X 1-1/16 ID X .11/.14 THICK, 316 STAINLESS STEEL</t>
  </si>
  <si>
    <t>BUSHING, TEST CLAMP, LOWER, 7 XHP-BB</t>
  </si>
  <si>
    <t>ADAPTER, RUPTURE DISK, 1/4 HP AUTOCLAVE</t>
  </si>
  <si>
    <t>100683511D</t>
  </si>
  <si>
    <t>PLATE, HOUSING INSTALLATION, 7 X 4-1/2 XHP-BB PACKER,</t>
  </si>
  <si>
    <t>FLAG 28, APPLY TO STUB ACME THREADS, OVERSPRAY ALLOWED</t>
  </si>
  <si>
    <t>100980216D</t>
  </si>
  <si>
    <t>SLEEVE, HOUSING INSTALLATION, 7 X 4-1/2 XHP-BB PACKER,</t>
  </si>
  <si>
    <t>100980254D</t>
  </si>
  <si>
    <t>9-5/8 X 6.000 QUANTUM MAX (47-53.5) 8.500 SPECIAL DRIFT, SUPER 13CR (95), 718 (120), HNBR (90-85-90), 7.000-6 STUB ACME PIN, QUALITY CONTROL GRADE Q2</t>
  </si>
  <si>
    <t>101502771D</t>
  </si>
  <si>
    <t>9-5/8 X 6.000 QUANTUM MAX (47-53.5) 8.500 SPECIAL DRIFT ID</t>
  </si>
  <si>
    <t>CHECKLIST, ASSEMBLY AND FAT, 9-5/8 X 6.000 QUANTUM MAX (47-53.5) 8.500 SPECIAL DRIFT ID</t>
  </si>
  <si>
    <t>TEMPLATE, HYDRO TEST PLAN/REPORT FOR QUANTUM MAX PACKERS</t>
  </si>
  <si>
    <t>PROCEDURE, ASSEMBLY, 9-5/8 X 6.000 QUANTUM MAX (47-53.5) PACKER</t>
  </si>
  <si>
    <t>SLEEVE, SETTING, 9-5/8 X 6.000 QUANTUM MAX (47-53.5) 8.500 ID DRIFT, 4130/4140 (110)</t>
  </si>
  <si>
    <t>101722974D</t>
  </si>
  <si>
    <t>SLEEVE, SETTING, 9-5/8 X 6.000 QUANTUM MAX (47-53.5) 8.500 ID DRIFT</t>
  </si>
  <si>
    <t>ALTERNATE MATERIAL SPECIFICATION</t>
  </si>
  <si>
    <t>SUB, UPPER MANDREL, 9-5/8 X 6.000 QUANTUM MAX (47-53.5) 8.500 ID DRIFT, SUPER 13CR (95), QUALITY GRADE Q2</t>
  </si>
  <si>
    <t>101722960D</t>
  </si>
  <si>
    <t>SUB, UPPER MANDREL, 9-5/8 X 6.000 QUANTUM MAX (47-53.5) 8.500 ID DRIFT</t>
  </si>
  <si>
    <t>FLAG 70, LEFT HAND SQUARE AND STUB ACME THREADS, NO OVERSPRAY ALLOWED</t>
  </si>
  <si>
    <t>MDS-173</t>
  </si>
  <si>
    <t>SUPER 13CR, 95 KSI YS</t>
  </si>
  <si>
    <t>Material Specifications</t>
  </si>
  <si>
    <t>RAW MATERIAL EXAMINATION</t>
  </si>
  <si>
    <t>MANDREL, 9-5/8 X 6.000 QUANTUM MAX (47-53.5) 8.500 ID DRIFT, SUPER 13CR (95), QUALITY GRADE Q2</t>
  </si>
  <si>
    <t>101502773D</t>
  </si>
  <si>
    <t>MANDREL, 9-5/8 X 6.000 QUANTUM MAX (47-53.5) 8.500 ID DRIFT</t>
  </si>
  <si>
    <t>FLAG 28, STUB ACME THREADS AND ANSI BUTTRESS THREADS NO OVERSPRAY ALLOWED</t>
  </si>
  <si>
    <t>FLAG 99. INTERNAL 63 FINISH SEAL BORE WHERE FLAGGED OVERSPRAY ALLOWED</t>
  </si>
  <si>
    <t>CHECK HARDNESS AT FLAG 1 LOCATION</t>
  </si>
  <si>
    <t>BAR, DRIFT, 5.995 X 18.00 L, 4130 (80)</t>
  </si>
  <si>
    <t>QTY 1. FOR DRIFT ID</t>
  </si>
  <si>
    <t>SCREW, MODIFIED SOCKET HEAD CAP, 1/2-20 UNF X 0.375 LG</t>
  </si>
  <si>
    <t>101741797D</t>
  </si>
  <si>
    <t>SCREW, SOC HD CAP 1/2-20 X 1/2 ALLOY STL HEX ASME B18.3</t>
  </si>
  <si>
    <t>SCREW, SHEAR, SLOTTED HEADLESS, DOG POINT, 1/2-13 X .600 LONG, BRONZE ALLOY 675 (60), SHEAR VALUE (LBS) =  5000+/-250</t>
  </si>
  <si>
    <t xml:space="preserve">BAG &amp; TAG </t>
  </si>
  <si>
    <t>101723166D</t>
  </si>
  <si>
    <t>SCREW, SHEAR, SLOTTED HEADLESS, DOG POINT, 1/2-13 X .600 LONG</t>
  </si>
  <si>
    <t>SCREW, SKT SET 1/4-20 X 7/16 CUP PT SST/A1-50 ASME B18.3</t>
  </si>
  <si>
    <t>Procurement Specification</t>
  </si>
  <si>
    <t>STAINLESS STEEL FOR SET SCREWS, 303 / ISO A1-50</t>
  </si>
  <si>
    <t>WASHER, RATCHET RETAINER, 9-5/8 X 6.000 QUANTUM MAX (47-53.5) 8.500 ID DRIFT, 4140 (110)</t>
  </si>
  <si>
    <t>101741841D</t>
  </si>
  <si>
    <t>WASHER, RATCHET RETAINER, 9-5/8 X 6.000 QUANTUM MAX (47-53.5) 8.500 ID DRIFT</t>
  </si>
  <si>
    <t>RING, RATCHET, 9-5/8 X 6.000 QUANTUM MAX (47-53.5) 8.500 ID DRIFT, 4140 (110)</t>
  </si>
  <si>
    <t>FLAG 1, ETCH PART ID</t>
  </si>
  <si>
    <t>FLAG 134, BRUSH BUTTRESS THREADS</t>
  </si>
  <si>
    <t>101665264D</t>
  </si>
  <si>
    <t>RING, RATCHET, 9-5/8 X 6.000 QUANTUM MAX (47-53.5) 8.500 ID DRIFT</t>
  </si>
  <si>
    <t>STRESS RELIEVE AFTER MACHINING AND PRIOR TO MILLING OF THE SLOT</t>
  </si>
  <si>
    <t>LOCK RING GAGE MANDREL (7.153 O.D., L80)</t>
  </si>
  <si>
    <t>TO TEST CLAMPING FORCE</t>
  </si>
  <si>
    <t>LOCK RING HEAT TREAT MANDREL (7.015 O.D., L80)</t>
  </si>
  <si>
    <t>RING, UPPER GAGE, 9-5/8 X 6.000 QUANTUM MAX (47-53.5) 8.500 ID DRIFT, 4130/4140 (110)</t>
  </si>
  <si>
    <t>FLAG 28, STUB ACME THREADS, NO OVERSPRAY ALLOWED</t>
  </si>
  <si>
    <t>102104908D</t>
  </si>
  <si>
    <t>RING, UPPER GAGE, 9-5/8 X 6.000 QUANTUM MAX (47-53.5) 8.500 ID DRIFT</t>
  </si>
  <si>
    <t>STACK, FOLD BACK ELEMENT, 9-5/8 (47-53.5) 8.500 SPECIAL DRIFT, HNBR (90-85-90)</t>
  </si>
  <si>
    <t>NOTE 1, BAG &amp; TAG</t>
  </si>
  <si>
    <t>101770247D</t>
  </si>
  <si>
    <t>STACK, FOLD BACK ELEMENT, 9-5/8 (47-53.5)</t>
  </si>
  <si>
    <t>RING, FOLD BACK, 9-5/8 (47-53.5), 8620</t>
  </si>
  <si>
    <t>ELEMENT, END, 9-5/8 (47-53.5) 8.500 SPECIAL DRIFT, HNBR (90)</t>
  </si>
  <si>
    <t>ELEMENT, CENTER, 9-5/8 (47-53.5) 8.500 SPECIAL DRIFT, HNBR (85)</t>
  </si>
  <si>
    <t>BACKUP, PEEK, 7.605 X 7.210, ELEMENT, 9-5/8 x 6.000 QUANTUM MAX</t>
  </si>
  <si>
    <t>RING, LOWER GAGE, 9-5/8 X 6.000 QUANTUM MAX (47-53.5) 8.500 ID DRIFT, 4140/4145 (125)</t>
  </si>
  <si>
    <t>101665084D</t>
  </si>
  <si>
    <t>RING, LOWER GAGE, 9-5/8 X 6.000 QUANTUM MAX (47-53.5) 8.500 ID DRIFT</t>
  </si>
  <si>
    <t>CONE, UPPER, 9-5/8 X 6.000 QUANTUM MAX (47-53.5) 8.500 ID DRIFT, 4140 (125)</t>
  </si>
  <si>
    <t>101765014D</t>
  </si>
  <si>
    <t>CONE, UPPER, 9-5/8 X 6.000 QUANTUM MAX (47-53.5) 8.500 ID DRIFT</t>
  </si>
  <si>
    <t>FLAG 1, STAMP ID</t>
  </si>
  <si>
    <t>SCREW, SHEAR, BARREL SLIP, 1/4-28 UNF-2A X .460, 4130/4140 (80), SHEAR VALUE 2,375 +/- 375 LBS</t>
  </si>
  <si>
    <t>101723664D</t>
  </si>
  <si>
    <t>SCREW, SHEAR, BARREL SLIP, 1/4-28 UNF-2A X .460</t>
  </si>
  <si>
    <t>SLIP, BARREL, 9-5/8 X 6.000 QUANTUM MAX (47-53.5), 4340 (125)</t>
  </si>
  <si>
    <t>AFTER FINAL MACHINING, PRIOR TO COATING CSP-16</t>
  </si>
  <si>
    <t>COAT ENTIRE PART, LEAVE TEETH SHARP DURING BEAD BLAST FOR PARKERIZING</t>
  </si>
  <si>
    <t>102774091D</t>
  </si>
  <si>
    <t>SLIP, BARREL, 9-5/8 X 6.000 QUANTUM MAX (47-53.5)</t>
  </si>
  <si>
    <t>SCREW, SHEAR, BARREL SLIP, 10-32 UNF-2A X .405, 4130/4140 (80), SHEAR VALUE 1,250 +/- 250 LBS</t>
  </si>
  <si>
    <t>101723860D</t>
  </si>
  <si>
    <t>SCREW, SHEAR, BARREL SLIP, 10-32 UNF-2A X .405</t>
  </si>
  <si>
    <t>CONE, LOWER, 9-5/8 X 6.000 QUANTUM MAX (47-53.5) 8.500 ID DRIFT, 4140 (125)</t>
  </si>
  <si>
    <t>101765026D</t>
  </si>
  <si>
    <t>CONE, LOWER, 9-5/8 X 6.000 QUANTUM MAX (47-53.5) 8.500 ID DRIFT</t>
  </si>
  <si>
    <t>HOUSING, LOWER, 9-5/8 X 6.000 QUANTUM MAX (47-53.5) 8.500 ID DRIFT, 718 (120), QUALITY GRADE Q2</t>
  </si>
  <si>
    <t>101951520D</t>
  </si>
  <si>
    <t>HOUSING, LOWER, 9-5/8 X 6.000 QUANTUM MAX (47-53.5) 8.500 ID DRIFT</t>
  </si>
  <si>
    <t>MDS-34</t>
  </si>
  <si>
    <t>718, 120 KSI MIN YS</t>
  </si>
  <si>
    <t>FLAG 70, ID WHERE FLAGGED, STUB ACME THREADS, ORING LANDING ON OD, MASK 6.0025 BORE, OVERSPRAY ALLOWED</t>
  </si>
  <si>
    <t>FLAG 99, INTERNAL 63 FINISH SEAL BORE WHERE FLAGGED, OVERSPRAY ALLOWED, DEPENDING ON THE ENVIRONMENTAL STORAGE DURATION AND SHIPPING CONDITIONS. THE COATING IS AT THE DISCRETION OF THE RESPECTIVE MANUFACTURING CENTER ENSURING THE PART/ASSEMBLY IS NOT DAMAGED DUE TO NOT COATING THE SEAL BORE WITH CSP-99</t>
  </si>
  <si>
    <t>RING, BACK-UP, BORE SEAL, CONTOURED, O-RING #365, 7.506 X 7.172, GLASS FILLED PEEK</t>
  </si>
  <si>
    <t>101745438D</t>
  </si>
  <si>
    <t>RING, BACK-UP, BORE SEAL, CONTOURED, O-RING #365, 7.506 X 7.172</t>
  </si>
  <si>
    <t>16820-365-07000</t>
  </si>
  <si>
    <t>O-RING SZ 365 6.975 ID X 0.21 W 90A HNBR PARCO 2269</t>
  </si>
  <si>
    <t>O-ring,  HNBR,  90 Durometer,  Parco, 2269-90_Unified specification</t>
  </si>
  <si>
    <t>SLEEVE, RELEASE, 9-5/8 X 6.000 QUANTUM MAX (47-53.5) 8.500 ID DRIFT, SUPER 13CR (95), QUALITY GRADE Q2</t>
  </si>
  <si>
    <t>NOTE 1, TAG</t>
  </si>
  <si>
    <t>FLAG 70, OD SURFACE, OVERSPRAY ALLOWED</t>
  </si>
  <si>
    <t>101795139D</t>
  </si>
  <si>
    <t>SLEEVE, RELEASE, 9-5/8 X 6.000 QUANTUM MAX (47-53.5) 8.500 ID DRIFT</t>
  </si>
  <si>
    <t>SCREW, SHEAR, DOG POINT, 5/16-28 UN X .300 LG, BRONZE ALLOY 675 (60), SHEAR VALUE = 2000+/-200 LBS</t>
  </si>
  <si>
    <t>SHEAR SCREW AND SHEAR PIN MANUFACTURE &amp; TESTING REQUIREMENTS</t>
  </si>
  <si>
    <t>101947645D</t>
  </si>
  <si>
    <t>SCREW, SHEAR, DOG POINT, 5/16-28 UN X .300 LG</t>
  </si>
  <si>
    <t>RING, PICK-UP, 9-5/8 X 6.000 QUANTUM MAX (47-53.5) 8.500 ID DRIFT, 4140 (125)</t>
  </si>
  <si>
    <t>101723919D</t>
  </si>
  <si>
    <t>RING, PICK-UP, 9-5/8 X 6.000 QUANTUM MAX (47-53.5) 8.500 ID DRIFT</t>
  </si>
  <si>
    <t>B016161</t>
  </si>
  <si>
    <t>SCREW,HEX HD   1/2 -13 X 1  3/4  STL ZC     SAE GRADE 5</t>
  </si>
  <si>
    <t>FOR SHIPPING</t>
  </si>
  <si>
    <t>SCREW, SOC LOW HD CAP 8-32 X 3/8 ALLOY STL HEX ASME B18.3</t>
  </si>
  <si>
    <t>KEY, SLIP, 9-5/8 X 6.000 QUANTUM MAX (47-53.5) 8.500 ID DRIFT, 4140 (110)</t>
  </si>
  <si>
    <t>101745528D</t>
  </si>
  <si>
    <t>KEY, SLIP, 9-5/8 X 6.000 QUANTUM MAX (47-53.5) 8.500 ID DRIFT</t>
  </si>
  <si>
    <t>WASHER, PLAIN, 1/2 TYPE B WIDE, 1.750 x .531 x .100, STAINLESS STEEL, ASME 18.21.1</t>
  </si>
  <si>
    <t>101795176D</t>
  </si>
  <si>
    <t>WASHER, PLAIN, 1/2 TYPE B WIDE, 1.750 x .531 x .100</t>
  </si>
  <si>
    <t>B015017</t>
  </si>
  <si>
    <t>Nut Lock-Non Lock</t>
  </si>
  <si>
    <t>NUT,REG HEX         1/2 -13 STL CD W/CR</t>
  </si>
  <si>
    <t>WASHER, SUPPORT, 9-5/8 X 6.000 QUANTUM MAX (47-53.5) 8.500 ID DRIFT, 4130/4140 (80)</t>
  </si>
  <si>
    <t>101680964D</t>
  </si>
  <si>
    <t>WASHER, SUPPORT, 9-5/8 X 6.000 QUANTUM MAX (47-53.5) 8.500 ID DRIFT</t>
  </si>
  <si>
    <t>6.000 IN BORE, PACKER SEAL TEST FIXTURE, 7.000-6 STUB ACME</t>
  </si>
  <si>
    <t>QTY.1 REQUIRED FOR FAT</t>
  </si>
  <si>
    <t>101286088D</t>
  </si>
  <si>
    <t>PISTON, LOWER, PACKER SEAL TEST FIXTURE, 6.000 IN BORE, 4140/4145 (110)</t>
  </si>
  <si>
    <t>PISTON, UPPER, PACKER SEAL TEST FIXTURE, 6.000 IN BORE, 4140/4145 (110)</t>
  </si>
  <si>
    <t>44661-929-00001</t>
  </si>
  <si>
    <t>ROD, PACKER SEAL TEST FIXTURE, 1.000 DIA, 4130/4140/4145 (110)</t>
  </si>
  <si>
    <t>AP927-272-00001</t>
  </si>
  <si>
    <t>NUT, RETAINER, PACKER SEAL TEST FIXTURE, 7.000-6 STUB ACME, 4140/4145 (110)</t>
  </si>
  <si>
    <t>AP870-358-00001</t>
  </si>
  <si>
    <t>O-RING #358 (NITRILE DURO 70)</t>
  </si>
  <si>
    <t>SCREW, SKT SET 3/8-24 X 3/8 CUP PT ALLOY STL/45H  ASME B18.3</t>
  </si>
  <si>
    <t>QTY. 1, REQUIRED FOR FAT</t>
  </si>
  <si>
    <t>BALLOON ID, STAMP</t>
  </si>
  <si>
    <t>COAT ENTIRE OD, OVERSPRAY ALLOWED</t>
  </si>
  <si>
    <t>87808-700-INDEX_F</t>
  </si>
  <si>
    <t>INDEX, BAR, DRIFT, GENERIC</t>
  </si>
  <si>
    <t>REFERENCE ONLY</t>
  </si>
  <si>
    <t>-A</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</si>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</sst>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11" fontId="0" fillId="0" borderId="0" xfId="0" applyNumberFormat="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91"/>
  <sheetViews>
    <sheetView tabSelected="1" workbookViewId="0">
      <selection activeCell="B7" sqref="B7"/>
    </sheetView>
  </sheetViews>
  <sheetFormatPr defaultRowHeight="14.4" x14ac:dyDescent="0.3"/>
  <cols>
    <col min="2" max="2" width="17.5546875" bestFit="1" customWidth="1"/>
    <col min="3" max="3" width="30.5546875" bestFit="1" customWidth="1"/>
    <col min="5" max="5" width="137.664062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v>1</v>
      </c>
      <c r="B2">
        <v>101895166</v>
      </c>
      <c r="C2" t="s">
        <v>15</v>
      </c>
      <c r="D2" t="s">
        <v>16</v>
      </c>
      <c r="E2" t="s">
        <v>17</v>
      </c>
      <c r="F2" t="s">
        <v>18</v>
      </c>
      <c r="G2" t="s">
        <v>19</v>
      </c>
    </row>
    <row r="3" spans="1:15" x14ac:dyDescent="0.3">
      <c r="A3">
        <v>2</v>
      </c>
      <c r="B3">
        <v>100781233</v>
      </c>
      <c r="C3" t="s">
        <v>15</v>
      </c>
      <c r="D3" t="s">
        <v>20</v>
      </c>
      <c r="E3" t="s">
        <v>21</v>
      </c>
      <c r="F3" t="s">
        <v>22</v>
      </c>
      <c r="G3" t="s">
        <v>19</v>
      </c>
      <c r="H3">
        <v>1</v>
      </c>
      <c r="I3" t="str">
        <f>"0001"</f>
        <v>0001</v>
      </c>
      <c r="J3" t="s">
        <v>23</v>
      </c>
      <c r="K3" t="s">
        <v>24</v>
      </c>
      <c r="N3" t="s">
        <v>25</v>
      </c>
    </row>
    <row r="4" spans="1:15" x14ac:dyDescent="0.3">
      <c r="A4">
        <v>3</v>
      </c>
      <c r="B4">
        <v>100080109</v>
      </c>
      <c r="C4" t="s">
        <v>15</v>
      </c>
      <c r="D4" t="s">
        <v>20</v>
      </c>
      <c r="E4" t="s">
        <v>26</v>
      </c>
      <c r="F4" t="s">
        <v>22</v>
      </c>
      <c r="G4" t="s">
        <v>19</v>
      </c>
      <c r="H4" t="str">
        <f t="shared" ref="H4:H14" si="0">"0.0"</f>
        <v>0.0</v>
      </c>
      <c r="J4" t="s">
        <v>27</v>
      </c>
      <c r="K4" t="s">
        <v>24</v>
      </c>
      <c r="N4" t="s">
        <v>28</v>
      </c>
    </row>
    <row r="5" spans="1:15" x14ac:dyDescent="0.3">
      <c r="A5">
        <v>4</v>
      </c>
      <c r="B5" t="s">
        <v>29</v>
      </c>
      <c r="C5" t="s">
        <v>30</v>
      </c>
      <c r="D5" t="s">
        <v>31</v>
      </c>
      <c r="E5" t="s">
        <v>32</v>
      </c>
      <c r="F5" t="s">
        <v>22</v>
      </c>
      <c r="H5" t="str">
        <f t="shared" si="0"/>
        <v>0.0</v>
      </c>
      <c r="J5" t="s">
        <v>33</v>
      </c>
      <c r="K5" t="s">
        <v>34</v>
      </c>
    </row>
    <row r="6" spans="1:15" x14ac:dyDescent="0.3">
      <c r="A6">
        <v>4</v>
      </c>
      <c r="B6" t="s">
        <v>35</v>
      </c>
      <c r="C6" t="s">
        <v>36</v>
      </c>
      <c r="D6" t="s">
        <v>37</v>
      </c>
      <c r="E6" t="s">
        <v>38</v>
      </c>
      <c r="F6" t="s">
        <v>22</v>
      </c>
      <c r="H6" t="str">
        <f t="shared" si="0"/>
        <v>0.0</v>
      </c>
      <c r="K6" t="s">
        <v>34</v>
      </c>
    </row>
    <row r="7" spans="1:15" x14ac:dyDescent="0.3">
      <c r="A7">
        <v>4</v>
      </c>
      <c r="B7" t="s">
        <v>39</v>
      </c>
      <c r="C7" t="s">
        <v>40</v>
      </c>
      <c r="D7" t="s">
        <v>41</v>
      </c>
      <c r="E7" t="s">
        <v>42</v>
      </c>
      <c r="F7" t="s">
        <v>22</v>
      </c>
      <c r="H7" t="str">
        <f t="shared" si="0"/>
        <v>0.0</v>
      </c>
      <c r="J7" t="s">
        <v>43</v>
      </c>
      <c r="K7" t="s">
        <v>34</v>
      </c>
      <c r="L7" t="s">
        <v>44</v>
      </c>
    </row>
    <row r="8" spans="1:15" x14ac:dyDescent="0.3">
      <c r="A8">
        <v>3</v>
      </c>
      <c r="B8" t="s">
        <v>45</v>
      </c>
      <c r="C8" t="s">
        <v>46</v>
      </c>
      <c r="D8" t="s">
        <v>47</v>
      </c>
      <c r="E8" t="s">
        <v>48</v>
      </c>
      <c r="F8" t="s">
        <v>22</v>
      </c>
      <c r="H8" t="str">
        <f t="shared" si="0"/>
        <v>0.0</v>
      </c>
      <c r="J8" t="s">
        <v>49</v>
      </c>
      <c r="K8" t="s">
        <v>34</v>
      </c>
    </row>
    <row r="9" spans="1:15" x14ac:dyDescent="0.3">
      <c r="A9">
        <v>3</v>
      </c>
      <c r="B9" t="s">
        <v>50</v>
      </c>
      <c r="C9" t="s">
        <v>36</v>
      </c>
      <c r="D9" t="s">
        <v>16</v>
      </c>
      <c r="E9" t="s">
        <v>51</v>
      </c>
      <c r="F9" t="s">
        <v>22</v>
      </c>
      <c r="H9" t="str">
        <f t="shared" si="0"/>
        <v>0.0</v>
      </c>
      <c r="K9" t="s">
        <v>34</v>
      </c>
    </row>
    <row r="10" spans="1:15" x14ac:dyDescent="0.3">
      <c r="A10">
        <v>3</v>
      </c>
      <c r="B10">
        <v>100360792</v>
      </c>
      <c r="C10" t="s">
        <v>52</v>
      </c>
      <c r="D10" t="s">
        <v>31</v>
      </c>
      <c r="E10" t="s">
        <v>53</v>
      </c>
      <c r="F10" t="s">
        <v>22</v>
      </c>
      <c r="H10" t="str">
        <f t="shared" si="0"/>
        <v>0.0</v>
      </c>
      <c r="J10" t="s">
        <v>54</v>
      </c>
      <c r="K10" t="s">
        <v>34</v>
      </c>
    </row>
    <row r="11" spans="1:15" x14ac:dyDescent="0.3">
      <c r="A11">
        <v>3</v>
      </c>
      <c r="B11">
        <v>100512380</v>
      </c>
      <c r="C11" t="s">
        <v>15</v>
      </c>
      <c r="D11" t="s">
        <v>20</v>
      </c>
      <c r="E11" t="s">
        <v>55</v>
      </c>
      <c r="F11" t="s">
        <v>22</v>
      </c>
      <c r="G11" t="s">
        <v>19</v>
      </c>
      <c r="H11" t="str">
        <f t="shared" si="0"/>
        <v>0.0</v>
      </c>
      <c r="J11" t="s">
        <v>56</v>
      </c>
      <c r="K11" t="s">
        <v>24</v>
      </c>
      <c r="N11" t="s">
        <v>28</v>
      </c>
    </row>
    <row r="12" spans="1:15" x14ac:dyDescent="0.3">
      <c r="A12">
        <v>4</v>
      </c>
      <c r="B12" t="s">
        <v>45</v>
      </c>
      <c r="C12" t="s">
        <v>46</v>
      </c>
      <c r="D12" t="s">
        <v>47</v>
      </c>
      <c r="E12" t="s">
        <v>48</v>
      </c>
      <c r="F12" t="s">
        <v>22</v>
      </c>
      <c r="H12" t="str">
        <f t="shared" si="0"/>
        <v>0.0</v>
      </c>
      <c r="J12" t="s">
        <v>57</v>
      </c>
      <c r="K12" t="s">
        <v>34</v>
      </c>
    </row>
    <row r="13" spans="1:15" x14ac:dyDescent="0.3">
      <c r="A13">
        <v>4</v>
      </c>
      <c r="B13" t="s">
        <v>58</v>
      </c>
      <c r="C13" t="s">
        <v>36</v>
      </c>
      <c r="D13" t="s">
        <v>59</v>
      </c>
      <c r="E13" t="s">
        <v>60</v>
      </c>
      <c r="F13" t="s">
        <v>22</v>
      </c>
      <c r="H13" t="str">
        <f t="shared" si="0"/>
        <v>0.0</v>
      </c>
      <c r="J13" t="s">
        <v>61</v>
      </c>
      <c r="K13" t="s">
        <v>34</v>
      </c>
    </row>
    <row r="14" spans="1:15" x14ac:dyDescent="0.3">
      <c r="A14">
        <v>4</v>
      </c>
      <c r="B14" t="s">
        <v>62</v>
      </c>
      <c r="C14" t="s">
        <v>40</v>
      </c>
      <c r="D14" t="s">
        <v>63</v>
      </c>
      <c r="E14" t="s">
        <v>64</v>
      </c>
      <c r="F14" t="s">
        <v>22</v>
      </c>
      <c r="H14" t="str">
        <f t="shared" si="0"/>
        <v>0.0</v>
      </c>
      <c r="J14" t="s">
        <v>65</v>
      </c>
      <c r="K14" t="s">
        <v>34</v>
      </c>
      <c r="L14" t="s">
        <v>44</v>
      </c>
    </row>
    <row r="15" spans="1:15" x14ac:dyDescent="0.3">
      <c r="A15">
        <v>4</v>
      </c>
      <c r="B15">
        <v>100349758</v>
      </c>
      <c r="C15" t="s">
        <v>15</v>
      </c>
      <c r="D15" t="s">
        <v>16</v>
      </c>
      <c r="E15" t="s">
        <v>66</v>
      </c>
      <c r="F15" t="s">
        <v>22</v>
      </c>
      <c r="G15" t="s">
        <v>19</v>
      </c>
      <c r="H15">
        <v>4</v>
      </c>
      <c r="I15" t="str">
        <f>"0001"</f>
        <v>0001</v>
      </c>
      <c r="K15" t="s">
        <v>24</v>
      </c>
      <c r="N15" t="s">
        <v>25</v>
      </c>
    </row>
    <row r="16" spans="1:15" x14ac:dyDescent="0.3">
      <c r="A16">
        <v>4</v>
      </c>
      <c r="B16">
        <v>100512381</v>
      </c>
      <c r="C16" t="s">
        <v>15</v>
      </c>
      <c r="D16" t="s">
        <v>67</v>
      </c>
      <c r="E16" t="s">
        <v>68</v>
      </c>
      <c r="F16" t="s">
        <v>22</v>
      </c>
      <c r="G16" t="s">
        <v>19</v>
      </c>
      <c r="H16">
        <v>2</v>
      </c>
      <c r="I16" t="str">
        <f>"0002"</f>
        <v>0002</v>
      </c>
      <c r="K16" t="s">
        <v>24</v>
      </c>
      <c r="N16" t="s">
        <v>25</v>
      </c>
    </row>
    <row r="17" spans="1:14" x14ac:dyDescent="0.3">
      <c r="A17">
        <v>4</v>
      </c>
      <c r="B17">
        <v>100553866</v>
      </c>
      <c r="C17" t="s">
        <v>15</v>
      </c>
      <c r="D17" t="s">
        <v>16</v>
      </c>
      <c r="E17" t="s">
        <v>69</v>
      </c>
      <c r="F17" t="s">
        <v>22</v>
      </c>
      <c r="G17" t="s">
        <v>19</v>
      </c>
      <c r="H17">
        <v>4</v>
      </c>
      <c r="I17" t="str">
        <f>"0003"</f>
        <v>0003</v>
      </c>
      <c r="K17" t="s">
        <v>24</v>
      </c>
      <c r="N17" t="s">
        <v>25</v>
      </c>
    </row>
    <row r="18" spans="1:14" x14ac:dyDescent="0.3">
      <c r="A18">
        <v>4</v>
      </c>
      <c r="B18">
        <v>1175611</v>
      </c>
      <c r="C18" t="s">
        <v>15</v>
      </c>
      <c r="D18" s="3" t="s">
        <v>933</v>
      </c>
      <c r="E18" t="s">
        <v>70</v>
      </c>
      <c r="F18" t="s">
        <v>22</v>
      </c>
      <c r="G18" t="s">
        <v>19</v>
      </c>
      <c r="H18">
        <v>8</v>
      </c>
      <c r="I18" t="str">
        <f>"0004"</f>
        <v>0004</v>
      </c>
      <c r="K18" t="s">
        <v>24</v>
      </c>
      <c r="N18" t="s">
        <v>25</v>
      </c>
    </row>
    <row r="19" spans="1:14" x14ac:dyDescent="0.3">
      <c r="A19">
        <v>4</v>
      </c>
      <c r="B19">
        <v>100521522</v>
      </c>
      <c r="C19" t="s">
        <v>15</v>
      </c>
      <c r="D19" t="s">
        <v>67</v>
      </c>
      <c r="E19" t="s">
        <v>71</v>
      </c>
      <c r="F19" t="s">
        <v>22</v>
      </c>
      <c r="G19" t="s">
        <v>19</v>
      </c>
      <c r="H19">
        <v>8</v>
      </c>
      <c r="I19" t="str">
        <f>"0005"</f>
        <v>0005</v>
      </c>
      <c r="K19" t="s">
        <v>24</v>
      </c>
      <c r="N19" t="s">
        <v>25</v>
      </c>
    </row>
    <row r="20" spans="1:14" x14ac:dyDescent="0.3">
      <c r="A20">
        <v>3</v>
      </c>
      <c r="B20">
        <v>100261623</v>
      </c>
      <c r="C20" t="s">
        <v>15</v>
      </c>
      <c r="D20" t="s">
        <v>20</v>
      </c>
      <c r="E20" t="s">
        <v>72</v>
      </c>
      <c r="F20" t="s">
        <v>22</v>
      </c>
      <c r="G20" t="s">
        <v>19</v>
      </c>
      <c r="H20" t="str">
        <f t="shared" ref="H20:H27" si="1">"0.0"</f>
        <v>0.0</v>
      </c>
      <c r="J20" t="s">
        <v>73</v>
      </c>
      <c r="K20" t="s">
        <v>24</v>
      </c>
      <c r="N20" t="s">
        <v>28</v>
      </c>
    </row>
    <row r="21" spans="1:14" x14ac:dyDescent="0.3">
      <c r="A21">
        <v>4</v>
      </c>
      <c r="B21" t="s">
        <v>74</v>
      </c>
      <c r="C21" t="s">
        <v>36</v>
      </c>
      <c r="D21" t="s">
        <v>75</v>
      </c>
      <c r="E21" t="s">
        <v>76</v>
      </c>
      <c r="F21" t="s">
        <v>22</v>
      </c>
      <c r="H21" t="str">
        <f t="shared" si="1"/>
        <v>0.0</v>
      </c>
      <c r="K21" t="s">
        <v>34</v>
      </c>
    </row>
    <row r="22" spans="1:14" x14ac:dyDescent="0.3">
      <c r="A22">
        <v>4</v>
      </c>
      <c r="B22" t="s">
        <v>45</v>
      </c>
      <c r="C22" t="s">
        <v>46</v>
      </c>
      <c r="D22" t="s">
        <v>47</v>
      </c>
      <c r="E22" t="s">
        <v>48</v>
      </c>
      <c r="F22" t="s">
        <v>22</v>
      </c>
      <c r="H22" t="str">
        <f t="shared" si="1"/>
        <v>0.0</v>
      </c>
      <c r="J22" t="s">
        <v>77</v>
      </c>
      <c r="K22" t="s">
        <v>34</v>
      </c>
    </row>
    <row r="23" spans="1:14" x14ac:dyDescent="0.3">
      <c r="A23">
        <v>3</v>
      </c>
      <c r="B23">
        <v>100508374</v>
      </c>
      <c r="C23" t="s">
        <v>15</v>
      </c>
      <c r="D23" t="s">
        <v>67</v>
      </c>
      <c r="E23" t="s">
        <v>78</v>
      </c>
      <c r="F23" t="s">
        <v>22</v>
      </c>
      <c r="G23" t="s">
        <v>19</v>
      </c>
      <c r="H23" t="str">
        <f t="shared" si="1"/>
        <v>0.0</v>
      </c>
      <c r="J23" t="s">
        <v>79</v>
      </c>
      <c r="K23" t="s">
        <v>24</v>
      </c>
      <c r="N23" t="s">
        <v>28</v>
      </c>
    </row>
    <row r="24" spans="1:14" x14ac:dyDescent="0.3">
      <c r="A24">
        <v>4</v>
      </c>
      <c r="B24">
        <v>100241091</v>
      </c>
      <c r="C24" t="s">
        <v>36</v>
      </c>
      <c r="D24" t="s">
        <v>59</v>
      </c>
      <c r="E24" t="s">
        <v>80</v>
      </c>
      <c r="F24" t="s">
        <v>22</v>
      </c>
      <c r="H24" t="str">
        <f t="shared" si="1"/>
        <v>0.0</v>
      </c>
      <c r="K24" t="s">
        <v>34</v>
      </c>
    </row>
    <row r="25" spans="1:14" x14ac:dyDescent="0.3">
      <c r="A25">
        <v>4</v>
      </c>
      <c r="B25">
        <v>100199084</v>
      </c>
      <c r="C25" t="s">
        <v>81</v>
      </c>
      <c r="D25" t="s">
        <v>20</v>
      </c>
      <c r="E25" t="s">
        <v>82</v>
      </c>
      <c r="F25" t="s">
        <v>22</v>
      </c>
      <c r="H25" t="str">
        <f t="shared" si="1"/>
        <v>0.0</v>
      </c>
      <c r="K25" t="s">
        <v>34</v>
      </c>
      <c r="L25" t="s">
        <v>83</v>
      </c>
    </row>
    <row r="26" spans="1:14" x14ac:dyDescent="0.3">
      <c r="A26">
        <v>4</v>
      </c>
      <c r="B26">
        <v>100225214</v>
      </c>
      <c r="C26" t="s">
        <v>81</v>
      </c>
      <c r="D26" t="s">
        <v>16</v>
      </c>
      <c r="E26" t="s">
        <v>84</v>
      </c>
      <c r="F26" t="s">
        <v>22</v>
      </c>
      <c r="H26" t="str">
        <f t="shared" si="1"/>
        <v>0.0</v>
      </c>
      <c r="K26" t="s">
        <v>34</v>
      </c>
    </row>
    <row r="27" spans="1:14" x14ac:dyDescent="0.3">
      <c r="A27">
        <v>4</v>
      </c>
      <c r="B27" t="s">
        <v>85</v>
      </c>
      <c r="C27" t="s">
        <v>86</v>
      </c>
      <c r="D27" t="s">
        <v>87</v>
      </c>
      <c r="E27" t="s">
        <v>88</v>
      </c>
      <c r="F27" t="s">
        <v>22</v>
      </c>
      <c r="H27" t="str">
        <f t="shared" si="1"/>
        <v>0.0</v>
      </c>
      <c r="K27" t="s">
        <v>34</v>
      </c>
      <c r="L27" t="s">
        <v>44</v>
      </c>
    </row>
    <row r="28" spans="1:14" x14ac:dyDescent="0.3">
      <c r="A28">
        <v>4</v>
      </c>
      <c r="B28" t="s">
        <v>89</v>
      </c>
      <c r="C28" t="s">
        <v>90</v>
      </c>
      <c r="D28" t="str">
        <f>"05"</f>
        <v>05</v>
      </c>
      <c r="E28" t="s">
        <v>91</v>
      </c>
      <c r="F28" t="s">
        <v>22</v>
      </c>
      <c r="G28" t="s">
        <v>19</v>
      </c>
      <c r="H28">
        <v>1</v>
      </c>
      <c r="I28" t="str">
        <f>"0001"</f>
        <v>0001</v>
      </c>
      <c r="K28" t="s">
        <v>24</v>
      </c>
      <c r="N28" t="s">
        <v>25</v>
      </c>
    </row>
    <row r="29" spans="1:14" x14ac:dyDescent="0.3">
      <c r="A29">
        <v>4</v>
      </c>
      <c r="B29" t="s">
        <v>92</v>
      </c>
      <c r="C29" t="s">
        <v>90</v>
      </c>
      <c r="D29" t="str">
        <f>"04"</f>
        <v>04</v>
      </c>
      <c r="E29" t="s">
        <v>93</v>
      </c>
      <c r="F29" t="s">
        <v>22</v>
      </c>
      <c r="G29" t="s">
        <v>19</v>
      </c>
      <c r="H29">
        <v>1</v>
      </c>
      <c r="I29" t="str">
        <f>"0002"</f>
        <v>0002</v>
      </c>
      <c r="K29" t="s">
        <v>24</v>
      </c>
      <c r="N29" t="s">
        <v>25</v>
      </c>
    </row>
    <row r="30" spans="1:14" x14ac:dyDescent="0.3">
      <c r="A30">
        <v>4</v>
      </c>
      <c r="B30">
        <v>100234570</v>
      </c>
      <c r="C30" t="s">
        <v>90</v>
      </c>
      <c r="D30" t="s">
        <v>59</v>
      </c>
      <c r="E30" t="s">
        <v>94</v>
      </c>
      <c r="F30" t="s">
        <v>22</v>
      </c>
      <c r="G30" t="s">
        <v>19</v>
      </c>
      <c r="H30">
        <v>1</v>
      </c>
      <c r="I30" t="str">
        <f>"0003"</f>
        <v>0003</v>
      </c>
      <c r="K30" t="s">
        <v>24</v>
      </c>
      <c r="N30" t="s">
        <v>25</v>
      </c>
    </row>
    <row r="31" spans="1:14" x14ac:dyDescent="0.3">
      <c r="A31">
        <v>4</v>
      </c>
      <c r="B31">
        <v>100120473</v>
      </c>
      <c r="C31" t="s">
        <v>95</v>
      </c>
      <c r="D31" t="s">
        <v>59</v>
      </c>
      <c r="E31" t="s">
        <v>96</v>
      </c>
      <c r="F31" t="s">
        <v>22</v>
      </c>
      <c r="G31" t="s">
        <v>19</v>
      </c>
      <c r="H31">
        <v>1</v>
      </c>
      <c r="I31" t="str">
        <f>"0004"</f>
        <v>0004</v>
      </c>
      <c r="K31" t="s">
        <v>24</v>
      </c>
      <c r="N31" t="s">
        <v>25</v>
      </c>
    </row>
    <row r="32" spans="1:14" x14ac:dyDescent="0.3">
      <c r="A32">
        <v>3</v>
      </c>
      <c r="B32" t="s">
        <v>62</v>
      </c>
      <c r="C32" t="s">
        <v>40</v>
      </c>
      <c r="D32" t="s">
        <v>63</v>
      </c>
      <c r="E32" t="s">
        <v>64</v>
      </c>
      <c r="F32" t="s">
        <v>22</v>
      </c>
      <c r="H32" t="str">
        <f t="shared" ref="H32:H48" si="2">"0.0"</f>
        <v>0.0</v>
      </c>
      <c r="J32" t="s">
        <v>97</v>
      </c>
      <c r="K32" t="s">
        <v>34</v>
      </c>
      <c r="L32" t="s">
        <v>44</v>
      </c>
    </row>
    <row r="33" spans="1:14" x14ac:dyDescent="0.3">
      <c r="A33">
        <v>3</v>
      </c>
      <c r="B33">
        <v>100216678</v>
      </c>
      <c r="C33" t="s">
        <v>98</v>
      </c>
      <c r="D33" t="s">
        <v>99</v>
      </c>
      <c r="E33" t="s">
        <v>100</v>
      </c>
      <c r="F33" t="s">
        <v>22</v>
      </c>
      <c r="H33" t="str">
        <f t="shared" si="2"/>
        <v>0.0</v>
      </c>
      <c r="J33" t="s">
        <v>101</v>
      </c>
      <c r="K33" t="s">
        <v>34</v>
      </c>
    </row>
    <row r="34" spans="1:14" x14ac:dyDescent="0.3">
      <c r="A34">
        <v>3</v>
      </c>
      <c r="B34">
        <v>100785335</v>
      </c>
      <c r="C34" t="s">
        <v>46</v>
      </c>
      <c r="D34" t="s">
        <v>20</v>
      </c>
      <c r="E34" t="s">
        <v>102</v>
      </c>
      <c r="F34" t="s">
        <v>22</v>
      </c>
      <c r="H34" t="str">
        <f t="shared" si="2"/>
        <v>0.0</v>
      </c>
      <c r="J34" t="s">
        <v>103</v>
      </c>
      <c r="K34" t="s">
        <v>34</v>
      </c>
    </row>
    <row r="35" spans="1:14" x14ac:dyDescent="0.3">
      <c r="A35">
        <v>3</v>
      </c>
      <c r="B35">
        <v>100825540</v>
      </c>
      <c r="C35" t="s">
        <v>15</v>
      </c>
      <c r="D35" t="s">
        <v>16</v>
      </c>
      <c r="E35" t="s">
        <v>104</v>
      </c>
      <c r="F35" t="s">
        <v>22</v>
      </c>
      <c r="G35" t="s">
        <v>19</v>
      </c>
      <c r="H35" t="str">
        <f t="shared" si="2"/>
        <v>0.0</v>
      </c>
      <c r="J35" t="s">
        <v>56</v>
      </c>
      <c r="K35" t="s">
        <v>24</v>
      </c>
      <c r="N35" t="s">
        <v>28</v>
      </c>
    </row>
    <row r="36" spans="1:14" x14ac:dyDescent="0.3">
      <c r="A36">
        <v>4</v>
      </c>
      <c r="B36" t="s">
        <v>105</v>
      </c>
      <c r="C36" t="s">
        <v>40</v>
      </c>
      <c r="D36" t="s">
        <v>41</v>
      </c>
      <c r="E36" t="s">
        <v>106</v>
      </c>
      <c r="F36" t="s">
        <v>22</v>
      </c>
      <c r="H36" t="str">
        <f t="shared" si="2"/>
        <v>0.0</v>
      </c>
      <c r="J36" t="s">
        <v>107</v>
      </c>
      <c r="K36" t="s">
        <v>34</v>
      </c>
      <c r="L36" t="s">
        <v>44</v>
      </c>
    </row>
    <row r="37" spans="1:14" x14ac:dyDescent="0.3">
      <c r="A37">
        <v>4</v>
      </c>
      <c r="B37" t="s">
        <v>45</v>
      </c>
      <c r="C37" t="s">
        <v>46</v>
      </c>
      <c r="D37" t="s">
        <v>47</v>
      </c>
      <c r="E37" t="s">
        <v>48</v>
      </c>
      <c r="F37" t="s">
        <v>22</v>
      </c>
      <c r="H37" t="str">
        <f t="shared" si="2"/>
        <v>0.0</v>
      </c>
      <c r="J37" t="s">
        <v>108</v>
      </c>
      <c r="K37" t="s">
        <v>34</v>
      </c>
    </row>
    <row r="38" spans="1:14" x14ac:dyDescent="0.3">
      <c r="A38">
        <v>4</v>
      </c>
      <c r="B38" t="s">
        <v>109</v>
      </c>
      <c r="C38" t="s">
        <v>46</v>
      </c>
      <c r="D38" t="s">
        <v>110</v>
      </c>
      <c r="E38" t="s">
        <v>111</v>
      </c>
      <c r="F38" t="s">
        <v>22</v>
      </c>
      <c r="H38" t="str">
        <f t="shared" si="2"/>
        <v>0.0</v>
      </c>
      <c r="J38" t="s">
        <v>112</v>
      </c>
      <c r="K38" t="s">
        <v>34</v>
      </c>
      <c r="L38" t="s">
        <v>44</v>
      </c>
    </row>
    <row r="39" spans="1:14" x14ac:dyDescent="0.3">
      <c r="A39">
        <v>4</v>
      </c>
      <c r="B39" t="s">
        <v>113</v>
      </c>
      <c r="C39" t="s">
        <v>30</v>
      </c>
      <c r="D39" t="s">
        <v>87</v>
      </c>
      <c r="E39" t="s">
        <v>114</v>
      </c>
      <c r="F39" t="s">
        <v>22</v>
      </c>
      <c r="H39" t="str">
        <f t="shared" si="2"/>
        <v>0.0</v>
      </c>
      <c r="J39" t="s">
        <v>33</v>
      </c>
      <c r="K39" t="s">
        <v>34</v>
      </c>
    </row>
    <row r="40" spans="1:14" x14ac:dyDescent="0.3">
      <c r="A40">
        <v>4</v>
      </c>
      <c r="B40" t="s">
        <v>115</v>
      </c>
      <c r="C40" t="s">
        <v>36</v>
      </c>
      <c r="D40" t="s">
        <v>59</v>
      </c>
      <c r="E40" t="s">
        <v>116</v>
      </c>
      <c r="F40" t="s">
        <v>22</v>
      </c>
      <c r="H40" t="str">
        <f t="shared" si="2"/>
        <v>0.0</v>
      </c>
      <c r="K40" t="s">
        <v>34</v>
      </c>
    </row>
    <row r="41" spans="1:14" x14ac:dyDescent="0.3">
      <c r="A41">
        <v>4</v>
      </c>
      <c r="B41" t="s">
        <v>117</v>
      </c>
      <c r="C41" t="s">
        <v>40</v>
      </c>
      <c r="D41" t="s">
        <v>118</v>
      </c>
      <c r="E41" t="s">
        <v>119</v>
      </c>
      <c r="F41" t="s">
        <v>22</v>
      </c>
      <c r="H41" t="str">
        <f t="shared" si="2"/>
        <v>0.0</v>
      </c>
      <c r="J41" t="s">
        <v>120</v>
      </c>
      <c r="K41" t="s">
        <v>34</v>
      </c>
      <c r="L41" t="s">
        <v>44</v>
      </c>
    </row>
    <row r="42" spans="1:14" x14ac:dyDescent="0.3">
      <c r="A42">
        <v>3</v>
      </c>
      <c r="B42">
        <v>100821236</v>
      </c>
      <c r="C42" t="s">
        <v>15</v>
      </c>
      <c r="D42" t="s">
        <v>16</v>
      </c>
      <c r="E42" t="s">
        <v>121</v>
      </c>
      <c r="F42" t="s">
        <v>22</v>
      </c>
      <c r="G42" t="s">
        <v>19</v>
      </c>
      <c r="H42" t="str">
        <f t="shared" si="2"/>
        <v>0.0</v>
      </c>
      <c r="J42" t="s">
        <v>56</v>
      </c>
      <c r="K42" t="s">
        <v>24</v>
      </c>
      <c r="N42" t="s">
        <v>28</v>
      </c>
    </row>
    <row r="43" spans="1:14" x14ac:dyDescent="0.3">
      <c r="A43">
        <v>4</v>
      </c>
      <c r="B43" t="s">
        <v>113</v>
      </c>
      <c r="C43" t="s">
        <v>30</v>
      </c>
      <c r="D43" t="s">
        <v>87</v>
      </c>
      <c r="E43" t="s">
        <v>114</v>
      </c>
      <c r="F43" t="s">
        <v>22</v>
      </c>
      <c r="H43" t="str">
        <f t="shared" si="2"/>
        <v>0.0</v>
      </c>
      <c r="J43" t="s">
        <v>33</v>
      </c>
      <c r="K43" t="s">
        <v>34</v>
      </c>
    </row>
    <row r="44" spans="1:14" x14ac:dyDescent="0.3">
      <c r="A44">
        <v>4</v>
      </c>
      <c r="B44" t="s">
        <v>105</v>
      </c>
      <c r="C44" t="s">
        <v>40</v>
      </c>
      <c r="D44" t="s">
        <v>41</v>
      </c>
      <c r="E44" t="s">
        <v>106</v>
      </c>
      <c r="F44" t="s">
        <v>22</v>
      </c>
      <c r="H44" t="str">
        <f t="shared" si="2"/>
        <v>0.0</v>
      </c>
      <c r="J44" t="s">
        <v>107</v>
      </c>
      <c r="K44" t="s">
        <v>34</v>
      </c>
      <c r="L44" t="s">
        <v>44</v>
      </c>
    </row>
    <row r="45" spans="1:14" x14ac:dyDescent="0.3">
      <c r="A45">
        <v>4</v>
      </c>
      <c r="B45" t="s">
        <v>45</v>
      </c>
      <c r="C45" t="s">
        <v>46</v>
      </c>
      <c r="D45" t="s">
        <v>47</v>
      </c>
      <c r="E45" t="s">
        <v>48</v>
      </c>
      <c r="F45" t="s">
        <v>22</v>
      </c>
      <c r="H45" t="str">
        <f t="shared" si="2"/>
        <v>0.0</v>
      </c>
      <c r="J45" t="s">
        <v>108</v>
      </c>
      <c r="K45" t="s">
        <v>34</v>
      </c>
    </row>
    <row r="46" spans="1:14" x14ac:dyDescent="0.3">
      <c r="A46">
        <v>4</v>
      </c>
      <c r="B46" t="s">
        <v>109</v>
      </c>
      <c r="C46" t="s">
        <v>46</v>
      </c>
      <c r="D46" t="s">
        <v>110</v>
      </c>
      <c r="E46" t="s">
        <v>111</v>
      </c>
      <c r="F46" t="s">
        <v>22</v>
      </c>
      <c r="H46" t="str">
        <f t="shared" si="2"/>
        <v>0.0</v>
      </c>
      <c r="J46" t="s">
        <v>112</v>
      </c>
      <c r="K46" t="s">
        <v>34</v>
      </c>
      <c r="L46" t="s">
        <v>44</v>
      </c>
    </row>
    <row r="47" spans="1:14" x14ac:dyDescent="0.3">
      <c r="A47">
        <v>4</v>
      </c>
      <c r="B47" t="s">
        <v>115</v>
      </c>
      <c r="C47" t="s">
        <v>36</v>
      </c>
      <c r="D47" t="s">
        <v>59</v>
      </c>
      <c r="E47" t="s">
        <v>116</v>
      </c>
      <c r="F47" t="s">
        <v>22</v>
      </c>
      <c r="H47" t="str">
        <f t="shared" si="2"/>
        <v>0.0</v>
      </c>
      <c r="K47" t="s">
        <v>34</v>
      </c>
    </row>
    <row r="48" spans="1:14" x14ac:dyDescent="0.3">
      <c r="A48">
        <v>4</v>
      </c>
      <c r="B48" t="s">
        <v>117</v>
      </c>
      <c r="C48" t="s">
        <v>40</v>
      </c>
      <c r="D48" t="s">
        <v>118</v>
      </c>
      <c r="E48" t="s">
        <v>119</v>
      </c>
      <c r="F48" t="s">
        <v>22</v>
      </c>
      <c r="H48" t="str">
        <f t="shared" si="2"/>
        <v>0.0</v>
      </c>
      <c r="J48" t="s">
        <v>120</v>
      </c>
      <c r="K48" t="s">
        <v>34</v>
      </c>
      <c r="L48" t="s">
        <v>44</v>
      </c>
    </row>
    <row r="49" spans="1:14" x14ac:dyDescent="0.3">
      <c r="A49">
        <v>3</v>
      </c>
      <c r="B49">
        <v>100152647</v>
      </c>
      <c r="C49" t="s">
        <v>15</v>
      </c>
      <c r="D49" t="s">
        <v>37</v>
      </c>
      <c r="E49" t="s">
        <v>122</v>
      </c>
      <c r="F49" t="s">
        <v>22</v>
      </c>
      <c r="G49" t="s">
        <v>19</v>
      </c>
      <c r="H49">
        <v>1</v>
      </c>
      <c r="I49" t="str">
        <f>"001"</f>
        <v>001</v>
      </c>
      <c r="K49" t="s">
        <v>24</v>
      </c>
      <c r="N49" t="s">
        <v>25</v>
      </c>
    </row>
    <row r="50" spans="1:14" x14ac:dyDescent="0.3">
      <c r="A50">
        <v>4</v>
      </c>
      <c r="B50" t="s">
        <v>123</v>
      </c>
      <c r="C50" t="s">
        <v>30</v>
      </c>
      <c r="D50" t="s">
        <v>99</v>
      </c>
      <c r="E50" t="s">
        <v>124</v>
      </c>
      <c r="F50" t="s">
        <v>22</v>
      </c>
      <c r="H50" t="str">
        <f>"0.0"</f>
        <v>0.0</v>
      </c>
      <c r="J50" t="s">
        <v>33</v>
      </c>
      <c r="K50" t="s">
        <v>34</v>
      </c>
    </row>
    <row r="51" spans="1:14" x14ac:dyDescent="0.3">
      <c r="A51">
        <v>4</v>
      </c>
      <c r="B51" t="s">
        <v>117</v>
      </c>
      <c r="C51" t="s">
        <v>40</v>
      </c>
      <c r="D51" t="s">
        <v>118</v>
      </c>
      <c r="E51" t="s">
        <v>119</v>
      </c>
      <c r="F51" t="s">
        <v>22</v>
      </c>
      <c r="H51" t="str">
        <f>"0.0"</f>
        <v>0.0</v>
      </c>
      <c r="J51" t="s">
        <v>125</v>
      </c>
      <c r="K51" t="s">
        <v>34</v>
      </c>
      <c r="L51" t="s">
        <v>44</v>
      </c>
    </row>
    <row r="52" spans="1:14" x14ac:dyDescent="0.3">
      <c r="A52">
        <v>4</v>
      </c>
      <c r="B52" t="s">
        <v>45</v>
      </c>
      <c r="C52" t="s">
        <v>46</v>
      </c>
      <c r="D52" t="s">
        <v>47</v>
      </c>
      <c r="E52" t="s">
        <v>48</v>
      </c>
      <c r="F52" t="s">
        <v>22</v>
      </c>
      <c r="H52" t="str">
        <f>"0.0"</f>
        <v>0.0</v>
      </c>
      <c r="J52" t="s">
        <v>108</v>
      </c>
      <c r="K52" t="s">
        <v>34</v>
      </c>
    </row>
    <row r="53" spans="1:14" x14ac:dyDescent="0.3">
      <c r="A53">
        <v>4</v>
      </c>
      <c r="B53" t="s">
        <v>126</v>
      </c>
      <c r="C53" t="s">
        <v>40</v>
      </c>
      <c r="D53" t="s">
        <v>127</v>
      </c>
      <c r="E53" t="s">
        <v>128</v>
      </c>
      <c r="F53" t="s">
        <v>22</v>
      </c>
      <c r="H53" t="str">
        <f>"0.0"</f>
        <v>0.0</v>
      </c>
      <c r="J53" t="s">
        <v>129</v>
      </c>
      <c r="K53" t="s">
        <v>34</v>
      </c>
      <c r="L53" t="s">
        <v>44</v>
      </c>
    </row>
    <row r="54" spans="1:14" x14ac:dyDescent="0.3">
      <c r="A54">
        <v>4</v>
      </c>
      <c r="B54" t="s">
        <v>130</v>
      </c>
      <c r="C54" t="s">
        <v>36</v>
      </c>
      <c r="D54" t="s">
        <v>99</v>
      </c>
      <c r="E54" t="s">
        <v>131</v>
      </c>
      <c r="F54" t="s">
        <v>22</v>
      </c>
      <c r="H54" t="str">
        <f>"0.0"</f>
        <v>0.0</v>
      </c>
      <c r="K54" t="s">
        <v>34</v>
      </c>
    </row>
    <row r="55" spans="1:14" x14ac:dyDescent="0.3">
      <c r="A55">
        <v>3</v>
      </c>
      <c r="B55">
        <v>100784906</v>
      </c>
      <c r="C55" t="s">
        <v>15</v>
      </c>
      <c r="D55" t="s">
        <v>16</v>
      </c>
      <c r="E55" t="s">
        <v>132</v>
      </c>
      <c r="F55" t="s">
        <v>22</v>
      </c>
      <c r="G55" t="s">
        <v>19</v>
      </c>
      <c r="H55">
        <v>1</v>
      </c>
      <c r="I55" t="str">
        <f>"002"</f>
        <v>002</v>
      </c>
      <c r="K55" t="s">
        <v>24</v>
      </c>
      <c r="N55" t="s">
        <v>25</v>
      </c>
    </row>
    <row r="56" spans="1:14" x14ac:dyDescent="0.3">
      <c r="A56">
        <v>4</v>
      </c>
      <c r="B56" t="s">
        <v>45</v>
      </c>
      <c r="C56" t="s">
        <v>46</v>
      </c>
      <c r="D56" t="s">
        <v>47</v>
      </c>
      <c r="E56" t="s">
        <v>48</v>
      </c>
      <c r="F56" t="s">
        <v>22</v>
      </c>
      <c r="H56" t="str">
        <f t="shared" ref="H56:H62" si="3">"0.0"</f>
        <v>0.0</v>
      </c>
      <c r="J56" t="s">
        <v>133</v>
      </c>
      <c r="K56" t="s">
        <v>34</v>
      </c>
    </row>
    <row r="57" spans="1:14" x14ac:dyDescent="0.3">
      <c r="A57">
        <v>4</v>
      </c>
      <c r="B57" t="s">
        <v>134</v>
      </c>
      <c r="C57" t="s">
        <v>30</v>
      </c>
      <c r="D57" t="s">
        <v>118</v>
      </c>
      <c r="E57" t="s">
        <v>135</v>
      </c>
      <c r="F57" t="s">
        <v>22</v>
      </c>
      <c r="H57" t="str">
        <f t="shared" si="3"/>
        <v>0.0</v>
      </c>
      <c r="J57" t="s">
        <v>136</v>
      </c>
      <c r="K57" t="s">
        <v>34</v>
      </c>
    </row>
    <row r="58" spans="1:14" x14ac:dyDescent="0.3">
      <c r="A58">
        <v>4</v>
      </c>
      <c r="B58" t="s">
        <v>126</v>
      </c>
      <c r="C58" t="s">
        <v>40</v>
      </c>
      <c r="D58" t="s">
        <v>127</v>
      </c>
      <c r="E58" t="s">
        <v>128</v>
      </c>
      <c r="F58" t="s">
        <v>22</v>
      </c>
      <c r="H58" t="str">
        <f t="shared" si="3"/>
        <v>0.0</v>
      </c>
      <c r="J58" t="s">
        <v>137</v>
      </c>
      <c r="K58" t="s">
        <v>34</v>
      </c>
      <c r="L58" t="s">
        <v>44</v>
      </c>
    </row>
    <row r="59" spans="1:14" x14ac:dyDescent="0.3">
      <c r="A59">
        <v>4</v>
      </c>
      <c r="B59" t="s">
        <v>117</v>
      </c>
      <c r="C59" t="s">
        <v>40</v>
      </c>
      <c r="D59" t="s">
        <v>118</v>
      </c>
      <c r="E59" t="s">
        <v>119</v>
      </c>
      <c r="F59" t="s">
        <v>22</v>
      </c>
      <c r="H59" t="str">
        <f t="shared" si="3"/>
        <v>0.0</v>
      </c>
      <c r="J59" t="s">
        <v>138</v>
      </c>
      <c r="K59" t="s">
        <v>34</v>
      </c>
      <c r="L59" t="s">
        <v>44</v>
      </c>
    </row>
    <row r="60" spans="1:14" x14ac:dyDescent="0.3">
      <c r="A60">
        <v>4</v>
      </c>
      <c r="B60" t="s">
        <v>139</v>
      </c>
      <c r="C60" t="s">
        <v>36</v>
      </c>
      <c r="D60" t="s">
        <v>31</v>
      </c>
      <c r="E60" t="s">
        <v>140</v>
      </c>
      <c r="F60" t="s">
        <v>22</v>
      </c>
      <c r="H60" t="str">
        <f t="shared" si="3"/>
        <v>0.0</v>
      </c>
      <c r="K60" t="s">
        <v>34</v>
      </c>
    </row>
    <row r="61" spans="1:14" x14ac:dyDescent="0.3">
      <c r="A61">
        <v>4</v>
      </c>
      <c r="B61" t="s">
        <v>141</v>
      </c>
      <c r="C61" t="s">
        <v>142</v>
      </c>
      <c r="D61" t="s">
        <v>87</v>
      </c>
      <c r="E61" t="s">
        <v>143</v>
      </c>
      <c r="F61" t="s">
        <v>22</v>
      </c>
      <c r="H61" t="str">
        <f t="shared" si="3"/>
        <v>0.0</v>
      </c>
      <c r="J61" t="s">
        <v>144</v>
      </c>
      <c r="K61" t="s">
        <v>34</v>
      </c>
    </row>
    <row r="62" spans="1:14" x14ac:dyDescent="0.3">
      <c r="A62">
        <v>4</v>
      </c>
      <c r="B62" t="s">
        <v>109</v>
      </c>
      <c r="C62" t="s">
        <v>46</v>
      </c>
      <c r="D62" t="s">
        <v>110</v>
      </c>
      <c r="E62" t="s">
        <v>111</v>
      </c>
      <c r="F62" t="s">
        <v>22</v>
      </c>
      <c r="H62" t="str">
        <f t="shared" si="3"/>
        <v>0.0</v>
      </c>
      <c r="J62" t="s">
        <v>145</v>
      </c>
      <c r="K62" t="s">
        <v>34</v>
      </c>
      <c r="L62" t="s">
        <v>44</v>
      </c>
    </row>
    <row r="63" spans="1:14" x14ac:dyDescent="0.3">
      <c r="A63">
        <v>3</v>
      </c>
      <c r="B63">
        <v>100781669</v>
      </c>
      <c r="C63" t="s">
        <v>15</v>
      </c>
      <c r="D63" t="s">
        <v>67</v>
      </c>
      <c r="E63" t="s">
        <v>146</v>
      </c>
      <c r="F63" t="s">
        <v>22</v>
      </c>
      <c r="G63" t="s">
        <v>19</v>
      </c>
      <c r="H63">
        <v>1</v>
      </c>
      <c r="I63" t="str">
        <f>"003"</f>
        <v>003</v>
      </c>
      <c r="K63" t="s">
        <v>24</v>
      </c>
      <c r="N63" t="s">
        <v>25</v>
      </c>
    </row>
    <row r="64" spans="1:14" x14ac:dyDescent="0.3">
      <c r="A64">
        <v>4</v>
      </c>
      <c r="B64" t="s">
        <v>141</v>
      </c>
      <c r="C64" t="s">
        <v>142</v>
      </c>
      <c r="D64" t="s">
        <v>87</v>
      </c>
      <c r="E64" t="s">
        <v>143</v>
      </c>
      <c r="F64" t="s">
        <v>22</v>
      </c>
      <c r="H64" t="str">
        <f t="shared" ref="H64:H73" si="4">"0.0"</f>
        <v>0.0</v>
      </c>
      <c r="J64" t="s">
        <v>147</v>
      </c>
      <c r="K64" t="s">
        <v>34</v>
      </c>
    </row>
    <row r="65" spans="1:14" x14ac:dyDescent="0.3">
      <c r="A65">
        <v>4</v>
      </c>
      <c r="B65" t="s">
        <v>39</v>
      </c>
      <c r="C65" t="s">
        <v>40</v>
      </c>
      <c r="D65" t="s">
        <v>41</v>
      </c>
      <c r="E65" t="s">
        <v>42</v>
      </c>
      <c r="F65" t="s">
        <v>22</v>
      </c>
      <c r="H65" t="str">
        <f t="shared" si="4"/>
        <v>0.0</v>
      </c>
      <c r="J65" t="s">
        <v>148</v>
      </c>
      <c r="K65" t="s">
        <v>34</v>
      </c>
      <c r="L65" t="s">
        <v>44</v>
      </c>
    </row>
    <row r="66" spans="1:14" x14ac:dyDescent="0.3">
      <c r="A66">
        <v>4</v>
      </c>
      <c r="B66">
        <v>100283989</v>
      </c>
      <c r="C66" t="s">
        <v>36</v>
      </c>
      <c r="D66" t="s">
        <v>59</v>
      </c>
      <c r="E66" t="s">
        <v>149</v>
      </c>
      <c r="F66" t="s">
        <v>22</v>
      </c>
      <c r="H66" t="str">
        <f t="shared" si="4"/>
        <v>0.0</v>
      </c>
      <c r="J66" t="s">
        <v>150</v>
      </c>
      <c r="K66" t="s">
        <v>34</v>
      </c>
    </row>
    <row r="67" spans="1:14" x14ac:dyDescent="0.3">
      <c r="A67">
        <v>4</v>
      </c>
      <c r="B67" t="s">
        <v>45</v>
      </c>
      <c r="C67" t="s">
        <v>46</v>
      </c>
      <c r="D67" t="s">
        <v>47</v>
      </c>
      <c r="E67" t="s">
        <v>48</v>
      </c>
      <c r="F67" t="s">
        <v>22</v>
      </c>
      <c r="H67" t="str">
        <f t="shared" si="4"/>
        <v>0.0</v>
      </c>
      <c r="J67" t="s">
        <v>108</v>
      </c>
      <c r="K67" t="s">
        <v>34</v>
      </c>
    </row>
    <row r="68" spans="1:14" x14ac:dyDescent="0.3">
      <c r="A68">
        <v>4</v>
      </c>
      <c r="B68">
        <v>100261623</v>
      </c>
      <c r="C68" t="s">
        <v>15</v>
      </c>
      <c r="D68" t="s">
        <v>20</v>
      </c>
      <c r="E68" t="s">
        <v>72</v>
      </c>
      <c r="F68" t="s">
        <v>22</v>
      </c>
      <c r="G68" t="s">
        <v>19</v>
      </c>
      <c r="H68" t="str">
        <f t="shared" si="4"/>
        <v>0.0</v>
      </c>
      <c r="J68" t="s">
        <v>151</v>
      </c>
      <c r="K68" t="s">
        <v>24</v>
      </c>
      <c r="N68" t="s">
        <v>28</v>
      </c>
    </row>
    <row r="69" spans="1:14" x14ac:dyDescent="0.3">
      <c r="A69">
        <v>4</v>
      </c>
      <c r="B69">
        <v>100234040</v>
      </c>
      <c r="C69" t="s">
        <v>15</v>
      </c>
      <c r="D69" t="s">
        <v>31</v>
      </c>
      <c r="E69" t="s">
        <v>152</v>
      </c>
      <c r="F69" t="s">
        <v>22</v>
      </c>
      <c r="G69" t="s">
        <v>19</v>
      </c>
      <c r="H69" t="str">
        <f t="shared" si="4"/>
        <v>0.0</v>
      </c>
      <c r="J69" t="s">
        <v>153</v>
      </c>
      <c r="K69" t="s">
        <v>24</v>
      </c>
      <c r="N69" t="s">
        <v>28</v>
      </c>
    </row>
    <row r="70" spans="1:14" x14ac:dyDescent="0.3">
      <c r="A70">
        <v>4</v>
      </c>
      <c r="B70" t="s">
        <v>154</v>
      </c>
      <c r="C70" t="s">
        <v>36</v>
      </c>
      <c r="D70" t="s">
        <v>37</v>
      </c>
      <c r="E70" t="s">
        <v>155</v>
      </c>
      <c r="F70" t="s">
        <v>22</v>
      </c>
      <c r="H70" t="str">
        <f t="shared" si="4"/>
        <v>0.0</v>
      </c>
      <c r="K70" t="s">
        <v>34</v>
      </c>
    </row>
    <row r="71" spans="1:14" x14ac:dyDescent="0.3">
      <c r="A71">
        <v>4</v>
      </c>
      <c r="B71" t="s">
        <v>156</v>
      </c>
      <c r="C71" t="s">
        <v>30</v>
      </c>
      <c r="D71" t="s">
        <v>118</v>
      </c>
      <c r="E71" t="s">
        <v>157</v>
      </c>
      <c r="F71" t="s">
        <v>22</v>
      </c>
      <c r="H71" t="str">
        <f t="shared" si="4"/>
        <v>0.0</v>
      </c>
      <c r="J71" t="s">
        <v>33</v>
      </c>
      <c r="K71" t="s">
        <v>34</v>
      </c>
    </row>
    <row r="72" spans="1:14" x14ac:dyDescent="0.3">
      <c r="A72">
        <v>4</v>
      </c>
      <c r="B72" t="s">
        <v>105</v>
      </c>
      <c r="C72" t="s">
        <v>40</v>
      </c>
      <c r="D72" t="s">
        <v>41</v>
      </c>
      <c r="E72" t="s">
        <v>106</v>
      </c>
      <c r="F72" t="s">
        <v>22</v>
      </c>
      <c r="H72" t="str">
        <f t="shared" si="4"/>
        <v>0.0</v>
      </c>
      <c r="J72" t="s">
        <v>158</v>
      </c>
      <c r="K72" t="s">
        <v>34</v>
      </c>
      <c r="L72" t="s">
        <v>44</v>
      </c>
    </row>
    <row r="73" spans="1:14" x14ac:dyDescent="0.3">
      <c r="A73">
        <v>4</v>
      </c>
      <c r="B73" t="s">
        <v>109</v>
      </c>
      <c r="C73" t="s">
        <v>46</v>
      </c>
      <c r="D73" t="s">
        <v>110</v>
      </c>
      <c r="E73" t="s">
        <v>111</v>
      </c>
      <c r="F73" t="s">
        <v>22</v>
      </c>
      <c r="H73" t="str">
        <f t="shared" si="4"/>
        <v>0.0</v>
      </c>
      <c r="J73" t="s">
        <v>159</v>
      </c>
      <c r="K73" t="s">
        <v>34</v>
      </c>
      <c r="L73" t="s">
        <v>44</v>
      </c>
    </row>
    <row r="74" spans="1:14" x14ac:dyDescent="0.3">
      <c r="A74">
        <v>3</v>
      </c>
      <c r="B74">
        <v>100152700</v>
      </c>
      <c r="C74" t="s">
        <v>15</v>
      </c>
      <c r="D74" t="s">
        <v>31</v>
      </c>
      <c r="E74" t="s">
        <v>160</v>
      </c>
      <c r="F74" t="s">
        <v>22</v>
      </c>
      <c r="G74" t="s">
        <v>19</v>
      </c>
      <c r="H74">
        <v>2</v>
      </c>
      <c r="I74" t="str">
        <f>"004"</f>
        <v>004</v>
      </c>
      <c r="K74" t="s">
        <v>24</v>
      </c>
      <c r="N74" t="s">
        <v>25</v>
      </c>
    </row>
    <row r="75" spans="1:14" x14ac:dyDescent="0.3">
      <c r="A75">
        <v>4</v>
      </c>
      <c r="B75" t="s">
        <v>117</v>
      </c>
      <c r="C75" t="s">
        <v>40</v>
      </c>
      <c r="D75" t="s">
        <v>118</v>
      </c>
      <c r="E75" t="s">
        <v>119</v>
      </c>
      <c r="F75" t="s">
        <v>22</v>
      </c>
      <c r="H75" t="str">
        <f t="shared" ref="H75:H81" si="5">"0.0"</f>
        <v>0.0</v>
      </c>
      <c r="J75" t="s">
        <v>161</v>
      </c>
      <c r="K75" t="s">
        <v>34</v>
      </c>
      <c r="L75" t="s">
        <v>44</v>
      </c>
    </row>
    <row r="76" spans="1:14" x14ac:dyDescent="0.3">
      <c r="A76">
        <v>4</v>
      </c>
      <c r="B76" t="s">
        <v>162</v>
      </c>
      <c r="C76" t="s">
        <v>36</v>
      </c>
      <c r="D76" t="s">
        <v>163</v>
      </c>
      <c r="E76" t="s">
        <v>164</v>
      </c>
      <c r="F76" t="s">
        <v>22</v>
      </c>
      <c r="H76" t="str">
        <f t="shared" si="5"/>
        <v>0.0</v>
      </c>
      <c r="K76" t="s">
        <v>34</v>
      </c>
    </row>
    <row r="77" spans="1:14" x14ac:dyDescent="0.3">
      <c r="A77">
        <v>4</v>
      </c>
      <c r="B77" t="s">
        <v>165</v>
      </c>
      <c r="C77" t="s">
        <v>166</v>
      </c>
      <c r="D77" t="s">
        <v>163</v>
      </c>
      <c r="E77" t="s">
        <v>167</v>
      </c>
      <c r="F77" t="s">
        <v>22</v>
      </c>
      <c r="H77" t="str">
        <f t="shared" si="5"/>
        <v>0.0</v>
      </c>
      <c r="J77" t="s">
        <v>168</v>
      </c>
      <c r="K77" t="s">
        <v>34</v>
      </c>
      <c r="L77" t="s">
        <v>44</v>
      </c>
    </row>
    <row r="78" spans="1:14" x14ac:dyDescent="0.3">
      <c r="A78">
        <v>4</v>
      </c>
      <c r="B78" t="s">
        <v>45</v>
      </c>
      <c r="C78" t="s">
        <v>46</v>
      </c>
      <c r="D78" t="s">
        <v>47</v>
      </c>
      <c r="E78" t="s">
        <v>48</v>
      </c>
      <c r="F78" t="s">
        <v>22</v>
      </c>
      <c r="H78" t="str">
        <f t="shared" si="5"/>
        <v>0.0</v>
      </c>
      <c r="J78" t="s">
        <v>169</v>
      </c>
      <c r="K78" t="s">
        <v>34</v>
      </c>
    </row>
    <row r="79" spans="1:14" x14ac:dyDescent="0.3">
      <c r="A79">
        <v>4</v>
      </c>
      <c r="B79" t="s">
        <v>123</v>
      </c>
      <c r="C79" t="s">
        <v>30</v>
      </c>
      <c r="D79" t="s">
        <v>99</v>
      </c>
      <c r="E79" t="s">
        <v>124</v>
      </c>
      <c r="F79" t="s">
        <v>22</v>
      </c>
      <c r="H79" t="str">
        <f t="shared" si="5"/>
        <v>0.0</v>
      </c>
      <c r="J79" t="s">
        <v>33</v>
      </c>
      <c r="K79" t="s">
        <v>34</v>
      </c>
    </row>
    <row r="80" spans="1:14" x14ac:dyDescent="0.3">
      <c r="A80">
        <v>4</v>
      </c>
      <c r="B80">
        <v>100366679</v>
      </c>
      <c r="C80" t="s">
        <v>15</v>
      </c>
      <c r="D80" t="s">
        <v>16</v>
      </c>
      <c r="E80" t="s">
        <v>170</v>
      </c>
      <c r="F80" t="s">
        <v>22</v>
      </c>
      <c r="G80" t="s">
        <v>19</v>
      </c>
      <c r="H80" t="str">
        <f t="shared" si="5"/>
        <v>0.0</v>
      </c>
      <c r="I80" t="str">
        <f>"0010"</f>
        <v>0010</v>
      </c>
      <c r="J80" t="s">
        <v>171</v>
      </c>
      <c r="K80" t="s">
        <v>24</v>
      </c>
      <c r="N80" t="s">
        <v>28</v>
      </c>
    </row>
    <row r="81" spans="1:14" x14ac:dyDescent="0.3">
      <c r="A81">
        <v>4</v>
      </c>
      <c r="B81">
        <v>100366684</v>
      </c>
      <c r="C81" t="s">
        <v>15</v>
      </c>
      <c r="D81" t="s">
        <v>16</v>
      </c>
      <c r="E81" t="s">
        <v>172</v>
      </c>
      <c r="F81" t="s">
        <v>22</v>
      </c>
      <c r="G81" t="s">
        <v>19</v>
      </c>
      <c r="H81" t="str">
        <f t="shared" si="5"/>
        <v>0.0</v>
      </c>
      <c r="I81" t="str">
        <f>"0020"</f>
        <v>0020</v>
      </c>
      <c r="J81" t="s">
        <v>173</v>
      </c>
      <c r="K81" t="s">
        <v>24</v>
      </c>
      <c r="N81" t="s">
        <v>28</v>
      </c>
    </row>
    <row r="82" spans="1:14" x14ac:dyDescent="0.3">
      <c r="A82">
        <v>3</v>
      </c>
      <c r="B82">
        <v>100279849</v>
      </c>
      <c r="C82" t="s">
        <v>15</v>
      </c>
      <c r="D82" t="s">
        <v>75</v>
      </c>
      <c r="E82" t="s">
        <v>174</v>
      </c>
      <c r="F82" t="s">
        <v>22</v>
      </c>
      <c r="G82" t="s">
        <v>19</v>
      </c>
      <c r="H82">
        <v>5</v>
      </c>
      <c r="I82" t="str">
        <f>"005"</f>
        <v>005</v>
      </c>
      <c r="K82" t="s">
        <v>24</v>
      </c>
      <c r="N82" t="s">
        <v>25</v>
      </c>
    </row>
    <row r="83" spans="1:14" x14ac:dyDescent="0.3">
      <c r="A83">
        <v>4</v>
      </c>
      <c r="B83" t="s">
        <v>45</v>
      </c>
      <c r="C83" t="s">
        <v>46</v>
      </c>
      <c r="D83" t="s">
        <v>47</v>
      </c>
      <c r="E83" t="s">
        <v>48</v>
      </c>
      <c r="F83" t="s">
        <v>22</v>
      </c>
      <c r="H83" t="str">
        <f>"0.0"</f>
        <v>0.0</v>
      </c>
      <c r="J83" t="s">
        <v>77</v>
      </c>
      <c r="K83" t="s">
        <v>34</v>
      </c>
    </row>
    <row r="84" spans="1:14" x14ac:dyDescent="0.3">
      <c r="A84">
        <v>4</v>
      </c>
      <c r="B84" t="s">
        <v>175</v>
      </c>
      <c r="C84" t="s">
        <v>30</v>
      </c>
      <c r="D84" t="s">
        <v>75</v>
      </c>
      <c r="E84" t="s">
        <v>176</v>
      </c>
      <c r="F84" t="s">
        <v>22</v>
      </c>
      <c r="H84" t="str">
        <f>"0.0"</f>
        <v>0.0</v>
      </c>
      <c r="J84" t="s">
        <v>33</v>
      </c>
      <c r="K84" t="s">
        <v>34</v>
      </c>
    </row>
    <row r="85" spans="1:14" x14ac:dyDescent="0.3">
      <c r="A85">
        <v>4</v>
      </c>
      <c r="B85" t="s">
        <v>39</v>
      </c>
      <c r="C85" t="s">
        <v>40</v>
      </c>
      <c r="D85" t="s">
        <v>41</v>
      </c>
      <c r="E85" t="s">
        <v>42</v>
      </c>
      <c r="F85" t="s">
        <v>22</v>
      </c>
      <c r="H85" t="str">
        <f>"0.0"</f>
        <v>0.0</v>
      </c>
      <c r="J85" t="s">
        <v>177</v>
      </c>
      <c r="K85" t="s">
        <v>34</v>
      </c>
      <c r="L85" t="s">
        <v>44</v>
      </c>
    </row>
    <row r="86" spans="1:14" x14ac:dyDescent="0.3">
      <c r="A86">
        <v>4</v>
      </c>
      <c r="B86" t="s">
        <v>178</v>
      </c>
      <c r="C86" t="s">
        <v>142</v>
      </c>
      <c r="D86" t="s">
        <v>127</v>
      </c>
      <c r="E86" t="s">
        <v>179</v>
      </c>
      <c r="F86" t="s">
        <v>22</v>
      </c>
      <c r="H86" t="str">
        <f>"0.0"</f>
        <v>0.0</v>
      </c>
      <c r="J86" t="s">
        <v>180</v>
      </c>
      <c r="K86" t="s">
        <v>34</v>
      </c>
    </row>
    <row r="87" spans="1:14" x14ac:dyDescent="0.3">
      <c r="A87">
        <v>4</v>
      </c>
      <c r="B87" t="s">
        <v>181</v>
      </c>
      <c r="C87" t="s">
        <v>36</v>
      </c>
      <c r="D87" t="s">
        <v>31</v>
      </c>
      <c r="E87" t="s">
        <v>182</v>
      </c>
      <c r="F87" t="s">
        <v>22</v>
      </c>
      <c r="H87" t="str">
        <f>"0.0"</f>
        <v>0.0</v>
      </c>
      <c r="K87" t="s">
        <v>34</v>
      </c>
    </row>
    <row r="88" spans="1:14" x14ac:dyDescent="0.3">
      <c r="A88">
        <v>3</v>
      </c>
      <c r="B88">
        <v>100784911</v>
      </c>
      <c r="C88" t="s">
        <v>15</v>
      </c>
      <c r="D88" t="s">
        <v>59</v>
      </c>
      <c r="E88" t="s">
        <v>183</v>
      </c>
      <c r="F88" t="s">
        <v>22</v>
      </c>
      <c r="G88" t="s">
        <v>19</v>
      </c>
      <c r="H88">
        <v>1</v>
      </c>
      <c r="I88" t="str">
        <f>"007"</f>
        <v>007</v>
      </c>
      <c r="K88" t="s">
        <v>24</v>
      </c>
      <c r="N88" t="s">
        <v>25</v>
      </c>
    </row>
    <row r="89" spans="1:14" x14ac:dyDescent="0.3">
      <c r="A89">
        <v>4</v>
      </c>
      <c r="B89" t="s">
        <v>39</v>
      </c>
      <c r="C89" t="s">
        <v>40</v>
      </c>
      <c r="D89" t="s">
        <v>41</v>
      </c>
      <c r="E89" t="s">
        <v>42</v>
      </c>
      <c r="F89" t="s">
        <v>22</v>
      </c>
      <c r="H89" t="str">
        <f t="shared" ref="H89:H94" si="6">"0.0"</f>
        <v>0.0</v>
      </c>
      <c r="J89" t="s">
        <v>184</v>
      </c>
      <c r="K89" t="s">
        <v>34</v>
      </c>
      <c r="L89" t="s">
        <v>44</v>
      </c>
    </row>
    <row r="90" spans="1:14" x14ac:dyDescent="0.3">
      <c r="A90">
        <v>4</v>
      </c>
      <c r="B90" t="s">
        <v>185</v>
      </c>
      <c r="C90" t="s">
        <v>30</v>
      </c>
      <c r="D90" t="s">
        <v>75</v>
      </c>
      <c r="E90" t="s">
        <v>186</v>
      </c>
      <c r="F90" t="s">
        <v>22</v>
      </c>
      <c r="H90" t="str">
        <f t="shared" si="6"/>
        <v>0.0</v>
      </c>
      <c r="J90" t="s">
        <v>33</v>
      </c>
      <c r="K90" t="s">
        <v>34</v>
      </c>
    </row>
    <row r="91" spans="1:14" x14ac:dyDescent="0.3">
      <c r="A91">
        <v>4</v>
      </c>
      <c r="B91" t="s">
        <v>45</v>
      </c>
      <c r="C91" t="s">
        <v>46</v>
      </c>
      <c r="D91" t="s">
        <v>47</v>
      </c>
      <c r="E91" t="s">
        <v>48</v>
      </c>
      <c r="F91" t="s">
        <v>22</v>
      </c>
      <c r="H91" t="str">
        <f t="shared" si="6"/>
        <v>0.0</v>
      </c>
      <c r="J91" t="s">
        <v>108</v>
      </c>
      <c r="K91" t="s">
        <v>34</v>
      </c>
    </row>
    <row r="92" spans="1:14" x14ac:dyDescent="0.3">
      <c r="A92">
        <v>4</v>
      </c>
      <c r="B92" t="s">
        <v>141</v>
      </c>
      <c r="C92" t="s">
        <v>142</v>
      </c>
      <c r="D92" t="s">
        <v>87</v>
      </c>
      <c r="E92" t="s">
        <v>143</v>
      </c>
      <c r="F92" t="s">
        <v>22</v>
      </c>
      <c r="H92" t="str">
        <f t="shared" si="6"/>
        <v>0.0</v>
      </c>
      <c r="J92" t="s">
        <v>187</v>
      </c>
      <c r="K92" t="s">
        <v>34</v>
      </c>
    </row>
    <row r="93" spans="1:14" x14ac:dyDescent="0.3">
      <c r="A93">
        <v>4</v>
      </c>
      <c r="B93" t="s">
        <v>188</v>
      </c>
      <c r="C93" t="s">
        <v>46</v>
      </c>
      <c r="D93" t="s">
        <v>118</v>
      </c>
      <c r="E93" t="s">
        <v>189</v>
      </c>
      <c r="F93" t="s">
        <v>22</v>
      </c>
      <c r="H93" t="str">
        <f t="shared" si="6"/>
        <v>0.0</v>
      </c>
      <c r="J93" t="s">
        <v>190</v>
      </c>
      <c r="K93" t="s">
        <v>34</v>
      </c>
    </row>
    <row r="94" spans="1:14" x14ac:dyDescent="0.3">
      <c r="A94">
        <v>4</v>
      </c>
      <c r="B94" t="s">
        <v>191</v>
      </c>
      <c r="C94" t="s">
        <v>36</v>
      </c>
      <c r="D94" t="s">
        <v>127</v>
      </c>
      <c r="E94" t="s">
        <v>192</v>
      </c>
      <c r="F94" t="s">
        <v>22</v>
      </c>
      <c r="H94" t="str">
        <f t="shared" si="6"/>
        <v>0.0</v>
      </c>
      <c r="K94" t="s">
        <v>34</v>
      </c>
    </row>
    <row r="95" spans="1:14" x14ac:dyDescent="0.3">
      <c r="A95">
        <v>3</v>
      </c>
      <c r="B95">
        <v>100041035</v>
      </c>
      <c r="C95" t="s">
        <v>15</v>
      </c>
      <c r="D95" t="s">
        <v>118</v>
      </c>
      <c r="E95" t="s">
        <v>193</v>
      </c>
      <c r="F95" t="s">
        <v>22</v>
      </c>
      <c r="G95" t="s">
        <v>19</v>
      </c>
      <c r="H95">
        <v>1</v>
      </c>
      <c r="I95" t="str">
        <f>"008"</f>
        <v>008</v>
      </c>
      <c r="K95" t="s">
        <v>24</v>
      </c>
      <c r="N95" t="s">
        <v>25</v>
      </c>
    </row>
    <row r="96" spans="1:14" x14ac:dyDescent="0.3">
      <c r="A96">
        <v>4</v>
      </c>
      <c r="B96" t="s">
        <v>123</v>
      </c>
      <c r="C96" t="s">
        <v>30</v>
      </c>
      <c r="D96" t="s">
        <v>99</v>
      </c>
      <c r="E96" t="s">
        <v>124</v>
      </c>
      <c r="F96" t="s">
        <v>22</v>
      </c>
      <c r="H96" t="str">
        <f t="shared" ref="H96:H103" si="7">"0.0"</f>
        <v>0.0</v>
      </c>
      <c r="J96" t="s">
        <v>33</v>
      </c>
      <c r="K96" t="s">
        <v>34</v>
      </c>
    </row>
    <row r="97" spans="1:14" x14ac:dyDescent="0.3">
      <c r="A97">
        <v>4</v>
      </c>
      <c r="B97" t="s">
        <v>45</v>
      </c>
      <c r="C97" t="s">
        <v>46</v>
      </c>
      <c r="D97" t="s">
        <v>47</v>
      </c>
      <c r="E97" t="s">
        <v>48</v>
      </c>
      <c r="F97" t="s">
        <v>22</v>
      </c>
      <c r="H97" t="str">
        <f t="shared" si="7"/>
        <v>0.0</v>
      </c>
      <c r="J97" t="s">
        <v>77</v>
      </c>
      <c r="K97" t="s">
        <v>34</v>
      </c>
    </row>
    <row r="98" spans="1:14" x14ac:dyDescent="0.3">
      <c r="A98">
        <v>4</v>
      </c>
      <c r="B98" t="s">
        <v>165</v>
      </c>
      <c r="C98" t="s">
        <v>166</v>
      </c>
      <c r="D98" t="s">
        <v>163</v>
      </c>
      <c r="E98" t="s">
        <v>167</v>
      </c>
      <c r="F98" t="s">
        <v>22</v>
      </c>
      <c r="H98" t="str">
        <f t="shared" si="7"/>
        <v>0.0</v>
      </c>
      <c r="J98" t="s">
        <v>168</v>
      </c>
      <c r="K98" t="s">
        <v>34</v>
      </c>
      <c r="L98" t="s">
        <v>44</v>
      </c>
    </row>
    <row r="99" spans="1:14" x14ac:dyDescent="0.3">
      <c r="A99">
        <v>4</v>
      </c>
      <c r="B99" t="s">
        <v>194</v>
      </c>
      <c r="C99" t="s">
        <v>36</v>
      </c>
      <c r="D99" t="s">
        <v>87</v>
      </c>
      <c r="E99" t="s">
        <v>195</v>
      </c>
      <c r="F99" t="s">
        <v>22</v>
      </c>
      <c r="H99" t="str">
        <f t="shared" si="7"/>
        <v>0.0</v>
      </c>
      <c r="K99" t="s">
        <v>34</v>
      </c>
    </row>
    <row r="100" spans="1:14" x14ac:dyDescent="0.3">
      <c r="A100">
        <v>4</v>
      </c>
      <c r="B100">
        <v>100301761</v>
      </c>
      <c r="C100" t="s">
        <v>15</v>
      </c>
      <c r="D100" t="s">
        <v>16</v>
      </c>
      <c r="E100" t="s">
        <v>196</v>
      </c>
      <c r="F100" t="s">
        <v>22</v>
      </c>
      <c r="G100" t="s">
        <v>19</v>
      </c>
      <c r="H100" t="str">
        <f t="shared" si="7"/>
        <v>0.0</v>
      </c>
      <c r="J100" t="s">
        <v>197</v>
      </c>
      <c r="K100" t="s">
        <v>24</v>
      </c>
      <c r="N100" t="s">
        <v>28</v>
      </c>
    </row>
    <row r="101" spans="1:14" x14ac:dyDescent="0.3">
      <c r="A101">
        <v>4</v>
      </c>
      <c r="B101" t="s">
        <v>117</v>
      </c>
      <c r="C101" t="s">
        <v>40</v>
      </c>
      <c r="D101" t="s">
        <v>118</v>
      </c>
      <c r="E101" t="s">
        <v>119</v>
      </c>
      <c r="F101" t="s">
        <v>22</v>
      </c>
      <c r="H101" t="str">
        <f t="shared" si="7"/>
        <v>0.0</v>
      </c>
      <c r="J101" t="s">
        <v>198</v>
      </c>
      <c r="K101" t="s">
        <v>34</v>
      </c>
      <c r="L101" t="s">
        <v>44</v>
      </c>
    </row>
    <row r="102" spans="1:14" x14ac:dyDescent="0.3">
      <c r="A102">
        <v>4</v>
      </c>
      <c r="B102">
        <v>100302233</v>
      </c>
      <c r="C102" t="s">
        <v>15</v>
      </c>
      <c r="D102" t="s">
        <v>16</v>
      </c>
      <c r="E102" t="s">
        <v>199</v>
      </c>
      <c r="F102" t="s">
        <v>22</v>
      </c>
      <c r="G102" t="s">
        <v>19</v>
      </c>
      <c r="H102" t="str">
        <f t="shared" si="7"/>
        <v>0.0</v>
      </c>
      <c r="J102" t="s">
        <v>173</v>
      </c>
      <c r="K102" t="s">
        <v>24</v>
      </c>
      <c r="N102" t="s">
        <v>28</v>
      </c>
    </row>
    <row r="103" spans="1:14" x14ac:dyDescent="0.3">
      <c r="A103">
        <v>4</v>
      </c>
      <c r="B103" t="s">
        <v>126</v>
      </c>
      <c r="C103" t="s">
        <v>40</v>
      </c>
      <c r="D103" t="s">
        <v>127</v>
      </c>
      <c r="E103" t="s">
        <v>128</v>
      </c>
      <c r="F103" t="s">
        <v>22</v>
      </c>
      <c r="H103" t="str">
        <f t="shared" si="7"/>
        <v>0.0</v>
      </c>
      <c r="J103" t="s">
        <v>200</v>
      </c>
      <c r="K103" t="s">
        <v>34</v>
      </c>
      <c r="L103" t="s">
        <v>44</v>
      </c>
    </row>
    <row r="104" spans="1:14" x14ac:dyDescent="0.3">
      <c r="A104">
        <v>3</v>
      </c>
      <c r="B104">
        <v>100237182</v>
      </c>
      <c r="C104" t="s">
        <v>15</v>
      </c>
      <c r="D104" t="s">
        <v>20</v>
      </c>
      <c r="E104" t="s">
        <v>201</v>
      </c>
      <c r="F104" t="s">
        <v>22</v>
      </c>
      <c r="G104" t="s">
        <v>19</v>
      </c>
      <c r="H104">
        <v>1</v>
      </c>
      <c r="I104" t="str">
        <f>"009"</f>
        <v>009</v>
      </c>
      <c r="K104" t="s">
        <v>24</v>
      </c>
      <c r="N104" t="s">
        <v>25</v>
      </c>
    </row>
    <row r="105" spans="1:14" x14ac:dyDescent="0.3">
      <c r="A105">
        <v>4</v>
      </c>
      <c r="B105" t="s">
        <v>202</v>
      </c>
      <c r="C105" t="s">
        <v>36</v>
      </c>
      <c r="D105" t="s">
        <v>20</v>
      </c>
      <c r="E105" t="s">
        <v>203</v>
      </c>
      <c r="F105" t="s">
        <v>22</v>
      </c>
      <c r="H105" t="str">
        <f>"0.0"</f>
        <v>0.0</v>
      </c>
      <c r="K105" t="s">
        <v>34</v>
      </c>
    </row>
    <row r="106" spans="1:14" x14ac:dyDescent="0.3">
      <c r="A106">
        <v>4</v>
      </c>
      <c r="B106" t="s">
        <v>45</v>
      </c>
      <c r="C106" t="s">
        <v>46</v>
      </c>
      <c r="D106" t="s">
        <v>47</v>
      </c>
      <c r="E106" t="s">
        <v>48</v>
      </c>
      <c r="F106" t="s">
        <v>22</v>
      </c>
      <c r="H106" t="str">
        <f>"0.0"</f>
        <v>0.0</v>
      </c>
      <c r="J106" t="s">
        <v>108</v>
      </c>
      <c r="K106" t="s">
        <v>34</v>
      </c>
    </row>
    <row r="107" spans="1:14" x14ac:dyDescent="0.3">
      <c r="A107">
        <v>4</v>
      </c>
      <c r="B107" t="s">
        <v>134</v>
      </c>
      <c r="C107" t="s">
        <v>30</v>
      </c>
      <c r="D107" t="s">
        <v>118</v>
      </c>
      <c r="E107" t="s">
        <v>135</v>
      </c>
      <c r="F107" t="s">
        <v>22</v>
      </c>
      <c r="H107" t="str">
        <f>"0.0"</f>
        <v>0.0</v>
      </c>
      <c r="J107" t="s">
        <v>33</v>
      </c>
      <c r="K107" t="s">
        <v>34</v>
      </c>
    </row>
    <row r="108" spans="1:14" x14ac:dyDescent="0.3">
      <c r="A108">
        <v>4</v>
      </c>
      <c r="B108" t="s">
        <v>126</v>
      </c>
      <c r="C108" t="s">
        <v>40</v>
      </c>
      <c r="D108" t="s">
        <v>127</v>
      </c>
      <c r="E108" t="s">
        <v>128</v>
      </c>
      <c r="F108" t="s">
        <v>22</v>
      </c>
      <c r="H108" t="str">
        <f>"0.0"</f>
        <v>0.0</v>
      </c>
      <c r="J108" t="s">
        <v>129</v>
      </c>
      <c r="K108" t="s">
        <v>34</v>
      </c>
      <c r="L108" t="s">
        <v>44</v>
      </c>
    </row>
    <row r="109" spans="1:14" x14ac:dyDescent="0.3">
      <c r="A109">
        <v>4</v>
      </c>
      <c r="B109" t="s">
        <v>204</v>
      </c>
      <c r="C109" t="s">
        <v>40</v>
      </c>
      <c r="D109" t="s">
        <v>205</v>
      </c>
      <c r="E109" t="s">
        <v>206</v>
      </c>
      <c r="F109" t="s">
        <v>22</v>
      </c>
      <c r="H109" t="str">
        <f>"0.0"</f>
        <v>0.0</v>
      </c>
      <c r="J109" t="s">
        <v>97</v>
      </c>
      <c r="K109" t="s">
        <v>34</v>
      </c>
      <c r="L109" t="s">
        <v>44</v>
      </c>
    </row>
    <row r="110" spans="1:14" x14ac:dyDescent="0.3">
      <c r="A110">
        <v>3</v>
      </c>
      <c r="B110">
        <v>100216730</v>
      </c>
      <c r="C110" t="s">
        <v>15</v>
      </c>
      <c r="D110" t="s">
        <v>16</v>
      </c>
      <c r="E110" t="s">
        <v>207</v>
      </c>
      <c r="F110" t="s">
        <v>22</v>
      </c>
      <c r="G110" t="s">
        <v>19</v>
      </c>
      <c r="H110">
        <v>1</v>
      </c>
      <c r="I110" t="str">
        <f>"010"</f>
        <v>010</v>
      </c>
      <c r="K110" t="s">
        <v>24</v>
      </c>
      <c r="N110" t="s">
        <v>25</v>
      </c>
    </row>
    <row r="111" spans="1:14" x14ac:dyDescent="0.3">
      <c r="A111">
        <v>4</v>
      </c>
      <c r="B111" t="s">
        <v>45</v>
      </c>
      <c r="C111" t="s">
        <v>46</v>
      </c>
      <c r="D111" t="s">
        <v>47</v>
      </c>
      <c r="E111" t="s">
        <v>48</v>
      </c>
      <c r="F111" t="s">
        <v>22</v>
      </c>
      <c r="H111" t="str">
        <f>"0.0"</f>
        <v>0.0</v>
      </c>
      <c r="K111" t="s">
        <v>34</v>
      </c>
    </row>
    <row r="112" spans="1:14" x14ac:dyDescent="0.3">
      <c r="A112">
        <v>4</v>
      </c>
      <c r="B112" t="s">
        <v>208</v>
      </c>
      <c r="C112" t="s">
        <v>36</v>
      </c>
      <c r="D112" t="s">
        <v>59</v>
      </c>
      <c r="E112" t="s">
        <v>209</v>
      </c>
      <c r="F112" t="s">
        <v>22</v>
      </c>
      <c r="H112" t="str">
        <f>"0.0"</f>
        <v>0.0</v>
      </c>
      <c r="K112" t="s">
        <v>34</v>
      </c>
    </row>
    <row r="113" spans="1:14" x14ac:dyDescent="0.3">
      <c r="A113">
        <v>4</v>
      </c>
      <c r="B113" t="s">
        <v>208</v>
      </c>
      <c r="C113" t="s">
        <v>210</v>
      </c>
      <c r="D113" t="s">
        <v>59</v>
      </c>
      <c r="E113" t="s">
        <v>209</v>
      </c>
      <c r="F113" t="s">
        <v>22</v>
      </c>
      <c r="H113" t="str">
        <f>"0.0"</f>
        <v>0.0</v>
      </c>
      <c r="K113" t="s">
        <v>34</v>
      </c>
    </row>
    <row r="114" spans="1:14" x14ac:dyDescent="0.3">
      <c r="A114">
        <v>4</v>
      </c>
      <c r="B114">
        <v>100045334</v>
      </c>
      <c r="C114" t="s">
        <v>15</v>
      </c>
      <c r="D114" t="s">
        <v>59</v>
      </c>
      <c r="E114" t="s">
        <v>211</v>
      </c>
      <c r="F114" t="s">
        <v>22</v>
      </c>
      <c r="G114" t="s">
        <v>19</v>
      </c>
      <c r="H114">
        <v>2</v>
      </c>
      <c r="I114" t="str">
        <f>"001"</f>
        <v>001</v>
      </c>
      <c r="K114" t="s">
        <v>24</v>
      </c>
      <c r="N114" t="s">
        <v>25</v>
      </c>
    </row>
    <row r="115" spans="1:14" x14ac:dyDescent="0.3">
      <c r="A115">
        <v>4</v>
      </c>
      <c r="B115">
        <v>100208889</v>
      </c>
      <c r="C115" t="s">
        <v>15</v>
      </c>
      <c r="D115" t="s">
        <v>75</v>
      </c>
      <c r="E115" t="s">
        <v>212</v>
      </c>
      <c r="F115" t="s">
        <v>22</v>
      </c>
      <c r="G115" t="s">
        <v>19</v>
      </c>
      <c r="H115">
        <v>2</v>
      </c>
      <c r="I115" t="str">
        <f>"002"</f>
        <v>002</v>
      </c>
      <c r="K115" t="s">
        <v>24</v>
      </c>
      <c r="N115" t="s">
        <v>25</v>
      </c>
    </row>
    <row r="116" spans="1:14" x14ac:dyDescent="0.3">
      <c r="A116">
        <v>4</v>
      </c>
      <c r="B116">
        <v>100190327</v>
      </c>
      <c r="C116" t="s">
        <v>15</v>
      </c>
      <c r="D116" t="s">
        <v>67</v>
      </c>
      <c r="E116" t="s">
        <v>212</v>
      </c>
      <c r="F116" t="s">
        <v>22</v>
      </c>
      <c r="G116" t="s">
        <v>19</v>
      </c>
      <c r="H116">
        <v>2</v>
      </c>
      <c r="I116" t="str">
        <f>"003"</f>
        <v>003</v>
      </c>
      <c r="K116" t="s">
        <v>24</v>
      </c>
      <c r="N116" t="s">
        <v>25</v>
      </c>
    </row>
    <row r="117" spans="1:14" x14ac:dyDescent="0.3">
      <c r="A117">
        <v>4</v>
      </c>
      <c r="B117">
        <v>100214536</v>
      </c>
      <c r="C117" t="s">
        <v>15</v>
      </c>
      <c r="D117" t="s">
        <v>67</v>
      </c>
      <c r="E117" t="s">
        <v>213</v>
      </c>
      <c r="F117" t="s">
        <v>22</v>
      </c>
      <c r="G117" t="s">
        <v>19</v>
      </c>
      <c r="H117">
        <v>2</v>
      </c>
      <c r="I117" t="str">
        <f>"004"</f>
        <v>004</v>
      </c>
      <c r="K117" t="s">
        <v>24</v>
      </c>
      <c r="N117" t="s">
        <v>25</v>
      </c>
    </row>
    <row r="118" spans="1:14" x14ac:dyDescent="0.3">
      <c r="A118">
        <v>4</v>
      </c>
      <c r="B118">
        <v>100214590</v>
      </c>
      <c r="C118" t="s">
        <v>15</v>
      </c>
      <c r="D118" t="s">
        <v>99</v>
      </c>
      <c r="E118" t="s">
        <v>214</v>
      </c>
      <c r="F118" t="s">
        <v>22</v>
      </c>
      <c r="G118" t="s">
        <v>19</v>
      </c>
      <c r="H118">
        <v>1</v>
      </c>
      <c r="I118" t="str">
        <f>"005"</f>
        <v>005</v>
      </c>
      <c r="K118" t="s">
        <v>24</v>
      </c>
      <c r="N118" t="s">
        <v>25</v>
      </c>
    </row>
    <row r="119" spans="1:14" x14ac:dyDescent="0.3">
      <c r="A119">
        <v>3</v>
      </c>
      <c r="B119">
        <v>100582838</v>
      </c>
      <c r="C119" t="s">
        <v>15</v>
      </c>
      <c r="D119" t="s">
        <v>16</v>
      </c>
      <c r="E119" t="s">
        <v>215</v>
      </c>
      <c r="F119" t="s">
        <v>22</v>
      </c>
      <c r="G119" t="s">
        <v>19</v>
      </c>
      <c r="H119">
        <v>1</v>
      </c>
      <c r="I119" t="str">
        <f>"011"</f>
        <v>011</v>
      </c>
      <c r="K119" t="s">
        <v>24</v>
      </c>
      <c r="N119" t="s">
        <v>25</v>
      </c>
    </row>
    <row r="120" spans="1:14" x14ac:dyDescent="0.3">
      <c r="A120">
        <v>4</v>
      </c>
      <c r="B120" t="s">
        <v>45</v>
      </c>
      <c r="C120" t="s">
        <v>46</v>
      </c>
      <c r="D120" t="s">
        <v>47</v>
      </c>
      <c r="E120" t="s">
        <v>48</v>
      </c>
      <c r="F120" t="s">
        <v>22</v>
      </c>
      <c r="H120" t="str">
        <f>"0.0"</f>
        <v>0.0</v>
      </c>
      <c r="J120" t="s">
        <v>216</v>
      </c>
      <c r="K120" t="s">
        <v>34</v>
      </c>
    </row>
    <row r="121" spans="1:14" x14ac:dyDescent="0.3">
      <c r="A121">
        <v>4</v>
      </c>
      <c r="B121" t="s">
        <v>134</v>
      </c>
      <c r="C121" t="s">
        <v>30</v>
      </c>
      <c r="D121" t="s">
        <v>118</v>
      </c>
      <c r="E121" t="s">
        <v>135</v>
      </c>
      <c r="F121" t="s">
        <v>22</v>
      </c>
      <c r="H121" t="str">
        <f>"0.0"</f>
        <v>0.0</v>
      </c>
      <c r="J121" t="s">
        <v>136</v>
      </c>
      <c r="K121" t="s">
        <v>34</v>
      </c>
    </row>
    <row r="122" spans="1:14" x14ac:dyDescent="0.3">
      <c r="A122">
        <v>4</v>
      </c>
      <c r="B122" t="s">
        <v>204</v>
      </c>
      <c r="C122" t="s">
        <v>40</v>
      </c>
      <c r="D122" t="s">
        <v>205</v>
      </c>
      <c r="E122" t="s">
        <v>206</v>
      </c>
      <c r="F122" t="s">
        <v>22</v>
      </c>
      <c r="H122" t="str">
        <f>"0.0"</f>
        <v>0.0</v>
      </c>
      <c r="J122" t="s">
        <v>217</v>
      </c>
      <c r="K122" t="s">
        <v>34</v>
      </c>
      <c r="L122" t="s">
        <v>44</v>
      </c>
    </row>
    <row r="123" spans="1:14" x14ac:dyDescent="0.3">
      <c r="A123">
        <v>4</v>
      </c>
      <c r="B123" t="s">
        <v>126</v>
      </c>
      <c r="C123" t="s">
        <v>40</v>
      </c>
      <c r="D123" t="s">
        <v>127</v>
      </c>
      <c r="E123" t="s">
        <v>128</v>
      </c>
      <c r="F123" t="s">
        <v>22</v>
      </c>
      <c r="H123" t="str">
        <f>"0.0"</f>
        <v>0.0</v>
      </c>
      <c r="J123" t="s">
        <v>218</v>
      </c>
      <c r="K123" t="s">
        <v>34</v>
      </c>
      <c r="L123" t="s">
        <v>44</v>
      </c>
    </row>
    <row r="124" spans="1:14" x14ac:dyDescent="0.3">
      <c r="A124">
        <v>4</v>
      </c>
      <c r="B124" t="s">
        <v>219</v>
      </c>
      <c r="C124" t="s">
        <v>36</v>
      </c>
      <c r="D124" t="s">
        <v>16</v>
      </c>
      <c r="E124" t="s">
        <v>220</v>
      </c>
      <c r="F124" t="s">
        <v>22</v>
      </c>
      <c r="H124" t="str">
        <f>"0.0"</f>
        <v>0.0</v>
      </c>
      <c r="K124" t="s">
        <v>34</v>
      </c>
    </row>
    <row r="125" spans="1:14" x14ac:dyDescent="0.3">
      <c r="A125">
        <v>3</v>
      </c>
      <c r="B125">
        <v>100152701</v>
      </c>
      <c r="C125" t="s">
        <v>15</v>
      </c>
      <c r="D125" t="s">
        <v>118</v>
      </c>
      <c r="E125" t="s">
        <v>221</v>
      </c>
      <c r="F125" t="s">
        <v>22</v>
      </c>
      <c r="G125" t="s">
        <v>19</v>
      </c>
      <c r="H125">
        <v>1</v>
      </c>
      <c r="I125" t="str">
        <f>"012"</f>
        <v>012</v>
      </c>
      <c r="K125" t="s">
        <v>24</v>
      </c>
      <c r="N125" t="s">
        <v>25</v>
      </c>
    </row>
    <row r="126" spans="1:14" x14ac:dyDescent="0.3">
      <c r="A126">
        <v>4</v>
      </c>
      <c r="B126" t="s">
        <v>126</v>
      </c>
      <c r="C126" t="s">
        <v>40</v>
      </c>
      <c r="D126" t="s">
        <v>127</v>
      </c>
      <c r="E126" t="s">
        <v>128</v>
      </c>
      <c r="F126" t="s">
        <v>22</v>
      </c>
      <c r="H126" t="str">
        <f>"0.0"</f>
        <v>0.0</v>
      </c>
      <c r="J126" t="s">
        <v>129</v>
      </c>
      <c r="K126" t="s">
        <v>34</v>
      </c>
      <c r="L126" t="s">
        <v>44</v>
      </c>
    </row>
    <row r="127" spans="1:14" x14ac:dyDescent="0.3">
      <c r="A127">
        <v>4</v>
      </c>
      <c r="B127" t="s">
        <v>45</v>
      </c>
      <c r="C127" t="s">
        <v>46</v>
      </c>
      <c r="D127" t="s">
        <v>47</v>
      </c>
      <c r="E127" t="s">
        <v>48</v>
      </c>
      <c r="F127" t="s">
        <v>22</v>
      </c>
      <c r="H127" t="str">
        <f>"0.0"</f>
        <v>0.0</v>
      </c>
      <c r="J127" t="s">
        <v>108</v>
      </c>
      <c r="K127" t="s">
        <v>34</v>
      </c>
    </row>
    <row r="128" spans="1:14" x14ac:dyDescent="0.3">
      <c r="A128">
        <v>4</v>
      </c>
      <c r="B128" t="s">
        <v>222</v>
      </c>
      <c r="C128" t="s">
        <v>36</v>
      </c>
      <c r="D128" t="s">
        <v>163</v>
      </c>
      <c r="E128" t="s">
        <v>223</v>
      </c>
      <c r="F128" t="s">
        <v>22</v>
      </c>
      <c r="H128" t="str">
        <f>"0.0"</f>
        <v>0.0</v>
      </c>
      <c r="K128" t="s">
        <v>34</v>
      </c>
    </row>
    <row r="129" spans="1:14" x14ac:dyDescent="0.3">
      <c r="A129">
        <v>4</v>
      </c>
      <c r="B129" t="s">
        <v>123</v>
      </c>
      <c r="C129" t="s">
        <v>30</v>
      </c>
      <c r="D129" t="s">
        <v>99</v>
      </c>
      <c r="E129" t="s">
        <v>124</v>
      </c>
      <c r="F129" t="s">
        <v>22</v>
      </c>
      <c r="H129" t="str">
        <f>"0.0"</f>
        <v>0.0</v>
      </c>
      <c r="J129" t="s">
        <v>33</v>
      </c>
      <c r="K129" t="s">
        <v>34</v>
      </c>
    </row>
    <row r="130" spans="1:14" x14ac:dyDescent="0.3">
      <c r="A130">
        <v>4</v>
      </c>
      <c r="B130" t="s">
        <v>204</v>
      </c>
      <c r="C130" t="s">
        <v>40</v>
      </c>
      <c r="D130" t="s">
        <v>205</v>
      </c>
      <c r="E130" t="s">
        <v>206</v>
      </c>
      <c r="F130" t="s">
        <v>22</v>
      </c>
      <c r="H130" t="str">
        <f>"0.0"</f>
        <v>0.0</v>
      </c>
      <c r="J130" t="s">
        <v>97</v>
      </c>
      <c r="K130" t="s">
        <v>34</v>
      </c>
      <c r="L130" t="s">
        <v>44</v>
      </c>
    </row>
    <row r="131" spans="1:14" x14ac:dyDescent="0.3">
      <c r="A131">
        <v>3</v>
      </c>
      <c r="B131">
        <v>100793326</v>
      </c>
      <c r="C131" t="s">
        <v>15</v>
      </c>
      <c r="D131" t="s">
        <v>59</v>
      </c>
      <c r="E131" t="s">
        <v>224</v>
      </c>
      <c r="F131" t="s">
        <v>22</v>
      </c>
      <c r="G131" t="s">
        <v>19</v>
      </c>
      <c r="H131">
        <v>9</v>
      </c>
      <c r="I131" t="str">
        <f>"013"</f>
        <v>013</v>
      </c>
      <c r="K131" t="s">
        <v>24</v>
      </c>
      <c r="N131" t="s">
        <v>25</v>
      </c>
    </row>
    <row r="132" spans="1:14" x14ac:dyDescent="0.3">
      <c r="A132">
        <v>4</v>
      </c>
      <c r="B132" t="s">
        <v>45</v>
      </c>
      <c r="C132" t="s">
        <v>46</v>
      </c>
      <c r="D132" t="s">
        <v>47</v>
      </c>
      <c r="E132" t="s">
        <v>48</v>
      </c>
      <c r="F132" t="s">
        <v>22</v>
      </c>
      <c r="H132" t="str">
        <f>"0.0"</f>
        <v>0.0</v>
      </c>
      <c r="J132" t="s">
        <v>225</v>
      </c>
      <c r="K132" t="s">
        <v>34</v>
      </c>
    </row>
    <row r="133" spans="1:14" x14ac:dyDescent="0.3">
      <c r="A133">
        <v>4</v>
      </c>
      <c r="B133" t="s">
        <v>226</v>
      </c>
      <c r="C133" t="s">
        <v>36</v>
      </c>
      <c r="D133" t="s">
        <v>110</v>
      </c>
      <c r="E133" t="s">
        <v>227</v>
      </c>
      <c r="F133" t="s">
        <v>22</v>
      </c>
      <c r="H133" t="str">
        <f>"0.0"</f>
        <v>0.0</v>
      </c>
      <c r="K133" t="s">
        <v>34</v>
      </c>
    </row>
    <row r="134" spans="1:14" x14ac:dyDescent="0.3">
      <c r="A134">
        <v>4</v>
      </c>
      <c r="B134" t="s">
        <v>29</v>
      </c>
      <c r="C134" t="s">
        <v>30</v>
      </c>
      <c r="D134" t="s">
        <v>31</v>
      </c>
      <c r="E134" t="s">
        <v>32</v>
      </c>
      <c r="F134" t="s">
        <v>22</v>
      </c>
      <c r="H134" t="str">
        <f>"0.0"</f>
        <v>0.0</v>
      </c>
      <c r="J134" t="s">
        <v>33</v>
      </c>
      <c r="K134" t="s">
        <v>34</v>
      </c>
    </row>
    <row r="135" spans="1:14" x14ac:dyDescent="0.3">
      <c r="A135">
        <v>4</v>
      </c>
      <c r="B135" t="s">
        <v>178</v>
      </c>
      <c r="C135" t="s">
        <v>142</v>
      </c>
      <c r="D135" t="s">
        <v>127</v>
      </c>
      <c r="E135" t="s">
        <v>179</v>
      </c>
      <c r="F135" t="s">
        <v>22</v>
      </c>
      <c r="H135" t="str">
        <f>"0.0"</f>
        <v>0.0</v>
      </c>
      <c r="J135" t="s">
        <v>228</v>
      </c>
      <c r="K135" t="s">
        <v>34</v>
      </c>
    </row>
    <row r="136" spans="1:14" x14ac:dyDescent="0.3">
      <c r="A136">
        <v>4</v>
      </c>
      <c r="B136" t="s">
        <v>204</v>
      </c>
      <c r="C136" t="s">
        <v>40</v>
      </c>
      <c r="D136" t="s">
        <v>205</v>
      </c>
      <c r="E136" t="s">
        <v>206</v>
      </c>
      <c r="F136" t="s">
        <v>22</v>
      </c>
      <c r="H136" t="str">
        <f>"0.0"</f>
        <v>0.0</v>
      </c>
      <c r="J136" t="s">
        <v>97</v>
      </c>
      <c r="K136" t="s">
        <v>34</v>
      </c>
      <c r="L136" t="s">
        <v>44</v>
      </c>
    </row>
    <row r="137" spans="1:14" x14ac:dyDescent="0.3">
      <c r="A137">
        <v>3</v>
      </c>
      <c r="B137">
        <v>100784929</v>
      </c>
      <c r="C137" t="s">
        <v>15</v>
      </c>
      <c r="D137" t="s">
        <v>67</v>
      </c>
      <c r="E137" t="s">
        <v>229</v>
      </c>
      <c r="F137" t="s">
        <v>22</v>
      </c>
      <c r="G137" t="s">
        <v>19</v>
      </c>
      <c r="H137">
        <v>1</v>
      </c>
      <c r="I137" t="str">
        <f>"014"</f>
        <v>014</v>
      </c>
      <c r="K137" t="s">
        <v>24</v>
      </c>
      <c r="N137" t="s">
        <v>25</v>
      </c>
    </row>
    <row r="138" spans="1:14" x14ac:dyDescent="0.3">
      <c r="A138">
        <v>4</v>
      </c>
      <c r="B138" t="s">
        <v>204</v>
      </c>
      <c r="C138" t="s">
        <v>40</v>
      </c>
      <c r="D138" t="s">
        <v>205</v>
      </c>
      <c r="E138" t="s">
        <v>206</v>
      </c>
      <c r="F138" t="s">
        <v>22</v>
      </c>
      <c r="H138" t="str">
        <f t="shared" ref="H138:H145" si="8">"0.0"</f>
        <v>0.0</v>
      </c>
      <c r="J138" t="s">
        <v>230</v>
      </c>
      <c r="K138" t="s">
        <v>34</v>
      </c>
      <c r="L138" t="s">
        <v>44</v>
      </c>
    </row>
    <row r="139" spans="1:14" x14ac:dyDescent="0.3">
      <c r="A139">
        <v>4</v>
      </c>
      <c r="B139" t="s">
        <v>231</v>
      </c>
      <c r="C139" t="s">
        <v>36</v>
      </c>
      <c r="D139" t="s">
        <v>47</v>
      </c>
      <c r="E139" t="s">
        <v>232</v>
      </c>
      <c r="F139" t="s">
        <v>22</v>
      </c>
      <c r="H139" t="str">
        <f t="shared" si="8"/>
        <v>0.0</v>
      </c>
      <c r="K139" t="s">
        <v>34</v>
      </c>
    </row>
    <row r="140" spans="1:14" x14ac:dyDescent="0.3">
      <c r="A140">
        <v>4</v>
      </c>
      <c r="B140" t="s">
        <v>141</v>
      </c>
      <c r="C140" t="s">
        <v>142</v>
      </c>
      <c r="D140" t="s">
        <v>87</v>
      </c>
      <c r="E140" t="s">
        <v>143</v>
      </c>
      <c r="F140" t="s">
        <v>22</v>
      </c>
      <c r="H140" t="str">
        <f t="shared" si="8"/>
        <v>0.0</v>
      </c>
      <c r="J140" t="s">
        <v>187</v>
      </c>
      <c r="K140" t="s">
        <v>34</v>
      </c>
    </row>
    <row r="141" spans="1:14" x14ac:dyDescent="0.3">
      <c r="A141">
        <v>4</v>
      </c>
      <c r="B141" t="s">
        <v>109</v>
      </c>
      <c r="C141" t="s">
        <v>46</v>
      </c>
      <c r="D141" t="s">
        <v>110</v>
      </c>
      <c r="E141" t="s">
        <v>111</v>
      </c>
      <c r="F141" t="s">
        <v>22</v>
      </c>
      <c r="H141" t="str">
        <f t="shared" si="8"/>
        <v>0.0</v>
      </c>
      <c r="J141" t="s">
        <v>233</v>
      </c>
      <c r="K141" t="s">
        <v>34</v>
      </c>
      <c r="L141" t="s">
        <v>44</v>
      </c>
    </row>
    <row r="142" spans="1:14" x14ac:dyDescent="0.3">
      <c r="A142">
        <v>4</v>
      </c>
      <c r="B142" t="s">
        <v>234</v>
      </c>
      <c r="C142" t="s">
        <v>30</v>
      </c>
      <c r="D142" t="s">
        <v>59</v>
      </c>
      <c r="E142" t="s">
        <v>235</v>
      </c>
      <c r="F142" t="s">
        <v>22</v>
      </c>
      <c r="H142" t="str">
        <f t="shared" si="8"/>
        <v>0.0</v>
      </c>
      <c r="J142" t="s">
        <v>33</v>
      </c>
      <c r="K142" t="s">
        <v>34</v>
      </c>
    </row>
    <row r="143" spans="1:14" x14ac:dyDescent="0.3">
      <c r="A143">
        <v>4</v>
      </c>
      <c r="B143" t="s">
        <v>45</v>
      </c>
      <c r="C143" t="s">
        <v>46</v>
      </c>
      <c r="D143" t="s">
        <v>47</v>
      </c>
      <c r="E143" t="s">
        <v>48</v>
      </c>
      <c r="F143" t="s">
        <v>22</v>
      </c>
      <c r="H143" t="str">
        <f t="shared" si="8"/>
        <v>0.0</v>
      </c>
      <c r="J143" t="s">
        <v>236</v>
      </c>
      <c r="K143" t="s">
        <v>34</v>
      </c>
    </row>
    <row r="144" spans="1:14" x14ac:dyDescent="0.3">
      <c r="A144">
        <v>4</v>
      </c>
      <c r="B144" t="s">
        <v>237</v>
      </c>
      <c r="C144" t="s">
        <v>40</v>
      </c>
      <c r="D144" t="s">
        <v>238</v>
      </c>
      <c r="E144" t="s">
        <v>239</v>
      </c>
      <c r="F144" t="s">
        <v>22</v>
      </c>
      <c r="H144" t="str">
        <f t="shared" si="8"/>
        <v>0.0</v>
      </c>
      <c r="J144" t="s">
        <v>240</v>
      </c>
      <c r="K144" t="s">
        <v>34</v>
      </c>
    </row>
    <row r="145" spans="1:14" x14ac:dyDescent="0.3">
      <c r="A145">
        <v>4</v>
      </c>
      <c r="B145">
        <v>102707696</v>
      </c>
      <c r="C145" t="s">
        <v>46</v>
      </c>
      <c r="D145" t="s">
        <v>16</v>
      </c>
      <c r="E145" t="s">
        <v>241</v>
      </c>
      <c r="F145" t="s">
        <v>22</v>
      </c>
      <c r="H145" t="str">
        <f t="shared" si="8"/>
        <v>0.0</v>
      </c>
      <c r="J145" t="s">
        <v>242</v>
      </c>
      <c r="K145" t="s">
        <v>34</v>
      </c>
      <c r="L145" t="s">
        <v>243</v>
      </c>
    </row>
    <row r="146" spans="1:14" x14ac:dyDescent="0.3">
      <c r="A146">
        <v>3</v>
      </c>
      <c r="B146">
        <v>100790411</v>
      </c>
      <c r="C146" t="s">
        <v>15</v>
      </c>
      <c r="D146" t="s">
        <v>59</v>
      </c>
      <c r="E146" t="s">
        <v>244</v>
      </c>
      <c r="F146" t="s">
        <v>22</v>
      </c>
      <c r="G146" t="s">
        <v>19</v>
      </c>
      <c r="H146">
        <v>9</v>
      </c>
      <c r="I146" t="str">
        <f>"015"</f>
        <v>015</v>
      </c>
      <c r="K146" t="s">
        <v>24</v>
      </c>
      <c r="N146" t="s">
        <v>25</v>
      </c>
    </row>
    <row r="147" spans="1:14" x14ac:dyDescent="0.3">
      <c r="A147">
        <v>4</v>
      </c>
      <c r="B147" t="s">
        <v>245</v>
      </c>
      <c r="C147" t="s">
        <v>36</v>
      </c>
      <c r="D147" t="s">
        <v>246</v>
      </c>
      <c r="E147" t="s">
        <v>247</v>
      </c>
      <c r="F147" t="s">
        <v>22</v>
      </c>
      <c r="H147" t="str">
        <f>"0.0"</f>
        <v>0.0</v>
      </c>
      <c r="K147" t="s">
        <v>34</v>
      </c>
    </row>
    <row r="148" spans="1:14" x14ac:dyDescent="0.3">
      <c r="A148">
        <v>4</v>
      </c>
      <c r="B148" t="s">
        <v>45</v>
      </c>
      <c r="C148" t="s">
        <v>46</v>
      </c>
      <c r="D148" t="s">
        <v>47</v>
      </c>
      <c r="E148" t="s">
        <v>48</v>
      </c>
      <c r="F148" t="s">
        <v>22</v>
      </c>
      <c r="H148" t="str">
        <f>"0.0"</f>
        <v>0.0</v>
      </c>
      <c r="J148" t="s">
        <v>225</v>
      </c>
      <c r="K148" t="s">
        <v>34</v>
      </c>
    </row>
    <row r="149" spans="1:14" x14ac:dyDescent="0.3">
      <c r="A149">
        <v>4</v>
      </c>
      <c r="B149" t="s">
        <v>29</v>
      </c>
      <c r="C149" t="s">
        <v>30</v>
      </c>
      <c r="D149" t="s">
        <v>31</v>
      </c>
      <c r="E149" t="s">
        <v>32</v>
      </c>
      <c r="F149" t="s">
        <v>22</v>
      </c>
      <c r="H149" t="str">
        <f>"0.0"</f>
        <v>0.0</v>
      </c>
      <c r="J149" t="s">
        <v>33</v>
      </c>
      <c r="K149" t="s">
        <v>34</v>
      </c>
    </row>
    <row r="150" spans="1:14" x14ac:dyDescent="0.3">
      <c r="A150">
        <v>4</v>
      </c>
      <c r="B150" t="s">
        <v>178</v>
      </c>
      <c r="C150" t="s">
        <v>142</v>
      </c>
      <c r="D150" t="s">
        <v>127</v>
      </c>
      <c r="E150" t="s">
        <v>179</v>
      </c>
      <c r="F150" t="s">
        <v>22</v>
      </c>
      <c r="H150" t="str">
        <f>"0.0"</f>
        <v>0.0</v>
      </c>
      <c r="J150" t="s">
        <v>228</v>
      </c>
      <c r="K150" t="s">
        <v>34</v>
      </c>
    </row>
    <row r="151" spans="1:14" x14ac:dyDescent="0.3">
      <c r="A151">
        <v>4</v>
      </c>
      <c r="B151" t="s">
        <v>204</v>
      </c>
      <c r="C151" t="s">
        <v>40</v>
      </c>
      <c r="D151" t="s">
        <v>205</v>
      </c>
      <c r="E151" t="s">
        <v>206</v>
      </c>
      <c r="F151" t="s">
        <v>22</v>
      </c>
      <c r="H151" t="str">
        <f>"0.0"</f>
        <v>0.0</v>
      </c>
      <c r="J151" t="s">
        <v>97</v>
      </c>
      <c r="K151" t="s">
        <v>34</v>
      </c>
      <c r="L151" t="s">
        <v>44</v>
      </c>
    </row>
    <row r="152" spans="1:14" x14ac:dyDescent="0.3">
      <c r="A152">
        <v>3</v>
      </c>
      <c r="B152">
        <v>100152703</v>
      </c>
      <c r="C152" t="s">
        <v>15</v>
      </c>
      <c r="D152" t="s">
        <v>99</v>
      </c>
      <c r="E152" t="s">
        <v>248</v>
      </c>
      <c r="F152" t="s">
        <v>22</v>
      </c>
      <c r="G152" t="s">
        <v>19</v>
      </c>
      <c r="H152">
        <v>1</v>
      </c>
      <c r="I152" t="str">
        <f>"016"</f>
        <v>016</v>
      </c>
      <c r="K152" t="s">
        <v>24</v>
      </c>
      <c r="N152" t="s">
        <v>25</v>
      </c>
    </row>
    <row r="153" spans="1:14" x14ac:dyDescent="0.3">
      <c r="A153">
        <v>4</v>
      </c>
      <c r="B153" t="s">
        <v>123</v>
      </c>
      <c r="C153" t="s">
        <v>30</v>
      </c>
      <c r="D153" t="s">
        <v>99</v>
      </c>
      <c r="E153" t="s">
        <v>124</v>
      </c>
      <c r="F153" t="s">
        <v>22</v>
      </c>
      <c r="H153" t="str">
        <f>"0.0"</f>
        <v>0.0</v>
      </c>
      <c r="J153" t="s">
        <v>33</v>
      </c>
      <c r="K153" t="s">
        <v>34</v>
      </c>
    </row>
    <row r="154" spans="1:14" x14ac:dyDescent="0.3">
      <c r="A154">
        <v>4</v>
      </c>
      <c r="B154" t="s">
        <v>45</v>
      </c>
      <c r="C154" t="s">
        <v>46</v>
      </c>
      <c r="D154" t="s">
        <v>47</v>
      </c>
      <c r="E154" t="s">
        <v>48</v>
      </c>
      <c r="F154" t="s">
        <v>22</v>
      </c>
      <c r="H154" t="str">
        <f>"0.0"</f>
        <v>0.0</v>
      </c>
      <c r="J154" t="s">
        <v>108</v>
      </c>
      <c r="K154" t="s">
        <v>34</v>
      </c>
    </row>
    <row r="155" spans="1:14" x14ac:dyDescent="0.3">
      <c r="A155">
        <v>4</v>
      </c>
      <c r="B155" t="s">
        <v>126</v>
      </c>
      <c r="C155" t="s">
        <v>40</v>
      </c>
      <c r="D155" t="s">
        <v>127</v>
      </c>
      <c r="E155" t="s">
        <v>128</v>
      </c>
      <c r="F155" t="s">
        <v>22</v>
      </c>
      <c r="H155" t="str">
        <f>"0.0"</f>
        <v>0.0</v>
      </c>
      <c r="J155" t="s">
        <v>249</v>
      </c>
      <c r="K155" t="s">
        <v>34</v>
      </c>
      <c r="L155" t="s">
        <v>44</v>
      </c>
    </row>
    <row r="156" spans="1:14" x14ac:dyDescent="0.3">
      <c r="A156">
        <v>4</v>
      </c>
      <c r="B156" t="s">
        <v>204</v>
      </c>
      <c r="C156" t="s">
        <v>40</v>
      </c>
      <c r="D156" t="s">
        <v>205</v>
      </c>
      <c r="E156" t="s">
        <v>206</v>
      </c>
      <c r="F156" t="s">
        <v>22</v>
      </c>
      <c r="H156" t="str">
        <f>"0.0"</f>
        <v>0.0</v>
      </c>
      <c r="J156" t="s">
        <v>97</v>
      </c>
      <c r="K156" t="s">
        <v>34</v>
      </c>
      <c r="L156" t="s">
        <v>44</v>
      </c>
    </row>
    <row r="157" spans="1:14" x14ac:dyDescent="0.3">
      <c r="A157">
        <v>4</v>
      </c>
      <c r="B157" t="s">
        <v>250</v>
      </c>
      <c r="C157" t="s">
        <v>36</v>
      </c>
      <c r="D157" t="s">
        <v>87</v>
      </c>
      <c r="E157" t="s">
        <v>251</v>
      </c>
      <c r="F157" t="s">
        <v>22</v>
      </c>
      <c r="H157" t="str">
        <f>"0.0"</f>
        <v>0.0</v>
      </c>
      <c r="K157" t="s">
        <v>34</v>
      </c>
    </row>
    <row r="158" spans="1:14" x14ac:dyDescent="0.3">
      <c r="A158">
        <v>3</v>
      </c>
      <c r="B158">
        <v>100152709</v>
      </c>
      <c r="C158" t="s">
        <v>15</v>
      </c>
      <c r="D158" t="s">
        <v>67</v>
      </c>
      <c r="E158" t="s">
        <v>252</v>
      </c>
      <c r="F158" t="s">
        <v>22</v>
      </c>
      <c r="G158" t="s">
        <v>19</v>
      </c>
      <c r="H158">
        <v>1</v>
      </c>
      <c r="I158" t="str">
        <f>"017"</f>
        <v>017</v>
      </c>
      <c r="K158" t="s">
        <v>24</v>
      </c>
      <c r="N158" t="s">
        <v>25</v>
      </c>
    </row>
    <row r="159" spans="1:14" x14ac:dyDescent="0.3">
      <c r="A159">
        <v>4</v>
      </c>
      <c r="B159" t="s">
        <v>126</v>
      </c>
      <c r="C159" t="s">
        <v>40</v>
      </c>
      <c r="D159" t="s">
        <v>127</v>
      </c>
      <c r="E159" t="s">
        <v>128</v>
      </c>
      <c r="F159" t="s">
        <v>22</v>
      </c>
      <c r="H159" t="str">
        <f>"0.0"</f>
        <v>0.0</v>
      </c>
      <c r="J159" t="s">
        <v>249</v>
      </c>
      <c r="K159" t="s">
        <v>34</v>
      </c>
      <c r="L159" t="s">
        <v>44</v>
      </c>
    </row>
    <row r="160" spans="1:14" x14ac:dyDescent="0.3">
      <c r="A160">
        <v>4</v>
      </c>
      <c r="B160" t="s">
        <v>253</v>
      </c>
      <c r="C160" t="s">
        <v>36</v>
      </c>
      <c r="D160" t="s">
        <v>99</v>
      </c>
      <c r="E160" t="s">
        <v>254</v>
      </c>
      <c r="F160" t="s">
        <v>22</v>
      </c>
      <c r="H160" t="str">
        <f>"0.0"</f>
        <v>0.0</v>
      </c>
      <c r="K160" t="s">
        <v>34</v>
      </c>
    </row>
    <row r="161" spans="1:14" x14ac:dyDescent="0.3">
      <c r="A161">
        <v>4</v>
      </c>
      <c r="B161" t="s">
        <v>45</v>
      </c>
      <c r="C161" t="s">
        <v>46</v>
      </c>
      <c r="D161" t="s">
        <v>47</v>
      </c>
      <c r="E161" t="s">
        <v>48</v>
      </c>
      <c r="F161" t="s">
        <v>22</v>
      </c>
      <c r="H161" t="str">
        <f>"0.0"</f>
        <v>0.0</v>
      </c>
      <c r="J161" t="s">
        <v>108</v>
      </c>
      <c r="K161" t="s">
        <v>34</v>
      </c>
    </row>
    <row r="162" spans="1:14" x14ac:dyDescent="0.3">
      <c r="A162">
        <v>4</v>
      </c>
      <c r="B162" t="s">
        <v>204</v>
      </c>
      <c r="C162" t="s">
        <v>40</v>
      </c>
      <c r="D162" t="s">
        <v>205</v>
      </c>
      <c r="E162" t="s">
        <v>206</v>
      </c>
      <c r="F162" t="s">
        <v>22</v>
      </c>
      <c r="H162" t="str">
        <f>"0.0"</f>
        <v>0.0</v>
      </c>
      <c r="J162" t="s">
        <v>217</v>
      </c>
      <c r="K162" t="s">
        <v>34</v>
      </c>
      <c r="L162" t="s">
        <v>44</v>
      </c>
    </row>
    <row r="163" spans="1:14" x14ac:dyDescent="0.3">
      <c r="A163">
        <v>4</v>
      </c>
      <c r="B163" t="s">
        <v>123</v>
      </c>
      <c r="C163" t="s">
        <v>30</v>
      </c>
      <c r="D163" t="s">
        <v>99</v>
      </c>
      <c r="E163" t="s">
        <v>124</v>
      </c>
      <c r="F163" t="s">
        <v>22</v>
      </c>
      <c r="H163" t="str">
        <f>"0.0"</f>
        <v>0.0</v>
      </c>
      <c r="J163" t="s">
        <v>33</v>
      </c>
      <c r="K163" t="s">
        <v>34</v>
      </c>
    </row>
    <row r="164" spans="1:14" x14ac:dyDescent="0.3">
      <c r="A164">
        <v>3</v>
      </c>
      <c r="B164" t="s">
        <v>255</v>
      </c>
      <c r="C164" t="s">
        <v>15</v>
      </c>
      <c r="D164" t="str">
        <f>"01"</f>
        <v>01</v>
      </c>
      <c r="E164" t="s">
        <v>256</v>
      </c>
      <c r="F164" t="s">
        <v>22</v>
      </c>
      <c r="G164" t="s">
        <v>19</v>
      </c>
      <c r="H164">
        <v>2</v>
      </c>
      <c r="I164" t="str">
        <f>"018"</f>
        <v>018</v>
      </c>
      <c r="K164" t="s">
        <v>24</v>
      </c>
      <c r="N164" t="s">
        <v>25</v>
      </c>
    </row>
    <row r="165" spans="1:14" x14ac:dyDescent="0.3">
      <c r="A165">
        <v>4</v>
      </c>
      <c r="B165" t="s">
        <v>257</v>
      </c>
      <c r="C165" t="s">
        <v>258</v>
      </c>
      <c r="D165" t="s">
        <v>127</v>
      </c>
      <c r="E165" t="s">
        <v>259</v>
      </c>
      <c r="F165" t="s">
        <v>22</v>
      </c>
      <c r="H165" t="str">
        <f>"0.0"</f>
        <v>0.0</v>
      </c>
      <c r="J165" t="s">
        <v>33</v>
      </c>
      <c r="K165" t="s">
        <v>34</v>
      </c>
      <c r="L165" t="s">
        <v>44</v>
      </c>
    </row>
    <row r="166" spans="1:14" x14ac:dyDescent="0.3">
      <c r="A166">
        <v>4</v>
      </c>
      <c r="B166" t="s">
        <v>260</v>
      </c>
      <c r="C166" t="s">
        <v>261</v>
      </c>
      <c r="D166" t="s">
        <v>59</v>
      </c>
      <c r="E166" t="s">
        <v>262</v>
      </c>
      <c r="F166" t="s">
        <v>22</v>
      </c>
      <c r="H166" t="str">
        <f>"0.0"</f>
        <v>0.0</v>
      </c>
      <c r="K166" t="s">
        <v>34</v>
      </c>
    </row>
    <row r="167" spans="1:14" x14ac:dyDescent="0.3">
      <c r="A167">
        <v>3</v>
      </c>
      <c r="B167" t="s">
        <v>263</v>
      </c>
      <c r="C167" t="s">
        <v>15</v>
      </c>
      <c r="D167" t="str">
        <f>"00"</f>
        <v>00</v>
      </c>
      <c r="E167" t="s">
        <v>264</v>
      </c>
      <c r="F167" t="s">
        <v>22</v>
      </c>
      <c r="G167" t="s">
        <v>19</v>
      </c>
      <c r="H167">
        <v>2</v>
      </c>
      <c r="I167" t="str">
        <f>"019"</f>
        <v>019</v>
      </c>
      <c r="K167" t="s">
        <v>24</v>
      </c>
      <c r="N167" t="s">
        <v>25</v>
      </c>
    </row>
    <row r="168" spans="1:14" x14ac:dyDescent="0.3">
      <c r="A168">
        <v>4</v>
      </c>
      <c r="B168" t="s">
        <v>257</v>
      </c>
      <c r="C168" t="s">
        <v>258</v>
      </c>
      <c r="D168" t="s">
        <v>127</v>
      </c>
      <c r="E168" t="s">
        <v>259</v>
      </c>
      <c r="F168" t="s">
        <v>22</v>
      </c>
      <c r="H168" t="str">
        <f>"0.0"</f>
        <v>0.0</v>
      </c>
      <c r="J168" t="s">
        <v>33</v>
      </c>
      <c r="K168" t="s">
        <v>34</v>
      </c>
      <c r="L168" t="s">
        <v>44</v>
      </c>
    </row>
    <row r="169" spans="1:14" x14ac:dyDescent="0.3">
      <c r="A169">
        <v>4</v>
      </c>
      <c r="B169" t="s">
        <v>265</v>
      </c>
      <c r="C169" t="s">
        <v>52</v>
      </c>
      <c r="D169" s="3" t="s">
        <v>934</v>
      </c>
      <c r="E169" t="s">
        <v>264</v>
      </c>
      <c r="F169" t="s">
        <v>22</v>
      </c>
      <c r="H169" t="str">
        <f>"0.0"</f>
        <v>0.0</v>
      </c>
      <c r="K169" t="s">
        <v>34</v>
      </c>
    </row>
    <row r="170" spans="1:14" x14ac:dyDescent="0.3">
      <c r="A170">
        <v>3</v>
      </c>
      <c r="B170" t="s">
        <v>266</v>
      </c>
      <c r="C170" t="s">
        <v>267</v>
      </c>
      <c r="D170" t="str">
        <f>"02"</f>
        <v>02</v>
      </c>
      <c r="E170" t="s">
        <v>268</v>
      </c>
      <c r="F170" t="s">
        <v>22</v>
      </c>
      <c r="G170" t="s">
        <v>19</v>
      </c>
      <c r="H170">
        <v>2</v>
      </c>
      <c r="I170" t="str">
        <f>"021"</f>
        <v>021</v>
      </c>
      <c r="K170" t="s">
        <v>24</v>
      </c>
      <c r="N170" t="s">
        <v>25</v>
      </c>
    </row>
    <row r="171" spans="1:14" x14ac:dyDescent="0.3">
      <c r="A171">
        <v>3</v>
      </c>
      <c r="B171">
        <v>100152713</v>
      </c>
      <c r="C171" t="s">
        <v>15</v>
      </c>
      <c r="D171" t="s">
        <v>20</v>
      </c>
      <c r="E171" t="s">
        <v>269</v>
      </c>
      <c r="F171" t="s">
        <v>22</v>
      </c>
      <c r="G171" t="s">
        <v>19</v>
      </c>
      <c r="H171">
        <v>1</v>
      </c>
      <c r="I171" t="str">
        <f>"022"</f>
        <v>022</v>
      </c>
      <c r="K171" t="s">
        <v>24</v>
      </c>
      <c r="N171" t="s">
        <v>25</v>
      </c>
    </row>
    <row r="172" spans="1:14" x14ac:dyDescent="0.3">
      <c r="A172">
        <v>4</v>
      </c>
      <c r="B172" t="s">
        <v>126</v>
      </c>
      <c r="C172" t="s">
        <v>40</v>
      </c>
      <c r="D172" t="s">
        <v>127</v>
      </c>
      <c r="E172" t="s">
        <v>128</v>
      </c>
      <c r="F172" t="s">
        <v>22</v>
      </c>
      <c r="H172" t="str">
        <f t="shared" ref="H172:H177" si="9">"0.0"</f>
        <v>0.0</v>
      </c>
      <c r="K172" t="s">
        <v>34</v>
      </c>
      <c r="L172" t="s">
        <v>44</v>
      </c>
    </row>
    <row r="173" spans="1:14" x14ac:dyDescent="0.3">
      <c r="A173">
        <v>4</v>
      </c>
      <c r="B173" t="s">
        <v>123</v>
      </c>
      <c r="C173" t="s">
        <v>30</v>
      </c>
      <c r="D173" t="s">
        <v>99</v>
      </c>
      <c r="E173" t="s">
        <v>124</v>
      </c>
      <c r="F173" t="s">
        <v>22</v>
      </c>
      <c r="H173" t="str">
        <f t="shared" si="9"/>
        <v>0.0</v>
      </c>
      <c r="K173" t="s">
        <v>34</v>
      </c>
    </row>
    <row r="174" spans="1:14" x14ac:dyDescent="0.3">
      <c r="A174">
        <v>4</v>
      </c>
      <c r="B174" t="s">
        <v>270</v>
      </c>
      <c r="C174" t="s">
        <v>261</v>
      </c>
      <c r="D174" t="s">
        <v>75</v>
      </c>
      <c r="E174" t="s">
        <v>271</v>
      </c>
      <c r="F174" t="s">
        <v>22</v>
      </c>
      <c r="H174" t="str">
        <f t="shared" si="9"/>
        <v>0.0</v>
      </c>
      <c r="K174" t="s">
        <v>34</v>
      </c>
    </row>
    <row r="175" spans="1:14" x14ac:dyDescent="0.3">
      <c r="A175">
        <v>4</v>
      </c>
      <c r="B175" t="s">
        <v>45</v>
      </c>
      <c r="C175" t="s">
        <v>46</v>
      </c>
      <c r="D175" t="s">
        <v>47</v>
      </c>
      <c r="E175" t="s">
        <v>48</v>
      </c>
      <c r="F175" t="s">
        <v>22</v>
      </c>
      <c r="H175" t="str">
        <f t="shared" si="9"/>
        <v>0.0</v>
      </c>
      <c r="K175" t="s">
        <v>34</v>
      </c>
    </row>
    <row r="176" spans="1:14" x14ac:dyDescent="0.3">
      <c r="A176">
        <v>4</v>
      </c>
      <c r="B176" t="s">
        <v>204</v>
      </c>
      <c r="C176" t="s">
        <v>40</v>
      </c>
      <c r="D176" t="s">
        <v>205</v>
      </c>
      <c r="E176" t="s">
        <v>206</v>
      </c>
      <c r="F176" t="s">
        <v>22</v>
      </c>
      <c r="H176" t="str">
        <f t="shared" si="9"/>
        <v>0.0</v>
      </c>
      <c r="K176" t="s">
        <v>34</v>
      </c>
      <c r="L176" t="s">
        <v>44</v>
      </c>
    </row>
    <row r="177" spans="1:14" x14ac:dyDescent="0.3">
      <c r="A177">
        <v>4</v>
      </c>
      <c r="B177" t="s">
        <v>270</v>
      </c>
      <c r="C177" t="s">
        <v>36</v>
      </c>
      <c r="D177" t="s">
        <v>75</v>
      </c>
      <c r="E177" t="s">
        <v>271</v>
      </c>
      <c r="F177" t="s">
        <v>22</v>
      </c>
      <c r="H177" t="str">
        <f t="shared" si="9"/>
        <v>0.0</v>
      </c>
      <c r="K177" t="s">
        <v>34</v>
      </c>
    </row>
    <row r="178" spans="1:14" x14ac:dyDescent="0.3">
      <c r="A178">
        <v>3</v>
      </c>
      <c r="B178" t="s">
        <v>272</v>
      </c>
      <c r="C178" t="s">
        <v>267</v>
      </c>
      <c r="D178" t="s">
        <v>20</v>
      </c>
      <c r="E178" t="s">
        <v>273</v>
      </c>
      <c r="F178" t="s">
        <v>22</v>
      </c>
      <c r="G178" t="s">
        <v>19</v>
      </c>
      <c r="H178">
        <v>2</v>
      </c>
      <c r="I178" t="str">
        <f>"023"</f>
        <v>023</v>
      </c>
      <c r="K178" t="s">
        <v>24</v>
      </c>
      <c r="N178" t="s">
        <v>25</v>
      </c>
    </row>
    <row r="179" spans="1:14" x14ac:dyDescent="0.3">
      <c r="A179">
        <v>4</v>
      </c>
      <c r="B179">
        <v>100715206</v>
      </c>
      <c r="C179" t="s">
        <v>274</v>
      </c>
      <c r="D179" t="s">
        <v>67</v>
      </c>
      <c r="E179" t="s">
        <v>275</v>
      </c>
      <c r="F179" t="s">
        <v>22</v>
      </c>
      <c r="H179" t="str">
        <f>"0.0"</f>
        <v>0.0</v>
      </c>
      <c r="K179" t="s">
        <v>34</v>
      </c>
    </row>
    <row r="180" spans="1:14" x14ac:dyDescent="0.3">
      <c r="A180">
        <v>3</v>
      </c>
      <c r="B180">
        <v>100154655</v>
      </c>
      <c r="C180" t="s">
        <v>15</v>
      </c>
      <c r="D180" t="s">
        <v>59</v>
      </c>
      <c r="E180" t="s">
        <v>276</v>
      </c>
      <c r="F180" t="s">
        <v>22</v>
      </c>
      <c r="G180" t="s">
        <v>19</v>
      </c>
      <c r="H180">
        <v>1</v>
      </c>
      <c r="I180" t="str">
        <f>"024"</f>
        <v>024</v>
      </c>
      <c r="K180" t="s">
        <v>24</v>
      </c>
      <c r="N180" t="s">
        <v>25</v>
      </c>
    </row>
    <row r="181" spans="1:14" x14ac:dyDescent="0.3">
      <c r="A181">
        <v>4</v>
      </c>
      <c r="B181" t="s">
        <v>45</v>
      </c>
      <c r="C181" t="s">
        <v>46</v>
      </c>
      <c r="D181" t="s">
        <v>47</v>
      </c>
      <c r="E181" t="s">
        <v>48</v>
      </c>
      <c r="F181" t="s">
        <v>22</v>
      </c>
      <c r="H181" t="str">
        <f>"0.0"</f>
        <v>0.0</v>
      </c>
      <c r="K181" t="s">
        <v>34</v>
      </c>
    </row>
    <row r="182" spans="1:14" x14ac:dyDescent="0.3">
      <c r="A182">
        <v>4</v>
      </c>
      <c r="B182" t="s">
        <v>277</v>
      </c>
      <c r="C182" t="s">
        <v>261</v>
      </c>
      <c r="D182" t="s">
        <v>67</v>
      </c>
      <c r="E182" t="s">
        <v>278</v>
      </c>
      <c r="F182" t="s">
        <v>22</v>
      </c>
      <c r="H182" t="str">
        <f>"0.0"</f>
        <v>0.0</v>
      </c>
      <c r="K182" t="s">
        <v>34</v>
      </c>
    </row>
    <row r="183" spans="1:14" x14ac:dyDescent="0.3">
      <c r="A183">
        <v>4</v>
      </c>
      <c r="B183" t="s">
        <v>277</v>
      </c>
      <c r="C183" t="s">
        <v>36</v>
      </c>
      <c r="D183" t="s">
        <v>67</v>
      </c>
      <c r="E183" t="s">
        <v>276</v>
      </c>
      <c r="F183" t="s">
        <v>22</v>
      </c>
      <c r="H183" t="str">
        <f>"0.0"</f>
        <v>0.0</v>
      </c>
      <c r="K183" t="s">
        <v>34</v>
      </c>
    </row>
    <row r="184" spans="1:14" x14ac:dyDescent="0.3">
      <c r="A184">
        <v>4</v>
      </c>
      <c r="B184" t="s">
        <v>204</v>
      </c>
      <c r="C184" t="s">
        <v>40</v>
      </c>
      <c r="D184" t="s">
        <v>205</v>
      </c>
      <c r="E184" t="s">
        <v>206</v>
      </c>
      <c r="F184" t="s">
        <v>22</v>
      </c>
      <c r="H184" t="str">
        <f>"0.0"</f>
        <v>0.0</v>
      </c>
      <c r="K184" t="s">
        <v>34</v>
      </c>
      <c r="L184" t="s">
        <v>44</v>
      </c>
    </row>
    <row r="185" spans="1:14" x14ac:dyDescent="0.3">
      <c r="A185">
        <v>4</v>
      </c>
      <c r="B185" t="s">
        <v>123</v>
      </c>
      <c r="C185" t="s">
        <v>30</v>
      </c>
      <c r="D185" t="s">
        <v>99</v>
      </c>
      <c r="E185" t="s">
        <v>124</v>
      </c>
      <c r="F185" t="s">
        <v>22</v>
      </c>
      <c r="H185" t="str">
        <f>"0.0"</f>
        <v>0.0</v>
      </c>
      <c r="K185" t="s">
        <v>34</v>
      </c>
    </row>
    <row r="186" spans="1:14" x14ac:dyDescent="0.3">
      <c r="A186">
        <v>3</v>
      </c>
      <c r="B186">
        <v>100022231</v>
      </c>
      <c r="C186" t="s">
        <v>15</v>
      </c>
      <c r="D186" t="s">
        <v>37</v>
      </c>
      <c r="E186" t="s">
        <v>279</v>
      </c>
      <c r="F186" t="s">
        <v>22</v>
      </c>
      <c r="G186" t="s">
        <v>19</v>
      </c>
      <c r="H186">
        <v>2</v>
      </c>
      <c r="I186" t="str">
        <f>"025"</f>
        <v>025</v>
      </c>
      <c r="K186" t="s">
        <v>24</v>
      </c>
      <c r="N186" t="s">
        <v>25</v>
      </c>
    </row>
    <row r="187" spans="1:14" x14ac:dyDescent="0.3">
      <c r="A187">
        <v>4</v>
      </c>
      <c r="B187" t="s">
        <v>280</v>
      </c>
      <c r="C187" t="s">
        <v>281</v>
      </c>
      <c r="D187" t="s">
        <v>67</v>
      </c>
      <c r="E187" t="s">
        <v>282</v>
      </c>
      <c r="F187" t="s">
        <v>22</v>
      </c>
      <c r="H187" t="str">
        <f>"0.0"</f>
        <v>0.0</v>
      </c>
      <c r="J187" t="s">
        <v>283</v>
      </c>
      <c r="K187" t="s">
        <v>34</v>
      </c>
    </row>
    <row r="188" spans="1:14" x14ac:dyDescent="0.3">
      <c r="A188">
        <v>4</v>
      </c>
      <c r="B188" t="s">
        <v>284</v>
      </c>
      <c r="C188" t="s">
        <v>36</v>
      </c>
      <c r="D188" t="s">
        <v>87</v>
      </c>
      <c r="E188" t="s">
        <v>285</v>
      </c>
      <c r="F188" t="s">
        <v>22</v>
      </c>
      <c r="H188" t="str">
        <f>"0.0"</f>
        <v>0.0</v>
      </c>
      <c r="K188" t="s">
        <v>34</v>
      </c>
    </row>
    <row r="189" spans="1:14" x14ac:dyDescent="0.3">
      <c r="A189">
        <v>4</v>
      </c>
      <c r="B189" t="s">
        <v>45</v>
      </c>
      <c r="C189" t="s">
        <v>46</v>
      </c>
      <c r="D189" t="s">
        <v>47</v>
      </c>
      <c r="E189" t="s">
        <v>48</v>
      </c>
      <c r="F189" t="s">
        <v>22</v>
      </c>
      <c r="H189" t="str">
        <f>"0.0"</f>
        <v>0.0</v>
      </c>
      <c r="J189" t="s">
        <v>108</v>
      </c>
      <c r="K189" t="s">
        <v>34</v>
      </c>
    </row>
    <row r="190" spans="1:14" x14ac:dyDescent="0.3">
      <c r="A190">
        <v>4</v>
      </c>
      <c r="B190" t="s">
        <v>204</v>
      </c>
      <c r="C190" t="s">
        <v>40</v>
      </c>
      <c r="D190" t="s">
        <v>205</v>
      </c>
      <c r="E190" t="s">
        <v>206</v>
      </c>
      <c r="F190" t="s">
        <v>22</v>
      </c>
      <c r="H190" t="str">
        <f>"0.0"</f>
        <v>0.0</v>
      </c>
      <c r="J190" t="s">
        <v>217</v>
      </c>
      <c r="K190" t="s">
        <v>34</v>
      </c>
      <c r="L190" t="s">
        <v>44</v>
      </c>
    </row>
    <row r="191" spans="1:14" x14ac:dyDescent="0.3">
      <c r="A191">
        <v>4</v>
      </c>
      <c r="B191" t="s">
        <v>123</v>
      </c>
      <c r="C191" t="s">
        <v>30</v>
      </c>
      <c r="D191" t="s">
        <v>99</v>
      </c>
      <c r="E191" t="s">
        <v>124</v>
      </c>
      <c r="F191" t="s">
        <v>22</v>
      </c>
      <c r="H191" t="str">
        <f>"0.0"</f>
        <v>0.0</v>
      </c>
      <c r="J191" t="s">
        <v>33</v>
      </c>
      <c r="K191" t="s">
        <v>34</v>
      </c>
    </row>
    <row r="192" spans="1:14" x14ac:dyDescent="0.3">
      <c r="A192">
        <v>3</v>
      </c>
      <c r="B192">
        <v>100041141</v>
      </c>
      <c r="C192" t="s">
        <v>15</v>
      </c>
      <c r="D192" t="s">
        <v>99</v>
      </c>
      <c r="E192" t="s">
        <v>286</v>
      </c>
      <c r="F192" t="s">
        <v>22</v>
      </c>
      <c r="G192" t="s">
        <v>19</v>
      </c>
      <c r="H192">
        <v>1</v>
      </c>
      <c r="I192" t="str">
        <f>"029"</f>
        <v>029</v>
      </c>
      <c r="K192" t="s">
        <v>24</v>
      </c>
      <c r="N192" t="s">
        <v>25</v>
      </c>
    </row>
    <row r="193" spans="1:14" x14ac:dyDescent="0.3">
      <c r="A193">
        <v>4</v>
      </c>
      <c r="B193" t="s">
        <v>45</v>
      </c>
      <c r="C193" t="s">
        <v>46</v>
      </c>
      <c r="D193" t="s">
        <v>47</v>
      </c>
      <c r="E193" t="s">
        <v>48</v>
      </c>
      <c r="F193" t="s">
        <v>22</v>
      </c>
      <c r="H193" t="str">
        <f>"0.0"</f>
        <v>0.0</v>
      </c>
      <c r="J193" t="s">
        <v>77</v>
      </c>
      <c r="K193" t="s">
        <v>34</v>
      </c>
    </row>
    <row r="194" spans="1:14" x14ac:dyDescent="0.3">
      <c r="A194">
        <v>4</v>
      </c>
      <c r="B194" t="s">
        <v>287</v>
      </c>
      <c r="C194" t="s">
        <v>36</v>
      </c>
      <c r="D194" t="s">
        <v>31</v>
      </c>
      <c r="E194" t="s">
        <v>288</v>
      </c>
      <c r="F194" t="s">
        <v>22</v>
      </c>
      <c r="H194" t="str">
        <f>"0.0"</f>
        <v>0.0</v>
      </c>
      <c r="K194" t="s">
        <v>34</v>
      </c>
    </row>
    <row r="195" spans="1:14" x14ac:dyDescent="0.3">
      <c r="A195">
        <v>4</v>
      </c>
      <c r="B195" t="s">
        <v>113</v>
      </c>
      <c r="C195" t="s">
        <v>30</v>
      </c>
      <c r="D195" t="s">
        <v>87</v>
      </c>
      <c r="E195" t="s">
        <v>114</v>
      </c>
      <c r="F195" t="s">
        <v>22</v>
      </c>
      <c r="H195" t="str">
        <f>"0.0"</f>
        <v>0.0</v>
      </c>
      <c r="J195" t="s">
        <v>33</v>
      </c>
      <c r="K195" t="s">
        <v>34</v>
      </c>
    </row>
    <row r="196" spans="1:14" x14ac:dyDescent="0.3">
      <c r="A196">
        <v>4</v>
      </c>
      <c r="B196" t="s">
        <v>204</v>
      </c>
      <c r="C196" t="s">
        <v>40</v>
      </c>
      <c r="D196" t="s">
        <v>205</v>
      </c>
      <c r="E196" t="s">
        <v>206</v>
      </c>
      <c r="F196" t="s">
        <v>22</v>
      </c>
      <c r="H196" t="str">
        <f>"0.0"</f>
        <v>0.0</v>
      </c>
      <c r="J196" t="s">
        <v>217</v>
      </c>
      <c r="K196" t="s">
        <v>34</v>
      </c>
      <c r="L196" t="s">
        <v>44</v>
      </c>
    </row>
    <row r="197" spans="1:14" x14ac:dyDescent="0.3">
      <c r="A197">
        <v>3</v>
      </c>
      <c r="B197">
        <v>100020163</v>
      </c>
      <c r="C197" t="s">
        <v>15</v>
      </c>
      <c r="D197" t="s">
        <v>67</v>
      </c>
      <c r="E197" t="s">
        <v>289</v>
      </c>
      <c r="F197" t="s">
        <v>22</v>
      </c>
      <c r="G197" t="s">
        <v>19</v>
      </c>
      <c r="H197">
        <v>4</v>
      </c>
      <c r="I197" t="str">
        <f>"030"</f>
        <v>030</v>
      </c>
      <c r="K197" t="s">
        <v>24</v>
      </c>
      <c r="N197" t="s">
        <v>25</v>
      </c>
    </row>
    <row r="198" spans="1:14" x14ac:dyDescent="0.3">
      <c r="A198">
        <v>4</v>
      </c>
      <c r="B198" t="s">
        <v>290</v>
      </c>
      <c r="C198" t="s">
        <v>258</v>
      </c>
      <c r="D198" t="s">
        <v>246</v>
      </c>
      <c r="E198" t="s">
        <v>291</v>
      </c>
      <c r="F198" t="s">
        <v>22</v>
      </c>
      <c r="H198" t="str">
        <f>"0.0"</f>
        <v>0.0</v>
      </c>
      <c r="K198" t="s">
        <v>34</v>
      </c>
      <c r="L198" t="s">
        <v>44</v>
      </c>
    </row>
    <row r="199" spans="1:14" x14ac:dyDescent="0.3">
      <c r="A199">
        <v>4</v>
      </c>
      <c r="B199" t="s">
        <v>292</v>
      </c>
      <c r="C199" t="s">
        <v>36</v>
      </c>
      <c r="D199" t="s">
        <v>87</v>
      </c>
      <c r="E199" t="s">
        <v>293</v>
      </c>
      <c r="F199" t="s">
        <v>22</v>
      </c>
      <c r="H199" t="str">
        <f>"0.0"</f>
        <v>0.0</v>
      </c>
      <c r="K199" t="s">
        <v>34</v>
      </c>
    </row>
    <row r="200" spans="1:14" x14ac:dyDescent="0.3">
      <c r="A200">
        <v>3</v>
      </c>
      <c r="B200">
        <v>100041152</v>
      </c>
      <c r="C200" t="s">
        <v>15</v>
      </c>
      <c r="D200" t="s">
        <v>59</v>
      </c>
      <c r="E200" t="s">
        <v>294</v>
      </c>
      <c r="F200" t="s">
        <v>22</v>
      </c>
      <c r="G200" t="s">
        <v>19</v>
      </c>
      <c r="H200">
        <v>4</v>
      </c>
      <c r="I200" t="str">
        <f>"031"</f>
        <v>031</v>
      </c>
      <c r="K200" t="s">
        <v>24</v>
      </c>
      <c r="N200" t="s">
        <v>25</v>
      </c>
    </row>
    <row r="201" spans="1:14" x14ac:dyDescent="0.3">
      <c r="A201">
        <v>4</v>
      </c>
      <c r="B201" t="s">
        <v>295</v>
      </c>
      <c r="C201" t="s">
        <v>36</v>
      </c>
      <c r="D201" t="s">
        <v>99</v>
      </c>
      <c r="E201" t="s">
        <v>296</v>
      </c>
      <c r="F201" t="s">
        <v>22</v>
      </c>
      <c r="H201" t="str">
        <f>"0.0"</f>
        <v>0.0</v>
      </c>
      <c r="K201" t="s">
        <v>34</v>
      </c>
    </row>
    <row r="202" spans="1:14" x14ac:dyDescent="0.3">
      <c r="A202">
        <v>4</v>
      </c>
      <c r="B202" t="s">
        <v>290</v>
      </c>
      <c r="C202" t="s">
        <v>258</v>
      </c>
      <c r="D202" t="s">
        <v>246</v>
      </c>
      <c r="E202" t="s">
        <v>291</v>
      </c>
      <c r="F202" t="s">
        <v>22</v>
      </c>
      <c r="H202" t="str">
        <f>"0.0"</f>
        <v>0.0</v>
      </c>
      <c r="I202" t="str">
        <f>"0002"</f>
        <v>0002</v>
      </c>
      <c r="K202" t="s">
        <v>34</v>
      </c>
      <c r="L202" t="s">
        <v>44</v>
      </c>
    </row>
    <row r="203" spans="1:14" x14ac:dyDescent="0.3">
      <c r="A203">
        <v>3</v>
      </c>
      <c r="B203" t="s">
        <v>297</v>
      </c>
      <c r="C203" t="s">
        <v>15</v>
      </c>
      <c r="D203" t="s">
        <v>67</v>
      </c>
      <c r="E203" t="s">
        <v>298</v>
      </c>
      <c r="F203" t="s">
        <v>22</v>
      </c>
      <c r="G203" t="s">
        <v>19</v>
      </c>
      <c r="H203">
        <v>7</v>
      </c>
      <c r="I203" t="str">
        <f>"034"</f>
        <v>034</v>
      </c>
      <c r="K203" t="s">
        <v>24</v>
      </c>
      <c r="N203" t="s">
        <v>25</v>
      </c>
    </row>
    <row r="204" spans="1:14" x14ac:dyDescent="0.3">
      <c r="A204">
        <v>3</v>
      </c>
      <c r="B204">
        <v>100041158</v>
      </c>
      <c r="C204" t="s">
        <v>15</v>
      </c>
      <c r="D204" t="s">
        <v>75</v>
      </c>
      <c r="E204" t="s">
        <v>299</v>
      </c>
      <c r="F204" t="s">
        <v>22</v>
      </c>
      <c r="G204" t="s">
        <v>19</v>
      </c>
      <c r="H204">
        <v>1</v>
      </c>
      <c r="I204" t="str">
        <f>"035"</f>
        <v>035</v>
      </c>
      <c r="K204" t="s">
        <v>24</v>
      </c>
      <c r="N204" t="s">
        <v>25</v>
      </c>
    </row>
    <row r="205" spans="1:14" x14ac:dyDescent="0.3">
      <c r="A205">
        <v>4</v>
      </c>
      <c r="B205" t="s">
        <v>204</v>
      </c>
      <c r="C205" t="s">
        <v>40</v>
      </c>
      <c r="D205" t="s">
        <v>205</v>
      </c>
      <c r="E205" t="s">
        <v>206</v>
      </c>
      <c r="F205" t="s">
        <v>22</v>
      </c>
      <c r="H205" t="str">
        <f>"0.0"</f>
        <v>0.0</v>
      </c>
      <c r="K205" t="s">
        <v>34</v>
      </c>
      <c r="L205" t="s">
        <v>44</v>
      </c>
    </row>
    <row r="206" spans="1:14" x14ac:dyDescent="0.3">
      <c r="A206">
        <v>4</v>
      </c>
      <c r="B206" t="s">
        <v>45</v>
      </c>
      <c r="C206" t="s">
        <v>46</v>
      </c>
      <c r="D206" t="s">
        <v>47</v>
      </c>
      <c r="E206" t="s">
        <v>48</v>
      </c>
      <c r="F206" t="s">
        <v>22</v>
      </c>
      <c r="H206" t="str">
        <f>"0.0"</f>
        <v>0.0</v>
      </c>
      <c r="K206" t="s">
        <v>34</v>
      </c>
    </row>
    <row r="207" spans="1:14" x14ac:dyDescent="0.3">
      <c r="A207">
        <v>4</v>
      </c>
      <c r="B207" t="s">
        <v>300</v>
      </c>
      <c r="C207" t="s">
        <v>36</v>
      </c>
      <c r="D207" t="s">
        <v>75</v>
      </c>
      <c r="E207" t="s">
        <v>301</v>
      </c>
      <c r="F207" t="s">
        <v>22</v>
      </c>
      <c r="H207" t="str">
        <f>"0.0"</f>
        <v>0.0</v>
      </c>
      <c r="K207" t="s">
        <v>34</v>
      </c>
    </row>
    <row r="208" spans="1:14" x14ac:dyDescent="0.3">
      <c r="A208">
        <v>4</v>
      </c>
      <c r="B208" t="s">
        <v>29</v>
      </c>
      <c r="C208" t="s">
        <v>30</v>
      </c>
      <c r="D208" t="s">
        <v>31</v>
      </c>
      <c r="E208" t="s">
        <v>32</v>
      </c>
      <c r="F208" t="s">
        <v>22</v>
      </c>
      <c r="H208" t="str">
        <f>"0.0"</f>
        <v>0.0</v>
      </c>
      <c r="K208" t="s">
        <v>34</v>
      </c>
    </row>
    <row r="209" spans="1:14" x14ac:dyDescent="0.3">
      <c r="A209">
        <v>3</v>
      </c>
      <c r="B209">
        <v>100152710</v>
      </c>
      <c r="C209" t="s">
        <v>15</v>
      </c>
      <c r="D209" t="s">
        <v>67</v>
      </c>
      <c r="E209" t="s">
        <v>302</v>
      </c>
      <c r="F209" t="s">
        <v>22</v>
      </c>
      <c r="G209" t="s">
        <v>19</v>
      </c>
      <c r="H209">
        <v>1</v>
      </c>
      <c r="I209" t="str">
        <f>"041"</f>
        <v>041</v>
      </c>
      <c r="K209" t="s">
        <v>24</v>
      </c>
      <c r="N209" t="s">
        <v>25</v>
      </c>
    </row>
    <row r="210" spans="1:14" x14ac:dyDescent="0.3">
      <c r="A210">
        <v>4</v>
      </c>
      <c r="B210" t="s">
        <v>126</v>
      </c>
      <c r="C210" t="s">
        <v>40</v>
      </c>
      <c r="D210" t="s">
        <v>127</v>
      </c>
      <c r="E210" t="s">
        <v>128</v>
      </c>
      <c r="F210" t="s">
        <v>22</v>
      </c>
      <c r="H210" t="str">
        <f>"0.0"</f>
        <v>0.0</v>
      </c>
      <c r="K210" t="s">
        <v>34</v>
      </c>
      <c r="L210" t="s">
        <v>44</v>
      </c>
    </row>
    <row r="211" spans="1:14" x14ac:dyDescent="0.3">
      <c r="A211">
        <v>4</v>
      </c>
      <c r="B211" t="s">
        <v>204</v>
      </c>
      <c r="C211" t="s">
        <v>40</v>
      </c>
      <c r="D211" t="s">
        <v>205</v>
      </c>
      <c r="E211" t="s">
        <v>206</v>
      </c>
      <c r="F211" t="s">
        <v>22</v>
      </c>
      <c r="H211" t="str">
        <f>"0.0"</f>
        <v>0.0</v>
      </c>
      <c r="K211" t="s">
        <v>34</v>
      </c>
      <c r="L211" t="s">
        <v>44</v>
      </c>
    </row>
    <row r="212" spans="1:14" x14ac:dyDescent="0.3">
      <c r="A212">
        <v>4</v>
      </c>
      <c r="B212" t="s">
        <v>303</v>
      </c>
      <c r="C212" t="s">
        <v>36</v>
      </c>
      <c r="D212" t="s">
        <v>37</v>
      </c>
      <c r="E212" t="s">
        <v>304</v>
      </c>
      <c r="F212" t="s">
        <v>22</v>
      </c>
      <c r="H212" t="str">
        <f>"0.0"</f>
        <v>0.0</v>
      </c>
      <c r="K212" t="s">
        <v>34</v>
      </c>
    </row>
    <row r="213" spans="1:14" x14ac:dyDescent="0.3">
      <c r="A213">
        <v>4</v>
      </c>
      <c r="B213" t="s">
        <v>45</v>
      </c>
      <c r="C213" t="s">
        <v>46</v>
      </c>
      <c r="D213" t="s">
        <v>47</v>
      </c>
      <c r="E213" t="s">
        <v>48</v>
      </c>
      <c r="F213" t="s">
        <v>22</v>
      </c>
      <c r="H213" t="str">
        <f>"0.0"</f>
        <v>0.0</v>
      </c>
      <c r="K213" t="s">
        <v>34</v>
      </c>
    </row>
    <row r="214" spans="1:14" x14ac:dyDescent="0.3">
      <c r="A214">
        <v>4</v>
      </c>
      <c r="B214" t="s">
        <v>134</v>
      </c>
      <c r="C214" t="s">
        <v>30</v>
      </c>
      <c r="D214" t="s">
        <v>118</v>
      </c>
      <c r="E214" t="s">
        <v>135</v>
      </c>
      <c r="F214" t="s">
        <v>22</v>
      </c>
      <c r="H214" t="str">
        <f>"0.0"</f>
        <v>0.0</v>
      </c>
      <c r="K214" t="s">
        <v>34</v>
      </c>
    </row>
    <row r="215" spans="1:14" x14ac:dyDescent="0.3">
      <c r="A215">
        <v>3</v>
      </c>
      <c r="B215">
        <v>100152714</v>
      </c>
      <c r="C215" t="s">
        <v>15</v>
      </c>
      <c r="D215" t="s">
        <v>20</v>
      </c>
      <c r="E215" t="s">
        <v>305</v>
      </c>
      <c r="F215" t="s">
        <v>22</v>
      </c>
      <c r="G215" t="s">
        <v>19</v>
      </c>
      <c r="H215">
        <v>1</v>
      </c>
      <c r="I215" t="str">
        <f>"044"</f>
        <v>044</v>
      </c>
      <c r="K215" t="s">
        <v>24</v>
      </c>
      <c r="N215" t="s">
        <v>25</v>
      </c>
    </row>
    <row r="216" spans="1:14" x14ac:dyDescent="0.3">
      <c r="A216">
        <v>4</v>
      </c>
      <c r="B216" t="s">
        <v>204</v>
      </c>
      <c r="C216" t="s">
        <v>40</v>
      </c>
      <c r="D216" t="s">
        <v>205</v>
      </c>
      <c r="E216" t="s">
        <v>206</v>
      </c>
      <c r="F216" t="s">
        <v>22</v>
      </c>
      <c r="H216" t="str">
        <f t="shared" ref="H216:H221" si="10">"0.0"</f>
        <v>0.0</v>
      </c>
      <c r="J216" t="s">
        <v>306</v>
      </c>
      <c r="K216" t="s">
        <v>34</v>
      </c>
      <c r="L216" t="s">
        <v>44</v>
      </c>
    </row>
    <row r="217" spans="1:14" x14ac:dyDescent="0.3">
      <c r="A217">
        <v>4</v>
      </c>
      <c r="B217" t="s">
        <v>126</v>
      </c>
      <c r="C217" t="s">
        <v>40</v>
      </c>
      <c r="D217" t="s">
        <v>127</v>
      </c>
      <c r="E217" t="s">
        <v>128</v>
      </c>
      <c r="F217" t="s">
        <v>22</v>
      </c>
      <c r="H217" t="str">
        <f t="shared" si="10"/>
        <v>0.0</v>
      </c>
      <c r="J217" t="s">
        <v>307</v>
      </c>
      <c r="K217" t="s">
        <v>34</v>
      </c>
      <c r="L217" t="s">
        <v>44</v>
      </c>
    </row>
    <row r="218" spans="1:14" x14ac:dyDescent="0.3">
      <c r="A218">
        <v>4</v>
      </c>
      <c r="B218" t="s">
        <v>45</v>
      </c>
      <c r="C218" t="s">
        <v>46</v>
      </c>
      <c r="D218" t="s">
        <v>47</v>
      </c>
      <c r="E218" t="s">
        <v>48</v>
      </c>
      <c r="F218" t="s">
        <v>22</v>
      </c>
      <c r="H218" t="str">
        <f t="shared" si="10"/>
        <v>0.0</v>
      </c>
      <c r="J218" t="s">
        <v>308</v>
      </c>
      <c r="K218" t="s">
        <v>34</v>
      </c>
    </row>
    <row r="219" spans="1:14" x14ac:dyDescent="0.3">
      <c r="A219">
        <v>4</v>
      </c>
      <c r="B219" t="s">
        <v>134</v>
      </c>
      <c r="C219" t="s">
        <v>30</v>
      </c>
      <c r="D219" t="s">
        <v>118</v>
      </c>
      <c r="E219" t="s">
        <v>135</v>
      </c>
      <c r="F219" t="s">
        <v>22</v>
      </c>
      <c r="H219" t="str">
        <f t="shared" si="10"/>
        <v>0.0</v>
      </c>
      <c r="J219" t="s">
        <v>309</v>
      </c>
      <c r="K219" t="s">
        <v>34</v>
      </c>
    </row>
    <row r="220" spans="1:14" x14ac:dyDescent="0.3">
      <c r="A220">
        <v>4</v>
      </c>
      <c r="B220" t="s">
        <v>310</v>
      </c>
      <c r="C220" t="s">
        <v>261</v>
      </c>
      <c r="D220" t="s">
        <v>59</v>
      </c>
      <c r="E220" t="s">
        <v>311</v>
      </c>
      <c r="F220" t="s">
        <v>22</v>
      </c>
      <c r="H220" t="str">
        <f t="shared" si="10"/>
        <v>0.0</v>
      </c>
      <c r="K220" t="s">
        <v>34</v>
      </c>
    </row>
    <row r="221" spans="1:14" x14ac:dyDescent="0.3">
      <c r="A221">
        <v>4</v>
      </c>
      <c r="B221" t="s">
        <v>310</v>
      </c>
      <c r="C221" t="s">
        <v>36</v>
      </c>
      <c r="D221" t="s">
        <v>75</v>
      </c>
      <c r="E221" t="s">
        <v>312</v>
      </c>
      <c r="F221" t="s">
        <v>22</v>
      </c>
      <c r="H221" t="str">
        <f t="shared" si="10"/>
        <v>0.0</v>
      </c>
      <c r="K221" t="s">
        <v>34</v>
      </c>
    </row>
    <row r="222" spans="1:14" x14ac:dyDescent="0.3">
      <c r="A222">
        <v>3</v>
      </c>
      <c r="B222">
        <v>100785105</v>
      </c>
      <c r="C222" t="s">
        <v>15</v>
      </c>
      <c r="D222" t="s">
        <v>67</v>
      </c>
      <c r="E222" t="s">
        <v>313</v>
      </c>
      <c r="F222" t="s">
        <v>22</v>
      </c>
      <c r="G222" t="s">
        <v>19</v>
      </c>
      <c r="H222">
        <v>1</v>
      </c>
      <c r="I222" t="str">
        <f>"045"</f>
        <v>045</v>
      </c>
      <c r="K222" t="s">
        <v>24</v>
      </c>
      <c r="N222" t="s">
        <v>25</v>
      </c>
    </row>
    <row r="223" spans="1:14" x14ac:dyDescent="0.3">
      <c r="A223">
        <v>4</v>
      </c>
      <c r="B223" t="s">
        <v>39</v>
      </c>
      <c r="C223" t="s">
        <v>40</v>
      </c>
      <c r="D223" t="s">
        <v>41</v>
      </c>
      <c r="E223" t="s">
        <v>42</v>
      </c>
      <c r="F223" t="s">
        <v>22</v>
      </c>
      <c r="H223" t="str">
        <f t="shared" ref="H223:H229" si="11">"0.0"</f>
        <v>0.0</v>
      </c>
      <c r="J223" t="s">
        <v>314</v>
      </c>
      <c r="K223" t="s">
        <v>34</v>
      </c>
      <c r="L223" t="s">
        <v>44</v>
      </c>
    </row>
    <row r="224" spans="1:14" x14ac:dyDescent="0.3">
      <c r="A224">
        <v>4</v>
      </c>
      <c r="B224" t="s">
        <v>156</v>
      </c>
      <c r="C224" t="s">
        <v>30</v>
      </c>
      <c r="D224" t="s">
        <v>118</v>
      </c>
      <c r="E224" t="s">
        <v>157</v>
      </c>
      <c r="F224" t="s">
        <v>22</v>
      </c>
      <c r="H224" t="str">
        <f t="shared" si="11"/>
        <v>0.0</v>
      </c>
      <c r="J224" t="s">
        <v>33</v>
      </c>
      <c r="K224" t="s">
        <v>34</v>
      </c>
    </row>
    <row r="225" spans="1:14" x14ac:dyDescent="0.3">
      <c r="A225">
        <v>4</v>
      </c>
      <c r="B225" t="s">
        <v>141</v>
      </c>
      <c r="C225" t="s">
        <v>142</v>
      </c>
      <c r="D225" t="s">
        <v>87</v>
      </c>
      <c r="E225" t="s">
        <v>143</v>
      </c>
      <c r="F225" t="s">
        <v>22</v>
      </c>
      <c r="H225" t="str">
        <f t="shared" si="11"/>
        <v>0.0</v>
      </c>
      <c r="J225" t="s">
        <v>187</v>
      </c>
      <c r="K225" t="s">
        <v>34</v>
      </c>
    </row>
    <row r="226" spans="1:14" x14ac:dyDescent="0.3">
      <c r="A226">
        <v>4</v>
      </c>
      <c r="B226" t="s">
        <v>315</v>
      </c>
      <c r="C226" t="s">
        <v>36</v>
      </c>
      <c r="D226" t="s">
        <v>127</v>
      </c>
      <c r="E226" t="s">
        <v>316</v>
      </c>
      <c r="F226" t="s">
        <v>22</v>
      </c>
      <c r="H226" t="str">
        <f t="shared" si="11"/>
        <v>0.0</v>
      </c>
      <c r="K226" t="s">
        <v>34</v>
      </c>
    </row>
    <row r="227" spans="1:14" x14ac:dyDescent="0.3">
      <c r="A227">
        <v>4</v>
      </c>
      <c r="B227" t="s">
        <v>109</v>
      </c>
      <c r="C227" t="s">
        <v>46</v>
      </c>
      <c r="D227" t="s">
        <v>110</v>
      </c>
      <c r="E227" t="s">
        <v>111</v>
      </c>
      <c r="F227" t="s">
        <v>22</v>
      </c>
      <c r="H227" t="str">
        <f t="shared" si="11"/>
        <v>0.0</v>
      </c>
      <c r="J227" t="s">
        <v>190</v>
      </c>
      <c r="K227" t="s">
        <v>34</v>
      </c>
      <c r="L227" t="s">
        <v>44</v>
      </c>
    </row>
    <row r="228" spans="1:14" x14ac:dyDescent="0.3">
      <c r="A228">
        <v>4</v>
      </c>
      <c r="B228" t="s">
        <v>45</v>
      </c>
      <c r="C228" t="s">
        <v>46</v>
      </c>
      <c r="D228" t="s">
        <v>47</v>
      </c>
      <c r="E228" t="s">
        <v>48</v>
      </c>
      <c r="F228" t="s">
        <v>22</v>
      </c>
      <c r="H228" t="str">
        <f t="shared" si="11"/>
        <v>0.0</v>
      </c>
      <c r="J228" t="s">
        <v>108</v>
      </c>
      <c r="K228" t="s">
        <v>34</v>
      </c>
    </row>
    <row r="229" spans="1:14" x14ac:dyDescent="0.3">
      <c r="A229">
        <v>4</v>
      </c>
      <c r="B229" t="s">
        <v>105</v>
      </c>
      <c r="C229" t="s">
        <v>40</v>
      </c>
      <c r="D229" t="s">
        <v>41</v>
      </c>
      <c r="E229" t="s">
        <v>106</v>
      </c>
      <c r="F229" t="s">
        <v>22</v>
      </c>
      <c r="H229" t="str">
        <f t="shared" si="11"/>
        <v>0.0</v>
      </c>
      <c r="J229" t="s">
        <v>158</v>
      </c>
      <c r="K229" t="s">
        <v>34</v>
      </c>
      <c r="L229" t="s">
        <v>44</v>
      </c>
    </row>
    <row r="230" spans="1:14" x14ac:dyDescent="0.3">
      <c r="A230">
        <v>3</v>
      </c>
      <c r="B230">
        <v>100234040</v>
      </c>
      <c r="C230" t="s">
        <v>15</v>
      </c>
      <c r="D230" t="s">
        <v>31</v>
      </c>
      <c r="E230" t="s">
        <v>152</v>
      </c>
      <c r="F230" t="s">
        <v>22</v>
      </c>
      <c r="G230" t="s">
        <v>19</v>
      </c>
      <c r="H230">
        <v>6</v>
      </c>
      <c r="I230" t="str">
        <f>"047"</f>
        <v>047</v>
      </c>
      <c r="K230" t="s">
        <v>24</v>
      </c>
      <c r="N230" t="s">
        <v>25</v>
      </c>
    </row>
    <row r="231" spans="1:14" x14ac:dyDescent="0.3">
      <c r="A231">
        <v>4</v>
      </c>
      <c r="B231">
        <v>100283989</v>
      </c>
      <c r="C231" t="s">
        <v>36</v>
      </c>
      <c r="D231" t="s">
        <v>59</v>
      </c>
      <c r="E231" t="s">
        <v>149</v>
      </c>
      <c r="F231" t="s">
        <v>22</v>
      </c>
      <c r="H231" t="str">
        <f t="shared" ref="H231:H238" si="12">"0.0"</f>
        <v>0.0</v>
      </c>
      <c r="K231" t="s">
        <v>34</v>
      </c>
    </row>
    <row r="232" spans="1:14" x14ac:dyDescent="0.3">
      <c r="A232">
        <v>4</v>
      </c>
      <c r="B232" t="s">
        <v>85</v>
      </c>
      <c r="C232" t="s">
        <v>86</v>
      </c>
      <c r="D232" t="s">
        <v>87</v>
      </c>
      <c r="E232" t="s">
        <v>88</v>
      </c>
      <c r="F232" t="s">
        <v>22</v>
      </c>
      <c r="H232" t="str">
        <f t="shared" si="12"/>
        <v>0.0</v>
      </c>
      <c r="K232" t="s">
        <v>34</v>
      </c>
      <c r="L232" t="s">
        <v>44</v>
      </c>
    </row>
    <row r="233" spans="1:14" x14ac:dyDescent="0.3">
      <c r="A233">
        <v>4</v>
      </c>
      <c r="B233">
        <v>100234044</v>
      </c>
      <c r="C233" t="s">
        <v>36</v>
      </c>
      <c r="D233" t="s">
        <v>59</v>
      </c>
      <c r="E233" t="s">
        <v>317</v>
      </c>
      <c r="F233" t="s">
        <v>22</v>
      </c>
      <c r="H233" t="str">
        <f t="shared" si="12"/>
        <v>0.0</v>
      </c>
      <c r="K233" t="s">
        <v>34</v>
      </c>
    </row>
    <row r="234" spans="1:14" x14ac:dyDescent="0.3">
      <c r="A234">
        <v>4</v>
      </c>
      <c r="B234">
        <v>100234049</v>
      </c>
      <c r="C234" t="s">
        <v>36</v>
      </c>
      <c r="D234" t="s">
        <v>59</v>
      </c>
      <c r="E234" t="s">
        <v>318</v>
      </c>
      <c r="F234" t="s">
        <v>22</v>
      </c>
      <c r="H234" t="str">
        <f t="shared" si="12"/>
        <v>0.0</v>
      </c>
      <c r="K234" t="s">
        <v>34</v>
      </c>
    </row>
    <row r="235" spans="1:14" x14ac:dyDescent="0.3">
      <c r="A235">
        <v>4</v>
      </c>
      <c r="B235">
        <v>100199084</v>
      </c>
      <c r="C235" t="s">
        <v>81</v>
      </c>
      <c r="D235" t="s">
        <v>20</v>
      </c>
      <c r="E235" t="s">
        <v>82</v>
      </c>
      <c r="F235" t="s">
        <v>22</v>
      </c>
      <c r="H235" t="str">
        <f t="shared" si="12"/>
        <v>0.0</v>
      </c>
      <c r="K235" t="s">
        <v>34</v>
      </c>
      <c r="L235" t="s">
        <v>83</v>
      </c>
    </row>
    <row r="236" spans="1:14" x14ac:dyDescent="0.3">
      <c r="A236">
        <v>4</v>
      </c>
      <c r="B236">
        <v>100225214</v>
      </c>
      <c r="C236" t="s">
        <v>81</v>
      </c>
      <c r="D236" t="s">
        <v>16</v>
      </c>
      <c r="E236" t="s">
        <v>84</v>
      </c>
      <c r="F236" t="s">
        <v>22</v>
      </c>
      <c r="H236" t="str">
        <f t="shared" si="12"/>
        <v>0.0</v>
      </c>
      <c r="K236" t="s">
        <v>34</v>
      </c>
    </row>
    <row r="237" spans="1:14" x14ac:dyDescent="0.3">
      <c r="A237">
        <v>4</v>
      </c>
      <c r="B237" t="s">
        <v>319</v>
      </c>
      <c r="C237" t="s">
        <v>210</v>
      </c>
      <c r="D237" t="s">
        <v>67</v>
      </c>
      <c r="E237" t="s">
        <v>320</v>
      </c>
      <c r="F237" t="s">
        <v>22</v>
      </c>
      <c r="H237" t="str">
        <f t="shared" si="12"/>
        <v>0.0</v>
      </c>
      <c r="K237" t="s">
        <v>34</v>
      </c>
    </row>
    <row r="238" spans="1:14" x14ac:dyDescent="0.3">
      <c r="A238">
        <v>4</v>
      </c>
      <c r="B238">
        <v>100283990</v>
      </c>
      <c r="C238" t="s">
        <v>36</v>
      </c>
      <c r="D238" t="s">
        <v>16</v>
      </c>
      <c r="E238" t="s">
        <v>321</v>
      </c>
      <c r="F238" t="s">
        <v>22</v>
      </c>
      <c r="H238" t="str">
        <f t="shared" si="12"/>
        <v>0.0</v>
      </c>
      <c r="K238" t="s">
        <v>34</v>
      </c>
    </row>
    <row r="239" spans="1:14" x14ac:dyDescent="0.3">
      <c r="A239">
        <v>4</v>
      </c>
      <c r="B239" t="s">
        <v>89</v>
      </c>
      <c r="C239" t="s">
        <v>90</v>
      </c>
      <c r="D239" t="str">
        <f>"05"</f>
        <v>05</v>
      </c>
      <c r="E239" t="s">
        <v>91</v>
      </c>
      <c r="F239" t="s">
        <v>22</v>
      </c>
      <c r="G239" t="s">
        <v>19</v>
      </c>
      <c r="H239">
        <v>1</v>
      </c>
      <c r="I239" t="str">
        <f>"0001"</f>
        <v>0001</v>
      </c>
      <c r="K239" t="s">
        <v>24</v>
      </c>
      <c r="N239" t="s">
        <v>25</v>
      </c>
    </row>
    <row r="240" spans="1:14" x14ac:dyDescent="0.3">
      <c r="A240">
        <v>4</v>
      </c>
      <c r="B240" t="s">
        <v>92</v>
      </c>
      <c r="C240" t="s">
        <v>90</v>
      </c>
      <c r="D240" t="str">
        <f>"04"</f>
        <v>04</v>
      </c>
      <c r="E240" t="s">
        <v>93</v>
      </c>
      <c r="F240" t="s">
        <v>22</v>
      </c>
      <c r="G240" t="s">
        <v>19</v>
      </c>
      <c r="H240">
        <v>1</v>
      </c>
      <c r="I240" t="str">
        <f>"0002"</f>
        <v>0002</v>
      </c>
      <c r="K240" t="s">
        <v>24</v>
      </c>
      <c r="N240" t="s">
        <v>25</v>
      </c>
    </row>
    <row r="241" spans="1:14" x14ac:dyDescent="0.3">
      <c r="A241">
        <v>4</v>
      </c>
      <c r="B241">
        <v>100077866</v>
      </c>
      <c r="C241" t="s">
        <v>15</v>
      </c>
      <c r="D241" t="s">
        <v>31</v>
      </c>
      <c r="E241" t="s">
        <v>322</v>
      </c>
      <c r="F241" t="s">
        <v>22</v>
      </c>
      <c r="G241" t="s">
        <v>19</v>
      </c>
      <c r="H241">
        <v>1</v>
      </c>
      <c r="I241" t="str">
        <f>"0003"</f>
        <v>0003</v>
      </c>
      <c r="K241" t="s">
        <v>24</v>
      </c>
      <c r="N241" t="s">
        <v>25</v>
      </c>
    </row>
    <row r="242" spans="1:14" x14ac:dyDescent="0.3">
      <c r="A242">
        <v>4</v>
      </c>
      <c r="B242">
        <v>100104685</v>
      </c>
      <c r="C242" t="s">
        <v>95</v>
      </c>
      <c r="D242" t="s">
        <v>59</v>
      </c>
      <c r="E242" t="s">
        <v>323</v>
      </c>
      <c r="F242" t="s">
        <v>22</v>
      </c>
      <c r="G242" t="s">
        <v>19</v>
      </c>
      <c r="H242">
        <v>1</v>
      </c>
      <c r="I242" t="str">
        <f>"0004"</f>
        <v>0004</v>
      </c>
      <c r="K242" t="s">
        <v>24</v>
      </c>
      <c r="N242" t="s">
        <v>25</v>
      </c>
    </row>
    <row r="243" spans="1:14" x14ac:dyDescent="0.3">
      <c r="A243">
        <v>4</v>
      </c>
      <c r="B243">
        <v>100120473</v>
      </c>
      <c r="C243" t="s">
        <v>95</v>
      </c>
      <c r="D243" t="s">
        <v>59</v>
      </c>
      <c r="E243" t="s">
        <v>96</v>
      </c>
      <c r="F243" t="s">
        <v>22</v>
      </c>
      <c r="G243" t="s">
        <v>19</v>
      </c>
      <c r="H243">
        <v>1</v>
      </c>
      <c r="I243" t="str">
        <f>"0005"</f>
        <v>0005</v>
      </c>
      <c r="K243" t="s">
        <v>24</v>
      </c>
      <c r="N243" t="s">
        <v>25</v>
      </c>
    </row>
    <row r="244" spans="1:14" x14ac:dyDescent="0.3">
      <c r="A244">
        <v>3</v>
      </c>
      <c r="B244">
        <v>100179382</v>
      </c>
      <c r="C244" t="s">
        <v>15</v>
      </c>
      <c r="D244" t="s">
        <v>20</v>
      </c>
      <c r="E244" t="s">
        <v>324</v>
      </c>
      <c r="F244" t="s">
        <v>22</v>
      </c>
      <c r="G244" t="s">
        <v>19</v>
      </c>
      <c r="H244">
        <v>6</v>
      </c>
      <c r="I244" t="str">
        <f>"048"</f>
        <v>048</v>
      </c>
      <c r="K244" t="s">
        <v>24</v>
      </c>
      <c r="N244" t="s">
        <v>25</v>
      </c>
    </row>
    <row r="245" spans="1:14" x14ac:dyDescent="0.3">
      <c r="A245">
        <v>4</v>
      </c>
      <c r="B245" t="s">
        <v>45</v>
      </c>
      <c r="C245" t="s">
        <v>46</v>
      </c>
      <c r="D245" t="s">
        <v>47</v>
      </c>
      <c r="E245" t="s">
        <v>48</v>
      </c>
      <c r="F245" t="s">
        <v>22</v>
      </c>
      <c r="H245" t="str">
        <f>"0.0"</f>
        <v>0.0</v>
      </c>
      <c r="J245" t="s">
        <v>169</v>
      </c>
      <c r="K245" t="s">
        <v>34</v>
      </c>
    </row>
    <row r="246" spans="1:14" x14ac:dyDescent="0.3">
      <c r="A246">
        <v>4</v>
      </c>
      <c r="B246" t="s">
        <v>325</v>
      </c>
      <c r="C246" t="s">
        <v>36</v>
      </c>
      <c r="D246" t="s">
        <v>20</v>
      </c>
      <c r="E246" t="s">
        <v>324</v>
      </c>
      <c r="F246" t="s">
        <v>22</v>
      </c>
      <c r="H246" t="str">
        <f>"0.0"</f>
        <v>0.0</v>
      </c>
      <c r="K246" t="s">
        <v>34</v>
      </c>
    </row>
    <row r="247" spans="1:14" x14ac:dyDescent="0.3">
      <c r="A247">
        <v>4</v>
      </c>
      <c r="B247">
        <v>100889326</v>
      </c>
      <c r="C247" t="s">
        <v>15</v>
      </c>
      <c r="D247" t="s">
        <v>16</v>
      </c>
      <c r="E247" t="s">
        <v>326</v>
      </c>
      <c r="F247" t="s">
        <v>22</v>
      </c>
      <c r="G247" t="s">
        <v>19</v>
      </c>
      <c r="H247">
        <v>1</v>
      </c>
      <c r="I247" t="str">
        <f>"001"</f>
        <v>001</v>
      </c>
      <c r="J247" t="s">
        <v>327</v>
      </c>
      <c r="K247" t="s">
        <v>24</v>
      </c>
      <c r="N247" t="s">
        <v>25</v>
      </c>
    </row>
    <row r="248" spans="1:14" x14ac:dyDescent="0.3">
      <c r="A248">
        <v>3</v>
      </c>
      <c r="B248">
        <v>100782034</v>
      </c>
      <c r="C248" t="s">
        <v>15</v>
      </c>
      <c r="D248" t="s">
        <v>59</v>
      </c>
      <c r="E248" t="s">
        <v>328</v>
      </c>
      <c r="F248" t="s">
        <v>22</v>
      </c>
      <c r="G248" t="s">
        <v>19</v>
      </c>
      <c r="H248">
        <v>1</v>
      </c>
      <c r="I248" t="str">
        <f>"049"</f>
        <v>049</v>
      </c>
      <c r="K248" t="s">
        <v>24</v>
      </c>
      <c r="N248" t="s">
        <v>25</v>
      </c>
    </row>
    <row r="249" spans="1:14" x14ac:dyDescent="0.3">
      <c r="A249">
        <v>4</v>
      </c>
      <c r="B249" t="s">
        <v>45</v>
      </c>
      <c r="C249" t="s">
        <v>46</v>
      </c>
      <c r="D249" t="s">
        <v>47</v>
      </c>
      <c r="E249" t="s">
        <v>48</v>
      </c>
      <c r="F249" t="s">
        <v>22</v>
      </c>
      <c r="H249" t="str">
        <f t="shared" ref="H249:H254" si="13">"0.0"</f>
        <v>0.0</v>
      </c>
      <c r="J249" t="s">
        <v>108</v>
      </c>
      <c r="K249" t="s">
        <v>34</v>
      </c>
    </row>
    <row r="250" spans="1:14" x14ac:dyDescent="0.3">
      <c r="A250">
        <v>4</v>
      </c>
      <c r="B250" t="s">
        <v>156</v>
      </c>
      <c r="C250" t="s">
        <v>30</v>
      </c>
      <c r="D250" t="s">
        <v>118</v>
      </c>
      <c r="E250" t="s">
        <v>157</v>
      </c>
      <c r="F250" t="s">
        <v>22</v>
      </c>
      <c r="H250" t="str">
        <f t="shared" si="13"/>
        <v>0.0</v>
      </c>
      <c r="J250" t="s">
        <v>33</v>
      </c>
      <c r="K250" t="s">
        <v>34</v>
      </c>
    </row>
    <row r="251" spans="1:14" x14ac:dyDescent="0.3">
      <c r="A251">
        <v>4</v>
      </c>
      <c r="B251" t="s">
        <v>109</v>
      </c>
      <c r="C251" t="s">
        <v>46</v>
      </c>
      <c r="D251" t="s">
        <v>110</v>
      </c>
      <c r="E251" t="s">
        <v>111</v>
      </c>
      <c r="F251" t="s">
        <v>22</v>
      </c>
      <c r="H251" t="str">
        <f t="shared" si="13"/>
        <v>0.0</v>
      </c>
      <c r="J251" t="s">
        <v>159</v>
      </c>
      <c r="K251" t="s">
        <v>34</v>
      </c>
      <c r="L251" t="s">
        <v>44</v>
      </c>
    </row>
    <row r="252" spans="1:14" x14ac:dyDescent="0.3">
      <c r="A252">
        <v>4</v>
      </c>
      <c r="B252" t="s">
        <v>141</v>
      </c>
      <c r="C252" t="s">
        <v>142</v>
      </c>
      <c r="D252" t="s">
        <v>87</v>
      </c>
      <c r="E252" t="s">
        <v>143</v>
      </c>
      <c r="F252" t="s">
        <v>22</v>
      </c>
      <c r="H252" t="str">
        <f t="shared" si="13"/>
        <v>0.0</v>
      </c>
      <c r="J252" t="s">
        <v>144</v>
      </c>
      <c r="K252" t="s">
        <v>34</v>
      </c>
    </row>
    <row r="253" spans="1:14" x14ac:dyDescent="0.3">
      <c r="A253">
        <v>4</v>
      </c>
      <c r="B253" t="s">
        <v>329</v>
      </c>
      <c r="C253" t="s">
        <v>36</v>
      </c>
      <c r="D253" t="s">
        <v>59</v>
      </c>
      <c r="E253" t="s">
        <v>330</v>
      </c>
      <c r="F253" t="s">
        <v>22</v>
      </c>
      <c r="H253" t="str">
        <f t="shared" si="13"/>
        <v>0.0</v>
      </c>
      <c r="K253" t="s">
        <v>34</v>
      </c>
    </row>
    <row r="254" spans="1:14" x14ac:dyDescent="0.3">
      <c r="A254">
        <v>4</v>
      </c>
      <c r="B254" t="s">
        <v>105</v>
      </c>
      <c r="C254" t="s">
        <v>40</v>
      </c>
      <c r="D254" t="s">
        <v>41</v>
      </c>
      <c r="E254" t="s">
        <v>106</v>
      </c>
      <c r="F254" t="s">
        <v>22</v>
      </c>
      <c r="H254" t="str">
        <f t="shared" si="13"/>
        <v>0.0</v>
      </c>
      <c r="J254" t="s">
        <v>331</v>
      </c>
      <c r="K254" t="s">
        <v>34</v>
      </c>
      <c r="L254" t="s">
        <v>44</v>
      </c>
    </row>
    <row r="255" spans="1:14" x14ac:dyDescent="0.3">
      <c r="A255">
        <v>3</v>
      </c>
      <c r="B255">
        <v>100152702</v>
      </c>
      <c r="C255" t="s">
        <v>15</v>
      </c>
      <c r="D255" t="s">
        <v>99</v>
      </c>
      <c r="E255" t="s">
        <v>332</v>
      </c>
      <c r="F255" t="s">
        <v>22</v>
      </c>
      <c r="G255" t="s">
        <v>19</v>
      </c>
      <c r="H255">
        <v>1</v>
      </c>
      <c r="I255" t="str">
        <f>"050"</f>
        <v>050</v>
      </c>
      <c r="K255" t="s">
        <v>24</v>
      </c>
      <c r="N255" t="s">
        <v>25</v>
      </c>
    </row>
    <row r="256" spans="1:14" x14ac:dyDescent="0.3">
      <c r="A256">
        <v>4</v>
      </c>
      <c r="B256" t="s">
        <v>45</v>
      </c>
      <c r="C256" t="s">
        <v>46</v>
      </c>
      <c r="D256" t="s">
        <v>47</v>
      </c>
      <c r="E256" t="s">
        <v>48</v>
      </c>
      <c r="F256" t="s">
        <v>22</v>
      </c>
      <c r="H256" t="str">
        <f>"0.0"</f>
        <v>0.0</v>
      </c>
      <c r="J256" t="s">
        <v>108</v>
      </c>
      <c r="K256" t="s">
        <v>34</v>
      </c>
    </row>
    <row r="257" spans="1:14" x14ac:dyDescent="0.3">
      <c r="A257">
        <v>4</v>
      </c>
      <c r="B257" t="s">
        <v>117</v>
      </c>
      <c r="C257" t="s">
        <v>40</v>
      </c>
      <c r="D257" t="s">
        <v>118</v>
      </c>
      <c r="E257" t="s">
        <v>119</v>
      </c>
      <c r="F257" t="s">
        <v>22</v>
      </c>
      <c r="H257" t="str">
        <f>"0.0"</f>
        <v>0.0</v>
      </c>
      <c r="J257" t="s">
        <v>333</v>
      </c>
      <c r="K257" t="s">
        <v>34</v>
      </c>
      <c r="L257" t="s">
        <v>44</v>
      </c>
    </row>
    <row r="258" spans="1:14" x14ac:dyDescent="0.3">
      <c r="A258">
        <v>4</v>
      </c>
      <c r="B258" t="s">
        <v>334</v>
      </c>
      <c r="C258" t="s">
        <v>36</v>
      </c>
      <c r="D258" t="s">
        <v>127</v>
      </c>
      <c r="E258" t="s">
        <v>335</v>
      </c>
      <c r="F258" t="s">
        <v>22</v>
      </c>
      <c r="H258" t="str">
        <f>"0.0"</f>
        <v>0.0</v>
      </c>
      <c r="K258" t="s">
        <v>34</v>
      </c>
    </row>
    <row r="259" spans="1:14" x14ac:dyDescent="0.3">
      <c r="A259">
        <v>4</v>
      </c>
      <c r="B259" t="s">
        <v>126</v>
      </c>
      <c r="C259" t="s">
        <v>40</v>
      </c>
      <c r="D259" t="s">
        <v>127</v>
      </c>
      <c r="E259" t="s">
        <v>128</v>
      </c>
      <c r="F259" t="s">
        <v>22</v>
      </c>
      <c r="H259" t="str">
        <f>"0.0"</f>
        <v>0.0</v>
      </c>
      <c r="J259" t="s">
        <v>336</v>
      </c>
      <c r="K259" t="s">
        <v>34</v>
      </c>
      <c r="L259" t="s">
        <v>44</v>
      </c>
    </row>
    <row r="260" spans="1:14" x14ac:dyDescent="0.3">
      <c r="A260">
        <v>4</v>
      </c>
      <c r="B260" t="s">
        <v>123</v>
      </c>
      <c r="C260" t="s">
        <v>30</v>
      </c>
      <c r="D260" t="s">
        <v>99</v>
      </c>
      <c r="E260" t="s">
        <v>124</v>
      </c>
      <c r="F260" t="s">
        <v>22</v>
      </c>
      <c r="H260" t="str">
        <f>"0.0"</f>
        <v>0.0</v>
      </c>
      <c r="J260" t="s">
        <v>33</v>
      </c>
      <c r="K260" t="s">
        <v>34</v>
      </c>
    </row>
    <row r="261" spans="1:14" x14ac:dyDescent="0.3">
      <c r="A261">
        <v>3</v>
      </c>
      <c r="B261">
        <v>100152650</v>
      </c>
      <c r="C261" t="s">
        <v>15</v>
      </c>
      <c r="D261" t="s">
        <v>67</v>
      </c>
      <c r="E261" t="s">
        <v>337</v>
      </c>
      <c r="F261" t="s">
        <v>22</v>
      </c>
      <c r="G261" t="s">
        <v>19</v>
      </c>
      <c r="H261">
        <v>1</v>
      </c>
      <c r="I261" t="str">
        <f>"051"</f>
        <v>051</v>
      </c>
      <c r="K261" t="s">
        <v>24</v>
      </c>
      <c r="N261" t="s">
        <v>25</v>
      </c>
    </row>
    <row r="262" spans="1:14" x14ac:dyDescent="0.3">
      <c r="A262">
        <v>4</v>
      </c>
      <c r="B262" t="s">
        <v>204</v>
      </c>
      <c r="C262" t="s">
        <v>40</v>
      </c>
      <c r="D262" t="s">
        <v>205</v>
      </c>
      <c r="E262" t="s">
        <v>206</v>
      </c>
      <c r="F262" t="s">
        <v>22</v>
      </c>
      <c r="H262" t="str">
        <f>"0.0"</f>
        <v>0.0</v>
      </c>
      <c r="K262" t="s">
        <v>34</v>
      </c>
      <c r="L262" t="s">
        <v>44</v>
      </c>
    </row>
    <row r="263" spans="1:14" x14ac:dyDescent="0.3">
      <c r="A263">
        <v>4</v>
      </c>
      <c r="B263" t="s">
        <v>45</v>
      </c>
      <c r="C263" t="s">
        <v>46</v>
      </c>
      <c r="D263" t="s">
        <v>47</v>
      </c>
      <c r="E263" t="s">
        <v>48</v>
      </c>
      <c r="F263" t="s">
        <v>22</v>
      </c>
      <c r="H263" t="str">
        <f>"0.0"</f>
        <v>0.0</v>
      </c>
      <c r="K263" t="s">
        <v>34</v>
      </c>
    </row>
    <row r="264" spans="1:14" x14ac:dyDescent="0.3">
      <c r="A264">
        <v>4</v>
      </c>
      <c r="B264" t="s">
        <v>126</v>
      </c>
      <c r="C264" t="s">
        <v>40</v>
      </c>
      <c r="D264" t="s">
        <v>127</v>
      </c>
      <c r="E264" t="s">
        <v>128</v>
      </c>
      <c r="F264" t="s">
        <v>22</v>
      </c>
      <c r="H264" t="str">
        <f>"0.0"</f>
        <v>0.0</v>
      </c>
      <c r="K264" t="s">
        <v>34</v>
      </c>
      <c r="L264" t="s">
        <v>44</v>
      </c>
    </row>
    <row r="265" spans="1:14" x14ac:dyDescent="0.3">
      <c r="A265">
        <v>4</v>
      </c>
      <c r="B265" t="s">
        <v>338</v>
      </c>
      <c r="C265" t="s">
        <v>36</v>
      </c>
      <c r="D265" t="s">
        <v>75</v>
      </c>
      <c r="E265" t="s">
        <v>339</v>
      </c>
      <c r="F265" t="s">
        <v>22</v>
      </c>
      <c r="H265" t="str">
        <f>"0.0"</f>
        <v>0.0</v>
      </c>
      <c r="K265" t="s">
        <v>34</v>
      </c>
    </row>
    <row r="266" spans="1:14" x14ac:dyDescent="0.3">
      <c r="A266">
        <v>4</v>
      </c>
      <c r="B266" t="s">
        <v>134</v>
      </c>
      <c r="C266" t="s">
        <v>30</v>
      </c>
      <c r="D266" t="s">
        <v>118</v>
      </c>
      <c r="E266" t="s">
        <v>135</v>
      </c>
      <c r="F266" t="s">
        <v>22</v>
      </c>
      <c r="H266" t="str">
        <f>"0.0"</f>
        <v>0.0</v>
      </c>
      <c r="K266" t="s">
        <v>34</v>
      </c>
    </row>
    <row r="267" spans="1:14" x14ac:dyDescent="0.3">
      <c r="A267">
        <v>3</v>
      </c>
      <c r="B267">
        <v>100081885</v>
      </c>
      <c r="C267" t="s">
        <v>15</v>
      </c>
      <c r="D267" t="s">
        <v>118</v>
      </c>
      <c r="E267" t="s">
        <v>340</v>
      </c>
      <c r="F267" t="s">
        <v>22</v>
      </c>
      <c r="G267" t="s">
        <v>19</v>
      </c>
      <c r="H267">
        <v>2</v>
      </c>
      <c r="I267" t="str">
        <f>"052"</f>
        <v>052</v>
      </c>
      <c r="J267" t="s">
        <v>341</v>
      </c>
      <c r="K267" t="s">
        <v>24</v>
      </c>
      <c r="N267" t="s">
        <v>25</v>
      </c>
    </row>
    <row r="268" spans="1:14" x14ac:dyDescent="0.3">
      <c r="A268">
        <v>4</v>
      </c>
      <c r="B268">
        <v>100111555</v>
      </c>
      <c r="C268" t="s">
        <v>86</v>
      </c>
      <c r="D268" t="s">
        <v>16</v>
      </c>
      <c r="E268" t="s">
        <v>342</v>
      </c>
      <c r="F268" t="s">
        <v>22</v>
      </c>
      <c r="H268" t="str">
        <f>"0.0"</f>
        <v>0.0</v>
      </c>
      <c r="K268" t="s">
        <v>34</v>
      </c>
    </row>
    <row r="269" spans="1:14" x14ac:dyDescent="0.3">
      <c r="A269">
        <v>4</v>
      </c>
      <c r="B269" t="s">
        <v>85</v>
      </c>
      <c r="C269" t="s">
        <v>86</v>
      </c>
      <c r="D269" t="s">
        <v>87</v>
      </c>
      <c r="E269" t="s">
        <v>88</v>
      </c>
      <c r="F269" t="s">
        <v>22</v>
      </c>
      <c r="H269" t="str">
        <f>"0.0"</f>
        <v>0.0</v>
      </c>
      <c r="K269" t="s">
        <v>34</v>
      </c>
      <c r="L269" t="s">
        <v>44</v>
      </c>
    </row>
    <row r="270" spans="1:14" x14ac:dyDescent="0.3">
      <c r="A270">
        <v>4</v>
      </c>
      <c r="B270">
        <v>100106318</v>
      </c>
      <c r="C270" t="s">
        <v>90</v>
      </c>
      <c r="D270" t="s">
        <v>16</v>
      </c>
      <c r="E270" t="s">
        <v>343</v>
      </c>
      <c r="F270" t="s">
        <v>22</v>
      </c>
      <c r="G270" t="s">
        <v>19</v>
      </c>
      <c r="H270">
        <v>1</v>
      </c>
      <c r="I270" t="str">
        <f>"0001"</f>
        <v>0001</v>
      </c>
      <c r="K270" t="s">
        <v>24</v>
      </c>
      <c r="N270" t="s">
        <v>25</v>
      </c>
    </row>
    <row r="271" spans="1:14" x14ac:dyDescent="0.3">
      <c r="A271">
        <v>4</v>
      </c>
      <c r="B271">
        <v>100107307</v>
      </c>
      <c r="C271" t="s">
        <v>90</v>
      </c>
      <c r="D271" t="s">
        <v>16</v>
      </c>
      <c r="E271" t="s">
        <v>344</v>
      </c>
      <c r="F271" t="s">
        <v>22</v>
      </c>
      <c r="G271" t="s">
        <v>19</v>
      </c>
      <c r="H271">
        <v>1</v>
      </c>
      <c r="I271" t="str">
        <f>"0002"</f>
        <v>0002</v>
      </c>
      <c r="K271" t="s">
        <v>24</v>
      </c>
      <c r="N271" t="s">
        <v>25</v>
      </c>
    </row>
    <row r="272" spans="1:14" x14ac:dyDescent="0.3">
      <c r="A272">
        <v>4</v>
      </c>
      <c r="B272" t="s">
        <v>345</v>
      </c>
      <c r="C272" t="s">
        <v>15</v>
      </c>
      <c r="D272" t="s">
        <v>16</v>
      </c>
      <c r="E272" t="s">
        <v>346</v>
      </c>
      <c r="F272" t="s">
        <v>22</v>
      </c>
      <c r="G272" t="s">
        <v>19</v>
      </c>
      <c r="H272">
        <v>1</v>
      </c>
      <c r="I272" t="str">
        <f>"0003"</f>
        <v>0003</v>
      </c>
      <c r="K272" t="s">
        <v>24</v>
      </c>
      <c r="N272" t="s">
        <v>25</v>
      </c>
    </row>
    <row r="273" spans="1:14" x14ac:dyDescent="0.3">
      <c r="A273">
        <v>3</v>
      </c>
      <c r="B273">
        <v>100152712</v>
      </c>
      <c r="C273" t="s">
        <v>15</v>
      </c>
      <c r="D273" t="s">
        <v>75</v>
      </c>
      <c r="E273" t="s">
        <v>347</v>
      </c>
      <c r="F273" t="s">
        <v>22</v>
      </c>
      <c r="G273" t="s">
        <v>19</v>
      </c>
      <c r="H273">
        <v>1</v>
      </c>
      <c r="I273" t="str">
        <f>"054"</f>
        <v>054</v>
      </c>
      <c r="K273" t="s">
        <v>24</v>
      </c>
      <c r="N273" t="s">
        <v>25</v>
      </c>
    </row>
    <row r="274" spans="1:14" x14ac:dyDescent="0.3">
      <c r="A274">
        <v>4</v>
      </c>
      <c r="B274" t="s">
        <v>204</v>
      </c>
      <c r="C274" t="s">
        <v>40</v>
      </c>
      <c r="D274" t="s">
        <v>205</v>
      </c>
      <c r="E274" t="s">
        <v>206</v>
      </c>
      <c r="F274" t="s">
        <v>22</v>
      </c>
      <c r="H274" t="str">
        <f>"0.0"</f>
        <v>0.0</v>
      </c>
      <c r="J274" t="s">
        <v>97</v>
      </c>
      <c r="K274" t="s">
        <v>34</v>
      </c>
      <c r="L274" t="s">
        <v>44</v>
      </c>
    </row>
    <row r="275" spans="1:14" x14ac:dyDescent="0.3">
      <c r="A275">
        <v>4</v>
      </c>
      <c r="B275" t="s">
        <v>348</v>
      </c>
      <c r="C275" t="s">
        <v>36</v>
      </c>
      <c r="D275" t="s">
        <v>37</v>
      </c>
      <c r="E275" t="s">
        <v>349</v>
      </c>
      <c r="F275" t="s">
        <v>22</v>
      </c>
      <c r="H275" t="str">
        <f>"0.0"</f>
        <v>0.0</v>
      </c>
      <c r="K275" t="s">
        <v>34</v>
      </c>
    </row>
    <row r="276" spans="1:14" x14ac:dyDescent="0.3">
      <c r="A276">
        <v>4</v>
      </c>
      <c r="B276" t="s">
        <v>45</v>
      </c>
      <c r="C276" t="s">
        <v>46</v>
      </c>
      <c r="D276" t="s">
        <v>47</v>
      </c>
      <c r="E276" t="s">
        <v>48</v>
      </c>
      <c r="F276" t="s">
        <v>22</v>
      </c>
      <c r="H276" t="str">
        <f>"0.0"</f>
        <v>0.0</v>
      </c>
      <c r="J276" t="s">
        <v>108</v>
      </c>
      <c r="K276" t="s">
        <v>34</v>
      </c>
    </row>
    <row r="277" spans="1:14" x14ac:dyDescent="0.3">
      <c r="A277">
        <v>4</v>
      </c>
      <c r="B277" t="s">
        <v>134</v>
      </c>
      <c r="C277" t="s">
        <v>30</v>
      </c>
      <c r="D277" t="s">
        <v>118</v>
      </c>
      <c r="E277" t="s">
        <v>135</v>
      </c>
      <c r="F277" t="s">
        <v>22</v>
      </c>
      <c r="H277" t="str">
        <f>"0.0"</f>
        <v>0.0</v>
      </c>
      <c r="J277" t="s">
        <v>33</v>
      </c>
      <c r="K277" t="s">
        <v>34</v>
      </c>
    </row>
    <row r="278" spans="1:14" x14ac:dyDescent="0.3">
      <c r="A278">
        <v>3</v>
      </c>
      <c r="B278">
        <v>100785110</v>
      </c>
      <c r="C278" t="s">
        <v>15</v>
      </c>
      <c r="D278" t="s">
        <v>59</v>
      </c>
      <c r="E278" t="s">
        <v>350</v>
      </c>
      <c r="F278" t="s">
        <v>22</v>
      </c>
      <c r="G278" t="s">
        <v>19</v>
      </c>
      <c r="H278">
        <v>1</v>
      </c>
      <c r="I278" t="str">
        <f>"057"</f>
        <v>057</v>
      </c>
      <c r="K278" t="s">
        <v>24</v>
      </c>
      <c r="N278" t="s">
        <v>25</v>
      </c>
    </row>
    <row r="279" spans="1:14" x14ac:dyDescent="0.3">
      <c r="A279">
        <v>4</v>
      </c>
      <c r="B279" t="s">
        <v>117</v>
      </c>
      <c r="C279" t="s">
        <v>40</v>
      </c>
      <c r="D279" t="s">
        <v>118</v>
      </c>
      <c r="E279" t="s">
        <v>119</v>
      </c>
      <c r="F279" t="s">
        <v>22</v>
      </c>
      <c r="H279" t="str">
        <f t="shared" ref="H279:H284" si="14">"0.0"</f>
        <v>0.0</v>
      </c>
      <c r="J279" t="s">
        <v>97</v>
      </c>
      <c r="K279" t="s">
        <v>34</v>
      </c>
      <c r="L279" t="s">
        <v>44</v>
      </c>
    </row>
    <row r="280" spans="1:14" x14ac:dyDescent="0.3">
      <c r="A280">
        <v>4</v>
      </c>
      <c r="B280" t="s">
        <v>351</v>
      </c>
      <c r="C280" t="s">
        <v>36</v>
      </c>
      <c r="D280" t="s">
        <v>87</v>
      </c>
      <c r="E280" t="s">
        <v>352</v>
      </c>
      <c r="F280" t="s">
        <v>22</v>
      </c>
      <c r="H280" t="str">
        <f t="shared" si="14"/>
        <v>0.0</v>
      </c>
      <c r="K280" t="s">
        <v>34</v>
      </c>
    </row>
    <row r="281" spans="1:14" x14ac:dyDescent="0.3">
      <c r="A281">
        <v>4</v>
      </c>
      <c r="B281" t="s">
        <v>141</v>
      </c>
      <c r="C281" t="s">
        <v>142</v>
      </c>
      <c r="D281" t="s">
        <v>87</v>
      </c>
      <c r="E281" t="s">
        <v>143</v>
      </c>
      <c r="F281" t="s">
        <v>22</v>
      </c>
      <c r="H281" t="str">
        <f t="shared" si="14"/>
        <v>0.0</v>
      </c>
      <c r="J281" t="s">
        <v>187</v>
      </c>
      <c r="K281" t="s">
        <v>34</v>
      </c>
    </row>
    <row r="282" spans="1:14" x14ac:dyDescent="0.3">
      <c r="A282">
        <v>4</v>
      </c>
      <c r="B282" t="s">
        <v>109</v>
      </c>
      <c r="C282" t="s">
        <v>46</v>
      </c>
      <c r="D282" t="s">
        <v>110</v>
      </c>
      <c r="E282" t="s">
        <v>111</v>
      </c>
      <c r="F282" t="s">
        <v>22</v>
      </c>
      <c r="H282" t="str">
        <f t="shared" si="14"/>
        <v>0.0</v>
      </c>
      <c r="J282" t="s">
        <v>190</v>
      </c>
      <c r="K282" t="s">
        <v>34</v>
      </c>
      <c r="L282" t="s">
        <v>44</v>
      </c>
    </row>
    <row r="283" spans="1:14" x14ac:dyDescent="0.3">
      <c r="A283">
        <v>4</v>
      </c>
      <c r="B283" t="s">
        <v>45</v>
      </c>
      <c r="C283" t="s">
        <v>46</v>
      </c>
      <c r="D283" t="s">
        <v>47</v>
      </c>
      <c r="E283" t="s">
        <v>48</v>
      </c>
      <c r="F283" t="s">
        <v>22</v>
      </c>
      <c r="H283" t="str">
        <f t="shared" si="14"/>
        <v>0.0</v>
      </c>
      <c r="J283" t="s">
        <v>108</v>
      </c>
      <c r="K283" t="s">
        <v>34</v>
      </c>
    </row>
    <row r="284" spans="1:14" x14ac:dyDescent="0.3">
      <c r="A284">
        <v>4</v>
      </c>
      <c r="B284" t="s">
        <v>134</v>
      </c>
      <c r="C284" t="s">
        <v>30</v>
      </c>
      <c r="D284" t="s">
        <v>118</v>
      </c>
      <c r="E284" t="s">
        <v>135</v>
      </c>
      <c r="F284" t="s">
        <v>22</v>
      </c>
      <c r="H284" t="str">
        <f t="shared" si="14"/>
        <v>0.0</v>
      </c>
      <c r="J284" t="s">
        <v>33</v>
      </c>
      <c r="K284" t="s">
        <v>34</v>
      </c>
    </row>
    <row r="285" spans="1:14" x14ac:dyDescent="0.3">
      <c r="A285">
        <v>3</v>
      </c>
      <c r="B285">
        <v>100785114</v>
      </c>
      <c r="C285" t="s">
        <v>15</v>
      </c>
      <c r="D285" t="s">
        <v>16</v>
      </c>
      <c r="E285" t="s">
        <v>353</v>
      </c>
      <c r="F285" t="s">
        <v>22</v>
      </c>
      <c r="G285" t="s">
        <v>19</v>
      </c>
      <c r="H285">
        <v>1</v>
      </c>
      <c r="I285" t="str">
        <f>"058"</f>
        <v>058</v>
      </c>
      <c r="K285" t="s">
        <v>24</v>
      </c>
      <c r="N285" t="s">
        <v>25</v>
      </c>
    </row>
    <row r="286" spans="1:14" x14ac:dyDescent="0.3">
      <c r="A286">
        <v>4</v>
      </c>
      <c r="B286" t="s">
        <v>354</v>
      </c>
      <c r="C286" t="s">
        <v>36</v>
      </c>
      <c r="D286" t="s">
        <v>20</v>
      </c>
      <c r="E286" t="s">
        <v>355</v>
      </c>
      <c r="F286" t="s">
        <v>22</v>
      </c>
      <c r="H286" t="str">
        <f t="shared" ref="H286:H292" si="15">"0.0"</f>
        <v>0.0</v>
      </c>
      <c r="K286" t="s">
        <v>34</v>
      </c>
    </row>
    <row r="287" spans="1:14" x14ac:dyDescent="0.3">
      <c r="A287">
        <v>4</v>
      </c>
      <c r="B287" t="s">
        <v>45</v>
      </c>
      <c r="C287" t="s">
        <v>46</v>
      </c>
      <c r="D287" t="s">
        <v>47</v>
      </c>
      <c r="E287" t="s">
        <v>48</v>
      </c>
      <c r="F287" t="s">
        <v>22</v>
      </c>
      <c r="H287" t="str">
        <f t="shared" si="15"/>
        <v>0.0</v>
      </c>
      <c r="J287" t="s">
        <v>216</v>
      </c>
      <c r="K287" t="s">
        <v>34</v>
      </c>
    </row>
    <row r="288" spans="1:14" x14ac:dyDescent="0.3">
      <c r="A288">
        <v>4</v>
      </c>
      <c r="B288" t="s">
        <v>117</v>
      </c>
      <c r="C288" t="s">
        <v>40</v>
      </c>
      <c r="D288" t="s">
        <v>118</v>
      </c>
      <c r="E288" t="s">
        <v>119</v>
      </c>
      <c r="F288" t="s">
        <v>22</v>
      </c>
      <c r="H288" t="str">
        <f t="shared" si="15"/>
        <v>0.0</v>
      </c>
      <c r="J288" t="s">
        <v>356</v>
      </c>
      <c r="K288" t="s">
        <v>34</v>
      </c>
      <c r="L288" t="s">
        <v>44</v>
      </c>
    </row>
    <row r="289" spans="1:14" x14ac:dyDescent="0.3">
      <c r="A289">
        <v>4</v>
      </c>
      <c r="B289" t="s">
        <v>126</v>
      </c>
      <c r="C289" t="s">
        <v>40</v>
      </c>
      <c r="D289" t="s">
        <v>127</v>
      </c>
      <c r="E289" t="s">
        <v>128</v>
      </c>
      <c r="F289" t="s">
        <v>22</v>
      </c>
      <c r="H289" t="str">
        <f t="shared" si="15"/>
        <v>0.0</v>
      </c>
      <c r="J289" t="s">
        <v>357</v>
      </c>
      <c r="K289" t="s">
        <v>34</v>
      </c>
      <c r="L289" t="s">
        <v>44</v>
      </c>
    </row>
    <row r="290" spans="1:14" x14ac:dyDescent="0.3">
      <c r="A290">
        <v>4</v>
      </c>
      <c r="B290" t="s">
        <v>134</v>
      </c>
      <c r="C290" t="s">
        <v>30</v>
      </c>
      <c r="D290" t="s">
        <v>118</v>
      </c>
      <c r="E290" t="s">
        <v>135</v>
      </c>
      <c r="F290" t="s">
        <v>22</v>
      </c>
      <c r="H290" t="str">
        <f t="shared" si="15"/>
        <v>0.0</v>
      </c>
      <c r="J290" t="s">
        <v>136</v>
      </c>
      <c r="K290" t="s">
        <v>34</v>
      </c>
    </row>
    <row r="291" spans="1:14" x14ac:dyDescent="0.3">
      <c r="A291">
        <v>4</v>
      </c>
      <c r="B291" t="s">
        <v>141</v>
      </c>
      <c r="C291" t="s">
        <v>142</v>
      </c>
      <c r="D291" t="s">
        <v>87</v>
      </c>
      <c r="E291" t="s">
        <v>143</v>
      </c>
      <c r="F291" t="s">
        <v>22</v>
      </c>
      <c r="H291" t="str">
        <f t="shared" si="15"/>
        <v>0.0</v>
      </c>
      <c r="K291" t="s">
        <v>34</v>
      </c>
    </row>
    <row r="292" spans="1:14" x14ac:dyDescent="0.3">
      <c r="A292">
        <v>4</v>
      </c>
      <c r="B292" t="s">
        <v>109</v>
      </c>
      <c r="C292" t="s">
        <v>46</v>
      </c>
      <c r="D292" t="s">
        <v>110</v>
      </c>
      <c r="E292" t="s">
        <v>111</v>
      </c>
      <c r="F292" t="s">
        <v>22</v>
      </c>
      <c r="H292" t="str">
        <f t="shared" si="15"/>
        <v>0.0</v>
      </c>
      <c r="K292" t="s">
        <v>34</v>
      </c>
      <c r="L292" t="s">
        <v>44</v>
      </c>
    </row>
    <row r="293" spans="1:14" x14ac:dyDescent="0.3">
      <c r="A293">
        <v>3</v>
      </c>
      <c r="B293" t="s">
        <v>358</v>
      </c>
      <c r="C293" t="s">
        <v>15</v>
      </c>
      <c r="D293" t="str">
        <f>"02"</f>
        <v>02</v>
      </c>
      <c r="E293" t="s">
        <v>359</v>
      </c>
      <c r="F293" t="s">
        <v>22</v>
      </c>
      <c r="G293" t="s">
        <v>19</v>
      </c>
      <c r="H293">
        <v>1</v>
      </c>
      <c r="I293" t="str">
        <f>"059"</f>
        <v>059</v>
      </c>
      <c r="K293" t="s">
        <v>24</v>
      </c>
      <c r="N293" t="s">
        <v>25</v>
      </c>
    </row>
    <row r="294" spans="1:14" x14ac:dyDescent="0.3">
      <c r="A294">
        <v>4</v>
      </c>
      <c r="B294" t="s">
        <v>257</v>
      </c>
      <c r="C294" t="s">
        <v>258</v>
      </c>
      <c r="D294" t="s">
        <v>127</v>
      </c>
      <c r="E294" t="s">
        <v>259</v>
      </c>
      <c r="F294" t="s">
        <v>22</v>
      </c>
      <c r="H294" t="str">
        <f>"0.0"</f>
        <v>0.0</v>
      </c>
      <c r="J294" t="s">
        <v>33</v>
      </c>
      <c r="K294" t="s">
        <v>34</v>
      </c>
      <c r="L294" t="s">
        <v>44</v>
      </c>
    </row>
    <row r="295" spans="1:14" x14ac:dyDescent="0.3">
      <c r="A295">
        <v>4</v>
      </c>
      <c r="B295" t="s">
        <v>260</v>
      </c>
      <c r="C295" t="s">
        <v>261</v>
      </c>
      <c r="D295" t="s">
        <v>59</v>
      </c>
      <c r="E295" t="s">
        <v>262</v>
      </c>
      <c r="F295" t="s">
        <v>22</v>
      </c>
      <c r="H295" t="str">
        <f>"0.0"</f>
        <v>0.0</v>
      </c>
      <c r="K295" t="s">
        <v>34</v>
      </c>
    </row>
    <row r="296" spans="1:14" x14ac:dyDescent="0.3">
      <c r="A296">
        <v>3</v>
      </c>
      <c r="B296">
        <v>100026657</v>
      </c>
      <c r="C296" t="s">
        <v>15</v>
      </c>
      <c r="D296" t="s">
        <v>20</v>
      </c>
      <c r="E296" t="s">
        <v>360</v>
      </c>
      <c r="F296" t="s">
        <v>22</v>
      </c>
      <c r="G296" t="s">
        <v>19</v>
      </c>
      <c r="H296">
        <v>2</v>
      </c>
      <c r="I296" t="str">
        <f>"060"</f>
        <v>060</v>
      </c>
      <c r="K296" t="s">
        <v>24</v>
      </c>
      <c r="N296" t="s">
        <v>25</v>
      </c>
    </row>
    <row r="297" spans="1:14" x14ac:dyDescent="0.3">
      <c r="A297">
        <v>4</v>
      </c>
      <c r="B297" t="s">
        <v>290</v>
      </c>
      <c r="C297" t="s">
        <v>258</v>
      </c>
      <c r="D297" t="s">
        <v>246</v>
      </c>
      <c r="E297" t="s">
        <v>291</v>
      </c>
      <c r="F297" t="s">
        <v>22</v>
      </c>
      <c r="H297" t="str">
        <f>"0.0"</f>
        <v>0.0</v>
      </c>
      <c r="K297" t="s">
        <v>34</v>
      </c>
      <c r="L297" t="s">
        <v>44</v>
      </c>
    </row>
    <row r="298" spans="1:14" x14ac:dyDescent="0.3">
      <c r="A298">
        <v>4</v>
      </c>
      <c r="B298" t="s">
        <v>292</v>
      </c>
      <c r="C298" t="s">
        <v>36</v>
      </c>
      <c r="D298" t="s">
        <v>87</v>
      </c>
      <c r="E298" t="s">
        <v>293</v>
      </c>
      <c r="F298" t="s">
        <v>22</v>
      </c>
      <c r="H298" t="str">
        <f>"0.0"</f>
        <v>0.0</v>
      </c>
      <c r="K298" t="s">
        <v>34</v>
      </c>
    </row>
    <row r="299" spans="1:14" x14ac:dyDescent="0.3">
      <c r="A299">
        <v>3</v>
      </c>
      <c r="B299">
        <v>100152698</v>
      </c>
      <c r="C299" t="s">
        <v>15</v>
      </c>
      <c r="D299" t="s">
        <v>59</v>
      </c>
      <c r="E299" s="1" t="s">
        <v>361</v>
      </c>
      <c r="F299" t="s">
        <v>22</v>
      </c>
      <c r="G299" t="s">
        <v>19</v>
      </c>
      <c r="H299">
        <v>1</v>
      </c>
      <c r="I299" t="str">
        <f>"061"</f>
        <v>061</v>
      </c>
      <c r="K299" t="s">
        <v>24</v>
      </c>
      <c r="N299" t="s">
        <v>25</v>
      </c>
    </row>
    <row r="300" spans="1:14" x14ac:dyDescent="0.3">
      <c r="A300">
        <v>4</v>
      </c>
      <c r="B300" t="s">
        <v>123</v>
      </c>
      <c r="C300" t="s">
        <v>30</v>
      </c>
      <c r="D300" t="s">
        <v>99</v>
      </c>
      <c r="E300" t="s">
        <v>124</v>
      </c>
      <c r="F300" t="s">
        <v>22</v>
      </c>
      <c r="H300" t="str">
        <f>"0.0"</f>
        <v>0.0</v>
      </c>
      <c r="K300" t="s">
        <v>34</v>
      </c>
    </row>
    <row r="301" spans="1:14" x14ac:dyDescent="0.3">
      <c r="A301">
        <v>4</v>
      </c>
      <c r="B301" t="s">
        <v>204</v>
      </c>
      <c r="C301" t="s">
        <v>40</v>
      </c>
      <c r="D301" t="s">
        <v>205</v>
      </c>
      <c r="E301" t="s">
        <v>206</v>
      </c>
      <c r="F301" t="s">
        <v>22</v>
      </c>
      <c r="H301" t="str">
        <f>"0.0"</f>
        <v>0.0</v>
      </c>
      <c r="K301" t="s">
        <v>34</v>
      </c>
      <c r="L301" t="s">
        <v>44</v>
      </c>
    </row>
    <row r="302" spans="1:14" x14ac:dyDescent="0.3">
      <c r="A302">
        <v>4</v>
      </c>
      <c r="B302" t="s">
        <v>362</v>
      </c>
      <c r="C302" t="s">
        <v>363</v>
      </c>
      <c r="D302" t="s">
        <v>37</v>
      </c>
      <c r="E302" t="s">
        <v>364</v>
      </c>
      <c r="F302" t="s">
        <v>22</v>
      </c>
      <c r="H302" t="str">
        <f>"0.0"</f>
        <v>0.0</v>
      </c>
      <c r="K302" t="s">
        <v>34</v>
      </c>
    </row>
    <row r="303" spans="1:14" x14ac:dyDescent="0.3">
      <c r="A303">
        <v>4</v>
      </c>
      <c r="B303" t="s">
        <v>45</v>
      </c>
      <c r="C303" t="s">
        <v>46</v>
      </c>
      <c r="D303" t="s">
        <v>47</v>
      </c>
      <c r="E303" t="s">
        <v>48</v>
      </c>
      <c r="F303" t="s">
        <v>22</v>
      </c>
      <c r="H303" t="str">
        <f>"0.0"</f>
        <v>0.0</v>
      </c>
      <c r="K303" t="s">
        <v>34</v>
      </c>
    </row>
    <row r="304" spans="1:14" x14ac:dyDescent="0.3">
      <c r="A304">
        <v>4</v>
      </c>
      <c r="B304" t="s">
        <v>362</v>
      </c>
      <c r="C304" t="s">
        <v>36</v>
      </c>
      <c r="D304" t="s">
        <v>37</v>
      </c>
      <c r="E304" t="s">
        <v>364</v>
      </c>
      <c r="F304" t="s">
        <v>22</v>
      </c>
      <c r="H304" t="str">
        <f>"0.0"</f>
        <v>0.0</v>
      </c>
      <c r="K304" t="s">
        <v>34</v>
      </c>
    </row>
    <row r="305" spans="1:14" x14ac:dyDescent="0.3">
      <c r="A305">
        <v>3</v>
      </c>
      <c r="B305">
        <v>100080128</v>
      </c>
      <c r="C305" t="s">
        <v>15</v>
      </c>
      <c r="D305" t="s">
        <v>37</v>
      </c>
      <c r="E305" t="s">
        <v>365</v>
      </c>
      <c r="F305" t="s">
        <v>22</v>
      </c>
      <c r="G305" t="s">
        <v>19</v>
      </c>
      <c r="H305">
        <v>8</v>
      </c>
      <c r="I305" t="str">
        <f>"062"</f>
        <v>062</v>
      </c>
      <c r="J305" t="s">
        <v>366</v>
      </c>
      <c r="K305" t="s">
        <v>24</v>
      </c>
      <c r="N305" t="s">
        <v>25</v>
      </c>
    </row>
    <row r="306" spans="1:14" x14ac:dyDescent="0.3">
      <c r="A306">
        <v>4</v>
      </c>
      <c r="B306" t="s">
        <v>45</v>
      </c>
      <c r="C306" t="s">
        <v>46</v>
      </c>
      <c r="D306" t="s">
        <v>47</v>
      </c>
      <c r="E306" t="s">
        <v>48</v>
      </c>
      <c r="F306" t="s">
        <v>22</v>
      </c>
      <c r="H306" t="str">
        <f>"0.0"</f>
        <v>0.0</v>
      </c>
      <c r="J306" t="s">
        <v>367</v>
      </c>
      <c r="K306" t="s">
        <v>34</v>
      </c>
    </row>
    <row r="307" spans="1:14" x14ac:dyDescent="0.3">
      <c r="A307">
        <v>4</v>
      </c>
      <c r="B307" t="s">
        <v>368</v>
      </c>
      <c r="C307" t="s">
        <v>36</v>
      </c>
      <c r="D307" t="s">
        <v>99</v>
      </c>
      <c r="E307" t="s">
        <v>365</v>
      </c>
      <c r="F307" t="s">
        <v>22</v>
      </c>
      <c r="H307" t="str">
        <f>"0.0"</f>
        <v>0.0</v>
      </c>
      <c r="K307" t="s">
        <v>34</v>
      </c>
    </row>
    <row r="308" spans="1:14" x14ac:dyDescent="0.3">
      <c r="A308">
        <v>4</v>
      </c>
      <c r="B308">
        <v>102924434</v>
      </c>
      <c r="C308" t="s">
        <v>46</v>
      </c>
      <c r="D308" t="s">
        <v>59</v>
      </c>
      <c r="E308" t="s">
        <v>369</v>
      </c>
      <c r="F308" t="s">
        <v>22</v>
      </c>
      <c r="H308" t="str">
        <f>"0.0"</f>
        <v>0.0</v>
      </c>
      <c r="K308" t="s">
        <v>34</v>
      </c>
    </row>
    <row r="309" spans="1:14" x14ac:dyDescent="0.3">
      <c r="A309">
        <v>4</v>
      </c>
      <c r="B309">
        <v>102950475</v>
      </c>
      <c r="C309" t="s">
        <v>46</v>
      </c>
      <c r="D309" t="s">
        <v>59</v>
      </c>
      <c r="E309" t="s">
        <v>370</v>
      </c>
      <c r="F309" t="s">
        <v>22</v>
      </c>
      <c r="H309" t="str">
        <f>"0.0"</f>
        <v>0.0</v>
      </c>
      <c r="K309" t="s">
        <v>34</v>
      </c>
    </row>
    <row r="310" spans="1:14" x14ac:dyDescent="0.3">
      <c r="A310">
        <v>4</v>
      </c>
      <c r="B310" t="s">
        <v>371</v>
      </c>
      <c r="C310" t="s">
        <v>15</v>
      </c>
      <c r="D310" t="str">
        <f>"01"</f>
        <v>01</v>
      </c>
      <c r="E310" t="s">
        <v>372</v>
      </c>
      <c r="F310" t="s">
        <v>22</v>
      </c>
      <c r="G310" t="s">
        <v>19</v>
      </c>
      <c r="H310">
        <v>1</v>
      </c>
      <c r="I310" t="str">
        <f>"0001"</f>
        <v>0001</v>
      </c>
      <c r="K310" t="s">
        <v>24</v>
      </c>
      <c r="N310" t="s">
        <v>25</v>
      </c>
    </row>
    <row r="311" spans="1:14" x14ac:dyDescent="0.3">
      <c r="A311">
        <v>3</v>
      </c>
      <c r="B311">
        <v>100601951</v>
      </c>
      <c r="C311" t="s">
        <v>267</v>
      </c>
      <c r="D311" t="s">
        <v>118</v>
      </c>
      <c r="E311" t="s">
        <v>373</v>
      </c>
      <c r="F311" t="s">
        <v>22</v>
      </c>
      <c r="G311" t="s">
        <v>19</v>
      </c>
      <c r="H311">
        <v>8</v>
      </c>
      <c r="I311" t="str">
        <f>"063"</f>
        <v>063</v>
      </c>
      <c r="K311" t="s">
        <v>24</v>
      </c>
      <c r="N311" t="s">
        <v>25</v>
      </c>
    </row>
    <row r="312" spans="1:14" x14ac:dyDescent="0.3">
      <c r="A312">
        <v>4</v>
      </c>
      <c r="B312" t="s">
        <v>374</v>
      </c>
      <c r="C312" t="s">
        <v>36</v>
      </c>
      <c r="D312" t="s">
        <v>163</v>
      </c>
      <c r="E312" t="s">
        <v>375</v>
      </c>
      <c r="F312" t="s">
        <v>22</v>
      </c>
      <c r="H312" t="str">
        <f>"0.0"</f>
        <v>0.0</v>
      </c>
      <c r="K312" t="s">
        <v>34</v>
      </c>
    </row>
    <row r="313" spans="1:14" x14ac:dyDescent="0.3">
      <c r="A313">
        <v>4</v>
      </c>
      <c r="B313" t="s">
        <v>204</v>
      </c>
      <c r="C313" t="s">
        <v>40</v>
      </c>
      <c r="D313" t="s">
        <v>205</v>
      </c>
      <c r="E313" t="s">
        <v>206</v>
      </c>
      <c r="F313" t="s">
        <v>22</v>
      </c>
      <c r="H313" t="str">
        <f>"0.0"</f>
        <v>0.0</v>
      </c>
      <c r="J313" t="s">
        <v>97</v>
      </c>
      <c r="K313" t="s">
        <v>34</v>
      </c>
      <c r="L313" t="s">
        <v>44</v>
      </c>
    </row>
    <row r="314" spans="1:14" x14ac:dyDescent="0.3">
      <c r="A314">
        <v>4</v>
      </c>
      <c r="B314" t="s">
        <v>45</v>
      </c>
      <c r="C314" t="s">
        <v>46</v>
      </c>
      <c r="D314" t="s">
        <v>47</v>
      </c>
      <c r="E314" t="s">
        <v>48</v>
      </c>
      <c r="F314" t="s">
        <v>22</v>
      </c>
      <c r="H314" t="str">
        <f>"0.0"</f>
        <v>0.0</v>
      </c>
      <c r="J314" t="s">
        <v>77</v>
      </c>
      <c r="K314" t="s">
        <v>34</v>
      </c>
    </row>
    <row r="315" spans="1:14" x14ac:dyDescent="0.3">
      <c r="A315">
        <v>4</v>
      </c>
      <c r="B315">
        <v>100125790</v>
      </c>
      <c r="C315" t="s">
        <v>15</v>
      </c>
      <c r="D315" t="s">
        <v>20</v>
      </c>
      <c r="E315" t="s">
        <v>376</v>
      </c>
      <c r="F315" t="s">
        <v>22</v>
      </c>
      <c r="G315" t="s">
        <v>19</v>
      </c>
      <c r="H315" t="str">
        <f>"0.0"</f>
        <v>0.0</v>
      </c>
      <c r="J315" t="s">
        <v>377</v>
      </c>
      <c r="K315" t="s">
        <v>24</v>
      </c>
      <c r="N315" t="s">
        <v>28</v>
      </c>
    </row>
    <row r="316" spans="1:14" x14ac:dyDescent="0.3">
      <c r="A316">
        <v>4</v>
      </c>
      <c r="B316" t="s">
        <v>29</v>
      </c>
      <c r="C316" t="s">
        <v>30</v>
      </c>
      <c r="D316" t="s">
        <v>31</v>
      </c>
      <c r="E316" t="s">
        <v>32</v>
      </c>
      <c r="F316" t="s">
        <v>22</v>
      </c>
      <c r="H316" t="str">
        <f>"0.0"</f>
        <v>0.0</v>
      </c>
      <c r="J316" t="s">
        <v>378</v>
      </c>
      <c r="K316" t="s">
        <v>34</v>
      </c>
    </row>
    <row r="317" spans="1:14" x14ac:dyDescent="0.3">
      <c r="A317">
        <v>3</v>
      </c>
      <c r="B317">
        <v>100152708</v>
      </c>
      <c r="C317" t="s">
        <v>15</v>
      </c>
      <c r="D317" t="s">
        <v>75</v>
      </c>
      <c r="E317" t="s">
        <v>379</v>
      </c>
      <c r="F317" t="s">
        <v>22</v>
      </c>
      <c r="G317" t="s">
        <v>19</v>
      </c>
      <c r="H317">
        <v>1</v>
      </c>
      <c r="I317" t="str">
        <f>"064"</f>
        <v>064</v>
      </c>
      <c r="K317" t="s">
        <v>24</v>
      </c>
      <c r="N317" t="s">
        <v>25</v>
      </c>
    </row>
    <row r="318" spans="1:14" x14ac:dyDescent="0.3">
      <c r="A318">
        <v>4</v>
      </c>
      <c r="B318" t="s">
        <v>204</v>
      </c>
      <c r="C318" t="s">
        <v>40</v>
      </c>
      <c r="D318" t="s">
        <v>205</v>
      </c>
      <c r="E318" t="s">
        <v>206</v>
      </c>
      <c r="F318" t="s">
        <v>22</v>
      </c>
      <c r="H318" t="str">
        <f>"0.0"</f>
        <v>0.0</v>
      </c>
      <c r="K318" t="s">
        <v>34</v>
      </c>
      <c r="L318" t="s">
        <v>44</v>
      </c>
    </row>
    <row r="319" spans="1:14" x14ac:dyDescent="0.3">
      <c r="A319">
        <v>4</v>
      </c>
      <c r="B319" t="s">
        <v>126</v>
      </c>
      <c r="C319" t="s">
        <v>40</v>
      </c>
      <c r="D319" t="s">
        <v>127</v>
      </c>
      <c r="E319" t="s">
        <v>128</v>
      </c>
      <c r="F319" t="s">
        <v>22</v>
      </c>
      <c r="H319" t="str">
        <f>"0.0"</f>
        <v>0.0</v>
      </c>
      <c r="K319" t="s">
        <v>34</v>
      </c>
      <c r="L319" t="s">
        <v>44</v>
      </c>
    </row>
    <row r="320" spans="1:14" x14ac:dyDescent="0.3">
      <c r="A320">
        <v>4</v>
      </c>
      <c r="B320" t="s">
        <v>45</v>
      </c>
      <c r="C320" t="s">
        <v>46</v>
      </c>
      <c r="D320" t="s">
        <v>47</v>
      </c>
      <c r="E320" t="s">
        <v>48</v>
      </c>
      <c r="F320" t="s">
        <v>22</v>
      </c>
      <c r="H320" t="str">
        <f>"0.0"</f>
        <v>0.0</v>
      </c>
      <c r="K320" t="s">
        <v>34</v>
      </c>
    </row>
    <row r="321" spans="1:14" x14ac:dyDescent="0.3">
      <c r="A321">
        <v>4</v>
      </c>
      <c r="B321" t="s">
        <v>380</v>
      </c>
      <c r="C321" t="s">
        <v>36</v>
      </c>
      <c r="D321" t="s">
        <v>99</v>
      </c>
      <c r="E321" t="s">
        <v>381</v>
      </c>
      <c r="F321" t="s">
        <v>22</v>
      </c>
      <c r="H321" t="str">
        <f>"0.0"</f>
        <v>0.0</v>
      </c>
      <c r="K321" t="s">
        <v>34</v>
      </c>
    </row>
    <row r="322" spans="1:14" x14ac:dyDescent="0.3">
      <c r="A322">
        <v>4</v>
      </c>
      <c r="B322" t="s">
        <v>134</v>
      </c>
      <c r="C322" t="s">
        <v>30</v>
      </c>
      <c r="D322" t="s">
        <v>118</v>
      </c>
      <c r="E322" t="s">
        <v>135</v>
      </c>
      <c r="F322" t="s">
        <v>22</v>
      </c>
      <c r="H322" t="str">
        <f>"0.0"</f>
        <v>0.0</v>
      </c>
      <c r="K322" t="s">
        <v>34</v>
      </c>
    </row>
    <row r="323" spans="1:14" x14ac:dyDescent="0.3">
      <c r="A323">
        <v>3</v>
      </c>
      <c r="B323">
        <v>100138853</v>
      </c>
      <c r="C323" t="s">
        <v>15</v>
      </c>
      <c r="D323" t="s">
        <v>118</v>
      </c>
      <c r="E323" t="s">
        <v>382</v>
      </c>
      <c r="F323" t="s">
        <v>22</v>
      </c>
      <c r="G323" t="s">
        <v>19</v>
      </c>
      <c r="H323">
        <v>6</v>
      </c>
      <c r="I323" t="str">
        <f>"066"</f>
        <v>066</v>
      </c>
      <c r="K323" t="s">
        <v>24</v>
      </c>
      <c r="N323" t="s">
        <v>25</v>
      </c>
    </row>
    <row r="324" spans="1:14" x14ac:dyDescent="0.3">
      <c r="A324">
        <v>4</v>
      </c>
      <c r="B324" t="s">
        <v>383</v>
      </c>
      <c r="C324" t="s">
        <v>36</v>
      </c>
      <c r="D324" t="s">
        <v>384</v>
      </c>
      <c r="E324" t="s">
        <v>385</v>
      </c>
      <c r="F324" t="s">
        <v>22</v>
      </c>
      <c r="H324" t="str">
        <f>"0.0"</f>
        <v>0.0</v>
      </c>
      <c r="K324" t="s">
        <v>34</v>
      </c>
    </row>
    <row r="325" spans="1:14" x14ac:dyDescent="0.3">
      <c r="A325">
        <v>4</v>
      </c>
      <c r="B325" t="s">
        <v>45</v>
      </c>
      <c r="C325" t="s">
        <v>46</v>
      </c>
      <c r="D325" t="s">
        <v>47</v>
      </c>
      <c r="E325" t="s">
        <v>48</v>
      </c>
      <c r="F325" t="s">
        <v>22</v>
      </c>
      <c r="H325" t="str">
        <f>"0.0"</f>
        <v>0.0</v>
      </c>
      <c r="J325" t="s">
        <v>386</v>
      </c>
      <c r="K325" t="s">
        <v>34</v>
      </c>
    </row>
    <row r="326" spans="1:14" x14ac:dyDescent="0.3">
      <c r="A326">
        <v>4</v>
      </c>
      <c r="B326">
        <v>100016879</v>
      </c>
      <c r="C326" t="s">
        <v>30</v>
      </c>
      <c r="D326" t="s">
        <v>59</v>
      </c>
      <c r="E326" t="s">
        <v>387</v>
      </c>
      <c r="F326" t="s">
        <v>22</v>
      </c>
      <c r="H326" t="str">
        <f>"0.0"</f>
        <v>0.0</v>
      </c>
      <c r="J326" t="s">
        <v>33</v>
      </c>
      <c r="K326" t="s">
        <v>34</v>
      </c>
    </row>
    <row r="327" spans="1:14" x14ac:dyDescent="0.3">
      <c r="A327">
        <v>4</v>
      </c>
      <c r="B327" t="s">
        <v>178</v>
      </c>
      <c r="C327" t="s">
        <v>142</v>
      </c>
      <c r="D327" t="s">
        <v>127</v>
      </c>
      <c r="E327" t="s">
        <v>179</v>
      </c>
      <c r="F327" t="s">
        <v>22</v>
      </c>
      <c r="H327" t="str">
        <f>"0.0"</f>
        <v>0.0</v>
      </c>
      <c r="J327" t="s">
        <v>180</v>
      </c>
      <c r="K327" t="s">
        <v>34</v>
      </c>
    </row>
    <row r="328" spans="1:14" x14ac:dyDescent="0.3">
      <c r="A328">
        <v>4</v>
      </c>
      <c r="B328">
        <v>100120488</v>
      </c>
      <c r="C328" t="s">
        <v>30</v>
      </c>
      <c r="D328" t="s">
        <v>20</v>
      </c>
      <c r="E328" t="s">
        <v>388</v>
      </c>
      <c r="F328" t="s">
        <v>22</v>
      </c>
      <c r="H328" t="str">
        <f>"0.0"</f>
        <v>0.0</v>
      </c>
      <c r="J328" t="s">
        <v>389</v>
      </c>
      <c r="K328" t="s">
        <v>34</v>
      </c>
    </row>
    <row r="329" spans="1:14" x14ac:dyDescent="0.3">
      <c r="A329">
        <v>3</v>
      </c>
      <c r="B329">
        <v>100152704</v>
      </c>
      <c r="C329" t="s">
        <v>15</v>
      </c>
      <c r="D329" t="s">
        <v>75</v>
      </c>
      <c r="E329" t="s">
        <v>390</v>
      </c>
      <c r="F329" t="s">
        <v>22</v>
      </c>
      <c r="G329" t="s">
        <v>19</v>
      </c>
      <c r="H329">
        <v>1</v>
      </c>
      <c r="I329" t="str">
        <f>"075"</f>
        <v>075</v>
      </c>
      <c r="K329" t="s">
        <v>24</v>
      </c>
      <c r="N329" t="s">
        <v>25</v>
      </c>
    </row>
    <row r="330" spans="1:14" x14ac:dyDescent="0.3">
      <c r="A330">
        <v>4</v>
      </c>
      <c r="B330" t="s">
        <v>204</v>
      </c>
      <c r="C330" t="s">
        <v>40</v>
      </c>
      <c r="D330" t="s">
        <v>205</v>
      </c>
      <c r="E330" t="s">
        <v>206</v>
      </c>
      <c r="F330" t="s">
        <v>22</v>
      </c>
      <c r="H330" t="str">
        <f t="shared" ref="H330:H335" si="16">"0.0"</f>
        <v>0.0</v>
      </c>
      <c r="K330" t="s">
        <v>34</v>
      </c>
      <c r="L330" t="s">
        <v>44</v>
      </c>
    </row>
    <row r="331" spans="1:14" x14ac:dyDescent="0.3">
      <c r="A331">
        <v>4</v>
      </c>
      <c r="B331" t="s">
        <v>126</v>
      </c>
      <c r="C331" t="s">
        <v>40</v>
      </c>
      <c r="D331" t="s">
        <v>127</v>
      </c>
      <c r="E331" t="s">
        <v>128</v>
      </c>
      <c r="F331" t="s">
        <v>22</v>
      </c>
      <c r="H331" t="str">
        <f t="shared" si="16"/>
        <v>0.0</v>
      </c>
      <c r="K331" t="s">
        <v>34</v>
      </c>
      <c r="L331" t="s">
        <v>44</v>
      </c>
    </row>
    <row r="332" spans="1:14" x14ac:dyDescent="0.3">
      <c r="A332">
        <v>4</v>
      </c>
      <c r="B332" t="s">
        <v>123</v>
      </c>
      <c r="C332" t="s">
        <v>30</v>
      </c>
      <c r="D332" t="s">
        <v>99</v>
      </c>
      <c r="E332" t="s">
        <v>124</v>
      </c>
      <c r="F332" t="s">
        <v>22</v>
      </c>
      <c r="H332" t="str">
        <f t="shared" si="16"/>
        <v>0.0</v>
      </c>
      <c r="K332" t="s">
        <v>34</v>
      </c>
    </row>
    <row r="333" spans="1:14" x14ac:dyDescent="0.3">
      <c r="A333">
        <v>4</v>
      </c>
      <c r="B333" t="s">
        <v>45</v>
      </c>
      <c r="C333" t="s">
        <v>46</v>
      </c>
      <c r="D333" t="s">
        <v>47</v>
      </c>
      <c r="E333" t="s">
        <v>48</v>
      </c>
      <c r="F333" t="s">
        <v>22</v>
      </c>
      <c r="H333" t="str">
        <f t="shared" si="16"/>
        <v>0.0</v>
      </c>
      <c r="K333" t="s">
        <v>34</v>
      </c>
    </row>
    <row r="334" spans="1:14" x14ac:dyDescent="0.3">
      <c r="A334">
        <v>4</v>
      </c>
      <c r="B334" t="s">
        <v>391</v>
      </c>
      <c r="C334" t="s">
        <v>261</v>
      </c>
      <c r="D334" t="s">
        <v>118</v>
      </c>
      <c r="E334" t="s">
        <v>392</v>
      </c>
      <c r="F334" t="s">
        <v>22</v>
      </c>
      <c r="H334" t="str">
        <f t="shared" si="16"/>
        <v>0.0</v>
      </c>
      <c r="K334" t="s">
        <v>34</v>
      </c>
    </row>
    <row r="335" spans="1:14" x14ac:dyDescent="0.3">
      <c r="A335">
        <v>4</v>
      </c>
      <c r="B335" t="s">
        <v>391</v>
      </c>
      <c r="C335" t="s">
        <v>36</v>
      </c>
      <c r="D335" t="s">
        <v>118</v>
      </c>
      <c r="E335" t="s">
        <v>392</v>
      </c>
      <c r="F335" t="s">
        <v>22</v>
      </c>
      <c r="H335" t="str">
        <f t="shared" si="16"/>
        <v>0.0</v>
      </c>
      <c r="K335" t="s">
        <v>34</v>
      </c>
    </row>
    <row r="336" spans="1:14" x14ac:dyDescent="0.3">
      <c r="A336">
        <v>3</v>
      </c>
      <c r="B336">
        <v>100152705</v>
      </c>
      <c r="C336" t="s">
        <v>15</v>
      </c>
      <c r="D336" t="s">
        <v>37</v>
      </c>
      <c r="E336" t="s">
        <v>393</v>
      </c>
      <c r="F336" t="s">
        <v>22</v>
      </c>
      <c r="G336" t="s">
        <v>19</v>
      </c>
      <c r="H336">
        <v>1</v>
      </c>
      <c r="I336" t="str">
        <f>"076"</f>
        <v>076</v>
      </c>
      <c r="K336" t="s">
        <v>24</v>
      </c>
      <c r="N336" t="s">
        <v>25</v>
      </c>
    </row>
    <row r="337" spans="1:14" x14ac:dyDescent="0.3">
      <c r="A337">
        <v>4</v>
      </c>
      <c r="B337" t="s">
        <v>126</v>
      </c>
      <c r="C337" t="s">
        <v>40</v>
      </c>
      <c r="D337" t="s">
        <v>127</v>
      </c>
      <c r="E337" t="s">
        <v>128</v>
      </c>
      <c r="F337" t="s">
        <v>22</v>
      </c>
      <c r="H337" t="str">
        <f>"0.0"</f>
        <v>0.0</v>
      </c>
      <c r="J337" t="s">
        <v>249</v>
      </c>
      <c r="K337" t="s">
        <v>34</v>
      </c>
      <c r="L337" t="s">
        <v>44</v>
      </c>
    </row>
    <row r="338" spans="1:14" x14ac:dyDescent="0.3">
      <c r="A338">
        <v>4</v>
      </c>
      <c r="B338" t="s">
        <v>394</v>
      </c>
      <c r="C338" t="s">
        <v>36</v>
      </c>
      <c r="D338" t="s">
        <v>99</v>
      </c>
      <c r="E338" t="s">
        <v>395</v>
      </c>
      <c r="F338" t="s">
        <v>22</v>
      </c>
      <c r="H338" t="str">
        <f>"0.0"</f>
        <v>0.0</v>
      </c>
      <c r="K338" t="s">
        <v>34</v>
      </c>
    </row>
    <row r="339" spans="1:14" x14ac:dyDescent="0.3">
      <c r="A339">
        <v>4</v>
      </c>
      <c r="B339" t="s">
        <v>134</v>
      </c>
      <c r="C339" t="s">
        <v>30</v>
      </c>
      <c r="D339" t="s">
        <v>118</v>
      </c>
      <c r="E339" t="s">
        <v>135</v>
      </c>
      <c r="F339" t="s">
        <v>22</v>
      </c>
      <c r="H339" t="str">
        <f>"0.0"</f>
        <v>0.0</v>
      </c>
      <c r="J339" t="s">
        <v>33</v>
      </c>
      <c r="K339" t="s">
        <v>34</v>
      </c>
    </row>
    <row r="340" spans="1:14" x14ac:dyDescent="0.3">
      <c r="A340">
        <v>4</v>
      </c>
      <c r="B340" t="s">
        <v>204</v>
      </c>
      <c r="C340" t="s">
        <v>40</v>
      </c>
      <c r="D340" t="s">
        <v>205</v>
      </c>
      <c r="E340" t="s">
        <v>206</v>
      </c>
      <c r="F340" t="s">
        <v>22</v>
      </c>
      <c r="H340" t="str">
        <f>"0.0"</f>
        <v>0.0</v>
      </c>
      <c r="J340" t="s">
        <v>97</v>
      </c>
      <c r="K340" t="s">
        <v>34</v>
      </c>
      <c r="L340" t="s">
        <v>44</v>
      </c>
    </row>
    <row r="341" spans="1:14" x14ac:dyDescent="0.3">
      <c r="A341">
        <v>4</v>
      </c>
      <c r="B341" t="s">
        <v>45</v>
      </c>
      <c r="C341" t="s">
        <v>46</v>
      </c>
      <c r="D341" t="s">
        <v>47</v>
      </c>
      <c r="E341" t="s">
        <v>48</v>
      </c>
      <c r="F341" t="s">
        <v>22</v>
      </c>
      <c r="H341" t="str">
        <f>"0.0"</f>
        <v>0.0</v>
      </c>
      <c r="J341" t="s">
        <v>108</v>
      </c>
      <c r="K341" t="s">
        <v>34</v>
      </c>
    </row>
    <row r="342" spans="1:14" x14ac:dyDescent="0.3">
      <c r="A342">
        <v>3</v>
      </c>
      <c r="B342">
        <v>100152706</v>
      </c>
      <c r="C342" t="s">
        <v>15</v>
      </c>
      <c r="D342" t="s">
        <v>99</v>
      </c>
      <c r="E342" t="s">
        <v>396</v>
      </c>
      <c r="F342" t="s">
        <v>22</v>
      </c>
      <c r="G342" t="s">
        <v>19</v>
      </c>
      <c r="H342">
        <v>1</v>
      </c>
      <c r="I342" t="str">
        <f>"077"</f>
        <v>077</v>
      </c>
      <c r="K342" t="s">
        <v>24</v>
      </c>
      <c r="N342" t="s">
        <v>25</v>
      </c>
    </row>
    <row r="343" spans="1:14" x14ac:dyDescent="0.3">
      <c r="A343">
        <v>4</v>
      </c>
      <c r="B343" t="s">
        <v>204</v>
      </c>
      <c r="C343" t="s">
        <v>40</v>
      </c>
      <c r="D343" t="s">
        <v>205</v>
      </c>
      <c r="E343" t="s">
        <v>206</v>
      </c>
      <c r="F343" t="s">
        <v>22</v>
      </c>
      <c r="H343" t="str">
        <f t="shared" ref="H343:H348" si="17">"0.0"</f>
        <v>0.0</v>
      </c>
      <c r="J343" t="s">
        <v>217</v>
      </c>
      <c r="K343" t="s">
        <v>34</v>
      </c>
      <c r="L343" t="s">
        <v>44</v>
      </c>
    </row>
    <row r="344" spans="1:14" x14ac:dyDescent="0.3">
      <c r="A344">
        <v>4</v>
      </c>
      <c r="B344" t="s">
        <v>45</v>
      </c>
      <c r="C344" t="s">
        <v>46</v>
      </c>
      <c r="D344" t="s">
        <v>47</v>
      </c>
      <c r="E344" t="s">
        <v>48</v>
      </c>
      <c r="F344" t="s">
        <v>22</v>
      </c>
      <c r="H344" t="str">
        <f t="shared" si="17"/>
        <v>0.0</v>
      </c>
      <c r="J344" t="s">
        <v>108</v>
      </c>
      <c r="K344" t="s">
        <v>34</v>
      </c>
    </row>
    <row r="345" spans="1:14" x14ac:dyDescent="0.3">
      <c r="A345">
        <v>4</v>
      </c>
      <c r="B345" t="s">
        <v>126</v>
      </c>
      <c r="C345" t="s">
        <v>40</v>
      </c>
      <c r="D345" t="s">
        <v>127</v>
      </c>
      <c r="E345" t="s">
        <v>128</v>
      </c>
      <c r="F345" t="s">
        <v>22</v>
      </c>
      <c r="H345" t="str">
        <f t="shared" si="17"/>
        <v>0.0</v>
      </c>
      <c r="J345" t="s">
        <v>397</v>
      </c>
      <c r="K345" t="s">
        <v>34</v>
      </c>
      <c r="L345" t="s">
        <v>44</v>
      </c>
    </row>
    <row r="346" spans="1:14" x14ac:dyDescent="0.3">
      <c r="A346">
        <v>4</v>
      </c>
      <c r="B346" t="s">
        <v>398</v>
      </c>
      <c r="C346" t="s">
        <v>36</v>
      </c>
      <c r="D346" t="s">
        <v>87</v>
      </c>
      <c r="E346" t="s">
        <v>399</v>
      </c>
      <c r="F346" t="s">
        <v>22</v>
      </c>
      <c r="H346" t="str">
        <f t="shared" si="17"/>
        <v>0.0</v>
      </c>
      <c r="K346" t="s">
        <v>34</v>
      </c>
    </row>
    <row r="347" spans="1:14" x14ac:dyDescent="0.3">
      <c r="A347">
        <v>4</v>
      </c>
      <c r="B347" t="s">
        <v>165</v>
      </c>
      <c r="C347" t="s">
        <v>166</v>
      </c>
      <c r="D347" t="s">
        <v>163</v>
      </c>
      <c r="E347" t="s">
        <v>167</v>
      </c>
      <c r="F347" t="s">
        <v>22</v>
      </c>
      <c r="H347" t="str">
        <f t="shared" si="17"/>
        <v>0.0</v>
      </c>
      <c r="J347" t="s">
        <v>400</v>
      </c>
      <c r="K347" t="s">
        <v>34</v>
      </c>
      <c r="L347" t="s">
        <v>44</v>
      </c>
    </row>
    <row r="348" spans="1:14" x14ac:dyDescent="0.3">
      <c r="A348">
        <v>4</v>
      </c>
      <c r="B348" t="s">
        <v>123</v>
      </c>
      <c r="C348" t="s">
        <v>30</v>
      </c>
      <c r="D348" t="s">
        <v>99</v>
      </c>
      <c r="E348" t="s">
        <v>124</v>
      </c>
      <c r="F348" t="s">
        <v>22</v>
      </c>
      <c r="H348" t="str">
        <f t="shared" si="17"/>
        <v>0.0</v>
      </c>
      <c r="J348" t="s">
        <v>33</v>
      </c>
      <c r="K348" t="s">
        <v>34</v>
      </c>
    </row>
    <row r="349" spans="1:14" x14ac:dyDescent="0.3">
      <c r="A349">
        <v>3</v>
      </c>
      <c r="B349">
        <v>100152707</v>
      </c>
      <c r="C349" t="s">
        <v>15</v>
      </c>
      <c r="D349" t="s">
        <v>31</v>
      </c>
      <c r="E349" t="s">
        <v>401</v>
      </c>
      <c r="F349" t="s">
        <v>22</v>
      </c>
      <c r="G349" t="s">
        <v>19</v>
      </c>
      <c r="H349">
        <v>1</v>
      </c>
      <c r="I349" t="str">
        <f>"078"</f>
        <v>078</v>
      </c>
      <c r="K349" t="s">
        <v>24</v>
      </c>
      <c r="N349" t="s">
        <v>25</v>
      </c>
    </row>
    <row r="350" spans="1:14" x14ac:dyDescent="0.3">
      <c r="A350">
        <v>4</v>
      </c>
      <c r="B350" t="s">
        <v>126</v>
      </c>
      <c r="C350" t="s">
        <v>40</v>
      </c>
      <c r="D350" t="s">
        <v>127</v>
      </c>
      <c r="E350" t="s">
        <v>128</v>
      </c>
      <c r="F350" t="s">
        <v>22</v>
      </c>
      <c r="H350" t="str">
        <f>"0.0"</f>
        <v>0.0</v>
      </c>
      <c r="J350" t="s">
        <v>402</v>
      </c>
      <c r="K350" t="s">
        <v>34</v>
      </c>
      <c r="L350" t="s">
        <v>44</v>
      </c>
    </row>
    <row r="351" spans="1:14" x14ac:dyDescent="0.3">
      <c r="A351">
        <v>4</v>
      </c>
      <c r="B351" t="s">
        <v>204</v>
      </c>
      <c r="C351" t="s">
        <v>40</v>
      </c>
      <c r="D351" t="s">
        <v>205</v>
      </c>
      <c r="E351" t="s">
        <v>206</v>
      </c>
      <c r="F351" t="s">
        <v>22</v>
      </c>
      <c r="H351" t="str">
        <f>"0.0"</f>
        <v>0.0</v>
      </c>
      <c r="J351" t="s">
        <v>217</v>
      </c>
      <c r="K351" t="s">
        <v>34</v>
      </c>
      <c r="L351" t="s">
        <v>44</v>
      </c>
    </row>
    <row r="352" spans="1:14" x14ac:dyDescent="0.3">
      <c r="A352">
        <v>4</v>
      </c>
      <c r="B352" t="s">
        <v>403</v>
      </c>
      <c r="C352" t="s">
        <v>36</v>
      </c>
      <c r="D352" t="s">
        <v>127</v>
      </c>
      <c r="E352" t="s">
        <v>404</v>
      </c>
      <c r="F352" t="s">
        <v>22</v>
      </c>
      <c r="H352" t="str">
        <f>"0.0"</f>
        <v>0.0</v>
      </c>
      <c r="K352" t="s">
        <v>34</v>
      </c>
    </row>
    <row r="353" spans="1:14" x14ac:dyDescent="0.3">
      <c r="A353">
        <v>4</v>
      </c>
      <c r="B353" t="s">
        <v>45</v>
      </c>
      <c r="C353" t="s">
        <v>46</v>
      </c>
      <c r="D353" t="s">
        <v>47</v>
      </c>
      <c r="E353" t="s">
        <v>48</v>
      </c>
      <c r="F353" t="s">
        <v>22</v>
      </c>
      <c r="H353" t="str">
        <f>"0.0"</f>
        <v>0.0</v>
      </c>
      <c r="J353" t="s">
        <v>108</v>
      </c>
      <c r="K353" t="s">
        <v>34</v>
      </c>
    </row>
    <row r="354" spans="1:14" x14ac:dyDescent="0.3">
      <c r="A354">
        <v>4</v>
      </c>
      <c r="B354" t="s">
        <v>123</v>
      </c>
      <c r="C354" t="s">
        <v>30</v>
      </c>
      <c r="D354" t="s">
        <v>99</v>
      </c>
      <c r="E354" t="s">
        <v>124</v>
      </c>
      <c r="F354" t="s">
        <v>22</v>
      </c>
      <c r="H354" t="str">
        <f>"0.0"</f>
        <v>0.0</v>
      </c>
      <c r="J354" t="s">
        <v>33</v>
      </c>
      <c r="K354" t="s">
        <v>34</v>
      </c>
    </row>
    <row r="355" spans="1:14" x14ac:dyDescent="0.3">
      <c r="A355">
        <v>3</v>
      </c>
      <c r="B355">
        <v>100021422</v>
      </c>
      <c r="C355" t="s">
        <v>267</v>
      </c>
      <c r="D355" t="s">
        <v>59</v>
      </c>
      <c r="E355" t="s">
        <v>405</v>
      </c>
      <c r="F355" t="s">
        <v>22</v>
      </c>
      <c r="G355" t="s">
        <v>19</v>
      </c>
      <c r="H355">
        <v>10</v>
      </c>
      <c r="I355" t="str">
        <f>"079"</f>
        <v>079</v>
      </c>
      <c r="K355" t="s">
        <v>24</v>
      </c>
      <c r="N355" t="s">
        <v>25</v>
      </c>
    </row>
    <row r="356" spans="1:14" x14ac:dyDescent="0.3">
      <c r="A356">
        <v>4</v>
      </c>
      <c r="B356" t="s">
        <v>406</v>
      </c>
      <c r="C356" t="s">
        <v>261</v>
      </c>
      <c r="D356" t="s">
        <v>16</v>
      </c>
      <c r="E356" t="s">
        <v>407</v>
      </c>
      <c r="F356" t="s">
        <v>22</v>
      </c>
      <c r="H356" t="str">
        <f>"0.0"</f>
        <v>0.0</v>
      </c>
      <c r="K356" t="s">
        <v>34</v>
      </c>
    </row>
    <row r="357" spans="1:14" x14ac:dyDescent="0.3">
      <c r="A357">
        <v>3</v>
      </c>
      <c r="B357">
        <v>100194289</v>
      </c>
      <c r="C357" t="s">
        <v>15</v>
      </c>
      <c r="D357" t="s">
        <v>20</v>
      </c>
      <c r="E357" t="s">
        <v>408</v>
      </c>
      <c r="F357" t="s">
        <v>22</v>
      </c>
      <c r="G357" t="s">
        <v>19</v>
      </c>
      <c r="H357">
        <v>1</v>
      </c>
      <c r="I357" t="str">
        <f>"080"</f>
        <v>080</v>
      </c>
      <c r="K357" t="s">
        <v>24</v>
      </c>
      <c r="N357" t="s">
        <v>25</v>
      </c>
    </row>
    <row r="358" spans="1:14" x14ac:dyDescent="0.3">
      <c r="A358">
        <v>4</v>
      </c>
      <c r="B358" t="s">
        <v>204</v>
      </c>
      <c r="C358" t="s">
        <v>40</v>
      </c>
      <c r="D358" t="s">
        <v>205</v>
      </c>
      <c r="E358" t="s">
        <v>206</v>
      </c>
      <c r="F358" t="s">
        <v>22</v>
      </c>
      <c r="H358" t="str">
        <f>"0.0"</f>
        <v>0.0</v>
      </c>
      <c r="K358" t="s">
        <v>34</v>
      </c>
      <c r="L358" t="s">
        <v>44</v>
      </c>
    </row>
    <row r="359" spans="1:14" x14ac:dyDescent="0.3">
      <c r="A359">
        <v>4</v>
      </c>
      <c r="B359" t="s">
        <v>45</v>
      </c>
      <c r="C359" t="s">
        <v>46</v>
      </c>
      <c r="D359" t="s">
        <v>47</v>
      </c>
      <c r="E359" t="s">
        <v>48</v>
      </c>
      <c r="F359" t="s">
        <v>22</v>
      </c>
      <c r="H359" t="str">
        <f>"0.0"</f>
        <v>0.0</v>
      </c>
      <c r="K359" t="s">
        <v>34</v>
      </c>
    </row>
    <row r="360" spans="1:14" x14ac:dyDescent="0.3">
      <c r="A360">
        <v>4</v>
      </c>
      <c r="B360" t="s">
        <v>29</v>
      </c>
      <c r="C360" t="s">
        <v>30</v>
      </c>
      <c r="D360" t="s">
        <v>31</v>
      </c>
      <c r="E360" t="s">
        <v>32</v>
      </c>
      <c r="F360" t="s">
        <v>22</v>
      </c>
      <c r="H360" t="str">
        <f>"0.0"</f>
        <v>0.0</v>
      </c>
      <c r="K360" t="s">
        <v>34</v>
      </c>
    </row>
    <row r="361" spans="1:14" x14ac:dyDescent="0.3">
      <c r="A361">
        <v>4</v>
      </c>
      <c r="B361" t="s">
        <v>409</v>
      </c>
      <c r="C361" t="s">
        <v>36</v>
      </c>
      <c r="D361" t="s">
        <v>75</v>
      </c>
      <c r="E361" t="s">
        <v>410</v>
      </c>
      <c r="F361" t="s">
        <v>22</v>
      </c>
      <c r="H361" t="str">
        <f>"0.0"</f>
        <v>0.0</v>
      </c>
      <c r="K361" t="s">
        <v>34</v>
      </c>
    </row>
    <row r="362" spans="1:14" x14ac:dyDescent="0.3">
      <c r="A362">
        <v>2</v>
      </c>
      <c r="B362">
        <v>101753866</v>
      </c>
      <c r="C362" t="s">
        <v>15</v>
      </c>
      <c r="D362" t="s">
        <v>67</v>
      </c>
      <c r="E362" t="s">
        <v>411</v>
      </c>
      <c r="F362" t="s">
        <v>22</v>
      </c>
      <c r="G362" t="s">
        <v>19</v>
      </c>
      <c r="H362">
        <v>1</v>
      </c>
      <c r="I362" t="str">
        <f>"0002"</f>
        <v>0002</v>
      </c>
      <c r="J362" t="s">
        <v>23</v>
      </c>
      <c r="K362" t="s">
        <v>24</v>
      </c>
      <c r="N362" t="s">
        <v>25</v>
      </c>
    </row>
    <row r="363" spans="1:14" x14ac:dyDescent="0.3">
      <c r="A363">
        <v>3</v>
      </c>
      <c r="B363" t="s">
        <v>62</v>
      </c>
      <c r="C363" t="s">
        <v>40</v>
      </c>
      <c r="D363" t="s">
        <v>63</v>
      </c>
      <c r="E363" t="s">
        <v>64</v>
      </c>
      <c r="F363" t="s">
        <v>22</v>
      </c>
      <c r="H363" t="str">
        <f t="shared" ref="H363:H368" si="18">"0.0"</f>
        <v>0.0</v>
      </c>
      <c r="J363" t="s">
        <v>97</v>
      </c>
      <c r="K363" t="s">
        <v>34</v>
      </c>
      <c r="L363" t="s">
        <v>44</v>
      </c>
    </row>
    <row r="364" spans="1:14" x14ac:dyDescent="0.3">
      <c r="A364">
        <v>3</v>
      </c>
      <c r="B364" t="s">
        <v>412</v>
      </c>
      <c r="C364" t="s">
        <v>36</v>
      </c>
      <c r="D364" t="s">
        <v>118</v>
      </c>
      <c r="E364" t="s">
        <v>413</v>
      </c>
      <c r="F364" t="s">
        <v>22</v>
      </c>
      <c r="H364" t="str">
        <f t="shared" si="18"/>
        <v>0.0</v>
      </c>
      <c r="K364" t="s">
        <v>34</v>
      </c>
    </row>
    <row r="365" spans="1:14" x14ac:dyDescent="0.3">
      <c r="A365">
        <v>3</v>
      </c>
      <c r="B365" t="s">
        <v>45</v>
      </c>
      <c r="C365" t="s">
        <v>46</v>
      </c>
      <c r="D365" t="s">
        <v>47</v>
      </c>
      <c r="E365" t="s">
        <v>48</v>
      </c>
      <c r="F365" t="s">
        <v>22</v>
      </c>
      <c r="H365" t="str">
        <f t="shared" si="18"/>
        <v>0.0</v>
      </c>
      <c r="J365" t="s">
        <v>108</v>
      </c>
      <c r="K365" t="s">
        <v>34</v>
      </c>
    </row>
    <row r="366" spans="1:14" x14ac:dyDescent="0.3">
      <c r="A366">
        <v>3</v>
      </c>
      <c r="B366">
        <v>100875793</v>
      </c>
      <c r="C366" t="s">
        <v>98</v>
      </c>
      <c r="D366" t="s">
        <v>31</v>
      </c>
      <c r="E366" t="s">
        <v>414</v>
      </c>
      <c r="F366" t="s">
        <v>22</v>
      </c>
      <c r="H366" t="str">
        <f t="shared" si="18"/>
        <v>0.0</v>
      </c>
      <c r="J366" t="s">
        <v>415</v>
      </c>
      <c r="K366" t="s">
        <v>34</v>
      </c>
    </row>
    <row r="367" spans="1:14" x14ac:dyDescent="0.3">
      <c r="A367">
        <v>3</v>
      </c>
      <c r="B367">
        <v>102698683</v>
      </c>
      <c r="C367" t="s">
        <v>46</v>
      </c>
      <c r="D367" t="s">
        <v>67</v>
      </c>
      <c r="E367" t="s">
        <v>416</v>
      </c>
      <c r="F367" t="s">
        <v>22</v>
      </c>
      <c r="H367" t="str">
        <f t="shared" si="18"/>
        <v>0.0</v>
      </c>
      <c r="J367" t="s">
        <v>54</v>
      </c>
      <c r="K367" t="s">
        <v>34</v>
      </c>
    </row>
    <row r="368" spans="1:14" x14ac:dyDescent="0.3">
      <c r="A368">
        <v>3</v>
      </c>
      <c r="B368">
        <v>102769637</v>
      </c>
      <c r="C368" t="s">
        <v>46</v>
      </c>
      <c r="D368" t="s">
        <v>59</v>
      </c>
      <c r="E368" t="s">
        <v>417</v>
      </c>
      <c r="F368" t="s">
        <v>22</v>
      </c>
      <c r="H368" t="str">
        <f t="shared" si="18"/>
        <v>0.0</v>
      </c>
      <c r="J368" t="s">
        <v>103</v>
      </c>
      <c r="K368" t="s">
        <v>34</v>
      </c>
    </row>
    <row r="369" spans="1:14" x14ac:dyDescent="0.3">
      <c r="A369">
        <v>3</v>
      </c>
      <c r="B369">
        <v>101762382</v>
      </c>
      <c r="C369" t="s">
        <v>15</v>
      </c>
      <c r="D369" t="s">
        <v>16</v>
      </c>
      <c r="E369" t="s">
        <v>418</v>
      </c>
      <c r="F369" t="s">
        <v>22</v>
      </c>
      <c r="G369" t="s">
        <v>19</v>
      </c>
      <c r="H369">
        <v>1</v>
      </c>
      <c r="I369" t="str">
        <f>"0001"</f>
        <v>0001</v>
      </c>
      <c r="K369" t="s">
        <v>24</v>
      </c>
      <c r="N369" t="s">
        <v>25</v>
      </c>
    </row>
    <row r="370" spans="1:14" x14ac:dyDescent="0.3">
      <c r="A370">
        <v>4</v>
      </c>
      <c r="B370" t="s">
        <v>45</v>
      </c>
      <c r="C370" t="s">
        <v>46</v>
      </c>
      <c r="D370" t="s">
        <v>47</v>
      </c>
      <c r="E370" t="s">
        <v>48</v>
      </c>
      <c r="F370" t="s">
        <v>22</v>
      </c>
      <c r="H370" t="str">
        <f t="shared" ref="H370:H377" si="19">"0.0"</f>
        <v>0.0</v>
      </c>
      <c r="J370" t="s">
        <v>108</v>
      </c>
      <c r="K370" t="s">
        <v>34</v>
      </c>
    </row>
    <row r="371" spans="1:14" x14ac:dyDescent="0.3">
      <c r="A371">
        <v>4</v>
      </c>
      <c r="B371" t="s">
        <v>39</v>
      </c>
      <c r="C371" t="s">
        <v>40</v>
      </c>
      <c r="D371" t="s">
        <v>41</v>
      </c>
      <c r="E371" t="s">
        <v>42</v>
      </c>
      <c r="F371" t="s">
        <v>22</v>
      </c>
      <c r="H371" t="str">
        <f t="shared" si="19"/>
        <v>0.0</v>
      </c>
      <c r="J371" t="s">
        <v>419</v>
      </c>
      <c r="K371" t="s">
        <v>34</v>
      </c>
      <c r="L371" t="s">
        <v>44</v>
      </c>
    </row>
    <row r="372" spans="1:14" x14ac:dyDescent="0.3">
      <c r="A372">
        <v>4</v>
      </c>
      <c r="B372" t="s">
        <v>105</v>
      </c>
      <c r="C372" t="s">
        <v>40</v>
      </c>
      <c r="D372" t="s">
        <v>41</v>
      </c>
      <c r="E372" t="s">
        <v>106</v>
      </c>
      <c r="F372" t="s">
        <v>22</v>
      </c>
      <c r="H372" t="str">
        <f t="shared" si="19"/>
        <v>0.0</v>
      </c>
      <c r="J372" t="s">
        <v>158</v>
      </c>
      <c r="K372" t="s">
        <v>34</v>
      </c>
      <c r="L372" t="s">
        <v>44</v>
      </c>
    </row>
    <row r="373" spans="1:14" x14ac:dyDescent="0.3">
      <c r="A373">
        <v>4</v>
      </c>
      <c r="B373" t="s">
        <v>420</v>
      </c>
      <c r="C373" t="s">
        <v>36</v>
      </c>
      <c r="D373" t="s">
        <v>20</v>
      </c>
      <c r="E373" t="s">
        <v>421</v>
      </c>
      <c r="F373" t="s">
        <v>22</v>
      </c>
      <c r="H373" t="str">
        <f t="shared" si="19"/>
        <v>0.0</v>
      </c>
      <c r="K373" t="s">
        <v>34</v>
      </c>
    </row>
    <row r="374" spans="1:14" x14ac:dyDescent="0.3">
      <c r="A374">
        <v>4</v>
      </c>
      <c r="B374" t="s">
        <v>422</v>
      </c>
      <c r="C374" t="s">
        <v>30</v>
      </c>
      <c r="D374" t="s">
        <v>37</v>
      </c>
      <c r="E374" t="s">
        <v>423</v>
      </c>
      <c r="F374" t="s">
        <v>22</v>
      </c>
      <c r="H374" t="str">
        <f t="shared" si="19"/>
        <v>0.0</v>
      </c>
      <c r="J374" t="s">
        <v>33</v>
      </c>
      <c r="K374" t="s">
        <v>34</v>
      </c>
      <c r="L374" t="s">
        <v>44</v>
      </c>
    </row>
    <row r="375" spans="1:14" x14ac:dyDescent="0.3">
      <c r="A375">
        <v>4</v>
      </c>
      <c r="B375" t="s">
        <v>424</v>
      </c>
      <c r="C375" t="s">
        <v>46</v>
      </c>
      <c r="D375" t="s">
        <v>41</v>
      </c>
      <c r="E375" t="s">
        <v>425</v>
      </c>
      <c r="F375" t="s">
        <v>22</v>
      </c>
      <c r="H375" t="str">
        <f t="shared" si="19"/>
        <v>0.0</v>
      </c>
      <c r="J375" t="s">
        <v>426</v>
      </c>
      <c r="K375" t="s">
        <v>34</v>
      </c>
    </row>
    <row r="376" spans="1:14" x14ac:dyDescent="0.3">
      <c r="A376">
        <v>4</v>
      </c>
      <c r="B376" t="s">
        <v>427</v>
      </c>
      <c r="C376" t="s">
        <v>46</v>
      </c>
      <c r="D376" t="s">
        <v>127</v>
      </c>
      <c r="E376" t="s">
        <v>428</v>
      </c>
      <c r="F376" t="s">
        <v>22</v>
      </c>
      <c r="H376" t="str">
        <f t="shared" si="19"/>
        <v>0.0</v>
      </c>
      <c r="J376" t="s">
        <v>429</v>
      </c>
      <c r="K376" t="s">
        <v>34</v>
      </c>
    </row>
    <row r="377" spans="1:14" x14ac:dyDescent="0.3">
      <c r="A377">
        <v>4</v>
      </c>
      <c r="B377" t="s">
        <v>141</v>
      </c>
      <c r="C377" t="s">
        <v>142</v>
      </c>
      <c r="D377" t="s">
        <v>87</v>
      </c>
      <c r="E377" t="s">
        <v>143</v>
      </c>
      <c r="F377" t="s">
        <v>22</v>
      </c>
      <c r="H377" t="str">
        <f t="shared" si="19"/>
        <v>0.0</v>
      </c>
      <c r="J377" t="s">
        <v>430</v>
      </c>
      <c r="K377" t="s">
        <v>34</v>
      </c>
    </row>
    <row r="378" spans="1:14" x14ac:dyDescent="0.3">
      <c r="A378">
        <v>3</v>
      </c>
      <c r="B378">
        <v>100839063</v>
      </c>
      <c r="C378" t="s">
        <v>15</v>
      </c>
      <c r="D378" t="s">
        <v>59</v>
      </c>
      <c r="E378" t="s">
        <v>431</v>
      </c>
      <c r="F378" t="s">
        <v>22</v>
      </c>
      <c r="G378" t="s">
        <v>19</v>
      </c>
      <c r="H378">
        <v>1</v>
      </c>
      <c r="I378" t="str">
        <f>"0003"</f>
        <v>0003</v>
      </c>
      <c r="K378" t="s">
        <v>24</v>
      </c>
      <c r="N378" t="s">
        <v>25</v>
      </c>
    </row>
    <row r="379" spans="1:14" x14ac:dyDescent="0.3">
      <c r="A379">
        <v>4</v>
      </c>
      <c r="B379" t="s">
        <v>45</v>
      </c>
      <c r="C379" t="s">
        <v>46</v>
      </c>
      <c r="D379" t="s">
        <v>47</v>
      </c>
      <c r="E379" t="s">
        <v>48</v>
      </c>
      <c r="F379" t="s">
        <v>22</v>
      </c>
      <c r="H379" t="str">
        <f>"0.0"</f>
        <v>0.0</v>
      </c>
      <c r="K379" t="s">
        <v>34</v>
      </c>
    </row>
    <row r="380" spans="1:14" x14ac:dyDescent="0.3">
      <c r="A380">
        <v>4</v>
      </c>
      <c r="B380" t="s">
        <v>432</v>
      </c>
      <c r="C380" t="s">
        <v>36</v>
      </c>
      <c r="D380" t="s">
        <v>59</v>
      </c>
      <c r="E380" t="s">
        <v>209</v>
      </c>
      <c r="F380" t="s">
        <v>22</v>
      </c>
      <c r="H380" t="str">
        <f>"0.0"</f>
        <v>0.0</v>
      </c>
      <c r="K380" t="s">
        <v>34</v>
      </c>
    </row>
    <row r="381" spans="1:14" x14ac:dyDescent="0.3">
      <c r="A381">
        <v>4</v>
      </c>
      <c r="B381">
        <v>100841830</v>
      </c>
      <c r="C381" t="s">
        <v>15</v>
      </c>
      <c r="D381" t="s">
        <v>67</v>
      </c>
      <c r="E381" t="s">
        <v>433</v>
      </c>
      <c r="F381" t="s">
        <v>22</v>
      </c>
      <c r="G381" t="s">
        <v>19</v>
      </c>
      <c r="H381">
        <v>2</v>
      </c>
      <c r="I381" t="str">
        <f>"001"</f>
        <v>001</v>
      </c>
      <c r="K381" t="s">
        <v>24</v>
      </c>
      <c r="N381" t="s">
        <v>25</v>
      </c>
    </row>
    <row r="382" spans="1:14" x14ac:dyDescent="0.3">
      <c r="A382">
        <v>4</v>
      </c>
      <c r="B382">
        <v>100190327</v>
      </c>
      <c r="C382" t="s">
        <v>15</v>
      </c>
      <c r="D382" t="s">
        <v>67</v>
      </c>
      <c r="E382" t="s">
        <v>212</v>
      </c>
      <c r="F382" t="s">
        <v>22</v>
      </c>
      <c r="G382" t="s">
        <v>19</v>
      </c>
      <c r="H382">
        <v>2</v>
      </c>
      <c r="I382" t="str">
        <f>"002"</f>
        <v>002</v>
      </c>
      <c r="K382" t="s">
        <v>24</v>
      </c>
      <c r="N382" t="s">
        <v>25</v>
      </c>
    </row>
    <row r="383" spans="1:14" x14ac:dyDescent="0.3">
      <c r="A383">
        <v>4</v>
      </c>
      <c r="B383">
        <v>100216463</v>
      </c>
      <c r="C383" t="s">
        <v>15</v>
      </c>
      <c r="D383" t="s">
        <v>20</v>
      </c>
      <c r="E383" t="s">
        <v>434</v>
      </c>
      <c r="F383" t="s">
        <v>22</v>
      </c>
      <c r="G383" t="s">
        <v>19</v>
      </c>
      <c r="H383">
        <v>2</v>
      </c>
      <c r="I383" t="str">
        <f>"003"</f>
        <v>003</v>
      </c>
      <c r="K383" t="s">
        <v>24</v>
      </c>
      <c r="N383" t="s">
        <v>25</v>
      </c>
    </row>
    <row r="384" spans="1:14" x14ac:dyDescent="0.3">
      <c r="A384">
        <v>4</v>
      </c>
      <c r="B384">
        <v>100216454</v>
      </c>
      <c r="C384" t="s">
        <v>15</v>
      </c>
      <c r="D384" t="s">
        <v>75</v>
      </c>
      <c r="E384" t="s">
        <v>435</v>
      </c>
      <c r="F384" t="s">
        <v>22</v>
      </c>
      <c r="G384" t="s">
        <v>19</v>
      </c>
      <c r="H384">
        <v>1</v>
      </c>
      <c r="I384" t="str">
        <f>"004"</f>
        <v>004</v>
      </c>
      <c r="K384" t="s">
        <v>24</v>
      </c>
      <c r="N384" t="s">
        <v>25</v>
      </c>
    </row>
    <row r="385" spans="1:14" x14ac:dyDescent="0.3">
      <c r="A385">
        <v>4</v>
      </c>
      <c r="B385">
        <v>100847911</v>
      </c>
      <c r="C385" t="s">
        <v>15</v>
      </c>
      <c r="D385" t="s">
        <v>59</v>
      </c>
      <c r="E385" t="s">
        <v>436</v>
      </c>
      <c r="F385" t="s">
        <v>22</v>
      </c>
      <c r="G385" t="s">
        <v>19</v>
      </c>
      <c r="H385">
        <v>1</v>
      </c>
      <c r="I385" t="str">
        <f>"005"</f>
        <v>005</v>
      </c>
      <c r="K385" t="s">
        <v>24</v>
      </c>
      <c r="N385" t="s">
        <v>25</v>
      </c>
    </row>
    <row r="386" spans="1:14" x14ac:dyDescent="0.3">
      <c r="A386">
        <v>3</v>
      </c>
      <c r="B386">
        <v>100830455</v>
      </c>
      <c r="C386" t="s">
        <v>15</v>
      </c>
      <c r="D386" t="s">
        <v>59</v>
      </c>
      <c r="E386" t="s">
        <v>437</v>
      </c>
      <c r="F386" t="s">
        <v>22</v>
      </c>
      <c r="G386" t="s">
        <v>19</v>
      </c>
      <c r="H386">
        <v>1</v>
      </c>
      <c r="I386" t="str">
        <f>"0004"</f>
        <v>0004</v>
      </c>
      <c r="K386" t="s">
        <v>24</v>
      </c>
      <c r="N386" t="s">
        <v>25</v>
      </c>
    </row>
    <row r="387" spans="1:14" x14ac:dyDescent="0.3">
      <c r="A387">
        <v>4</v>
      </c>
      <c r="B387" t="s">
        <v>45</v>
      </c>
      <c r="C387" t="s">
        <v>46</v>
      </c>
      <c r="D387" t="s">
        <v>47</v>
      </c>
      <c r="E387" t="s">
        <v>48</v>
      </c>
      <c r="F387" t="s">
        <v>22</v>
      </c>
      <c r="H387" t="str">
        <f>"0.0"</f>
        <v>0.0</v>
      </c>
      <c r="J387" t="s">
        <v>108</v>
      </c>
      <c r="K387" t="s">
        <v>34</v>
      </c>
    </row>
    <row r="388" spans="1:14" x14ac:dyDescent="0.3">
      <c r="A388">
        <v>4</v>
      </c>
      <c r="B388" t="s">
        <v>117</v>
      </c>
      <c r="C388" t="s">
        <v>40</v>
      </c>
      <c r="D388" t="s">
        <v>118</v>
      </c>
      <c r="E388" t="s">
        <v>119</v>
      </c>
      <c r="F388" t="s">
        <v>22</v>
      </c>
      <c r="H388" t="str">
        <f>"0.0"</f>
        <v>0.0</v>
      </c>
      <c r="J388" t="s">
        <v>438</v>
      </c>
      <c r="K388" t="s">
        <v>34</v>
      </c>
      <c r="L388" t="s">
        <v>44</v>
      </c>
    </row>
    <row r="389" spans="1:14" x14ac:dyDescent="0.3">
      <c r="A389">
        <v>4</v>
      </c>
      <c r="B389" t="s">
        <v>439</v>
      </c>
      <c r="C389" t="s">
        <v>36</v>
      </c>
      <c r="D389" t="s">
        <v>20</v>
      </c>
      <c r="E389" t="s">
        <v>440</v>
      </c>
      <c r="F389" t="s">
        <v>22</v>
      </c>
      <c r="H389" t="str">
        <f>"0.0"</f>
        <v>0.0</v>
      </c>
      <c r="K389" t="s">
        <v>34</v>
      </c>
    </row>
    <row r="390" spans="1:14" x14ac:dyDescent="0.3">
      <c r="A390">
        <v>4</v>
      </c>
      <c r="B390" t="s">
        <v>126</v>
      </c>
      <c r="C390" t="s">
        <v>40</v>
      </c>
      <c r="D390" t="s">
        <v>127</v>
      </c>
      <c r="E390" t="s">
        <v>128</v>
      </c>
      <c r="F390" t="s">
        <v>22</v>
      </c>
      <c r="H390" t="str">
        <f>"0.0"</f>
        <v>0.0</v>
      </c>
      <c r="J390" t="s">
        <v>129</v>
      </c>
      <c r="K390" t="s">
        <v>34</v>
      </c>
      <c r="L390" t="s">
        <v>44</v>
      </c>
    </row>
    <row r="391" spans="1:14" x14ac:dyDescent="0.3">
      <c r="A391">
        <v>4</v>
      </c>
      <c r="B391" t="s">
        <v>134</v>
      </c>
      <c r="C391" t="s">
        <v>30</v>
      </c>
      <c r="D391" t="s">
        <v>118</v>
      </c>
      <c r="E391" t="s">
        <v>135</v>
      </c>
      <c r="F391" t="s">
        <v>22</v>
      </c>
      <c r="H391" t="str">
        <f>"0.0"</f>
        <v>0.0</v>
      </c>
      <c r="K391" t="s">
        <v>34</v>
      </c>
    </row>
    <row r="392" spans="1:14" x14ac:dyDescent="0.3">
      <c r="A392">
        <v>3</v>
      </c>
      <c r="B392">
        <v>101762402</v>
      </c>
      <c r="C392" t="s">
        <v>15</v>
      </c>
      <c r="D392" t="s">
        <v>16</v>
      </c>
      <c r="E392" t="s">
        <v>441</v>
      </c>
      <c r="F392" t="s">
        <v>22</v>
      </c>
      <c r="G392" t="s">
        <v>19</v>
      </c>
      <c r="H392">
        <v>1</v>
      </c>
      <c r="I392" t="str">
        <f>"0005"</f>
        <v>0005</v>
      </c>
      <c r="K392" t="s">
        <v>24</v>
      </c>
      <c r="N392" t="s">
        <v>25</v>
      </c>
    </row>
    <row r="393" spans="1:14" x14ac:dyDescent="0.3">
      <c r="A393">
        <v>4</v>
      </c>
      <c r="B393" t="s">
        <v>45</v>
      </c>
      <c r="C393" t="s">
        <v>46</v>
      </c>
      <c r="D393" t="s">
        <v>47</v>
      </c>
      <c r="E393" t="s">
        <v>48</v>
      </c>
      <c r="F393" t="s">
        <v>22</v>
      </c>
      <c r="H393" t="str">
        <f t="shared" ref="H393:H399" si="20">"0.0"</f>
        <v>0.0</v>
      </c>
      <c r="J393" t="s">
        <v>108</v>
      </c>
      <c r="K393" t="s">
        <v>34</v>
      </c>
    </row>
    <row r="394" spans="1:14" x14ac:dyDescent="0.3">
      <c r="A394">
        <v>4</v>
      </c>
      <c r="B394" t="s">
        <v>442</v>
      </c>
      <c r="C394" t="s">
        <v>36</v>
      </c>
      <c r="D394" t="s">
        <v>20</v>
      </c>
      <c r="E394" t="s">
        <v>443</v>
      </c>
      <c r="F394" t="s">
        <v>22</v>
      </c>
      <c r="H394" t="str">
        <f t="shared" si="20"/>
        <v>0.0</v>
      </c>
      <c r="K394" t="s">
        <v>34</v>
      </c>
    </row>
    <row r="395" spans="1:14" x14ac:dyDescent="0.3">
      <c r="A395">
        <v>4</v>
      </c>
      <c r="B395" t="s">
        <v>444</v>
      </c>
      <c r="C395" t="s">
        <v>30</v>
      </c>
      <c r="D395" t="s">
        <v>75</v>
      </c>
      <c r="E395" t="s">
        <v>445</v>
      </c>
      <c r="F395" t="s">
        <v>22</v>
      </c>
      <c r="H395" t="str">
        <f t="shared" si="20"/>
        <v>0.0</v>
      </c>
      <c r="J395" t="s">
        <v>33</v>
      </c>
      <c r="K395" t="s">
        <v>34</v>
      </c>
      <c r="L395" t="s">
        <v>44</v>
      </c>
    </row>
    <row r="396" spans="1:14" x14ac:dyDescent="0.3">
      <c r="A396">
        <v>4</v>
      </c>
      <c r="B396" t="s">
        <v>39</v>
      </c>
      <c r="C396" t="s">
        <v>40</v>
      </c>
      <c r="D396" t="s">
        <v>41</v>
      </c>
      <c r="E396" t="s">
        <v>42</v>
      </c>
      <c r="F396" t="s">
        <v>22</v>
      </c>
      <c r="H396" t="str">
        <f t="shared" si="20"/>
        <v>0.0</v>
      </c>
      <c r="J396" t="s">
        <v>446</v>
      </c>
      <c r="K396" t="s">
        <v>34</v>
      </c>
      <c r="L396" t="s">
        <v>44</v>
      </c>
    </row>
    <row r="397" spans="1:14" x14ac:dyDescent="0.3">
      <c r="A397">
        <v>4</v>
      </c>
      <c r="B397" t="s">
        <v>424</v>
      </c>
      <c r="C397" t="s">
        <v>46</v>
      </c>
      <c r="D397" t="s">
        <v>41</v>
      </c>
      <c r="E397" t="s">
        <v>425</v>
      </c>
      <c r="F397" t="s">
        <v>22</v>
      </c>
      <c r="H397" t="str">
        <f t="shared" si="20"/>
        <v>0.0</v>
      </c>
      <c r="J397" t="s">
        <v>426</v>
      </c>
      <c r="K397" t="s">
        <v>34</v>
      </c>
    </row>
    <row r="398" spans="1:14" x14ac:dyDescent="0.3">
      <c r="A398">
        <v>4</v>
      </c>
      <c r="B398" t="s">
        <v>427</v>
      </c>
      <c r="C398" t="s">
        <v>46</v>
      </c>
      <c r="D398" t="s">
        <v>127</v>
      </c>
      <c r="E398" t="s">
        <v>428</v>
      </c>
      <c r="F398" t="s">
        <v>22</v>
      </c>
      <c r="H398" t="str">
        <f t="shared" si="20"/>
        <v>0.0</v>
      </c>
      <c r="J398" t="s">
        <v>429</v>
      </c>
      <c r="K398" t="s">
        <v>34</v>
      </c>
    </row>
    <row r="399" spans="1:14" x14ac:dyDescent="0.3">
      <c r="A399">
        <v>4</v>
      </c>
      <c r="B399" t="s">
        <v>141</v>
      </c>
      <c r="C399" t="s">
        <v>142</v>
      </c>
      <c r="D399" t="s">
        <v>87</v>
      </c>
      <c r="E399" t="s">
        <v>143</v>
      </c>
      <c r="F399" t="s">
        <v>22</v>
      </c>
      <c r="H399" t="str">
        <f t="shared" si="20"/>
        <v>0.0</v>
      </c>
      <c r="J399" t="s">
        <v>430</v>
      </c>
      <c r="K399" t="s">
        <v>34</v>
      </c>
    </row>
    <row r="400" spans="1:14" x14ac:dyDescent="0.3">
      <c r="A400">
        <v>3</v>
      </c>
      <c r="B400">
        <v>101762403</v>
      </c>
      <c r="C400" t="s">
        <v>15</v>
      </c>
      <c r="D400" t="s">
        <v>16</v>
      </c>
      <c r="E400" t="s">
        <v>447</v>
      </c>
      <c r="F400" t="s">
        <v>22</v>
      </c>
      <c r="G400" t="s">
        <v>19</v>
      </c>
      <c r="H400">
        <v>1</v>
      </c>
      <c r="I400" t="str">
        <f>"0006"</f>
        <v>0006</v>
      </c>
      <c r="K400" t="s">
        <v>24</v>
      </c>
      <c r="N400" t="s">
        <v>25</v>
      </c>
    </row>
    <row r="401" spans="1:14" x14ac:dyDescent="0.3">
      <c r="A401">
        <v>4</v>
      </c>
      <c r="B401" t="s">
        <v>448</v>
      </c>
      <c r="C401" t="s">
        <v>36</v>
      </c>
      <c r="D401" t="s">
        <v>67</v>
      </c>
      <c r="E401" t="s">
        <v>449</v>
      </c>
      <c r="F401" t="s">
        <v>22</v>
      </c>
      <c r="H401" t="str">
        <f t="shared" ref="H401:H407" si="21">"0.0"</f>
        <v>0.0</v>
      </c>
      <c r="K401" t="s">
        <v>34</v>
      </c>
    </row>
    <row r="402" spans="1:14" x14ac:dyDescent="0.3">
      <c r="A402">
        <v>4</v>
      </c>
      <c r="B402" t="s">
        <v>45</v>
      </c>
      <c r="C402" t="s">
        <v>46</v>
      </c>
      <c r="D402" t="s">
        <v>47</v>
      </c>
      <c r="E402" t="s">
        <v>48</v>
      </c>
      <c r="F402" t="s">
        <v>22</v>
      </c>
      <c r="H402" t="str">
        <f t="shared" si="21"/>
        <v>0.0</v>
      </c>
      <c r="J402" t="s">
        <v>108</v>
      </c>
      <c r="K402" t="s">
        <v>34</v>
      </c>
    </row>
    <row r="403" spans="1:14" x14ac:dyDescent="0.3">
      <c r="A403">
        <v>4</v>
      </c>
      <c r="B403" t="s">
        <v>39</v>
      </c>
      <c r="C403" t="s">
        <v>40</v>
      </c>
      <c r="D403" t="s">
        <v>41</v>
      </c>
      <c r="E403" t="s">
        <v>42</v>
      </c>
      <c r="F403" t="s">
        <v>22</v>
      </c>
      <c r="H403" t="str">
        <f t="shared" si="21"/>
        <v>0.0</v>
      </c>
      <c r="J403" t="s">
        <v>450</v>
      </c>
      <c r="K403" t="s">
        <v>34</v>
      </c>
      <c r="L403" t="s">
        <v>44</v>
      </c>
    </row>
    <row r="404" spans="1:14" x14ac:dyDescent="0.3">
      <c r="A404">
        <v>4</v>
      </c>
      <c r="B404" t="s">
        <v>422</v>
      </c>
      <c r="C404" t="s">
        <v>30</v>
      </c>
      <c r="D404" t="s">
        <v>37</v>
      </c>
      <c r="E404" t="s">
        <v>423</v>
      </c>
      <c r="F404" t="s">
        <v>22</v>
      </c>
      <c r="H404" t="str">
        <f t="shared" si="21"/>
        <v>0.0</v>
      </c>
      <c r="J404" t="s">
        <v>33</v>
      </c>
      <c r="K404" t="s">
        <v>34</v>
      </c>
      <c r="L404" t="s">
        <v>44</v>
      </c>
    </row>
    <row r="405" spans="1:14" x14ac:dyDescent="0.3">
      <c r="A405">
        <v>4</v>
      </c>
      <c r="B405" t="s">
        <v>424</v>
      </c>
      <c r="C405" t="s">
        <v>46</v>
      </c>
      <c r="D405" t="s">
        <v>41</v>
      </c>
      <c r="E405" t="s">
        <v>425</v>
      </c>
      <c r="F405" t="s">
        <v>22</v>
      </c>
      <c r="H405" t="str">
        <f t="shared" si="21"/>
        <v>0.0</v>
      </c>
      <c r="J405" t="s">
        <v>426</v>
      </c>
      <c r="K405" t="s">
        <v>34</v>
      </c>
    </row>
    <row r="406" spans="1:14" x14ac:dyDescent="0.3">
      <c r="A406">
        <v>4</v>
      </c>
      <c r="B406" t="s">
        <v>427</v>
      </c>
      <c r="C406" t="s">
        <v>46</v>
      </c>
      <c r="D406" t="s">
        <v>127</v>
      </c>
      <c r="E406" t="s">
        <v>428</v>
      </c>
      <c r="F406" t="s">
        <v>22</v>
      </c>
      <c r="H406" t="str">
        <f t="shared" si="21"/>
        <v>0.0</v>
      </c>
      <c r="J406" t="s">
        <v>429</v>
      </c>
      <c r="K406" t="s">
        <v>34</v>
      </c>
    </row>
    <row r="407" spans="1:14" x14ac:dyDescent="0.3">
      <c r="A407">
        <v>4</v>
      </c>
      <c r="B407" t="s">
        <v>141</v>
      </c>
      <c r="C407" t="s">
        <v>142</v>
      </c>
      <c r="D407" t="s">
        <v>87</v>
      </c>
      <c r="E407" t="s">
        <v>143</v>
      </c>
      <c r="F407" t="s">
        <v>22</v>
      </c>
      <c r="H407" t="str">
        <f t="shared" si="21"/>
        <v>0.0</v>
      </c>
      <c r="J407" t="s">
        <v>430</v>
      </c>
      <c r="K407" t="s">
        <v>34</v>
      </c>
    </row>
    <row r="408" spans="1:14" x14ac:dyDescent="0.3">
      <c r="A408">
        <v>3</v>
      </c>
      <c r="B408">
        <v>101762405</v>
      </c>
      <c r="C408" t="s">
        <v>15</v>
      </c>
      <c r="D408" t="s">
        <v>59</v>
      </c>
      <c r="E408" t="s">
        <v>451</v>
      </c>
      <c r="F408" t="s">
        <v>22</v>
      </c>
      <c r="G408" t="s">
        <v>19</v>
      </c>
      <c r="H408">
        <v>1</v>
      </c>
      <c r="I408" t="str">
        <f>"0008"</f>
        <v>0008</v>
      </c>
      <c r="K408" t="s">
        <v>24</v>
      </c>
      <c r="N408" t="s">
        <v>25</v>
      </c>
    </row>
    <row r="409" spans="1:14" x14ac:dyDescent="0.3">
      <c r="A409">
        <v>4</v>
      </c>
      <c r="B409" t="s">
        <v>422</v>
      </c>
      <c r="C409" t="s">
        <v>30</v>
      </c>
      <c r="D409" t="s">
        <v>37</v>
      </c>
      <c r="E409" t="s">
        <v>423</v>
      </c>
      <c r="F409" t="s">
        <v>22</v>
      </c>
      <c r="H409" t="str">
        <f t="shared" ref="H409:H416" si="22">"0.0"</f>
        <v>0.0</v>
      </c>
      <c r="J409" t="s">
        <v>33</v>
      </c>
      <c r="K409" t="s">
        <v>34</v>
      </c>
      <c r="L409" t="s">
        <v>44</v>
      </c>
    </row>
    <row r="410" spans="1:14" x14ac:dyDescent="0.3">
      <c r="A410">
        <v>4</v>
      </c>
      <c r="B410" t="s">
        <v>427</v>
      </c>
      <c r="C410" t="s">
        <v>46</v>
      </c>
      <c r="D410" t="s">
        <v>127</v>
      </c>
      <c r="E410" t="s">
        <v>428</v>
      </c>
      <c r="F410" t="s">
        <v>22</v>
      </c>
      <c r="H410" t="str">
        <f t="shared" si="22"/>
        <v>0.0</v>
      </c>
      <c r="J410" t="s">
        <v>429</v>
      </c>
      <c r="K410" t="s">
        <v>34</v>
      </c>
    </row>
    <row r="411" spans="1:14" x14ac:dyDescent="0.3">
      <c r="A411">
        <v>4</v>
      </c>
      <c r="B411" t="s">
        <v>452</v>
      </c>
      <c r="C411" t="s">
        <v>36</v>
      </c>
      <c r="D411" t="s">
        <v>99</v>
      </c>
      <c r="E411" t="s">
        <v>453</v>
      </c>
      <c r="F411" t="s">
        <v>22</v>
      </c>
      <c r="H411" t="str">
        <f t="shared" si="22"/>
        <v>0.0</v>
      </c>
      <c r="K411" t="s">
        <v>34</v>
      </c>
    </row>
    <row r="412" spans="1:14" x14ac:dyDescent="0.3">
      <c r="A412">
        <v>4</v>
      </c>
      <c r="B412" t="s">
        <v>45</v>
      </c>
      <c r="C412" t="s">
        <v>46</v>
      </c>
      <c r="D412" t="s">
        <v>47</v>
      </c>
      <c r="E412" t="s">
        <v>48</v>
      </c>
      <c r="F412" t="s">
        <v>22</v>
      </c>
      <c r="H412" t="str">
        <f t="shared" si="22"/>
        <v>0.0</v>
      </c>
      <c r="J412" t="s">
        <v>108</v>
      </c>
      <c r="K412" t="s">
        <v>34</v>
      </c>
    </row>
    <row r="413" spans="1:14" x14ac:dyDescent="0.3">
      <c r="A413">
        <v>4</v>
      </c>
      <c r="B413" t="s">
        <v>454</v>
      </c>
      <c r="C413" t="s">
        <v>40</v>
      </c>
      <c r="D413" t="s">
        <v>384</v>
      </c>
      <c r="E413" t="s">
        <v>455</v>
      </c>
      <c r="F413" t="s">
        <v>22</v>
      </c>
      <c r="H413" t="str">
        <f t="shared" si="22"/>
        <v>0.0</v>
      </c>
      <c r="J413" t="s">
        <v>456</v>
      </c>
      <c r="K413" t="s">
        <v>34</v>
      </c>
      <c r="L413" t="s">
        <v>44</v>
      </c>
    </row>
    <row r="414" spans="1:14" x14ac:dyDescent="0.3">
      <c r="A414">
        <v>4</v>
      </c>
      <c r="B414" t="s">
        <v>39</v>
      </c>
      <c r="C414" t="s">
        <v>40</v>
      </c>
      <c r="D414" t="s">
        <v>41</v>
      </c>
      <c r="E414" t="s">
        <v>42</v>
      </c>
      <c r="F414" t="s">
        <v>22</v>
      </c>
      <c r="H414" t="str">
        <f t="shared" si="22"/>
        <v>0.0</v>
      </c>
      <c r="J414" t="s">
        <v>457</v>
      </c>
      <c r="K414" t="s">
        <v>34</v>
      </c>
      <c r="L414" t="s">
        <v>44</v>
      </c>
    </row>
    <row r="415" spans="1:14" x14ac:dyDescent="0.3">
      <c r="A415">
        <v>4</v>
      </c>
      <c r="B415" t="s">
        <v>141</v>
      </c>
      <c r="C415" t="s">
        <v>142</v>
      </c>
      <c r="D415" t="s">
        <v>87</v>
      </c>
      <c r="E415" t="s">
        <v>143</v>
      </c>
      <c r="F415" t="s">
        <v>22</v>
      </c>
      <c r="H415" t="str">
        <f t="shared" si="22"/>
        <v>0.0</v>
      </c>
      <c r="J415" t="s">
        <v>430</v>
      </c>
      <c r="K415" t="s">
        <v>34</v>
      </c>
    </row>
    <row r="416" spans="1:14" x14ac:dyDescent="0.3">
      <c r="A416">
        <v>4</v>
      </c>
      <c r="B416" t="s">
        <v>424</v>
      </c>
      <c r="C416" t="s">
        <v>46</v>
      </c>
      <c r="D416" t="s">
        <v>41</v>
      </c>
      <c r="E416" t="s">
        <v>425</v>
      </c>
      <c r="F416" t="s">
        <v>22</v>
      </c>
      <c r="H416" t="str">
        <f t="shared" si="22"/>
        <v>0.0</v>
      </c>
      <c r="J416" t="s">
        <v>426</v>
      </c>
      <c r="K416" t="s">
        <v>34</v>
      </c>
    </row>
    <row r="417" spans="1:14" x14ac:dyDescent="0.3">
      <c r="A417">
        <v>3</v>
      </c>
      <c r="B417">
        <v>101762408</v>
      </c>
      <c r="C417" t="s">
        <v>15</v>
      </c>
      <c r="D417" t="s">
        <v>16</v>
      </c>
      <c r="E417" t="s">
        <v>458</v>
      </c>
      <c r="F417" t="s">
        <v>22</v>
      </c>
      <c r="G417" t="s">
        <v>19</v>
      </c>
      <c r="H417">
        <v>1</v>
      </c>
      <c r="I417" t="str">
        <f>"0009"</f>
        <v>0009</v>
      </c>
      <c r="K417" t="s">
        <v>24</v>
      </c>
      <c r="N417" t="s">
        <v>25</v>
      </c>
    </row>
    <row r="418" spans="1:14" x14ac:dyDescent="0.3">
      <c r="A418">
        <v>4</v>
      </c>
      <c r="B418" t="s">
        <v>45</v>
      </c>
      <c r="C418" t="s">
        <v>46</v>
      </c>
      <c r="D418" t="s">
        <v>47</v>
      </c>
      <c r="E418" t="s">
        <v>48</v>
      </c>
      <c r="F418" t="s">
        <v>22</v>
      </c>
      <c r="H418" t="str">
        <f t="shared" ref="H418:H424" si="23">"0.0"</f>
        <v>0.0</v>
      </c>
      <c r="J418" t="s">
        <v>108</v>
      </c>
      <c r="K418" t="s">
        <v>34</v>
      </c>
    </row>
    <row r="419" spans="1:14" x14ac:dyDescent="0.3">
      <c r="A419">
        <v>4</v>
      </c>
      <c r="B419" t="s">
        <v>39</v>
      </c>
      <c r="C419" t="s">
        <v>40</v>
      </c>
      <c r="D419" t="s">
        <v>41</v>
      </c>
      <c r="E419" t="s">
        <v>42</v>
      </c>
      <c r="F419" t="s">
        <v>22</v>
      </c>
      <c r="H419" t="str">
        <f t="shared" si="23"/>
        <v>0.0</v>
      </c>
      <c r="J419" t="s">
        <v>459</v>
      </c>
      <c r="K419" t="s">
        <v>34</v>
      </c>
      <c r="L419" t="s">
        <v>44</v>
      </c>
    </row>
    <row r="420" spans="1:14" x14ac:dyDescent="0.3">
      <c r="A420">
        <v>4</v>
      </c>
      <c r="B420" t="s">
        <v>460</v>
      </c>
      <c r="C420" t="s">
        <v>36</v>
      </c>
      <c r="D420" t="s">
        <v>99</v>
      </c>
      <c r="E420" t="s">
        <v>461</v>
      </c>
      <c r="F420" t="s">
        <v>22</v>
      </c>
      <c r="H420" t="str">
        <f t="shared" si="23"/>
        <v>0.0</v>
      </c>
      <c r="K420" t="s">
        <v>34</v>
      </c>
    </row>
    <row r="421" spans="1:14" x14ac:dyDescent="0.3">
      <c r="A421">
        <v>4</v>
      </c>
      <c r="B421" t="s">
        <v>444</v>
      </c>
      <c r="C421" t="s">
        <v>30</v>
      </c>
      <c r="D421" t="s">
        <v>75</v>
      </c>
      <c r="E421" t="s">
        <v>445</v>
      </c>
      <c r="F421" t="s">
        <v>22</v>
      </c>
      <c r="H421" t="str">
        <f t="shared" si="23"/>
        <v>0.0</v>
      </c>
      <c r="J421" t="s">
        <v>33</v>
      </c>
      <c r="K421" t="s">
        <v>34</v>
      </c>
      <c r="L421" t="s">
        <v>44</v>
      </c>
    </row>
    <row r="422" spans="1:14" x14ac:dyDescent="0.3">
      <c r="A422">
        <v>4</v>
      </c>
      <c r="B422" t="s">
        <v>141</v>
      </c>
      <c r="C422" t="s">
        <v>142</v>
      </c>
      <c r="D422" t="s">
        <v>87</v>
      </c>
      <c r="E422" t="s">
        <v>143</v>
      </c>
      <c r="F422" t="s">
        <v>22</v>
      </c>
      <c r="H422" t="str">
        <f t="shared" si="23"/>
        <v>0.0</v>
      </c>
      <c r="J422" t="s">
        <v>430</v>
      </c>
      <c r="K422" t="s">
        <v>34</v>
      </c>
    </row>
    <row r="423" spans="1:14" x14ac:dyDescent="0.3">
      <c r="A423">
        <v>4</v>
      </c>
      <c r="B423" t="s">
        <v>427</v>
      </c>
      <c r="C423" t="s">
        <v>46</v>
      </c>
      <c r="D423" t="s">
        <v>127</v>
      </c>
      <c r="E423" t="s">
        <v>428</v>
      </c>
      <c r="F423" t="s">
        <v>22</v>
      </c>
      <c r="H423" t="str">
        <f t="shared" si="23"/>
        <v>0.0</v>
      </c>
      <c r="J423" t="s">
        <v>429</v>
      </c>
      <c r="K423" t="s">
        <v>34</v>
      </c>
    </row>
    <row r="424" spans="1:14" x14ac:dyDescent="0.3">
      <c r="A424">
        <v>4</v>
      </c>
      <c r="B424" t="s">
        <v>424</v>
      </c>
      <c r="C424" t="s">
        <v>46</v>
      </c>
      <c r="D424" t="s">
        <v>41</v>
      </c>
      <c r="E424" t="s">
        <v>425</v>
      </c>
      <c r="F424" t="s">
        <v>22</v>
      </c>
      <c r="H424" t="str">
        <f t="shared" si="23"/>
        <v>0.0</v>
      </c>
      <c r="J424" t="s">
        <v>426</v>
      </c>
      <c r="K424" t="s">
        <v>34</v>
      </c>
    </row>
    <row r="425" spans="1:14" x14ac:dyDescent="0.3">
      <c r="A425">
        <v>3</v>
      </c>
      <c r="B425">
        <v>102742670</v>
      </c>
      <c r="C425" t="s">
        <v>15</v>
      </c>
      <c r="D425" t="s">
        <v>59</v>
      </c>
      <c r="E425" t="s">
        <v>462</v>
      </c>
      <c r="F425" t="s">
        <v>22</v>
      </c>
      <c r="G425" t="s">
        <v>19</v>
      </c>
      <c r="H425">
        <v>1</v>
      </c>
      <c r="I425" t="str">
        <f>"0010"</f>
        <v>0010</v>
      </c>
      <c r="K425" t="s">
        <v>24</v>
      </c>
      <c r="N425" t="s">
        <v>25</v>
      </c>
    </row>
    <row r="426" spans="1:14" x14ac:dyDescent="0.3">
      <c r="A426">
        <v>4</v>
      </c>
      <c r="B426" t="s">
        <v>126</v>
      </c>
      <c r="C426" t="s">
        <v>40</v>
      </c>
      <c r="D426" t="s">
        <v>127</v>
      </c>
      <c r="E426" t="s">
        <v>128</v>
      </c>
      <c r="F426" t="s">
        <v>22</v>
      </c>
      <c r="H426" t="str">
        <f t="shared" ref="H426:H433" si="24">"0.0"</f>
        <v>0.0</v>
      </c>
      <c r="J426" t="s">
        <v>463</v>
      </c>
      <c r="K426" t="s">
        <v>34</v>
      </c>
      <c r="L426" t="s">
        <v>44</v>
      </c>
    </row>
    <row r="427" spans="1:14" x14ac:dyDescent="0.3">
      <c r="A427">
        <v>4</v>
      </c>
      <c r="B427" t="s">
        <v>45</v>
      </c>
      <c r="C427" t="s">
        <v>46</v>
      </c>
      <c r="D427" t="s">
        <v>47</v>
      </c>
      <c r="E427" t="s">
        <v>48</v>
      </c>
      <c r="F427" t="s">
        <v>22</v>
      </c>
      <c r="H427" t="str">
        <f t="shared" si="24"/>
        <v>0.0</v>
      </c>
      <c r="J427" t="s">
        <v>77</v>
      </c>
      <c r="K427" t="s">
        <v>34</v>
      </c>
    </row>
    <row r="428" spans="1:14" x14ac:dyDescent="0.3">
      <c r="A428">
        <v>4</v>
      </c>
      <c r="B428" t="s">
        <v>165</v>
      </c>
      <c r="C428" t="s">
        <v>166</v>
      </c>
      <c r="D428" t="s">
        <v>163</v>
      </c>
      <c r="E428" t="s">
        <v>167</v>
      </c>
      <c r="F428" t="s">
        <v>22</v>
      </c>
      <c r="H428" t="str">
        <f t="shared" si="24"/>
        <v>0.0</v>
      </c>
      <c r="J428" t="s">
        <v>464</v>
      </c>
      <c r="K428" t="s">
        <v>34</v>
      </c>
      <c r="L428" t="s">
        <v>44</v>
      </c>
    </row>
    <row r="429" spans="1:14" x14ac:dyDescent="0.3">
      <c r="A429">
        <v>4</v>
      </c>
      <c r="B429" t="s">
        <v>117</v>
      </c>
      <c r="C429" t="s">
        <v>40</v>
      </c>
      <c r="D429" t="s">
        <v>118</v>
      </c>
      <c r="E429" t="s">
        <v>119</v>
      </c>
      <c r="F429" t="s">
        <v>22</v>
      </c>
      <c r="H429" t="str">
        <f t="shared" si="24"/>
        <v>0.0</v>
      </c>
      <c r="J429" t="s">
        <v>465</v>
      </c>
      <c r="K429" t="s">
        <v>34</v>
      </c>
      <c r="L429" t="s">
        <v>44</v>
      </c>
    </row>
    <row r="430" spans="1:14" x14ac:dyDescent="0.3">
      <c r="A430">
        <v>4</v>
      </c>
      <c r="B430" t="s">
        <v>123</v>
      </c>
      <c r="C430" t="s">
        <v>30</v>
      </c>
      <c r="D430" t="s">
        <v>99</v>
      </c>
      <c r="E430" t="s">
        <v>124</v>
      </c>
      <c r="F430" t="s">
        <v>22</v>
      </c>
      <c r="H430" t="str">
        <f t="shared" si="24"/>
        <v>0.0</v>
      </c>
      <c r="J430" t="s">
        <v>33</v>
      </c>
      <c r="K430" t="s">
        <v>34</v>
      </c>
    </row>
    <row r="431" spans="1:14" x14ac:dyDescent="0.3">
      <c r="A431">
        <v>4</v>
      </c>
      <c r="B431">
        <v>102742671</v>
      </c>
      <c r="C431" t="s">
        <v>36</v>
      </c>
      <c r="D431" t="s">
        <v>59</v>
      </c>
      <c r="E431" t="s">
        <v>466</v>
      </c>
      <c r="F431" t="s">
        <v>22</v>
      </c>
      <c r="H431" t="str">
        <f t="shared" si="24"/>
        <v>0.0</v>
      </c>
      <c r="K431" t="s">
        <v>34</v>
      </c>
    </row>
    <row r="432" spans="1:14" x14ac:dyDescent="0.3">
      <c r="A432">
        <v>4</v>
      </c>
      <c r="B432">
        <v>100530979</v>
      </c>
      <c r="C432" t="s">
        <v>15</v>
      </c>
      <c r="D432" t="s">
        <v>16</v>
      </c>
      <c r="E432" t="s">
        <v>467</v>
      </c>
      <c r="F432" t="s">
        <v>22</v>
      </c>
      <c r="G432" t="s">
        <v>19</v>
      </c>
      <c r="H432" t="str">
        <f t="shared" si="24"/>
        <v>0.0</v>
      </c>
      <c r="I432" t="str">
        <f>"0001"</f>
        <v>0001</v>
      </c>
      <c r="J432" t="s">
        <v>468</v>
      </c>
      <c r="K432" t="s">
        <v>24</v>
      </c>
      <c r="N432" t="s">
        <v>28</v>
      </c>
    </row>
    <row r="433" spans="1:14" x14ac:dyDescent="0.3">
      <c r="A433">
        <v>4</v>
      </c>
      <c r="B433">
        <v>100530980</v>
      </c>
      <c r="C433" t="s">
        <v>15</v>
      </c>
      <c r="D433" t="s">
        <v>59</v>
      </c>
      <c r="E433" t="s">
        <v>469</v>
      </c>
      <c r="F433" t="s">
        <v>22</v>
      </c>
      <c r="G433" t="s">
        <v>19</v>
      </c>
      <c r="H433" t="str">
        <f t="shared" si="24"/>
        <v>0.0</v>
      </c>
      <c r="I433" t="str">
        <f>"0002"</f>
        <v>0002</v>
      </c>
      <c r="J433" t="s">
        <v>470</v>
      </c>
      <c r="K433" t="s">
        <v>24</v>
      </c>
      <c r="N433" t="s">
        <v>28</v>
      </c>
    </row>
    <row r="434" spans="1:14" x14ac:dyDescent="0.3">
      <c r="A434">
        <v>3</v>
      </c>
      <c r="B434">
        <v>102742921</v>
      </c>
      <c r="C434" t="s">
        <v>15</v>
      </c>
      <c r="D434" t="s">
        <v>59</v>
      </c>
      <c r="E434" t="s">
        <v>471</v>
      </c>
      <c r="F434" t="s">
        <v>22</v>
      </c>
      <c r="G434" t="s">
        <v>19</v>
      </c>
      <c r="H434">
        <v>1</v>
      </c>
      <c r="I434" t="str">
        <f>"0011"</f>
        <v>0011</v>
      </c>
      <c r="K434" t="s">
        <v>24</v>
      </c>
      <c r="N434" t="s">
        <v>25</v>
      </c>
    </row>
    <row r="435" spans="1:14" x14ac:dyDescent="0.3">
      <c r="A435">
        <v>4</v>
      </c>
      <c r="B435" t="s">
        <v>427</v>
      </c>
      <c r="C435" t="s">
        <v>46</v>
      </c>
      <c r="D435" t="s">
        <v>127</v>
      </c>
      <c r="E435" t="s">
        <v>428</v>
      </c>
      <c r="F435" t="s">
        <v>22</v>
      </c>
      <c r="H435" t="str">
        <f t="shared" ref="H435:H442" si="25">"0.0"</f>
        <v>0.0</v>
      </c>
      <c r="J435" t="s">
        <v>429</v>
      </c>
      <c r="K435" t="s">
        <v>34</v>
      </c>
    </row>
    <row r="436" spans="1:14" x14ac:dyDescent="0.3">
      <c r="A436">
        <v>4</v>
      </c>
      <c r="B436" t="s">
        <v>39</v>
      </c>
      <c r="C436" t="s">
        <v>40</v>
      </c>
      <c r="D436" t="s">
        <v>41</v>
      </c>
      <c r="E436" t="s">
        <v>42</v>
      </c>
      <c r="F436" t="s">
        <v>22</v>
      </c>
      <c r="H436" t="str">
        <f t="shared" si="25"/>
        <v>0.0</v>
      </c>
      <c r="J436" t="s">
        <v>472</v>
      </c>
      <c r="K436" t="s">
        <v>34</v>
      </c>
      <c r="L436" t="s">
        <v>44</v>
      </c>
    </row>
    <row r="437" spans="1:14" x14ac:dyDescent="0.3">
      <c r="A437">
        <v>4</v>
      </c>
      <c r="B437" t="s">
        <v>444</v>
      </c>
      <c r="C437" t="s">
        <v>30</v>
      </c>
      <c r="D437" t="s">
        <v>75</v>
      </c>
      <c r="E437" t="s">
        <v>445</v>
      </c>
      <c r="F437" t="s">
        <v>22</v>
      </c>
      <c r="H437" t="str">
        <f t="shared" si="25"/>
        <v>0.0</v>
      </c>
      <c r="J437" t="s">
        <v>33</v>
      </c>
      <c r="K437" t="s">
        <v>34</v>
      </c>
      <c r="L437" t="s">
        <v>44</v>
      </c>
    </row>
    <row r="438" spans="1:14" x14ac:dyDescent="0.3">
      <c r="A438">
        <v>4</v>
      </c>
      <c r="B438">
        <v>102742731</v>
      </c>
      <c r="C438" t="s">
        <v>36</v>
      </c>
      <c r="D438" t="s">
        <v>59</v>
      </c>
      <c r="E438" t="s">
        <v>473</v>
      </c>
      <c r="F438" t="s">
        <v>22</v>
      </c>
      <c r="H438" t="str">
        <f t="shared" si="25"/>
        <v>0.0</v>
      </c>
      <c r="K438" t="s">
        <v>34</v>
      </c>
    </row>
    <row r="439" spans="1:14" x14ac:dyDescent="0.3">
      <c r="A439">
        <v>4</v>
      </c>
      <c r="B439" t="s">
        <v>45</v>
      </c>
      <c r="C439" t="s">
        <v>46</v>
      </c>
      <c r="D439" t="s">
        <v>47</v>
      </c>
      <c r="E439" t="s">
        <v>48</v>
      </c>
      <c r="F439" t="s">
        <v>22</v>
      </c>
      <c r="H439" t="str">
        <f t="shared" si="25"/>
        <v>0.0</v>
      </c>
      <c r="J439" t="s">
        <v>108</v>
      </c>
      <c r="K439" t="s">
        <v>34</v>
      </c>
    </row>
    <row r="440" spans="1:14" x14ac:dyDescent="0.3">
      <c r="A440">
        <v>4</v>
      </c>
      <c r="B440" t="s">
        <v>141</v>
      </c>
      <c r="C440" t="s">
        <v>142</v>
      </c>
      <c r="D440" t="s">
        <v>87</v>
      </c>
      <c r="E440" t="s">
        <v>143</v>
      </c>
      <c r="F440" t="s">
        <v>22</v>
      </c>
      <c r="H440" t="str">
        <f t="shared" si="25"/>
        <v>0.0</v>
      </c>
      <c r="J440" t="s">
        <v>430</v>
      </c>
      <c r="K440" t="s">
        <v>34</v>
      </c>
    </row>
    <row r="441" spans="1:14" x14ac:dyDescent="0.3">
      <c r="A441">
        <v>4</v>
      </c>
      <c r="B441" t="s">
        <v>424</v>
      </c>
      <c r="C441" t="s">
        <v>46</v>
      </c>
      <c r="D441" t="s">
        <v>41</v>
      </c>
      <c r="E441" t="s">
        <v>425</v>
      </c>
      <c r="F441" t="s">
        <v>22</v>
      </c>
      <c r="H441" t="str">
        <f t="shared" si="25"/>
        <v>0.0</v>
      </c>
      <c r="J441" t="s">
        <v>426</v>
      </c>
      <c r="K441" t="s">
        <v>34</v>
      </c>
    </row>
    <row r="442" spans="1:14" x14ac:dyDescent="0.3">
      <c r="A442">
        <v>4</v>
      </c>
      <c r="B442">
        <v>100594907</v>
      </c>
      <c r="C442" t="s">
        <v>15</v>
      </c>
      <c r="D442" t="s">
        <v>37</v>
      </c>
      <c r="E442" t="s">
        <v>474</v>
      </c>
      <c r="F442" t="s">
        <v>22</v>
      </c>
      <c r="G442" t="s">
        <v>19</v>
      </c>
      <c r="H442" t="str">
        <f t="shared" si="25"/>
        <v>0.0</v>
      </c>
      <c r="I442">
        <v>8001</v>
      </c>
      <c r="J442" t="s">
        <v>475</v>
      </c>
      <c r="K442" t="s">
        <v>24</v>
      </c>
      <c r="N442" t="s">
        <v>28</v>
      </c>
    </row>
    <row r="443" spans="1:14" x14ac:dyDescent="0.3">
      <c r="A443">
        <v>3</v>
      </c>
      <c r="B443">
        <v>102775887</v>
      </c>
      <c r="C443" t="s">
        <v>15</v>
      </c>
      <c r="D443" t="s">
        <v>16</v>
      </c>
      <c r="E443" t="s">
        <v>476</v>
      </c>
      <c r="F443" t="s">
        <v>22</v>
      </c>
      <c r="G443" t="s">
        <v>19</v>
      </c>
      <c r="H443">
        <v>1</v>
      </c>
      <c r="I443" t="str">
        <f>"0014"</f>
        <v>0014</v>
      </c>
      <c r="K443" t="s">
        <v>24</v>
      </c>
      <c r="N443" t="s">
        <v>25</v>
      </c>
    </row>
    <row r="444" spans="1:14" x14ac:dyDescent="0.3">
      <c r="A444">
        <v>4</v>
      </c>
      <c r="B444" t="s">
        <v>141</v>
      </c>
      <c r="C444" t="s">
        <v>142</v>
      </c>
      <c r="D444" t="s">
        <v>87</v>
      </c>
      <c r="E444" t="s">
        <v>143</v>
      </c>
      <c r="F444" t="s">
        <v>22</v>
      </c>
      <c r="H444" t="str">
        <f t="shared" ref="H444:H451" si="26">"0.0"</f>
        <v>0.0</v>
      </c>
      <c r="J444" t="s">
        <v>430</v>
      </c>
      <c r="K444" t="s">
        <v>34</v>
      </c>
    </row>
    <row r="445" spans="1:14" x14ac:dyDescent="0.3">
      <c r="A445">
        <v>4</v>
      </c>
      <c r="B445" t="s">
        <v>422</v>
      </c>
      <c r="C445" t="s">
        <v>30</v>
      </c>
      <c r="D445" t="s">
        <v>37</v>
      </c>
      <c r="E445" t="s">
        <v>423</v>
      </c>
      <c r="F445" t="s">
        <v>22</v>
      </c>
      <c r="H445" t="str">
        <f t="shared" si="26"/>
        <v>0.0</v>
      </c>
      <c r="J445" t="s">
        <v>33</v>
      </c>
      <c r="K445" t="s">
        <v>34</v>
      </c>
      <c r="L445" t="s">
        <v>44</v>
      </c>
    </row>
    <row r="446" spans="1:14" x14ac:dyDescent="0.3">
      <c r="A446">
        <v>4</v>
      </c>
      <c r="B446" t="s">
        <v>126</v>
      </c>
      <c r="C446" t="s">
        <v>40</v>
      </c>
      <c r="D446" t="s">
        <v>127</v>
      </c>
      <c r="E446" t="s">
        <v>128</v>
      </c>
      <c r="F446" t="s">
        <v>22</v>
      </c>
      <c r="H446" t="str">
        <f t="shared" si="26"/>
        <v>0.0</v>
      </c>
      <c r="J446" t="s">
        <v>477</v>
      </c>
      <c r="K446" t="s">
        <v>34</v>
      </c>
      <c r="L446" t="s">
        <v>44</v>
      </c>
    </row>
    <row r="447" spans="1:14" x14ac:dyDescent="0.3">
      <c r="A447">
        <v>4</v>
      </c>
      <c r="B447" t="s">
        <v>45</v>
      </c>
      <c r="C447" t="s">
        <v>46</v>
      </c>
      <c r="D447" t="s">
        <v>47</v>
      </c>
      <c r="E447" t="s">
        <v>48</v>
      </c>
      <c r="F447" t="s">
        <v>22</v>
      </c>
      <c r="H447" t="str">
        <f t="shared" si="26"/>
        <v>0.0</v>
      </c>
      <c r="J447" t="s">
        <v>108</v>
      </c>
      <c r="K447" t="s">
        <v>34</v>
      </c>
    </row>
    <row r="448" spans="1:14" x14ac:dyDescent="0.3">
      <c r="A448">
        <v>4</v>
      </c>
      <c r="B448" t="s">
        <v>454</v>
      </c>
      <c r="C448" t="s">
        <v>40</v>
      </c>
      <c r="D448" t="s">
        <v>384</v>
      </c>
      <c r="E448" t="s">
        <v>455</v>
      </c>
      <c r="F448" t="s">
        <v>22</v>
      </c>
      <c r="H448" t="str">
        <f t="shared" si="26"/>
        <v>0.0</v>
      </c>
      <c r="J448" t="s">
        <v>478</v>
      </c>
      <c r="K448" t="s">
        <v>34</v>
      </c>
      <c r="L448" t="s">
        <v>44</v>
      </c>
    </row>
    <row r="449" spans="1:14" x14ac:dyDescent="0.3">
      <c r="A449">
        <v>4</v>
      </c>
      <c r="B449" t="s">
        <v>424</v>
      </c>
      <c r="C449" t="s">
        <v>46</v>
      </c>
      <c r="D449" t="s">
        <v>41</v>
      </c>
      <c r="E449" t="s">
        <v>425</v>
      </c>
      <c r="F449" t="s">
        <v>22</v>
      </c>
      <c r="H449" t="str">
        <f t="shared" si="26"/>
        <v>0.0</v>
      </c>
      <c r="J449" t="s">
        <v>426</v>
      </c>
      <c r="K449" t="s">
        <v>34</v>
      </c>
    </row>
    <row r="450" spans="1:14" x14ac:dyDescent="0.3">
      <c r="A450">
        <v>4</v>
      </c>
      <c r="B450" t="s">
        <v>427</v>
      </c>
      <c r="C450" t="s">
        <v>46</v>
      </c>
      <c r="D450" t="s">
        <v>127</v>
      </c>
      <c r="E450" t="s">
        <v>428</v>
      </c>
      <c r="F450" t="s">
        <v>22</v>
      </c>
      <c r="H450" t="str">
        <f t="shared" si="26"/>
        <v>0.0</v>
      </c>
      <c r="J450" t="s">
        <v>429</v>
      </c>
      <c r="K450" t="s">
        <v>34</v>
      </c>
    </row>
    <row r="451" spans="1:14" x14ac:dyDescent="0.3">
      <c r="A451">
        <v>4</v>
      </c>
      <c r="B451" t="s">
        <v>479</v>
      </c>
      <c r="C451" t="s">
        <v>36</v>
      </c>
      <c r="D451" t="s">
        <v>59</v>
      </c>
      <c r="E451" t="s">
        <v>480</v>
      </c>
      <c r="F451" t="s">
        <v>22</v>
      </c>
      <c r="H451" t="str">
        <f t="shared" si="26"/>
        <v>0.0</v>
      </c>
      <c r="K451" t="s">
        <v>34</v>
      </c>
    </row>
    <row r="452" spans="1:14" x14ac:dyDescent="0.3">
      <c r="A452">
        <v>3</v>
      </c>
      <c r="B452">
        <v>101762414</v>
      </c>
      <c r="C452" t="s">
        <v>15</v>
      </c>
      <c r="D452" t="s">
        <v>16</v>
      </c>
      <c r="E452" t="s">
        <v>481</v>
      </c>
      <c r="F452" t="s">
        <v>22</v>
      </c>
      <c r="G452" t="s">
        <v>19</v>
      </c>
      <c r="H452">
        <v>1</v>
      </c>
      <c r="I452" t="str">
        <f>"0015"</f>
        <v>0015</v>
      </c>
      <c r="K452" t="s">
        <v>24</v>
      </c>
      <c r="N452" t="s">
        <v>25</v>
      </c>
    </row>
    <row r="453" spans="1:14" x14ac:dyDescent="0.3">
      <c r="A453">
        <v>4</v>
      </c>
      <c r="B453" t="s">
        <v>482</v>
      </c>
      <c r="C453" t="s">
        <v>36</v>
      </c>
      <c r="D453" t="s">
        <v>67</v>
      </c>
      <c r="E453" t="s">
        <v>483</v>
      </c>
      <c r="F453" t="s">
        <v>22</v>
      </c>
      <c r="H453" t="str">
        <f t="shared" ref="H453:H459" si="27">"0.0"</f>
        <v>0.0</v>
      </c>
      <c r="K453" t="s">
        <v>34</v>
      </c>
    </row>
    <row r="454" spans="1:14" x14ac:dyDescent="0.3">
      <c r="A454">
        <v>4</v>
      </c>
      <c r="B454" t="s">
        <v>39</v>
      </c>
      <c r="C454" t="s">
        <v>40</v>
      </c>
      <c r="D454" t="s">
        <v>41</v>
      </c>
      <c r="E454" t="s">
        <v>42</v>
      </c>
      <c r="F454" t="s">
        <v>22</v>
      </c>
      <c r="H454" t="str">
        <f t="shared" si="27"/>
        <v>0.0</v>
      </c>
      <c r="J454" t="s">
        <v>446</v>
      </c>
      <c r="K454" t="s">
        <v>34</v>
      </c>
      <c r="L454" t="s">
        <v>44</v>
      </c>
    </row>
    <row r="455" spans="1:14" x14ac:dyDescent="0.3">
      <c r="A455">
        <v>4</v>
      </c>
      <c r="B455" t="s">
        <v>45</v>
      </c>
      <c r="C455" t="s">
        <v>46</v>
      </c>
      <c r="D455" t="s">
        <v>47</v>
      </c>
      <c r="E455" t="s">
        <v>48</v>
      </c>
      <c r="F455" t="s">
        <v>22</v>
      </c>
      <c r="H455" t="str">
        <f t="shared" si="27"/>
        <v>0.0</v>
      </c>
      <c r="J455" t="s">
        <v>108</v>
      </c>
      <c r="K455" t="s">
        <v>34</v>
      </c>
    </row>
    <row r="456" spans="1:14" x14ac:dyDescent="0.3">
      <c r="A456">
        <v>4</v>
      </c>
      <c r="B456" t="s">
        <v>422</v>
      </c>
      <c r="C456" t="s">
        <v>30</v>
      </c>
      <c r="D456" t="s">
        <v>37</v>
      </c>
      <c r="E456" t="s">
        <v>423</v>
      </c>
      <c r="F456" t="s">
        <v>22</v>
      </c>
      <c r="H456" t="str">
        <f t="shared" si="27"/>
        <v>0.0</v>
      </c>
      <c r="J456" t="s">
        <v>33</v>
      </c>
      <c r="K456" t="s">
        <v>34</v>
      </c>
      <c r="L456" t="s">
        <v>44</v>
      </c>
    </row>
    <row r="457" spans="1:14" x14ac:dyDescent="0.3">
      <c r="A457">
        <v>4</v>
      </c>
      <c r="B457" t="s">
        <v>424</v>
      </c>
      <c r="C457" t="s">
        <v>46</v>
      </c>
      <c r="D457" t="s">
        <v>41</v>
      </c>
      <c r="E457" t="s">
        <v>425</v>
      </c>
      <c r="F457" t="s">
        <v>22</v>
      </c>
      <c r="H457" t="str">
        <f t="shared" si="27"/>
        <v>0.0</v>
      </c>
      <c r="J457" t="s">
        <v>426</v>
      </c>
      <c r="K457" t="s">
        <v>34</v>
      </c>
    </row>
    <row r="458" spans="1:14" x14ac:dyDescent="0.3">
      <c r="A458">
        <v>4</v>
      </c>
      <c r="B458" t="s">
        <v>427</v>
      </c>
      <c r="C458" t="s">
        <v>46</v>
      </c>
      <c r="D458" t="s">
        <v>127</v>
      </c>
      <c r="E458" t="s">
        <v>428</v>
      </c>
      <c r="F458" t="s">
        <v>22</v>
      </c>
      <c r="H458" t="str">
        <f t="shared" si="27"/>
        <v>0.0</v>
      </c>
      <c r="J458" t="s">
        <v>429</v>
      </c>
      <c r="K458" t="s">
        <v>34</v>
      </c>
    </row>
    <row r="459" spans="1:14" x14ac:dyDescent="0.3">
      <c r="A459">
        <v>4</v>
      </c>
      <c r="B459" t="s">
        <v>141</v>
      </c>
      <c r="C459" t="s">
        <v>142</v>
      </c>
      <c r="D459" t="s">
        <v>87</v>
      </c>
      <c r="E459" t="s">
        <v>143</v>
      </c>
      <c r="F459" t="s">
        <v>22</v>
      </c>
      <c r="H459" t="str">
        <f t="shared" si="27"/>
        <v>0.0</v>
      </c>
      <c r="J459" t="s">
        <v>430</v>
      </c>
      <c r="K459" t="s">
        <v>34</v>
      </c>
    </row>
    <row r="460" spans="1:14" x14ac:dyDescent="0.3">
      <c r="A460">
        <v>3</v>
      </c>
      <c r="B460">
        <v>100529213</v>
      </c>
      <c r="C460" t="s">
        <v>15</v>
      </c>
      <c r="D460" t="s">
        <v>59</v>
      </c>
      <c r="E460" t="s">
        <v>484</v>
      </c>
      <c r="F460" t="s">
        <v>22</v>
      </c>
      <c r="G460" t="s">
        <v>19</v>
      </c>
      <c r="H460">
        <v>1</v>
      </c>
      <c r="I460" t="str">
        <f>"0016"</f>
        <v>0016</v>
      </c>
      <c r="K460" t="s">
        <v>24</v>
      </c>
      <c r="N460" t="s">
        <v>25</v>
      </c>
    </row>
    <row r="461" spans="1:14" x14ac:dyDescent="0.3">
      <c r="A461">
        <v>4</v>
      </c>
      <c r="B461" t="s">
        <v>45</v>
      </c>
      <c r="C461" t="s">
        <v>46</v>
      </c>
      <c r="D461" t="s">
        <v>47</v>
      </c>
      <c r="E461" t="s">
        <v>48</v>
      </c>
      <c r="F461" t="s">
        <v>22</v>
      </c>
      <c r="H461" t="str">
        <f>"0.0"</f>
        <v>0.0</v>
      </c>
      <c r="J461" t="s">
        <v>108</v>
      </c>
      <c r="K461" t="s">
        <v>34</v>
      </c>
    </row>
    <row r="462" spans="1:14" x14ac:dyDescent="0.3">
      <c r="A462">
        <v>4</v>
      </c>
      <c r="B462" t="s">
        <v>134</v>
      </c>
      <c r="C462" t="s">
        <v>30</v>
      </c>
      <c r="D462" t="s">
        <v>118</v>
      </c>
      <c r="E462" t="s">
        <v>135</v>
      </c>
      <c r="F462" t="s">
        <v>22</v>
      </c>
      <c r="H462" t="str">
        <f>"0.0"</f>
        <v>0.0</v>
      </c>
      <c r="K462" t="s">
        <v>34</v>
      </c>
    </row>
    <row r="463" spans="1:14" x14ac:dyDescent="0.3">
      <c r="A463">
        <v>4</v>
      </c>
      <c r="B463" t="s">
        <v>117</v>
      </c>
      <c r="C463" t="s">
        <v>40</v>
      </c>
      <c r="D463" t="s">
        <v>118</v>
      </c>
      <c r="E463" t="s">
        <v>119</v>
      </c>
      <c r="F463" t="s">
        <v>22</v>
      </c>
      <c r="H463" t="str">
        <f>"0.0"</f>
        <v>0.0</v>
      </c>
      <c r="J463" t="s">
        <v>485</v>
      </c>
      <c r="K463" t="s">
        <v>34</v>
      </c>
      <c r="L463" t="s">
        <v>44</v>
      </c>
    </row>
    <row r="464" spans="1:14" x14ac:dyDescent="0.3">
      <c r="A464">
        <v>4</v>
      </c>
      <c r="B464" t="s">
        <v>126</v>
      </c>
      <c r="C464" t="s">
        <v>40</v>
      </c>
      <c r="D464" t="s">
        <v>127</v>
      </c>
      <c r="E464" t="s">
        <v>128</v>
      </c>
      <c r="F464" t="s">
        <v>22</v>
      </c>
      <c r="H464" t="str">
        <f>"0.0"</f>
        <v>0.0</v>
      </c>
      <c r="J464" t="s">
        <v>129</v>
      </c>
      <c r="K464" t="s">
        <v>34</v>
      </c>
      <c r="L464" t="s">
        <v>44</v>
      </c>
    </row>
    <row r="465" spans="1:14" x14ac:dyDescent="0.3">
      <c r="A465">
        <v>4</v>
      </c>
      <c r="B465" t="s">
        <v>486</v>
      </c>
      <c r="C465" t="s">
        <v>36</v>
      </c>
      <c r="D465" t="s">
        <v>20</v>
      </c>
      <c r="E465" t="s">
        <v>487</v>
      </c>
      <c r="F465" t="s">
        <v>22</v>
      </c>
      <c r="H465" t="str">
        <f>"0.0"</f>
        <v>0.0</v>
      </c>
      <c r="K465" t="s">
        <v>34</v>
      </c>
    </row>
    <row r="466" spans="1:14" x14ac:dyDescent="0.3">
      <c r="A466">
        <v>3</v>
      </c>
      <c r="B466">
        <v>100154655</v>
      </c>
      <c r="C466" t="s">
        <v>15</v>
      </c>
      <c r="D466" t="s">
        <v>59</v>
      </c>
      <c r="E466" t="s">
        <v>276</v>
      </c>
      <c r="F466" t="s">
        <v>22</v>
      </c>
      <c r="G466" t="s">
        <v>19</v>
      </c>
      <c r="H466">
        <v>1</v>
      </c>
      <c r="I466" t="str">
        <f>"0017"</f>
        <v>0017</v>
      </c>
      <c r="K466" t="s">
        <v>24</v>
      </c>
      <c r="N466" t="s">
        <v>25</v>
      </c>
    </row>
    <row r="467" spans="1:14" x14ac:dyDescent="0.3">
      <c r="A467">
        <v>4</v>
      </c>
      <c r="B467" t="s">
        <v>45</v>
      </c>
      <c r="C467" t="s">
        <v>46</v>
      </c>
      <c r="D467" t="s">
        <v>47</v>
      </c>
      <c r="E467" t="s">
        <v>48</v>
      </c>
      <c r="F467" t="s">
        <v>22</v>
      </c>
      <c r="H467" t="str">
        <f>"0.0"</f>
        <v>0.0</v>
      </c>
      <c r="K467" t="s">
        <v>34</v>
      </c>
    </row>
    <row r="468" spans="1:14" x14ac:dyDescent="0.3">
      <c r="A468">
        <v>4</v>
      </c>
      <c r="B468" t="s">
        <v>277</v>
      </c>
      <c r="C468" t="s">
        <v>261</v>
      </c>
      <c r="D468" t="s">
        <v>67</v>
      </c>
      <c r="E468" t="s">
        <v>278</v>
      </c>
      <c r="F468" t="s">
        <v>22</v>
      </c>
      <c r="H468" t="str">
        <f>"0.0"</f>
        <v>0.0</v>
      </c>
      <c r="K468" t="s">
        <v>34</v>
      </c>
    </row>
    <row r="469" spans="1:14" x14ac:dyDescent="0.3">
      <c r="A469">
        <v>4</v>
      </c>
      <c r="B469" t="s">
        <v>277</v>
      </c>
      <c r="C469" t="s">
        <v>36</v>
      </c>
      <c r="D469" t="s">
        <v>67</v>
      </c>
      <c r="E469" t="s">
        <v>276</v>
      </c>
      <c r="F469" t="s">
        <v>22</v>
      </c>
      <c r="H469" t="str">
        <f>"0.0"</f>
        <v>0.0</v>
      </c>
      <c r="K469" t="s">
        <v>34</v>
      </c>
    </row>
    <row r="470" spans="1:14" x14ac:dyDescent="0.3">
      <c r="A470">
        <v>4</v>
      </c>
      <c r="B470" t="s">
        <v>204</v>
      </c>
      <c r="C470" t="s">
        <v>40</v>
      </c>
      <c r="D470" t="s">
        <v>205</v>
      </c>
      <c r="E470" t="s">
        <v>206</v>
      </c>
      <c r="F470" t="s">
        <v>22</v>
      </c>
      <c r="H470" t="str">
        <f>"0.0"</f>
        <v>0.0</v>
      </c>
      <c r="K470" t="s">
        <v>34</v>
      </c>
      <c r="L470" t="s">
        <v>44</v>
      </c>
    </row>
    <row r="471" spans="1:14" x14ac:dyDescent="0.3">
      <c r="A471">
        <v>4</v>
      </c>
      <c r="B471" t="s">
        <v>123</v>
      </c>
      <c r="C471" t="s">
        <v>30</v>
      </c>
      <c r="D471" t="s">
        <v>99</v>
      </c>
      <c r="E471" t="s">
        <v>124</v>
      </c>
      <c r="F471" t="s">
        <v>22</v>
      </c>
      <c r="H471" t="str">
        <f>"0.0"</f>
        <v>0.0</v>
      </c>
      <c r="K471" t="s">
        <v>34</v>
      </c>
    </row>
    <row r="472" spans="1:14" x14ac:dyDescent="0.3">
      <c r="A472">
        <v>3</v>
      </c>
      <c r="B472">
        <v>100152700</v>
      </c>
      <c r="C472" t="s">
        <v>15</v>
      </c>
      <c r="D472" t="s">
        <v>31</v>
      </c>
      <c r="E472" t="s">
        <v>160</v>
      </c>
      <c r="F472" t="s">
        <v>22</v>
      </c>
      <c r="G472" t="s">
        <v>19</v>
      </c>
      <c r="H472">
        <v>1</v>
      </c>
      <c r="I472" t="str">
        <f>"0018"</f>
        <v>0018</v>
      </c>
      <c r="K472" t="s">
        <v>24</v>
      </c>
      <c r="N472" t="s">
        <v>25</v>
      </c>
    </row>
    <row r="473" spans="1:14" x14ac:dyDescent="0.3">
      <c r="A473">
        <v>4</v>
      </c>
      <c r="B473" t="s">
        <v>117</v>
      </c>
      <c r="C473" t="s">
        <v>40</v>
      </c>
      <c r="D473" t="s">
        <v>118</v>
      </c>
      <c r="E473" t="s">
        <v>119</v>
      </c>
      <c r="F473" t="s">
        <v>22</v>
      </c>
      <c r="H473" t="str">
        <f t="shared" ref="H473:H479" si="28">"0.0"</f>
        <v>0.0</v>
      </c>
      <c r="J473" t="s">
        <v>161</v>
      </c>
      <c r="K473" t="s">
        <v>34</v>
      </c>
      <c r="L473" t="s">
        <v>44</v>
      </c>
    </row>
    <row r="474" spans="1:14" x14ac:dyDescent="0.3">
      <c r="A474">
        <v>4</v>
      </c>
      <c r="B474" t="s">
        <v>162</v>
      </c>
      <c r="C474" t="s">
        <v>36</v>
      </c>
      <c r="D474" t="s">
        <v>163</v>
      </c>
      <c r="E474" t="s">
        <v>164</v>
      </c>
      <c r="F474" t="s">
        <v>22</v>
      </c>
      <c r="H474" t="str">
        <f t="shared" si="28"/>
        <v>0.0</v>
      </c>
      <c r="K474" t="s">
        <v>34</v>
      </c>
    </row>
    <row r="475" spans="1:14" x14ac:dyDescent="0.3">
      <c r="A475">
        <v>4</v>
      </c>
      <c r="B475" t="s">
        <v>165</v>
      </c>
      <c r="C475" t="s">
        <v>166</v>
      </c>
      <c r="D475" t="s">
        <v>163</v>
      </c>
      <c r="E475" t="s">
        <v>167</v>
      </c>
      <c r="F475" t="s">
        <v>22</v>
      </c>
      <c r="H475" t="str">
        <f t="shared" si="28"/>
        <v>0.0</v>
      </c>
      <c r="J475" t="s">
        <v>168</v>
      </c>
      <c r="K475" t="s">
        <v>34</v>
      </c>
      <c r="L475" t="s">
        <v>44</v>
      </c>
    </row>
    <row r="476" spans="1:14" x14ac:dyDescent="0.3">
      <c r="A476">
        <v>4</v>
      </c>
      <c r="B476" t="s">
        <v>45</v>
      </c>
      <c r="C476" t="s">
        <v>46</v>
      </c>
      <c r="D476" t="s">
        <v>47</v>
      </c>
      <c r="E476" t="s">
        <v>48</v>
      </c>
      <c r="F476" t="s">
        <v>22</v>
      </c>
      <c r="H476" t="str">
        <f t="shared" si="28"/>
        <v>0.0</v>
      </c>
      <c r="J476" t="s">
        <v>169</v>
      </c>
      <c r="K476" t="s">
        <v>34</v>
      </c>
    </row>
    <row r="477" spans="1:14" x14ac:dyDescent="0.3">
      <c r="A477">
        <v>4</v>
      </c>
      <c r="B477" t="s">
        <v>123</v>
      </c>
      <c r="C477" t="s">
        <v>30</v>
      </c>
      <c r="D477" t="s">
        <v>99</v>
      </c>
      <c r="E477" t="s">
        <v>124</v>
      </c>
      <c r="F477" t="s">
        <v>22</v>
      </c>
      <c r="H477" t="str">
        <f t="shared" si="28"/>
        <v>0.0</v>
      </c>
      <c r="J477" t="s">
        <v>33</v>
      </c>
      <c r="K477" t="s">
        <v>34</v>
      </c>
    </row>
    <row r="478" spans="1:14" x14ac:dyDescent="0.3">
      <c r="A478">
        <v>4</v>
      </c>
      <c r="B478">
        <v>100366679</v>
      </c>
      <c r="C478" t="s">
        <v>15</v>
      </c>
      <c r="D478" t="s">
        <v>16</v>
      </c>
      <c r="E478" t="s">
        <v>170</v>
      </c>
      <c r="F478" t="s">
        <v>22</v>
      </c>
      <c r="G478" t="s">
        <v>19</v>
      </c>
      <c r="H478" t="str">
        <f t="shared" si="28"/>
        <v>0.0</v>
      </c>
      <c r="I478" t="str">
        <f>"0010"</f>
        <v>0010</v>
      </c>
      <c r="J478" t="s">
        <v>171</v>
      </c>
      <c r="K478" t="s">
        <v>24</v>
      </c>
      <c r="N478" t="s">
        <v>28</v>
      </c>
    </row>
    <row r="479" spans="1:14" x14ac:dyDescent="0.3">
      <c r="A479">
        <v>4</v>
      </c>
      <c r="B479">
        <v>100366684</v>
      </c>
      <c r="C479" t="s">
        <v>15</v>
      </c>
      <c r="D479" t="s">
        <v>16</v>
      </c>
      <c r="E479" t="s">
        <v>172</v>
      </c>
      <c r="F479" t="s">
        <v>22</v>
      </c>
      <c r="G479" t="s">
        <v>19</v>
      </c>
      <c r="H479" t="str">
        <f t="shared" si="28"/>
        <v>0.0</v>
      </c>
      <c r="I479" t="str">
        <f>"0020"</f>
        <v>0020</v>
      </c>
      <c r="J479" t="s">
        <v>173</v>
      </c>
      <c r="K479" t="s">
        <v>24</v>
      </c>
      <c r="N479" t="s">
        <v>28</v>
      </c>
    </row>
    <row r="480" spans="1:14" x14ac:dyDescent="0.3">
      <c r="A480">
        <v>3</v>
      </c>
      <c r="B480">
        <v>100152701</v>
      </c>
      <c r="C480" t="s">
        <v>15</v>
      </c>
      <c r="D480" t="s">
        <v>118</v>
      </c>
      <c r="E480" t="s">
        <v>221</v>
      </c>
      <c r="F480" t="s">
        <v>22</v>
      </c>
      <c r="G480" t="s">
        <v>19</v>
      </c>
      <c r="H480">
        <v>1</v>
      </c>
      <c r="I480" t="str">
        <f>"0019"</f>
        <v>0019</v>
      </c>
      <c r="K480" t="s">
        <v>24</v>
      </c>
      <c r="N480" t="s">
        <v>25</v>
      </c>
    </row>
    <row r="481" spans="1:14" x14ac:dyDescent="0.3">
      <c r="A481">
        <v>4</v>
      </c>
      <c r="B481" t="s">
        <v>126</v>
      </c>
      <c r="C481" t="s">
        <v>40</v>
      </c>
      <c r="D481" t="s">
        <v>127</v>
      </c>
      <c r="E481" t="s">
        <v>128</v>
      </c>
      <c r="F481" t="s">
        <v>22</v>
      </c>
      <c r="H481" t="str">
        <f>"0.0"</f>
        <v>0.0</v>
      </c>
      <c r="J481" t="s">
        <v>129</v>
      </c>
      <c r="K481" t="s">
        <v>34</v>
      </c>
      <c r="L481" t="s">
        <v>44</v>
      </c>
    </row>
    <row r="482" spans="1:14" x14ac:dyDescent="0.3">
      <c r="A482">
        <v>4</v>
      </c>
      <c r="B482" t="s">
        <v>45</v>
      </c>
      <c r="C482" t="s">
        <v>46</v>
      </c>
      <c r="D482" t="s">
        <v>47</v>
      </c>
      <c r="E482" t="s">
        <v>48</v>
      </c>
      <c r="F482" t="s">
        <v>22</v>
      </c>
      <c r="H482" t="str">
        <f>"0.0"</f>
        <v>0.0</v>
      </c>
      <c r="J482" t="s">
        <v>108</v>
      </c>
      <c r="K482" t="s">
        <v>34</v>
      </c>
    </row>
    <row r="483" spans="1:14" x14ac:dyDescent="0.3">
      <c r="A483">
        <v>4</v>
      </c>
      <c r="B483" t="s">
        <v>222</v>
      </c>
      <c r="C483" t="s">
        <v>36</v>
      </c>
      <c r="D483" t="s">
        <v>163</v>
      </c>
      <c r="E483" t="s">
        <v>223</v>
      </c>
      <c r="F483" t="s">
        <v>22</v>
      </c>
      <c r="H483" t="str">
        <f>"0.0"</f>
        <v>0.0</v>
      </c>
      <c r="K483" t="s">
        <v>34</v>
      </c>
    </row>
    <row r="484" spans="1:14" x14ac:dyDescent="0.3">
      <c r="A484">
        <v>4</v>
      </c>
      <c r="B484" t="s">
        <v>123</v>
      </c>
      <c r="C484" t="s">
        <v>30</v>
      </c>
      <c r="D484" t="s">
        <v>99</v>
      </c>
      <c r="E484" t="s">
        <v>124</v>
      </c>
      <c r="F484" t="s">
        <v>22</v>
      </c>
      <c r="H484" t="str">
        <f>"0.0"</f>
        <v>0.0</v>
      </c>
      <c r="J484" t="s">
        <v>33</v>
      </c>
      <c r="K484" t="s">
        <v>34</v>
      </c>
    </row>
    <row r="485" spans="1:14" x14ac:dyDescent="0.3">
      <c r="A485">
        <v>4</v>
      </c>
      <c r="B485" t="s">
        <v>204</v>
      </c>
      <c r="C485" t="s">
        <v>40</v>
      </c>
      <c r="D485" t="s">
        <v>205</v>
      </c>
      <c r="E485" t="s">
        <v>206</v>
      </c>
      <c r="F485" t="s">
        <v>22</v>
      </c>
      <c r="H485" t="str">
        <f>"0.0"</f>
        <v>0.0</v>
      </c>
      <c r="J485" t="s">
        <v>97</v>
      </c>
      <c r="K485" t="s">
        <v>34</v>
      </c>
      <c r="L485" t="s">
        <v>44</v>
      </c>
    </row>
    <row r="486" spans="1:14" x14ac:dyDescent="0.3">
      <c r="A486">
        <v>3</v>
      </c>
      <c r="B486" t="s">
        <v>488</v>
      </c>
      <c r="C486" t="s">
        <v>15</v>
      </c>
      <c r="D486" t="s">
        <v>75</v>
      </c>
      <c r="E486" t="s">
        <v>489</v>
      </c>
      <c r="F486" t="s">
        <v>22</v>
      </c>
      <c r="G486" t="s">
        <v>19</v>
      </c>
      <c r="H486">
        <v>1</v>
      </c>
      <c r="I486" t="str">
        <f>"0020"</f>
        <v>0020</v>
      </c>
      <c r="K486" t="s">
        <v>24</v>
      </c>
      <c r="N486" t="s">
        <v>25</v>
      </c>
    </row>
    <row r="487" spans="1:14" x14ac:dyDescent="0.3">
      <c r="A487">
        <v>4</v>
      </c>
      <c r="B487" t="s">
        <v>45</v>
      </c>
      <c r="C487" t="s">
        <v>46</v>
      </c>
      <c r="D487" t="s">
        <v>47</v>
      </c>
      <c r="E487" t="s">
        <v>48</v>
      </c>
      <c r="F487" t="s">
        <v>22</v>
      </c>
      <c r="H487" t="str">
        <f t="shared" ref="H487:H493" si="29">"0.0"</f>
        <v>0.0</v>
      </c>
      <c r="J487" t="s">
        <v>490</v>
      </c>
      <c r="K487" t="s">
        <v>34</v>
      </c>
    </row>
    <row r="488" spans="1:14" x14ac:dyDescent="0.3">
      <c r="A488">
        <v>4</v>
      </c>
      <c r="B488" t="s">
        <v>204</v>
      </c>
      <c r="C488" t="s">
        <v>40</v>
      </c>
      <c r="D488" t="s">
        <v>205</v>
      </c>
      <c r="E488" t="s">
        <v>206</v>
      </c>
      <c r="F488" t="s">
        <v>22</v>
      </c>
      <c r="H488" t="str">
        <f t="shared" si="29"/>
        <v>0.0</v>
      </c>
      <c r="J488" t="s">
        <v>491</v>
      </c>
      <c r="K488" t="s">
        <v>34</v>
      </c>
      <c r="L488" t="s">
        <v>44</v>
      </c>
    </row>
    <row r="489" spans="1:14" x14ac:dyDescent="0.3">
      <c r="A489">
        <v>4</v>
      </c>
      <c r="B489" t="s">
        <v>109</v>
      </c>
      <c r="C489" t="s">
        <v>46</v>
      </c>
      <c r="D489" t="s">
        <v>110</v>
      </c>
      <c r="E489" t="s">
        <v>111</v>
      </c>
      <c r="F489" t="s">
        <v>22</v>
      </c>
      <c r="H489" t="str">
        <f t="shared" si="29"/>
        <v>0.0</v>
      </c>
      <c r="J489" t="s">
        <v>233</v>
      </c>
      <c r="K489" t="s">
        <v>34</v>
      </c>
      <c r="L489" t="s">
        <v>44</v>
      </c>
    </row>
    <row r="490" spans="1:14" x14ac:dyDescent="0.3">
      <c r="A490">
        <v>4</v>
      </c>
      <c r="B490" t="s">
        <v>231</v>
      </c>
      <c r="C490" t="s">
        <v>36</v>
      </c>
      <c r="D490" t="s">
        <v>47</v>
      </c>
      <c r="E490" t="s">
        <v>232</v>
      </c>
      <c r="F490" t="s">
        <v>22</v>
      </c>
      <c r="H490" t="str">
        <f t="shared" si="29"/>
        <v>0.0</v>
      </c>
      <c r="K490" t="s">
        <v>34</v>
      </c>
    </row>
    <row r="491" spans="1:14" x14ac:dyDescent="0.3">
      <c r="A491">
        <v>4</v>
      </c>
      <c r="B491" t="s">
        <v>237</v>
      </c>
      <c r="C491" t="s">
        <v>40</v>
      </c>
      <c r="D491" t="s">
        <v>238</v>
      </c>
      <c r="E491" t="s">
        <v>239</v>
      </c>
      <c r="F491" t="s">
        <v>22</v>
      </c>
      <c r="H491" t="str">
        <f t="shared" si="29"/>
        <v>0.0</v>
      </c>
      <c r="J491" t="s">
        <v>240</v>
      </c>
      <c r="K491" t="s">
        <v>34</v>
      </c>
    </row>
    <row r="492" spans="1:14" x14ac:dyDescent="0.3">
      <c r="A492">
        <v>4</v>
      </c>
      <c r="B492" t="s">
        <v>234</v>
      </c>
      <c r="C492" t="s">
        <v>30</v>
      </c>
      <c r="D492" t="s">
        <v>59</v>
      </c>
      <c r="E492" t="s">
        <v>235</v>
      </c>
      <c r="F492" t="s">
        <v>22</v>
      </c>
      <c r="H492" t="str">
        <f t="shared" si="29"/>
        <v>0.0</v>
      </c>
      <c r="J492" t="s">
        <v>33</v>
      </c>
      <c r="K492" t="s">
        <v>34</v>
      </c>
    </row>
    <row r="493" spans="1:14" x14ac:dyDescent="0.3">
      <c r="A493">
        <v>4</v>
      </c>
      <c r="B493">
        <v>102707696</v>
      </c>
      <c r="C493" t="s">
        <v>46</v>
      </c>
      <c r="D493" t="s">
        <v>16</v>
      </c>
      <c r="E493" t="s">
        <v>241</v>
      </c>
      <c r="F493" t="s">
        <v>22</v>
      </c>
      <c r="H493" t="str">
        <f t="shared" si="29"/>
        <v>0.0</v>
      </c>
      <c r="J493" t="s">
        <v>242</v>
      </c>
      <c r="K493" t="s">
        <v>34</v>
      </c>
      <c r="L493" t="s">
        <v>243</v>
      </c>
    </row>
    <row r="494" spans="1:14" x14ac:dyDescent="0.3">
      <c r="A494">
        <v>3</v>
      </c>
      <c r="B494">
        <v>100567072</v>
      </c>
      <c r="C494" t="s">
        <v>15</v>
      </c>
      <c r="D494" t="s">
        <v>59</v>
      </c>
      <c r="E494" t="s">
        <v>492</v>
      </c>
      <c r="F494" t="s">
        <v>22</v>
      </c>
      <c r="G494" t="s">
        <v>19</v>
      </c>
      <c r="H494">
        <v>1</v>
      </c>
      <c r="I494" t="str">
        <f>"0021"</f>
        <v>0021</v>
      </c>
      <c r="K494" t="s">
        <v>24</v>
      </c>
      <c r="N494" t="s">
        <v>25</v>
      </c>
    </row>
    <row r="495" spans="1:14" x14ac:dyDescent="0.3">
      <c r="A495">
        <v>4</v>
      </c>
      <c r="B495" t="s">
        <v>123</v>
      </c>
      <c r="C495" t="s">
        <v>30</v>
      </c>
      <c r="D495" t="s">
        <v>99</v>
      </c>
      <c r="E495" t="s">
        <v>124</v>
      </c>
      <c r="F495" t="s">
        <v>22</v>
      </c>
      <c r="H495" t="str">
        <f>"0.0"</f>
        <v>0.0</v>
      </c>
      <c r="K495" t="s">
        <v>34</v>
      </c>
    </row>
    <row r="496" spans="1:14" x14ac:dyDescent="0.3">
      <c r="A496">
        <v>4</v>
      </c>
      <c r="B496" t="s">
        <v>493</v>
      </c>
      <c r="C496" t="s">
        <v>36</v>
      </c>
      <c r="D496" t="s">
        <v>59</v>
      </c>
      <c r="E496" t="s">
        <v>494</v>
      </c>
      <c r="F496" t="s">
        <v>22</v>
      </c>
      <c r="H496" t="str">
        <f>"0.0"</f>
        <v>0.0</v>
      </c>
      <c r="K496" t="s">
        <v>34</v>
      </c>
    </row>
    <row r="497" spans="1:14" x14ac:dyDescent="0.3">
      <c r="A497">
        <v>4</v>
      </c>
      <c r="B497" t="s">
        <v>126</v>
      </c>
      <c r="C497" t="s">
        <v>40</v>
      </c>
      <c r="D497" t="s">
        <v>127</v>
      </c>
      <c r="E497" t="s">
        <v>128</v>
      </c>
      <c r="F497" t="s">
        <v>22</v>
      </c>
      <c r="H497" t="str">
        <f>"0.0"</f>
        <v>0.0</v>
      </c>
      <c r="J497" t="s">
        <v>129</v>
      </c>
      <c r="K497" t="s">
        <v>34</v>
      </c>
      <c r="L497" t="s">
        <v>44</v>
      </c>
    </row>
    <row r="498" spans="1:14" x14ac:dyDescent="0.3">
      <c r="A498">
        <v>4</v>
      </c>
      <c r="B498" t="s">
        <v>45</v>
      </c>
      <c r="C498" t="s">
        <v>46</v>
      </c>
      <c r="D498" t="s">
        <v>47</v>
      </c>
      <c r="E498" t="s">
        <v>48</v>
      </c>
      <c r="F498" t="s">
        <v>22</v>
      </c>
      <c r="H498" t="str">
        <f>"0.0"</f>
        <v>0.0</v>
      </c>
      <c r="J498" t="s">
        <v>108</v>
      </c>
      <c r="K498" t="s">
        <v>34</v>
      </c>
    </row>
    <row r="499" spans="1:14" x14ac:dyDescent="0.3">
      <c r="A499">
        <v>4</v>
      </c>
      <c r="B499" t="s">
        <v>204</v>
      </c>
      <c r="C499" t="s">
        <v>40</v>
      </c>
      <c r="D499" t="s">
        <v>205</v>
      </c>
      <c r="E499" t="s">
        <v>206</v>
      </c>
      <c r="F499" t="s">
        <v>22</v>
      </c>
      <c r="H499" t="str">
        <f>"0.0"</f>
        <v>0.0</v>
      </c>
      <c r="J499" t="s">
        <v>97</v>
      </c>
      <c r="K499" t="s">
        <v>34</v>
      </c>
      <c r="L499" t="s">
        <v>44</v>
      </c>
    </row>
    <row r="500" spans="1:14" x14ac:dyDescent="0.3">
      <c r="A500">
        <v>3</v>
      </c>
      <c r="B500">
        <v>101762415</v>
      </c>
      <c r="C500" t="s">
        <v>15</v>
      </c>
      <c r="D500" t="s">
        <v>16</v>
      </c>
      <c r="E500" t="s">
        <v>495</v>
      </c>
      <c r="F500" t="s">
        <v>22</v>
      </c>
      <c r="G500" t="s">
        <v>19</v>
      </c>
      <c r="H500">
        <v>1</v>
      </c>
      <c r="I500" t="str">
        <f>"0022"</f>
        <v>0022</v>
      </c>
      <c r="K500" t="s">
        <v>24</v>
      </c>
      <c r="N500" t="s">
        <v>25</v>
      </c>
    </row>
    <row r="501" spans="1:14" x14ac:dyDescent="0.3">
      <c r="A501">
        <v>4</v>
      </c>
      <c r="B501" t="s">
        <v>496</v>
      </c>
      <c r="C501" t="s">
        <v>36</v>
      </c>
      <c r="D501" t="s">
        <v>20</v>
      </c>
      <c r="E501" t="s">
        <v>497</v>
      </c>
      <c r="F501" t="s">
        <v>22</v>
      </c>
      <c r="H501" t="str">
        <f t="shared" ref="H501:H509" si="30">"0.0"</f>
        <v>0.0</v>
      </c>
      <c r="K501" t="s">
        <v>34</v>
      </c>
    </row>
    <row r="502" spans="1:14" x14ac:dyDescent="0.3">
      <c r="A502">
        <v>4</v>
      </c>
      <c r="B502" t="s">
        <v>105</v>
      </c>
      <c r="C502" t="s">
        <v>40</v>
      </c>
      <c r="D502" t="s">
        <v>41</v>
      </c>
      <c r="E502" t="s">
        <v>106</v>
      </c>
      <c r="F502" t="s">
        <v>22</v>
      </c>
      <c r="H502" t="str">
        <f t="shared" si="30"/>
        <v>0.0</v>
      </c>
      <c r="J502" t="s">
        <v>158</v>
      </c>
      <c r="K502" t="s">
        <v>34</v>
      </c>
      <c r="L502" t="s">
        <v>44</v>
      </c>
    </row>
    <row r="503" spans="1:14" x14ac:dyDescent="0.3">
      <c r="A503">
        <v>4</v>
      </c>
      <c r="B503" t="s">
        <v>126</v>
      </c>
      <c r="C503" t="s">
        <v>40</v>
      </c>
      <c r="D503" t="s">
        <v>127</v>
      </c>
      <c r="E503" t="s">
        <v>128</v>
      </c>
      <c r="F503" t="s">
        <v>22</v>
      </c>
      <c r="H503" t="str">
        <f t="shared" si="30"/>
        <v>0.0</v>
      </c>
      <c r="J503" t="s">
        <v>498</v>
      </c>
      <c r="K503" t="s">
        <v>34</v>
      </c>
      <c r="L503" t="s">
        <v>44</v>
      </c>
    </row>
    <row r="504" spans="1:14" x14ac:dyDescent="0.3">
      <c r="A504">
        <v>4</v>
      </c>
      <c r="B504" t="s">
        <v>39</v>
      </c>
      <c r="C504" t="s">
        <v>40</v>
      </c>
      <c r="D504" t="s">
        <v>41</v>
      </c>
      <c r="E504" t="s">
        <v>42</v>
      </c>
      <c r="F504" t="s">
        <v>22</v>
      </c>
      <c r="H504" t="str">
        <f t="shared" si="30"/>
        <v>0.0</v>
      </c>
      <c r="J504" t="s">
        <v>499</v>
      </c>
      <c r="K504" t="s">
        <v>34</v>
      </c>
      <c r="L504" t="s">
        <v>44</v>
      </c>
    </row>
    <row r="505" spans="1:14" x14ac:dyDescent="0.3">
      <c r="A505">
        <v>4</v>
      </c>
      <c r="B505" t="s">
        <v>45</v>
      </c>
      <c r="C505" t="s">
        <v>46</v>
      </c>
      <c r="D505" t="s">
        <v>47</v>
      </c>
      <c r="E505" t="s">
        <v>48</v>
      </c>
      <c r="F505" t="s">
        <v>22</v>
      </c>
      <c r="H505" t="str">
        <f t="shared" si="30"/>
        <v>0.0</v>
      </c>
      <c r="J505" t="s">
        <v>108</v>
      </c>
      <c r="K505" t="s">
        <v>34</v>
      </c>
    </row>
    <row r="506" spans="1:14" x14ac:dyDescent="0.3">
      <c r="A506">
        <v>4</v>
      </c>
      <c r="B506" t="s">
        <v>422</v>
      </c>
      <c r="C506" t="s">
        <v>30</v>
      </c>
      <c r="D506" t="s">
        <v>37</v>
      </c>
      <c r="E506" t="s">
        <v>423</v>
      </c>
      <c r="F506" t="s">
        <v>22</v>
      </c>
      <c r="H506" t="str">
        <f t="shared" si="30"/>
        <v>0.0</v>
      </c>
      <c r="J506" t="s">
        <v>33</v>
      </c>
      <c r="K506" t="s">
        <v>34</v>
      </c>
      <c r="L506" t="s">
        <v>44</v>
      </c>
    </row>
    <row r="507" spans="1:14" x14ac:dyDescent="0.3">
      <c r="A507">
        <v>4</v>
      </c>
      <c r="B507" t="s">
        <v>424</v>
      </c>
      <c r="C507" t="s">
        <v>46</v>
      </c>
      <c r="D507" t="s">
        <v>41</v>
      </c>
      <c r="E507" t="s">
        <v>425</v>
      </c>
      <c r="F507" t="s">
        <v>22</v>
      </c>
      <c r="H507" t="str">
        <f t="shared" si="30"/>
        <v>0.0</v>
      </c>
      <c r="J507" t="s">
        <v>426</v>
      </c>
      <c r="K507" t="s">
        <v>34</v>
      </c>
    </row>
    <row r="508" spans="1:14" x14ac:dyDescent="0.3">
      <c r="A508">
        <v>4</v>
      </c>
      <c r="B508" t="s">
        <v>427</v>
      </c>
      <c r="C508" t="s">
        <v>46</v>
      </c>
      <c r="D508" t="s">
        <v>127</v>
      </c>
      <c r="E508" t="s">
        <v>428</v>
      </c>
      <c r="F508" t="s">
        <v>22</v>
      </c>
      <c r="H508" t="str">
        <f t="shared" si="30"/>
        <v>0.0</v>
      </c>
      <c r="J508" t="s">
        <v>429</v>
      </c>
      <c r="K508" t="s">
        <v>34</v>
      </c>
    </row>
    <row r="509" spans="1:14" x14ac:dyDescent="0.3">
      <c r="A509">
        <v>4</v>
      </c>
      <c r="B509" t="s">
        <v>141</v>
      </c>
      <c r="C509" t="s">
        <v>142</v>
      </c>
      <c r="D509" t="s">
        <v>87</v>
      </c>
      <c r="E509" t="s">
        <v>143</v>
      </c>
      <c r="F509" t="s">
        <v>22</v>
      </c>
      <c r="H509" t="str">
        <f t="shared" si="30"/>
        <v>0.0</v>
      </c>
      <c r="J509" t="s">
        <v>430</v>
      </c>
      <c r="K509" t="s">
        <v>34</v>
      </c>
    </row>
    <row r="510" spans="1:14" x14ac:dyDescent="0.3">
      <c r="A510">
        <v>3</v>
      </c>
      <c r="B510">
        <v>101762416</v>
      </c>
      <c r="C510" t="s">
        <v>15</v>
      </c>
      <c r="D510" t="s">
        <v>16</v>
      </c>
      <c r="E510" t="s">
        <v>500</v>
      </c>
      <c r="F510" t="s">
        <v>22</v>
      </c>
      <c r="G510" t="s">
        <v>19</v>
      </c>
      <c r="H510">
        <v>1</v>
      </c>
      <c r="I510" t="str">
        <f>"0023"</f>
        <v>0023</v>
      </c>
      <c r="K510" t="s">
        <v>24</v>
      </c>
      <c r="N510" t="s">
        <v>25</v>
      </c>
    </row>
    <row r="511" spans="1:14" x14ac:dyDescent="0.3">
      <c r="A511">
        <v>4</v>
      </c>
      <c r="B511" t="s">
        <v>39</v>
      </c>
      <c r="C511" t="s">
        <v>40</v>
      </c>
      <c r="D511" t="s">
        <v>41</v>
      </c>
      <c r="E511" t="s">
        <v>42</v>
      </c>
      <c r="F511" t="s">
        <v>22</v>
      </c>
      <c r="H511" t="str">
        <f t="shared" ref="H511:H518" si="31">"0.0"</f>
        <v>0.0</v>
      </c>
      <c r="J511" t="s">
        <v>501</v>
      </c>
      <c r="K511" t="s">
        <v>34</v>
      </c>
      <c r="L511" t="s">
        <v>44</v>
      </c>
    </row>
    <row r="512" spans="1:14" x14ac:dyDescent="0.3">
      <c r="A512">
        <v>4</v>
      </c>
      <c r="B512" t="s">
        <v>45</v>
      </c>
      <c r="C512" t="s">
        <v>46</v>
      </c>
      <c r="D512" t="s">
        <v>47</v>
      </c>
      <c r="E512" t="s">
        <v>48</v>
      </c>
      <c r="F512" t="s">
        <v>22</v>
      </c>
      <c r="H512" t="str">
        <f t="shared" si="31"/>
        <v>0.0</v>
      </c>
      <c r="J512" t="s">
        <v>108</v>
      </c>
      <c r="K512" t="s">
        <v>34</v>
      </c>
    </row>
    <row r="513" spans="1:14" x14ac:dyDescent="0.3">
      <c r="A513">
        <v>4</v>
      </c>
      <c r="B513" t="s">
        <v>502</v>
      </c>
      <c r="C513" t="s">
        <v>36</v>
      </c>
      <c r="D513" t="s">
        <v>75</v>
      </c>
      <c r="E513" t="s">
        <v>503</v>
      </c>
      <c r="F513" t="s">
        <v>22</v>
      </c>
      <c r="H513" t="str">
        <f t="shared" si="31"/>
        <v>0.0</v>
      </c>
      <c r="K513" t="s">
        <v>34</v>
      </c>
    </row>
    <row r="514" spans="1:14" x14ac:dyDescent="0.3">
      <c r="A514">
        <v>4</v>
      </c>
      <c r="B514" t="s">
        <v>126</v>
      </c>
      <c r="C514" t="s">
        <v>40</v>
      </c>
      <c r="D514" t="s">
        <v>127</v>
      </c>
      <c r="E514" t="s">
        <v>128</v>
      </c>
      <c r="F514" t="s">
        <v>22</v>
      </c>
      <c r="H514" t="str">
        <f t="shared" si="31"/>
        <v>0.0</v>
      </c>
      <c r="J514" t="s">
        <v>504</v>
      </c>
      <c r="K514" t="s">
        <v>34</v>
      </c>
      <c r="L514" t="s">
        <v>44</v>
      </c>
    </row>
    <row r="515" spans="1:14" x14ac:dyDescent="0.3">
      <c r="A515">
        <v>4</v>
      </c>
      <c r="B515" t="s">
        <v>422</v>
      </c>
      <c r="C515" t="s">
        <v>30</v>
      </c>
      <c r="D515" t="s">
        <v>37</v>
      </c>
      <c r="E515" t="s">
        <v>423</v>
      </c>
      <c r="F515" t="s">
        <v>22</v>
      </c>
      <c r="H515" t="str">
        <f t="shared" si="31"/>
        <v>0.0</v>
      </c>
      <c r="J515" t="s">
        <v>33</v>
      </c>
      <c r="K515" t="s">
        <v>34</v>
      </c>
      <c r="L515" t="s">
        <v>44</v>
      </c>
    </row>
    <row r="516" spans="1:14" x14ac:dyDescent="0.3">
      <c r="A516">
        <v>4</v>
      </c>
      <c r="B516" t="s">
        <v>141</v>
      </c>
      <c r="C516" t="s">
        <v>142</v>
      </c>
      <c r="D516" t="s">
        <v>87</v>
      </c>
      <c r="E516" t="s">
        <v>143</v>
      </c>
      <c r="F516" t="s">
        <v>22</v>
      </c>
      <c r="H516" t="str">
        <f t="shared" si="31"/>
        <v>0.0</v>
      </c>
      <c r="J516" t="s">
        <v>430</v>
      </c>
      <c r="K516" t="s">
        <v>34</v>
      </c>
    </row>
    <row r="517" spans="1:14" x14ac:dyDescent="0.3">
      <c r="A517">
        <v>4</v>
      </c>
      <c r="B517" t="s">
        <v>427</v>
      </c>
      <c r="C517" t="s">
        <v>46</v>
      </c>
      <c r="D517" t="s">
        <v>127</v>
      </c>
      <c r="E517" t="s">
        <v>428</v>
      </c>
      <c r="F517" t="s">
        <v>22</v>
      </c>
      <c r="H517" t="str">
        <f t="shared" si="31"/>
        <v>0.0</v>
      </c>
      <c r="J517" t="s">
        <v>429</v>
      </c>
      <c r="K517" t="s">
        <v>34</v>
      </c>
    </row>
    <row r="518" spans="1:14" x14ac:dyDescent="0.3">
      <c r="A518">
        <v>4</v>
      </c>
      <c r="B518" t="s">
        <v>424</v>
      </c>
      <c r="C518" t="s">
        <v>46</v>
      </c>
      <c r="D518" t="s">
        <v>41</v>
      </c>
      <c r="E518" t="s">
        <v>425</v>
      </c>
      <c r="F518" t="s">
        <v>22</v>
      </c>
      <c r="H518" t="str">
        <f t="shared" si="31"/>
        <v>0.0</v>
      </c>
      <c r="J518" t="s">
        <v>426</v>
      </c>
      <c r="K518" t="s">
        <v>34</v>
      </c>
    </row>
    <row r="519" spans="1:14" x14ac:dyDescent="0.3">
      <c r="A519">
        <v>3</v>
      </c>
      <c r="B519">
        <v>100529229</v>
      </c>
      <c r="C519" t="s">
        <v>15</v>
      </c>
      <c r="D519" t="s">
        <v>67</v>
      </c>
      <c r="E519" t="s">
        <v>505</v>
      </c>
      <c r="F519" t="s">
        <v>22</v>
      </c>
      <c r="G519" t="s">
        <v>19</v>
      </c>
      <c r="H519">
        <v>2</v>
      </c>
      <c r="I519" t="str">
        <f>"0024"</f>
        <v>0024</v>
      </c>
      <c r="K519" t="s">
        <v>24</v>
      </c>
      <c r="N519" t="s">
        <v>25</v>
      </c>
    </row>
    <row r="520" spans="1:14" x14ac:dyDescent="0.3">
      <c r="A520">
        <v>4</v>
      </c>
      <c r="B520" t="s">
        <v>134</v>
      </c>
      <c r="C520" t="s">
        <v>30</v>
      </c>
      <c r="D520" t="s">
        <v>118</v>
      </c>
      <c r="E520" t="s">
        <v>135</v>
      </c>
      <c r="F520" t="s">
        <v>22</v>
      </c>
      <c r="H520" t="str">
        <f>"0.0"</f>
        <v>0.0</v>
      </c>
      <c r="K520" t="s">
        <v>34</v>
      </c>
    </row>
    <row r="521" spans="1:14" x14ac:dyDescent="0.3">
      <c r="A521">
        <v>4</v>
      </c>
      <c r="B521" t="s">
        <v>506</v>
      </c>
      <c r="C521" t="s">
        <v>36</v>
      </c>
      <c r="D521" t="s">
        <v>67</v>
      </c>
      <c r="E521" t="s">
        <v>507</v>
      </c>
      <c r="F521" t="s">
        <v>22</v>
      </c>
      <c r="H521" t="str">
        <f>"0.0"</f>
        <v>0.0</v>
      </c>
      <c r="K521" t="s">
        <v>34</v>
      </c>
    </row>
    <row r="522" spans="1:14" x14ac:dyDescent="0.3">
      <c r="A522">
        <v>4</v>
      </c>
      <c r="B522" t="s">
        <v>45</v>
      </c>
      <c r="C522" t="s">
        <v>46</v>
      </c>
      <c r="D522" t="s">
        <v>47</v>
      </c>
      <c r="E522" t="s">
        <v>48</v>
      </c>
      <c r="F522" t="s">
        <v>22</v>
      </c>
      <c r="H522" t="str">
        <f>"0.0"</f>
        <v>0.0</v>
      </c>
      <c r="J522" t="s">
        <v>386</v>
      </c>
      <c r="K522" t="s">
        <v>34</v>
      </c>
    </row>
    <row r="523" spans="1:14" x14ac:dyDescent="0.3">
      <c r="A523">
        <v>4</v>
      </c>
      <c r="B523" t="s">
        <v>204</v>
      </c>
      <c r="C523" t="s">
        <v>40</v>
      </c>
      <c r="D523" t="s">
        <v>205</v>
      </c>
      <c r="E523" t="s">
        <v>206</v>
      </c>
      <c r="F523" t="s">
        <v>22</v>
      </c>
      <c r="H523" t="str">
        <f>"0.0"</f>
        <v>0.0</v>
      </c>
      <c r="J523" t="s">
        <v>97</v>
      </c>
      <c r="K523" t="s">
        <v>34</v>
      </c>
      <c r="L523" t="s">
        <v>44</v>
      </c>
    </row>
    <row r="524" spans="1:14" x14ac:dyDescent="0.3">
      <c r="A524">
        <v>3</v>
      </c>
      <c r="B524">
        <v>100022231</v>
      </c>
      <c r="C524" t="s">
        <v>15</v>
      </c>
      <c r="D524" t="s">
        <v>37</v>
      </c>
      <c r="E524" t="s">
        <v>279</v>
      </c>
      <c r="F524" t="s">
        <v>22</v>
      </c>
      <c r="G524" t="s">
        <v>19</v>
      </c>
      <c r="H524">
        <v>2</v>
      </c>
      <c r="I524" t="str">
        <f>"0026"</f>
        <v>0026</v>
      </c>
      <c r="K524" t="s">
        <v>24</v>
      </c>
      <c r="N524" t="s">
        <v>25</v>
      </c>
    </row>
    <row r="525" spans="1:14" x14ac:dyDescent="0.3">
      <c r="A525">
        <v>4</v>
      </c>
      <c r="B525" t="s">
        <v>280</v>
      </c>
      <c r="C525" t="s">
        <v>281</v>
      </c>
      <c r="D525" t="s">
        <v>67</v>
      </c>
      <c r="E525" t="s">
        <v>282</v>
      </c>
      <c r="F525" t="s">
        <v>22</v>
      </c>
      <c r="H525" t="str">
        <f>"0.0"</f>
        <v>0.0</v>
      </c>
      <c r="J525" t="s">
        <v>283</v>
      </c>
      <c r="K525" t="s">
        <v>34</v>
      </c>
    </row>
    <row r="526" spans="1:14" x14ac:dyDescent="0.3">
      <c r="A526">
        <v>4</v>
      </c>
      <c r="B526" t="s">
        <v>284</v>
      </c>
      <c r="C526" t="s">
        <v>36</v>
      </c>
      <c r="D526" t="s">
        <v>87</v>
      </c>
      <c r="E526" t="s">
        <v>285</v>
      </c>
      <c r="F526" t="s">
        <v>22</v>
      </c>
      <c r="H526" t="str">
        <f>"0.0"</f>
        <v>0.0</v>
      </c>
      <c r="K526" t="s">
        <v>34</v>
      </c>
    </row>
    <row r="527" spans="1:14" x14ac:dyDescent="0.3">
      <c r="A527">
        <v>4</v>
      </c>
      <c r="B527" t="s">
        <v>45</v>
      </c>
      <c r="C527" t="s">
        <v>46</v>
      </c>
      <c r="D527" t="s">
        <v>47</v>
      </c>
      <c r="E527" t="s">
        <v>48</v>
      </c>
      <c r="F527" t="s">
        <v>22</v>
      </c>
      <c r="H527" t="str">
        <f>"0.0"</f>
        <v>0.0</v>
      </c>
      <c r="J527" t="s">
        <v>108</v>
      </c>
      <c r="K527" t="s">
        <v>34</v>
      </c>
    </row>
    <row r="528" spans="1:14" x14ac:dyDescent="0.3">
      <c r="A528">
        <v>4</v>
      </c>
      <c r="B528" t="s">
        <v>204</v>
      </c>
      <c r="C528" t="s">
        <v>40</v>
      </c>
      <c r="D528" t="s">
        <v>205</v>
      </c>
      <c r="E528" t="s">
        <v>206</v>
      </c>
      <c r="F528" t="s">
        <v>22</v>
      </c>
      <c r="H528" t="str">
        <f>"0.0"</f>
        <v>0.0</v>
      </c>
      <c r="J528" t="s">
        <v>217</v>
      </c>
      <c r="K528" t="s">
        <v>34</v>
      </c>
      <c r="L528" t="s">
        <v>44</v>
      </c>
    </row>
    <row r="529" spans="1:14" x14ac:dyDescent="0.3">
      <c r="A529">
        <v>4</v>
      </c>
      <c r="B529" t="s">
        <v>123</v>
      </c>
      <c r="C529" t="s">
        <v>30</v>
      </c>
      <c r="D529" t="s">
        <v>99</v>
      </c>
      <c r="E529" t="s">
        <v>124</v>
      </c>
      <c r="F529" t="s">
        <v>22</v>
      </c>
      <c r="H529" t="str">
        <f>"0.0"</f>
        <v>0.0</v>
      </c>
      <c r="J529" t="s">
        <v>33</v>
      </c>
      <c r="K529" t="s">
        <v>34</v>
      </c>
    </row>
    <row r="530" spans="1:14" x14ac:dyDescent="0.3">
      <c r="A530">
        <v>3</v>
      </c>
      <c r="B530" t="s">
        <v>272</v>
      </c>
      <c r="C530" t="s">
        <v>267</v>
      </c>
      <c r="D530" t="s">
        <v>20</v>
      </c>
      <c r="E530" t="s">
        <v>273</v>
      </c>
      <c r="F530" t="s">
        <v>22</v>
      </c>
      <c r="G530" t="s">
        <v>19</v>
      </c>
      <c r="H530">
        <v>2</v>
      </c>
      <c r="I530" t="str">
        <f>"0027"</f>
        <v>0027</v>
      </c>
      <c r="K530" t="s">
        <v>24</v>
      </c>
      <c r="N530" t="s">
        <v>25</v>
      </c>
    </row>
    <row r="531" spans="1:14" x14ac:dyDescent="0.3">
      <c r="A531">
        <v>4</v>
      </c>
      <c r="B531">
        <v>100715206</v>
      </c>
      <c r="C531" t="s">
        <v>274</v>
      </c>
      <c r="D531" t="s">
        <v>67</v>
      </c>
      <c r="E531" t="s">
        <v>275</v>
      </c>
      <c r="F531" t="s">
        <v>22</v>
      </c>
      <c r="H531" t="str">
        <f>"0.0"</f>
        <v>0.0</v>
      </c>
      <c r="K531" t="s">
        <v>34</v>
      </c>
    </row>
    <row r="532" spans="1:14" x14ac:dyDescent="0.3">
      <c r="A532">
        <v>3</v>
      </c>
      <c r="B532">
        <v>100685711</v>
      </c>
      <c r="C532" t="s">
        <v>15</v>
      </c>
      <c r="D532" t="s">
        <v>16</v>
      </c>
      <c r="E532" t="s">
        <v>508</v>
      </c>
      <c r="F532" t="s">
        <v>22</v>
      </c>
      <c r="G532" t="s">
        <v>19</v>
      </c>
      <c r="H532">
        <v>5</v>
      </c>
      <c r="I532" t="str">
        <f>"0028"</f>
        <v>0028</v>
      </c>
      <c r="K532" t="s">
        <v>24</v>
      </c>
      <c r="N532" t="s">
        <v>25</v>
      </c>
    </row>
    <row r="533" spans="1:14" x14ac:dyDescent="0.3">
      <c r="A533">
        <v>4</v>
      </c>
      <c r="B533">
        <v>100120488</v>
      </c>
      <c r="C533" t="s">
        <v>30</v>
      </c>
      <c r="D533" t="s">
        <v>20</v>
      </c>
      <c r="E533" t="s">
        <v>388</v>
      </c>
      <c r="F533" t="s">
        <v>22</v>
      </c>
      <c r="H533" t="str">
        <f>"0.0"</f>
        <v>0.0</v>
      </c>
      <c r="K533" t="s">
        <v>34</v>
      </c>
    </row>
    <row r="534" spans="1:14" x14ac:dyDescent="0.3">
      <c r="A534">
        <v>4</v>
      </c>
      <c r="B534" t="s">
        <v>45</v>
      </c>
      <c r="C534" t="s">
        <v>46</v>
      </c>
      <c r="D534" t="s">
        <v>47</v>
      </c>
      <c r="E534" t="s">
        <v>48</v>
      </c>
      <c r="F534" t="s">
        <v>22</v>
      </c>
      <c r="H534" t="str">
        <f>"0.0"</f>
        <v>0.0</v>
      </c>
      <c r="K534" t="s">
        <v>34</v>
      </c>
    </row>
    <row r="535" spans="1:14" x14ac:dyDescent="0.3">
      <c r="A535">
        <v>4</v>
      </c>
      <c r="B535" t="s">
        <v>178</v>
      </c>
      <c r="C535" t="s">
        <v>142</v>
      </c>
      <c r="D535" t="s">
        <v>127</v>
      </c>
      <c r="E535" t="s">
        <v>179</v>
      </c>
      <c r="F535" t="s">
        <v>22</v>
      </c>
      <c r="H535" t="str">
        <f>"0.0"</f>
        <v>0.0</v>
      </c>
      <c r="K535" t="s">
        <v>34</v>
      </c>
    </row>
    <row r="536" spans="1:14" x14ac:dyDescent="0.3">
      <c r="A536">
        <v>4</v>
      </c>
      <c r="B536" t="s">
        <v>509</v>
      </c>
      <c r="C536" t="s">
        <v>36</v>
      </c>
      <c r="D536" t="s">
        <v>16</v>
      </c>
      <c r="E536" t="s">
        <v>510</v>
      </c>
      <c r="F536" t="s">
        <v>22</v>
      </c>
      <c r="H536" t="str">
        <f>"0.0"</f>
        <v>0.0</v>
      </c>
      <c r="K536" t="s">
        <v>34</v>
      </c>
    </row>
    <row r="537" spans="1:14" x14ac:dyDescent="0.3">
      <c r="A537">
        <v>3</v>
      </c>
      <c r="B537">
        <v>100021422</v>
      </c>
      <c r="C537" t="s">
        <v>267</v>
      </c>
      <c r="D537" t="s">
        <v>59</v>
      </c>
      <c r="E537" t="s">
        <v>405</v>
      </c>
      <c r="F537" t="s">
        <v>22</v>
      </c>
      <c r="G537" t="s">
        <v>19</v>
      </c>
      <c r="H537">
        <v>14</v>
      </c>
      <c r="I537" t="str">
        <f>"0030"</f>
        <v>0030</v>
      </c>
      <c r="K537" t="s">
        <v>24</v>
      </c>
      <c r="N537" t="s">
        <v>25</v>
      </c>
    </row>
    <row r="538" spans="1:14" x14ac:dyDescent="0.3">
      <c r="A538">
        <v>4</v>
      </c>
      <c r="B538" t="s">
        <v>406</v>
      </c>
      <c r="C538" t="s">
        <v>261</v>
      </c>
      <c r="D538" t="s">
        <v>16</v>
      </c>
      <c r="E538" t="s">
        <v>407</v>
      </c>
      <c r="F538" t="s">
        <v>22</v>
      </c>
      <c r="H538" t="str">
        <f>"0.0"</f>
        <v>0.0</v>
      </c>
      <c r="K538" t="s">
        <v>34</v>
      </c>
    </row>
    <row r="539" spans="1:14" x14ac:dyDescent="0.3">
      <c r="A539">
        <v>3</v>
      </c>
      <c r="B539">
        <v>100065040</v>
      </c>
      <c r="C539" t="s">
        <v>15</v>
      </c>
      <c r="D539" t="s">
        <v>37</v>
      </c>
      <c r="E539" t="s">
        <v>511</v>
      </c>
      <c r="F539" t="s">
        <v>22</v>
      </c>
      <c r="G539" t="s">
        <v>19</v>
      </c>
      <c r="H539">
        <v>9</v>
      </c>
      <c r="I539" t="str">
        <f>"0031"</f>
        <v>0031</v>
      </c>
      <c r="K539" t="s">
        <v>24</v>
      </c>
      <c r="N539" t="s">
        <v>25</v>
      </c>
    </row>
    <row r="540" spans="1:14" x14ac:dyDescent="0.3">
      <c r="A540">
        <v>4</v>
      </c>
      <c r="B540" t="s">
        <v>45</v>
      </c>
      <c r="C540" t="s">
        <v>46</v>
      </c>
      <c r="D540" t="s">
        <v>47</v>
      </c>
      <c r="E540" t="s">
        <v>48</v>
      </c>
      <c r="F540" t="s">
        <v>22</v>
      </c>
      <c r="H540" t="str">
        <f>"0.0"</f>
        <v>0.0</v>
      </c>
      <c r="J540" t="s">
        <v>77</v>
      </c>
      <c r="K540" t="s">
        <v>34</v>
      </c>
    </row>
    <row r="541" spans="1:14" x14ac:dyDescent="0.3">
      <c r="A541">
        <v>4</v>
      </c>
      <c r="B541" t="s">
        <v>178</v>
      </c>
      <c r="C541" t="s">
        <v>142</v>
      </c>
      <c r="D541" t="s">
        <v>127</v>
      </c>
      <c r="E541" t="s">
        <v>179</v>
      </c>
      <c r="F541" t="s">
        <v>22</v>
      </c>
      <c r="H541" t="str">
        <f>"0.0"</f>
        <v>0.0</v>
      </c>
      <c r="J541" t="s">
        <v>180</v>
      </c>
      <c r="K541" t="s">
        <v>34</v>
      </c>
    </row>
    <row r="542" spans="1:14" x14ac:dyDescent="0.3">
      <c r="A542">
        <v>4</v>
      </c>
      <c r="B542" t="s">
        <v>204</v>
      </c>
      <c r="C542" t="s">
        <v>40</v>
      </c>
      <c r="D542" t="s">
        <v>205</v>
      </c>
      <c r="E542" t="s">
        <v>206</v>
      </c>
      <c r="F542" t="s">
        <v>22</v>
      </c>
      <c r="H542" t="str">
        <f>"0.0"</f>
        <v>0.0</v>
      </c>
      <c r="J542" t="s">
        <v>97</v>
      </c>
      <c r="K542" t="s">
        <v>34</v>
      </c>
      <c r="L542" t="s">
        <v>44</v>
      </c>
    </row>
    <row r="543" spans="1:14" x14ac:dyDescent="0.3">
      <c r="A543">
        <v>4</v>
      </c>
      <c r="B543" t="s">
        <v>29</v>
      </c>
      <c r="C543" t="s">
        <v>30</v>
      </c>
      <c r="D543" t="s">
        <v>31</v>
      </c>
      <c r="E543" t="s">
        <v>32</v>
      </c>
      <c r="F543" t="s">
        <v>22</v>
      </c>
      <c r="H543" t="str">
        <f>"0.0"</f>
        <v>0.0</v>
      </c>
      <c r="J543" t="s">
        <v>33</v>
      </c>
      <c r="K543" t="s">
        <v>34</v>
      </c>
    </row>
    <row r="544" spans="1:14" x14ac:dyDescent="0.3">
      <c r="A544">
        <v>4</v>
      </c>
      <c r="B544" t="s">
        <v>226</v>
      </c>
      <c r="C544" t="s">
        <v>36</v>
      </c>
      <c r="D544" t="s">
        <v>110</v>
      </c>
      <c r="E544" t="s">
        <v>227</v>
      </c>
      <c r="F544" t="s">
        <v>22</v>
      </c>
      <c r="H544" t="str">
        <f>"0.0"</f>
        <v>0.0</v>
      </c>
      <c r="K544" t="s">
        <v>34</v>
      </c>
    </row>
    <row r="545" spans="1:14" x14ac:dyDescent="0.3">
      <c r="A545">
        <v>3</v>
      </c>
      <c r="B545">
        <v>100065038</v>
      </c>
      <c r="C545" t="s">
        <v>15</v>
      </c>
      <c r="D545" t="s">
        <v>75</v>
      </c>
      <c r="E545" t="s">
        <v>512</v>
      </c>
      <c r="F545" t="s">
        <v>22</v>
      </c>
      <c r="G545" t="s">
        <v>19</v>
      </c>
      <c r="H545">
        <v>9</v>
      </c>
      <c r="I545" t="str">
        <f>"0032"</f>
        <v>0032</v>
      </c>
      <c r="K545" t="s">
        <v>24</v>
      </c>
      <c r="N545" t="s">
        <v>25</v>
      </c>
    </row>
    <row r="546" spans="1:14" x14ac:dyDescent="0.3">
      <c r="A546">
        <v>4</v>
      </c>
      <c r="B546" t="s">
        <v>245</v>
      </c>
      <c r="C546" t="s">
        <v>36</v>
      </c>
      <c r="D546" t="s">
        <v>246</v>
      </c>
      <c r="E546" t="s">
        <v>247</v>
      </c>
      <c r="F546" t="s">
        <v>22</v>
      </c>
      <c r="H546" t="str">
        <f t="shared" ref="H546:H575" si="32">"0.0"</f>
        <v>0.0</v>
      </c>
      <c r="K546" t="s">
        <v>34</v>
      </c>
    </row>
    <row r="547" spans="1:14" x14ac:dyDescent="0.3">
      <c r="A547">
        <v>4</v>
      </c>
      <c r="B547" t="s">
        <v>29</v>
      </c>
      <c r="C547" t="s">
        <v>30</v>
      </c>
      <c r="D547" t="s">
        <v>31</v>
      </c>
      <c r="E547" t="s">
        <v>32</v>
      </c>
      <c r="F547" t="s">
        <v>22</v>
      </c>
      <c r="H547" t="str">
        <f t="shared" si="32"/>
        <v>0.0</v>
      </c>
      <c r="J547" t="s">
        <v>33</v>
      </c>
      <c r="K547" t="s">
        <v>34</v>
      </c>
    </row>
    <row r="548" spans="1:14" x14ac:dyDescent="0.3">
      <c r="A548">
        <v>4</v>
      </c>
      <c r="B548" t="s">
        <v>45</v>
      </c>
      <c r="C548" t="s">
        <v>46</v>
      </c>
      <c r="D548" t="s">
        <v>47</v>
      </c>
      <c r="E548" t="s">
        <v>48</v>
      </c>
      <c r="F548" t="s">
        <v>22</v>
      </c>
      <c r="H548" t="str">
        <f t="shared" si="32"/>
        <v>0.0</v>
      </c>
      <c r="J548" t="s">
        <v>225</v>
      </c>
      <c r="K548" t="s">
        <v>34</v>
      </c>
    </row>
    <row r="549" spans="1:14" x14ac:dyDescent="0.3">
      <c r="A549">
        <v>4</v>
      </c>
      <c r="B549" t="s">
        <v>178</v>
      </c>
      <c r="C549" t="s">
        <v>142</v>
      </c>
      <c r="D549" t="s">
        <v>127</v>
      </c>
      <c r="E549" t="s">
        <v>179</v>
      </c>
      <c r="F549" t="s">
        <v>22</v>
      </c>
      <c r="H549" t="str">
        <f t="shared" si="32"/>
        <v>0.0</v>
      </c>
      <c r="J549" t="s">
        <v>228</v>
      </c>
      <c r="K549" t="s">
        <v>34</v>
      </c>
    </row>
    <row r="550" spans="1:14" x14ac:dyDescent="0.3">
      <c r="A550">
        <v>4</v>
      </c>
      <c r="B550" t="s">
        <v>204</v>
      </c>
      <c r="C550" t="s">
        <v>40</v>
      </c>
      <c r="D550" t="s">
        <v>205</v>
      </c>
      <c r="E550" t="s">
        <v>206</v>
      </c>
      <c r="F550" t="s">
        <v>22</v>
      </c>
      <c r="H550" t="str">
        <f t="shared" si="32"/>
        <v>0.0</v>
      </c>
      <c r="J550" t="s">
        <v>97</v>
      </c>
      <c r="K550" t="s">
        <v>34</v>
      </c>
      <c r="L550" t="s">
        <v>44</v>
      </c>
    </row>
    <row r="551" spans="1:14" x14ac:dyDescent="0.3">
      <c r="A551">
        <v>3</v>
      </c>
      <c r="B551">
        <v>100594907</v>
      </c>
      <c r="C551" t="s">
        <v>15</v>
      </c>
      <c r="D551" t="s">
        <v>37</v>
      </c>
      <c r="E551" t="s">
        <v>474</v>
      </c>
      <c r="F551" t="s">
        <v>22</v>
      </c>
      <c r="G551" t="s">
        <v>19</v>
      </c>
      <c r="H551" t="str">
        <f t="shared" si="32"/>
        <v>0.0</v>
      </c>
      <c r="I551" t="str">
        <f>"0033"</f>
        <v>0033</v>
      </c>
      <c r="J551" t="s">
        <v>513</v>
      </c>
      <c r="K551" t="s">
        <v>24</v>
      </c>
      <c r="N551" t="s">
        <v>514</v>
      </c>
    </row>
    <row r="552" spans="1:14" x14ac:dyDescent="0.3">
      <c r="A552">
        <v>4</v>
      </c>
      <c r="B552">
        <v>100594894</v>
      </c>
      <c r="C552" t="s">
        <v>15</v>
      </c>
      <c r="D552" t="s">
        <v>16</v>
      </c>
      <c r="E552" t="s">
        <v>515</v>
      </c>
      <c r="F552" t="s">
        <v>22</v>
      </c>
      <c r="G552" t="s">
        <v>19</v>
      </c>
      <c r="H552" t="str">
        <f t="shared" si="32"/>
        <v>0.0</v>
      </c>
      <c r="I552" t="str">
        <f>"0001"</f>
        <v>0001</v>
      </c>
      <c r="K552" t="s">
        <v>24</v>
      </c>
      <c r="N552" t="s">
        <v>516</v>
      </c>
    </row>
    <row r="553" spans="1:14" x14ac:dyDescent="0.3">
      <c r="A553">
        <v>4</v>
      </c>
      <c r="B553">
        <v>100921322</v>
      </c>
      <c r="C553" t="s">
        <v>15</v>
      </c>
      <c r="D553" t="s">
        <v>16</v>
      </c>
      <c r="E553" t="s">
        <v>515</v>
      </c>
      <c r="F553" t="s">
        <v>22</v>
      </c>
      <c r="G553" t="s">
        <v>19</v>
      </c>
      <c r="H553" t="str">
        <f t="shared" si="32"/>
        <v>0.0</v>
      </c>
      <c r="I553" t="str">
        <f>"0002"</f>
        <v>0002</v>
      </c>
      <c r="K553" t="s">
        <v>24</v>
      </c>
      <c r="N553" t="s">
        <v>516</v>
      </c>
    </row>
    <row r="554" spans="1:14" x14ac:dyDescent="0.3">
      <c r="A554">
        <v>4</v>
      </c>
      <c r="B554">
        <v>100442624</v>
      </c>
      <c r="C554" t="s">
        <v>15</v>
      </c>
      <c r="D554" t="s">
        <v>16</v>
      </c>
      <c r="E554" t="s">
        <v>517</v>
      </c>
      <c r="F554" t="s">
        <v>22</v>
      </c>
      <c r="G554" t="s">
        <v>19</v>
      </c>
      <c r="H554" t="str">
        <f t="shared" si="32"/>
        <v>0.0</v>
      </c>
      <c r="I554" t="str">
        <f>"0003"</f>
        <v>0003</v>
      </c>
      <c r="K554" t="s">
        <v>24</v>
      </c>
      <c r="N554" t="s">
        <v>516</v>
      </c>
    </row>
    <row r="555" spans="1:14" x14ac:dyDescent="0.3">
      <c r="A555">
        <v>4</v>
      </c>
      <c r="B555">
        <v>100894237</v>
      </c>
      <c r="C555" t="s">
        <v>15</v>
      </c>
      <c r="D555" t="s">
        <v>16</v>
      </c>
      <c r="E555" t="s">
        <v>517</v>
      </c>
      <c r="F555" t="s">
        <v>22</v>
      </c>
      <c r="G555" t="s">
        <v>19</v>
      </c>
      <c r="H555" t="str">
        <f t="shared" si="32"/>
        <v>0.0</v>
      </c>
      <c r="I555" t="str">
        <f>"0004"</f>
        <v>0004</v>
      </c>
      <c r="K555" t="s">
        <v>24</v>
      </c>
      <c r="N555" t="s">
        <v>516</v>
      </c>
    </row>
    <row r="556" spans="1:14" x14ac:dyDescent="0.3">
      <c r="A556">
        <v>4</v>
      </c>
      <c r="B556">
        <v>100594896</v>
      </c>
      <c r="C556" t="s">
        <v>15</v>
      </c>
      <c r="D556" t="s">
        <v>16</v>
      </c>
      <c r="E556" t="s">
        <v>518</v>
      </c>
      <c r="F556" t="s">
        <v>22</v>
      </c>
      <c r="G556" t="s">
        <v>19</v>
      </c>
      <c r="H556" t="str">
        <f t="shared" si="32"/>
        <v>0.0</v>
      </c>
      <c r="I556" t="str">
        <f>"0005"</f>
        <v>0005</v>
      </c>
      <c r="K556" t="s">
        <v>24</v>
      </c>
      <c r="N556" t="s">
        <v>516</v>
      </c>
    </row>
    <row r="557" spans="1:14" x14ac:dyDescent="0.3">
      <c r="A557">
        <v>4</v>
      </c>
      <c r="B557">
        <v>100894235</v>
      </c>
      <c r="C557" t="s">
        <v>15</v>
      </c>
      <c r="D557" t="s">
        <v>16</v>
      </c>
      <c r="E557" t="s">
        <v>518</v>
      </c>
      <c r="F557" t="s">
        <v>22</v>
      </c>
      <c r="G557" t="s">
        <v>19</v>
      </c>
      <c r="H557" t="str">
        <f t="shared" si="32"/>
        <v>0.0</v>
      </c>
      <c r="I557" t="str">
        <f>"0006"</f>
        <v>0006</v>
      </c>
      <c r="K557" t="s">
        <v>24</v>
      </c>
      <c r="N557" t="s">
        <v>516</v>
      </c>
    </row>
    <row r="558" spans="1:14" x14ac:dyDescent="0.3">
      <c r="A558">
        <v>4</v>
      </c>
      <c r="B558">
        <v>100796265</v>
      </c>
      <c r="C558" t="s">
        <v>15</v>
      </c>
      <c r="D558" t="s">
        <v>16</v>
      </c>
      <c r="E558" t="s">
        <v>519</v>
      </c>
      <c r="F558" t="s">
        <v>22</v>
      </c>
      <c r="G558" t="s">
        <v>19</v>
      </c>
      <c r="H558" t="str">
        <f t="shared" si="32"/>
        <v>0.0</v>
      </c>
      <c r="I558" t="str">
        <f>"0007"</f>
        <v>0007</v>
      </c>
      <c r="K558" t="s">
        <v>24</v>
      </c>
      <c r="N558" t="s">
        <v>516</v>
      </c>
    </row>
    <row r="559" spans="1:14" x14ac:dyDescent="0.3">
      <c r="A559">
        <v>4</v>
      </c>
      <c r="B559">
        <v>100445909</v>
      </c>
      <c r="C559" t="s">
        <v>15</v>
      </c>
      <c r="D559" t="s">
        <v>59</v>
      </c>
      <c r="E559" t="s">
        <v>520</v>
      </c>
      <c r="F559" t="s">
        <v>22</v>
      </c>
      <c r="G559" t="s">
        <v>19</v>
      </c>
      <c r="H559" t="str">
        <f t="shared" si="32"/>
        <v>0.0</v>
      </c>
      <c r="I559" t="str">
        <f>"0008"</f>
        <v>0008</v>
      </c>
      <c r="K559" t="s">
        <v>24</v>
      </c>
      <c r="N559" t="s">
        <v>516</v>
      </c>
    </row>
    <row r="560" spans="1:14" x14ac:dyDescent="0.3">
      <c r="A560">
        <v>4</v>
      </c>
      <c r="B560">
        <v>100894236</v>
      </c>
      <c r="C560" t="s">
        <v>15</v>
      </c>
      <c r="D560" t="s">
        <v>16</v>
      </c>
      <c r="E560" t="s">
        <v>520</v>
      </c>
      <c r="F560" t="s">
        <v>22</v>
      </c>
      <c r="G560" t="s">
        <v>19</v>
      </c>
      <c r="H560" t="str">
        <f t="shared" si="32"/>
        <v>0.0</v>
      </c>
      <c r="I560" t="str">
        <f>"0009"</f>
        <v>0009</v>
      </c>
      <c r="K560" t="s">
        <v>24</v>
      </c>
      <c r="N560" t="s">
        <v>516</v>
      </c>
    </row>
    <row r="561" spans="1:14" x14ac:dyDescent="0.3">
      <c r="A561">
        <v>4</v>
      </c>
      <c r="B561">
        <v>100796266</v>
      </c>
      <c r="C561" t="s">
        <v>15</v>
      </c>
      <c r="D561" t="s">
        <v>16</v>
      </c>
      <c r="E561" t="s">
        <v>521</v>
      </c>
      <c r="F561" t="s">
        <v>22</v>
      </c>
      <c r="G561" t="s">
        <v>19</v>
      </c>
      <c r="H561" t="str">
        <f t="shared" si="32"/>
        <v>0.0</v>
      </c>
      <c r="I561" t="str">
        <f>"0010"</f>
        <v>0010</v>
      </c>
      <c r="K561" t="s">
        <v>24</v>
      </c>
      <c r="N561" t="s">
        <v>516</v>
      </c>
    </row>
    <row r="562" spans="1:14" x14ac:dyDescent="0.3">
      <c r="A562">
        <v>4</v>
      </c>
      <c r="B562">
        <v>100594900</v>
      </c>
      <c r="C562" t="s">
        <v>15</v>
      </c>
      <c r="D562" t="s">
        <v>16</v>
      </c>
      <c r="E562" t="s">
        <v>522</v>
      </c>
      <c r="F562" t="s">
        <v>22</v>
      </c>
      <c r="G562" t="s">
        <v>19</v>
      </c>
      <c r="H562" t="str">
        <f t="shared" si="32"/>
        <v>0.0</v>
      </c>
      <c r="I562" t="str">
        <f>"0011"</f>
        <v>0011</v>
      </c>
      <c r="K562" t="s">
        <v>24</v>
      </c>
      <c r="N562" t="s">
        <v>516</v>
      </c>
    </row>
    <row r="563" spans="1:14" x14ac:dyDescent="0.3">
      <c r="A563">
        <v>4</v>
      </c>
      <c r="B563">
        <v>100442625</v>
      </c>
      <c r="C563" t="s">
        <v>15</v>
      </c>
      <c r="D563" t="s">
        <v>16</v>
      </c>
      <c r="E563" t="s">
        <v>523</v>
      </c>
      <c r="F563" t="s">
        <v>22</v>
      </c>
      <c r="G563" t="s">
        <v>19</v>
      </c>
      <c r="H563" t="str">
        <f t="shared" si="32"/>
        <v>0.0</v>
      </c>
      <c r="I563" t="str">
        <f>"0012"</f>
        <v>0012</v>
      </c>
      <c r="K563" t="s">
        <v>24</v>
      </c>
      <c r="N563" t="s">
        <v>516</v>
      </c>
    </row>
    <row r="564" spans="1:14" x14ac:dyDescent="0.3">
      <c r="A564">
        <v>4</v>
      </c>
      <c r="B564">
        <v>101525815</v>
      </c>
      <c r="C564" t="s">
        <v>15</v>
      </c>
      <c r="D564" t="s">
        <v>16</v>
      </c>
      <c r="E564" t="s">
        <v>524</v>
      </c>
      <c r="F564" t="s">
        <v>22</v>
      </c>
      <c r="G564" t="s">
        <v>19</v>
      </c>
      <c r="H564" t="str">
        <f t="shared" si="32"/>
        <v>0.0</v>
      </c>
      <c r="I564" t="str">
        <f>"0013"</f>
        <v>0013</v>
      </c>
      <c r="K564" t="s">
        <v>24</v>
      </c>
      <c r="N564" t="s">
        <v>516</v>
      </c>
    </row>
    <row r="565" spans="1:14" x14ac:dyDescent="0.3">
      <c r="A565">
        <v>4</v>
      </c>
      <c r="B565">
        <v>100066265</v>
      </c>
      <c r="C565" t="s">
        <v>15</v>
      </c>
      <c r="D565" t="s">
        <v>59</v>
      </c>
      <c r="E565" t="s">
        <v>525</v>
      </c>
      <c r="F565" t="s">
        <v>22</v>
      </c>
      <c r="G565" t="s">
        <v>19</v>
      </c>
      <c r="H565" t="str">
        <f t="shared" si="32"/>
        <v>0.0</v>
      </c>
      <c r="I565" t="str">
        <f>"0014"</f>
        <v>0014</v>
      </c>
      <c r="K565" t="s">
        <v>24</v>
      </c>
      <c r="N565" t="s">
        <v>516</v>
      </c>
    </row>
    <row r="566" spans="1:14" x14ac:dyDescent="0.3">
      <c r="A566">
        <v>4</v>
      </c>
      <c r="B566">
        <v>100066264</v>
      </c>
      <c r="C566" t="s">
        <v>15</v>
      </c>
      <c r="D566" t="s">
        <v>59</v>
      </c>
      <c r="E566" t="s">
        <v>526</v>
      </c>
      <c r="F566" t="s">
        <v>22</v>
      </c>
      <c r="G566" t="s">
        <v>19</v>
      </c>
      <c r="H566" t="str">
        <f t="shared" si="32"/>
        <v>0.0</v>
      </c>
      <c r="I566" t="str">
        <f>"0015"</f>
        <v>0015</v>
      </c>
      <c r="K566" t="s">
        <v>24</v>
      </c>
      <c r="N566" t="s">
        <v>516</v>
      </c>
    </row>
    <row r="567" spans="1:14" x14ac:dyDescent="0.3">
      <c r="A567">
        <v>4</v>
      </c>
      <c r="B567">
        <v>101525813</v>
      </c>
      <c r="C567" t="s">
        <v>15</v>
      </c>
      <c r="D567" t="s">
        <v>16</v>
      </c>
      <c r="E567" t="s">
        <v>527</v>
      </c>
      <c r="F567" t="s">
        <v>22</v>
      </c>
      <c r="G567" t="s">
        <v>19</v>
      </c>
      <c r="H567" t="str">
        <f t="shared" si="32"/>
        <v>0.0</v>
      </c>
      <c r="I567" t="str">
        <f>"0016"</f>
        <v>0016</v>
      </c>
      <c r="K567" t="s">
        <v>24</v>
      </c>
      <c r="N567" t="s">
        <v>516</v>
      </c>
    </row>
    <row r="568" spans="1:14" x14ac:dyDescent="0.3">
      <c r="A568">
        <v>4</v>
      </c>
      <c r="B568">
        <v>100066261</v>
      </c>
      <c r="C568" t="s">
        <v>15</v>
      </c>
      <c r="D568" t="s">
        <v>59</v>
      </c>
      <c r="E568" t="s">
        <v>528</v>
      </c>
      <c r="F568" t="s">
        <v>22</v>
      </c>
      <c r="G568" t="s">
        <v>19</v>
      </c>
      <c r="H568" t="str">
        <f t="shared" si="32"/>
        <v>0.0</v>
      </c>
      <c r="I568" t="str">
        <f>"0017"</f>
        <v>0017</v>
      </c>
      <c r="K568" t="s">
        <v>24</v>
      </c>
      <c r="N568" t="s">
        <v>516</v>
      </c>
    </row>
    <row r="569" spans="1:14" x14ac:dyDescent="0.3">
      <c r="A569">
        <v>4</v>
      </c>
      <c r="B569">
        <v>100066772</v>
      </c>
      <c r="C569" t="s">
        <v>15</v>
      </c>
      <c r="D569" t="s">
        <v>20</v>
      </c>
      <c r="E569" t="s">
        <v>529</v>
      </c>
      <c r="F569" t="s">
        <v>22</v>
      </c>
      <c r="G569" t="s">
        <v>19</v>
      </c>
      <c r="H569" t="str">
        <f t="shared" si="32"/>
        <v>0.0</v>
      </c>
      <c r="I569" t="str">
        <f>"0018"</f>
        <v>0018</v>
      </c>
      <c r="K569" t="s">
        <v>24</v>
      </c>
      <c r="N569" t="s">
        <v>516</v>
      </c>
    </row>
    <row r="570" spans="1:14" x14ac:dyDescent="0.3">
      <c r="A570">
        <v>4</v>
      </c>
      <c r="B570">
        <v>100893719</v>
      </c>
      <c r="C570" t="s">
        <v>15</v>
      </c>
      <c r="D570" t="s">
        <v>16</v>
      </c>
      <c r="E570" t="s">
        <v>530</v>
      </c>
      <c r="F570" t="s">
        <v>22</v>
      </c>
      <c r="G570" t="s">
        <v>19</v>
      </c>
      <c r="H570" t="str">
        <f t="shared" si="32"/>
        <v>0.0</v>
      </c>
      <c r="I570" t="str">
        <f>"0019"</f>
        <v>0019</v>
      </c>
      <c r="K570" t="s">
        <v>24</v>
      </c>
      <c r="N570" t="s">
        <v>516</v>
      </c>
    </row>
    <row r="571" spans="1:14" x14ac:dyDescent="0.3">
      <c r="A571">
        <v>4</v>
      </c>
      <c r="B571">
        <v>102085794</v>
      </c>
      <c r="C571" t="s">
        <v>15</v>
      </c>
      <c r="D571" t="s">
        <v>16</v>
      </c>
      <c r="E571" t="s">
        <v>531</v>
      </c>
      <c r="F571" t="s">
        <v>22</v>
      </c>
      <c r="G571" t="s">
        <v>19</v>
      </c>
      <c r="H571" t="str">
        <f t="shared" si="32"/>
        <v>0.0</v>
      </c>
      <c r="I571" t="str">
        <f>"0020"</f>
        <v>0020</v>
      </c>
      <c r="K571" t="s">
        <v>24</v>
      </c>
      <c r="N571" t="s">
        <v>516</v>
      </c>
    </row>
    <row r="572" spans="1:14" x14ac:dyDescent="0.3">
      <c r="A572">
        <v>4</v>
      </c>
      <c r="B572">
        <v>102085798</v>
      </c>
      <c r="C572" t="s">
        <v>15</v>
      </c>
      <c r="D572" t="s">
        <v>16</v>
      </c>
      <c r="E572" t="s">
        <v>532</v>
      </c>
      <c r="F572" t="s">
        <v>22</v>
      </c>
      <c r="G572" t="s">
        <v>19</v>
      </c>
      <c r="H572" t="str">
        <f t="shared" si="32"/>
        <v>0.0</v>
      </c>
      <c r="I572" t="str">
        <f>"0021"</f>
        <v>0021</v>
      </c>
      <c r="K572" t="s">
        <v>24</v>
      </c>
      <c r="N572" t="s">
        <v>516</v>
      </c>
    </row>
    <row r="573" spans="1:14" x14ac:dyDescent="0.3">
      <c r="A573">
        <v>4</v>
      </c>
      <c r="B573">
        <v>102085864</v>
      </c>
      <c r="C573" t="s">
        <v>15</v>
      </c>
      <c r="D573" t="s">
        <v>16</v>
      </c>
      <c r="E573" t="s">
        <v>533</v>
      </c>
      <c r="F573" t="s">
        <v>22</v>
      </c>
      <c r="G573" t="s">
        <v>19</v>
      </c>
      <c r="H573" t="str">
        <f t="shared" si="32"/>
        <v>0.0</v>
      </c>
      <c r="I573" t="str">
        <f>"0022"</f>
        <v>0022</v>
      </c>
      <c r="K573" t="s">
        <v>24</v>
      </c>
      <c r="N573" t="s">
        <v>516</v>
      </c>
    </row>
    <row r="574" spans="1:14" x14ac:dyDescent="0.3">
      <c r="A574">
        <v>4</v>
      </c>
      <c r="B574">
        <v>103011764</v>
      </c>
      <c r="C574" t="s">
        <v>15</v>
      </c>
      <c r="D574" t="s">
        <v>16</v>
      </c>
      <c r="E574" t="s">
        <v>534</v>
      </c>
      <c r="F574" t="s">
        <v>22</v>
      </c>
      <c r="G574" t="s">
        <v>19</v>
      </c>
      <c r="H574" t="str">
        <f t="shared" si="32"/>
        <v>0.0</v>
      </c>
      <c r="I574" t="str">
        <f>"0023"</f>
        <v>0023</v>
      </c>
      <c r="K574" t="s">
        <v>24</v>
      </c>
      <c r="N574" t="s">
        <v>516</v>
      </c>
    </row>
    <row r="575" spans="1:14" x14ac:dyDescent="0.3">
      <c r="A575">
        <v>4</v>
      </c>
      <c r="B575">
        <v>103011765</v>
      </c>
      <c r="C575" t="s">
        <v>15</v>
      </c>
      <c r="D575" t="s">
        <v>16</v>
      </c>
      <c r="E575" t="s">
        <v>535</v>
      </c>
      <c r="F575" t="s">
        <v>22</v>
      </c>
      <c r="G575" t="s">
        <v>19</v>
      </c>
      <c r="H575" t="str">
        <f t="shared" si="32"/>
        <v>0.0</v>
      </c>
      <c r="I575" t="str">
        <f>"0024"</f>
        <v>0024</v>
      </c>
      <c r="K575" t="s">
        <v>24</v>
      </c>
      <c r="N575" t="s">
        <v>516</v>
      </c>
    </row>
    <row r="576" spans="1:14" x14ac:dyDescent="0.3">
      <c r="A576">
        <v>3</v>
      </c>
      <c r="B576" t="str">
        <f>"0036036"</f>
        <v>0036036</v>
      </c>
      <c r="C576" t="s">
        <v>15</v>
      </c>
      <c r="D576" t="s">
        <v>87</v>
      </c>
      <c r="E576" t="s">
        <v>536</v>
      </c>
      <c r="F576" t="s">
        <v>22</v>
      </c>
      <c r="G576" t="s">
        <v>19</v>
      </c>
      <c r="H576">
        <v>2</v>
      </c>
      <c r="I576" t="str">
        <f>"0034"</f>
        <v>0034</v>
      </c>
      <c r="K576" t="s">
        <v>24</v>
      </c>
      <c r="N576" t="s">
        <v>25</v>
      </c>
    </row>
    <row r="577" spans="1:14" x14ac:dyDescent="0.3">
      <c r="A577">
        <v>4</v>
      </c>
      <c r="B577" t="str">
        <f>"0036036_F"</f>
        <v>0036036_F</v>
      </c>
      <c r="C577" t="s">
        <v>36</v>
      </c>
      <c r="D577" t="s">
        <v>87</v>
      </c>
      <c r="E577" t="s">
        <v>536</v>
      </c>
      <c r="F577" t="s">
        <v>22</v>
      </c>
      <c r="H577" t="str">
        <f>"0.0"</f>
        <v>0.0</v>
      </c>
      <c r="K577" t="s">
        <v>34</v>
      </c>
    </row>
    <row r="578" spans="1:14" x14ac:dyDescent="0.3">
      <c r="A578">
        <v>4</v>
      </c>
      <c r="B578" t="s">
        <v>537</v>
      </c>
      <c r="C578" t="s">
        <v>52</v>
      </c>
      <c r="D578" t="s">
        <v>75</v>
      </c>
      <c r="E578" t="s">
        <v>538</v>
      </c>
      <c r="F578" t="s">
        <v>22</v>
      </c>
      <c r="H578" t="str">
        <f>"0.0"</f>
        <v>0.0</v>
      </c>
      <c r="I578">
        <v>4000</v>
      </c>
      <c r="K578" t="s">
        <v>34</v>
      </c>
    </row>
    <row r="579" spans="1:14" x14ac:dyDescent="0.3">
      <c r="A579">
        <v>4</v>
      </c>
      <c r="B579" t="s">
        <v>539</v>
      </c>
      <c r="C579" t="s">
        <v>30</v>
      </c>
      <c r="D579" t="s">
        <v>67</v>
      </c>
      <c r="E579" t="s">
        <v>540</v>
      </c>
      <c r="F579" t="s">
        <v>22</v>
      </c>
      <c r="H579" t="str">
        <f>"0.0"</f>
        <v>0.0</v>
      </c>
      <c r="I579">
        <v>4001</v>
      </c>
      <c r="K579" t="s">
        <v>34</v>
      </c>
    </row>
    <row r="580" spans="1:14" x14ac:dyDescent="0.3">
      <c r="A580">
        <v>4</v>
      </c>
      <c r="B580" t="s">
        <v>85</v>
      </c>
      <c r="C580" t="s">
        <v>86</v>
      </c>
      <c r="D580" t="s">
        <v>87</v>
      </c>
      <c r="E580" t="s">
        <v>88</v>
      </c>
      <c r="F580" t="s">
        <v>22</v>
      </c>
      <c r="H580" t="str">
        <f>"0.0"</f>
        <v>0.0</v>
      </c>
      <c r="I580">
        <v>4002</v>
      </c>
      <c r="K580" t="s">
        <v>34</v>
      </c>
      <c r="L580" t="s">
        <v>44</v>
      </c>
    </row>
    <row r="581" spans="1:14" x14ac:dyDescent="0.3">
      <c r="A581">
        <v>3</v>
      </c>
      <c r="B581" t="s">
        <v>541</v>
      </c>
      <c r="C581" t="s">
        <v>15</v>
      </c>
      <c r="D581" t="str">
        <f>"00"</f>
        <v>00</v>
      </c>
      <c r="E581" t="s">
        <v>542</v>
      </c>
      <c r="F581" t="s">
        <v>22</v>
      </c>
      <c r="G581" t="s">
        <v>19</v>
      </c>
      <c r="H581">
        <v>2</v>
      </c>
      <c r="I581" t="str">
        <f>"0035"</f>
        <v>0035</v>
      </c>
      <c r="K581" t="s">
        <v>24</v>
      </c>
      <c r="N581" t="s">
        <v>25</v>
      </c>
    </row>
    <row r="582" spans="1:14" x14ac:dyDescent="0.3">
      <c r="A582">
        <v>4</v>
      </c>
      <c r="B582" t="s">
        <v>543</v>
      </c>
      <c r="C582" t="s">
        <v>258</v>
      </c>
      <c r="D582" t="s">
        <v>99</v>
      </c>
      <c r="E582" t="s">
        <v>544</v>
      </c>
      <c r="F582" t="s">
        <v>22</v>
      </c>
      <c r="H582" t="str">
        <f>"0.0"</f>
        <v>0.0</v>
      </c>
      <c r="J582" t="s">
        <v>33</v>
      </c>
      <c r="K582" t="s">
        <v>34</v>
      </c>
    </row>
    <row r="583" spans="1:14" x14ac:dyDescent="0.3">
      <c r="A583">
        <v>4</v>
      </c>
      <c r="B583" t="s">
        <v>545</v>
      </c>
      <c r="C583" t="s">
        <v>52</v>
      </c>
      <c r="D583" t="e">
        <f>-D</f>
        <v>#NAME?</v>
      </c>
      <c r="E583" t="s">
        <v>542</v>
      </c>
      <c r="F583" t="s">
        <v>22</v>
      </c>
      <c r="H583" t="str">
        <f>"0.0"</f>
        <v>0.0</v>
      </c>
      <c r="K583" t="s">
        <v>34</v>
      </c>
    </row>
    <row r="584" spans="1:14" x14ac:dyDescent="0.3">
      <c r="A584">
        <v>3</v>
      </c>
      <c r="B584" t="s">
        <v>546</v>
      </c>
      <c r="C584" t="s">
        <v>15</v>
      </c>
      <c r="D584" t="str">
        <f>"02"</f>
        <v>02</v>
      </c>
      <c r="E584" t="s">
        <v>547</v>
      </c>
      <c r="F584" t="s">
        <v>22</v>
      </c>
      <c r="G584" t="s">
        <v>19</v>
      </c>
      <c r="H584">
        <v>1</v>
      </c>
      <c r="I584" t="str">
        <f>"0036"</f>
        <v>0036</v>
      </c>
      <c r="K584" t="s">
        <v>24</v>
      </c>
      <c r="N584" t="s">
        <v>25</v>
      </c>
    </row>
    <row r="585" spans="1:14" x14ac:dyDescent="0.3">
      <c r="A585">
        <v>4</v>
      </c>
      <c r="B585" t="s">
        <v>548</v>
      </c>
      <c r="C585" t="s">
        <v>36</v>
      </c>
      <c r="D585" t="s">
        <v>384</v>
      </c>
      <c r="E585" t="s">
        <v>549</v>
      </c>
      <c r="F585" t="s">
        <v>22</v>
      </c>
      <c r="H585" t="str">
        <f>"0.0"</f>
        <v>0.0</v>
      </c>
      <c r="K585" t="s">
        <v>34</v>
      </c>
    </row>
    <row r="586" spans="1:14" x14ac:dyDescent="0.3">
      <c r="A586">
        <v>4</v>
      </c>
      <c r="B586" t="s">
        <v>550</v>
      </c>
      <c r="C586" t="s">
        <v>30</v>
      </c>
      <c r="D586" t="s">
        <v>75</v>
      </c>
      <c r="E586" t="s">
        <v>551</v>
      </c>
      <c r="F586" t="s">
        <v>22</v>
      </c>
      <c r="H586" t="str">
        <f>"0.0"</f>
        <v>0.0</v>
      </c>
      <c r="J586" t="s">
        <v>33</v>
      </c>
      <c r="K586" t="s">
        <v>34</v>
      </c>
    </row>
    <row r="587" spans="1:14" x14ac:dyDescent="0.3">
      <c r="A587">
        <v>4</v>
      </c>
      <c r="B587" t="s">
        <v>45</v>
      </c>
      <c r="C587" t="s">
        <v>46</v>
      </c>
      <c r="D587" t="s">
        <v>47</v>
      </c>
      <c r="E587" t="s">
        <v>48</v>
      </c>
      <c r="F587" t="s">
        <v>22</v>
      </c>
      <c r="H587" t="str">
        <f>"0.0"</f>
        <v>0.0</v>
      </c>
      <c r="K587" t="s">
        <v>34</v>
      </c>
    </row>
    <row r="588" spans="1:14" x14ac:dyDescent="0.3">
      <c r="A588">
        <v>3</v>
      </c>
      <c r="B588" t="s">
        <v>552</v>
      </c>
      <c r="C588" t="s">
        <v>15</v>
      </c>
      <c r="D588" t="str">
        <f>"00"</f>
        <v>00</v>
      </c>
      <c r="E588" t="s">
        <v>553</v>
      </c>
      <c r="F588" t="s">
        <v>22</v>
      </c>
      <c r="G588" t="s">
        <v>19</v>
      </c>
      <c r="H588">
        <v>14</v>
      </c>
      <c r="I588" t="str">
        <f>"0037"</f>
        <v>0037</v>
      </c>
      <c r="K588" t="s">
        <v>24</v>
      </c>
      <c r="N588" t="s">
        <v>25</v>
      </c>
    </row>
    <row r="589" spans="1:14" x14ac:dyDescent="0.3">
      <c r="A589">
        <v>4</v>
      </c>
      <c r="B589" t="s">
        <v>257</v>
      </c>
      <c r="C589" t="s">
        <v>258</v>
      </c>
      <c r="D589" t="s">
        <v>127</v>
      </c>
      <c r="E589" t="s">
        <v>259</v>
      </c>
      <c r="F589" t="s">
        <v>22</v>
      </c>
      <c r="H589" t="str">
        <f>"0.0"</f>
        <v>0.0</v>
      </c>
      <c r="J589" t="s">
        <v>33</v>
      </c>
      <c r="K589" t="s">
        <v>34</v>
      </c>
      <c r="L589" t="s">
        <v>44</v>
      </c>
    </row>
    <row r="590" spans="1:14" x14ac:dyDescent="0.3">
      <c r="A590">
        <v>4</v>
      </c>
      <c r="B590" t="s">
        <v>554</v>
      </c>
      <c r="C590" t="s">
        <v>52</v>
      </c>
      <c r="D590" t="e">
        <f>-D</f>
        <v>#NAME?</v>
      </c>
      <c r="E590" t="s">
        <v>553</v>
      </c>
      <c r="F590" t="s">
        <v>22</v>
      </c>
      <c r="H590" t="str">
        <f>"0.0"</f>
        <v>0.0</v>
      </c>
      <c r="K590" t="s">
        <v>34</v>
      </c>
    </row>
    <row r="591" spans="1:14" x14ac:dyDescent="0.3">
      <c r="A591">
        <v>3</v>
      </c>
      <c r="B591">
        <v>100437977</v>
      </c>
      <c r="C591" t="s">
        <v>15</v>
      </c>
      <c r="D591" t="s">
        <v>20</v>
      </c>
      <c r="E591" t="s">
        <v>555</v>
      </c>
      <c r="F591" t="s">
        <v>22</v>
      </c>
      <c r="G591" t="s">
        <v>19</v>
      </c>
      <c r="H591">
        <v>6</v>
      </c>
      <c r="I591" t="str">
        <f>"0038"</f>
        <v>0038</v>
      </c>
      <c r="K591" t="s">
        <v>24</v>
      </c>
      <c r="N591" t="s">
        <v>25</v>
      </c>
    </row>
    <row r="592" spans="1:14" x14ac:dyDescent="0.3">
      <c r="A592">
        <v>4</v>
      </c>
      <c r="B592" t="s">
        <v>556</v>
      </c>
      <c r="C592" t="s">
        <v>36</v>
      </c>
      <c r="D592" t="s">
        <v>67</v>
      </c>
      <c r="E592" t="s">
        <v>555</v>
      </c>
      <c r="F592" t="s">
        <v>22</v>
      </c>
      <c r="H592" t="str">
        <f>"0.0"</f>
        <v>0.0</v>
      </c>
      <c r="K592" t="s">
        <v>34</v>
      </c>
    </row>
    <row r="593" spans="1:14" x14ac:dyDescent="0.3">
      <c r="A593">
        <v>4</v>
      </c>
      <c r="B593" t="s">
        <v>290</v>
      </c>
      <c r="C593" t="s">
        <v>258</v>
      </c>
      <c r="D593" t="s">
        <v>246</v>
      </c>
      <c r="E593" t="s">
        <v>291</v>
      </c>
      <c r="F593" t="s">
        <v>22</v>
      </c>
      <c r="H593" t="str">
        <f>"0.0"</f>
        <v>0.0</v>
      </c>
      <c r="J593" t="s">
        <v>557</v>
      </c>
      <c r="K593" t="s">
        <v>34</v>
      </c>
      <c r="L593" t="s">
        <v>44</v>
      </c>
    </row>
    <row r="594" spans="1:14" x14ac:dyDescent="0.3">
      <c r="A594">
        <v>3</v>
      </c>
      <c r="B594">
        <v>100437976</v>
      </c>
      <c r="C594" t="s">
        <v>15</v>
      </c>
      <c r="D594" t="s">
        <v>20</v>
      </c>
      <c r="E594" t="s">
        <v>555</v>
      </c>
      <c r="F594" t="s">
        <v>22</v>
      </c>
      <c r="G594" t="s">
        <v>19</v>
      </c>
      <c r="H594">
        <v>4</v>
      </c>
      <c r="I594" t="str">
        <f>"0039"</f>
        <v>0039</v>
      </c>
      <c r="K594" t="s">
        <v>24</v>
      </c>
      <c r="N594" t="s">
        <v>25</v>
      </c>
    </row>
    <row r="595" spans="1:14" x14ac:dyDescent="0.3">
      <c r="A595">
        <v>4</v>
      </c>
      <c r="B595" t="s">
        <v>290</v>
      </c>
      <c r="C595" t="s">
        <v>258</v>
      </c>
      <c r="D595" t="s">
        <v>246</v>
      </c>
      <c r="E595" t="s">
        <v>291</v>
      </c>
      <c r="F595" t="s">
        <v>22</v>
      </c>
      <c r="H595" t="str">
        <f>"0.0"</f>
        <v>0.0</v>
      </c>
      <c r="J595" t="s">
        <v>557</v>
      </c>
      <c r="K595" t="s">
        <v>34</v>
      </c>
      <c r="L595" t="s">
        <v>44</v>
      </c>
    </row>
    <row r="596" spans="1:14" x14ac:dyDescent="0.3">
      <c r="A596">
        <v>4</v>
      </c>
      <c r="B596" t="s">
        <v>558</v>
      </c>
      <c r="C596" t="s">
        <v>36</v>
      </c>
      <c r="D596" t="s">
        <v>67</v>
      </c>
      <c r="E596" t="s">
        <v>555</v>
      </c>
      <c r="F596" t="s">
        <v>22</v>
      </c>
      <c r="H596" t="str">
        <f>"0.0"</f>
        <v>0.0</v>
      </c>
      <c r="K596" t="s">
        <v>34</v>
      </c>
    </row>
    <row r="597" spans="1:14" x14ac:dyDescent="0.3">
      <c r="A597">
        <v>3</v>
      </c>
      <c r="B597" t="s">
        <v>559</v>
      </c>
      <c r="C597" t="s">
        <v>15</v>
      </c>
      <c r="D597" t="str">
        <f>"00"</f>
        <v>00</v>
      </c>
      <c r="E597" t="s">
        <v>560</v>
      </c>
      <c r="F597" t="s">
        <v>22</v>
      </c>
      <c r="G597" t="s">
        <v>19</v>
      </c>
      <c r="H597">
        <v>2</v>
      </c>
      <c r="I597" t="str">
        <f>"0040"</f>
        <v>0040</v>
      </c>
      <c r="K597" t="s">
        <v>24</v>
      </c>
      <c r="N597" t="s">
        <v>25</v>
      </c>
    </row>
    <row r="598" spans="1:14" x14ac:dyDescent="0.3">
      <c r="A598">
        <v>4</v>
      </c>
      <c r="B598" t="s">
        <v>543</v>
      </c>
      <c r="C598" t="s">
        <v>258</v>
      </c>
      <c r="D598" t="s">
        <v>99</v>
      </c>
      <c r="E598" t="s">
        <v>544</v>
      </c>
      <c r="F598" t="s">
        <v>22</v>
      </c>
      <c r="H598" t="str">
        <f>"0.0"</f>
        <v>0.0</v>
      </c>
      <c r="J598" t="s">
        <v>33</v>
      </c>
      <c r="K598" t="s">
        <v>34</v>
      </c>
    </row>
    <row r="599" spans="1:14" x14ac:dyDescent="0.3">
      <c r="A599">
        <v>4</v>
      </c>
      <c r="B599" t="s">
        <v>561</v>
      </c>
      <c r="C599" t="s">
        <v>52</v>
      </c>
      <c r="D599" t="e">
        <f>-D</f>
        <v>#NAME?</v>
      </c>
      <c r="E599" t="s">
        <v>560</v>
      </c>
      <c r="F599" t="s">
        <v>22</v>
      </c>
      <c r="H599" t="str">
        <f>"0.0"</f>
        <v>0.0</v>
      </c>
      <c r="K599" t="s">
        <v>34</v>
      </c>
    </row>
    <row r="600" spans="1:14" x14ac:dyDescent="0.3">
      <c r="A600">
        <v>3</v>
      </c>
      <c r="B600">
        <v>100594874</v>
      </c>
      <c r="C600" t="s">
        <v>15</v>
      </c>
      <c r="D600" t="s">
        <v>16</v>
      </c>
      <c r="E600" t="s">
        <v>562</v>
      </c>
      <c r="F600" t="s">
        <v>22</v>
      </c>
      <c r="G600" t="s">
        <v>19</v>
      </c>
      <c r="H600">
        <v>2</v>
      </c>
      <c r="I600" t="str">
        <f>"0041"</f>
        <v>0041</v>
      </c>
      <c r="K600" t="s">
        <v>24</v>
      </c>
      <c r="N600" t="s">
        <v>25</v>
      </c>
    </row>
    <row r="601" spans="1:14" x14ac:dyDescent="0.3">
      <c r="A601">
        <v>4</v>
      </c>
      <c r="B601" t="s">
        <v>290</v>
      </c>
      <c r="C601" t="s">
        <v>258</v>
      </c>
      <c r="D601" t="s">
        <v>246</v>
      </c>
      <c r="E601" t="s">
        <v>291</v>
      </c>
      <c r="F601" t="s">
        <v>22</v>
      </c>
      <c r="H601" t="str">
        <f>"0.0"</f>
        <v>0.0</v>
      </c>
      <c r="K601" t="s">
        <v>34</v>
      </c>
      <c r="L601" t="s">
        <v>44</v>
      </c>
    </row>
    <row r="602" spans="1:14" x14ac:dyDescent="0.3">
      <c r="A602">
        <v>4</v>
      </c>
      <c r="B602" t="s">
        <v>292</v>
      </c>
      <c r="C602" t="s">
        <v>36</v>
      </c>
      <c r="D602" t="s">
        <v>87</v>
      </c>
      <c r="E602" t="s">
        <v>293</v>
      </c>
      <c r="F602" t="s">
        <v>22</v>
      </c>
      <c r="H602" t="str">
        <f>"0.0"</f>
        <v>0.0</v>
      </c>
      <c r="K602" t="s">
        <v>34</v>
      </c>
    </row>
    <row r="603" spans="1:14" x14ac:dyDescent="0.3">
      <c r="A603">
        <v>3</v>
      </c>
      <c r="B603">
        <v>100685572</v>
      </c>
      <c r="C603" t="s">
        <v>15</v>
      </c>
      <c r="D603" t="s">
        <v>20</v>
      </c>
      <c r="E603" t="s">
        <v>563</v>
      </c>
      <c r="F603" t="s">
        <v>22</v>
      </c>
      <c r="G603" t="s">
        <v>19</v>
      </c>
      <c r="H603">
        <v>2</v>
      </c>
      <c r="I603" t="str">
        <f>"0042"</f>
        <v>0042</v>
      </c>
      <c r="K603" t="s">
        <v>24</v>
      </c>
      <c r="N603" t="s">
        <v>25</v>
      </c>
    </row>
    <row r="604" spans="1:14" x14ac:dyDescent="0.3">
      <c r="A604">
        <v>4</v>
      </c>
      <c r="B604" t="s">
        <v>204</v>
      </c>
      <c r="C604" t="s">
        <v>40</v>
      </c>
      <c r="D604" t="s">
        <v>205</v>
      </c>
      <c r="E604" t="s">
        <v>206</v>
      </c>
      <c r="F604" t="s">
        <v>22</v>
      </c>
      <c r="H604" t="str">
        <f>"0.0"</f>
        <v>0.0</v>
      </c>
      <c r="K604" t="s">
        <v>34</v>
      </c>
      <c r="L604" t="s">
        <v>44</v>
      </c>
    </row>
    <row r="605" spans="1:14" x14ac:dyDescent="0.3">
      <c r="A605">
        <v>4</v>
      </c>
      <c r="B605" t="s">
        <v>134</v>
      </c>
      <c r="C605" t="s">
        <v>30</v>
      </c>
      <c r="D605" t="s">
        <v>118</v>
      </c>
      <c r="E605" t="s">
        <v>135</v>
      </c>
      <c r="F605" t="s">
        <v>22</v>
      </c>
      <c r="H605" t="str">
        <f>"0.0"</f>
        <v>0.0</v>
      </c>
      <c r="K605" t="s">
        <v>34</v>
      </c>
    </row>
    <row r="606" spans="1:14" x14ac:dyDescent="0.3">
      <c r="A606">
        <v>4</v>
      </c>
      <c r="B606" t="s">
        <v>45</v>
      </c>
      <c r="C606" t="s">
        <v>46</v>
      </c>
      <c r="D606" t="s">
        <v>47</v>
      </c>
      <c r="E606" t="s">
        <v>48</v>
      </c>
      <c r="F606" t="s">
        <v>22</v>
      </c>
      <c r="H606" t="str">
        <f>"0.0"</f>
        <v>0.0</v>
      </c>
      <c r="K606" t="s">
        <v>34</v>
      </c>
    </row>
    <row r="607" spans="1:14" x14ac:dyDescent="0.3">
      <c r="A607">
        <v>4</v>
      </c>
      <c r="B607" t="s">
        <v>564</v>
      </c>
      <c r="C607" t="s">
        <v>36</v>
      </c>
      <c r="D607" t="s">
        <v>75</v>
      </c>
      <c r="E607" t="s">
        <v>565</v>
      </c>
      <c r="F607" t="s">
        <v>22</v>
      </c>
      <c r="H607" t="str">
        <f>"0.0"</f>
        <v>0.0</v>
      </c>
      <c r="K607" t="s">
        <v>34</v>
      </c>
    </row>
    <row r="608" spans="1:14" x14ac:dyDescent="0.3">
      <c r="A608">
        <v>3</v>
      </c>
      <c r="B608" t="s">
        <v>266</v>
      </c>
      <c r="C608" t="s">
        <v>267</v>
      </c>
      <c r="D608" t="str">
        <f>"02"</f>
        <v>02</v>
      </c>
      <c r="E608" t="s">
        <v>268</v>
      </c>
      <c r="F608" t="s">
        <v>22</v>
      </c>
      <c r="G608" t="s">
        <v>19</v>
      </c>
      <c r="H608">
        <v>4</v>
      </c>
      <c r="I608" t="str">
        <f>"0043"</f>
        <v>0043</v>
      </c>
      <c r="K608" t="s">
        <v>24</v>
      </c>
      <c r="N608" t="s">
        <v>25</v>
      </c>
    </row>
    <row r="609" spans="1:14" x14ac:dyDescent="0.3">
      <c r="A609">
        <v>3</v>
      </c>
      <c r="B609" t="s">
        <v>263</v>
      </c>
      <c r="C609" t="s">
        <v>15</v>
      </c>
      <c r="D609" t="str">
        <f>"00"</f>
        <v>00</v>
      </c>
      <c r="E609" t="s">
        <v>264</v>
      </c>
      <c r="F609" t="s">
        <v>22</v>
      </c>
      <c r="G609" t="s">
        <v>19</v>
      </c>
      <c r="H609">
        <v>1</v>
      </c>
      <c r="I609" t="str">
        <f>"0044"</f>
        <v>0044</v>
      </c>
      <c r="K609" t="s">
        <v>24</v>
      </c>
      <c r="N609" t="s">
        <v>25</v>
      </c>
    </row>
    <row r="610" spans="1:14" x14ac:dyDescent="0.3">
      <c r="A610">
        <v>4</v>
      </c>
      <c r="B610" t="s">
        <v>257</v>
      </c>
      <c r="C610" t="s">
        <v>258</v>
      </c>
      <c r="D610" t="s">
        <v>127</v>
      </c>
      <c r="E610" t="s">
        <v>259</v>
      </c>
      <c r="F610" t="s">
        <v>22</v>
      </c>
      <c r="H610" t="str">
        <f>"0.0"</f>
        <v>0.0</v>
      </c>
      <c r="J610" t="s">
        <v>33</v>
      </c>
      <c r="K610" t="s">
        <v>34</v>
      </c>
      <c r="L610" t="s">
        <v>44</v>
      </c>
    </row>
    <row r="611" spans="1:14" x14ac:dyDescent="0.3">
      <c r="A611">
        <v>4</v>
      </c>
      <c r="B611" t="s">
        <v>265</v>
      </c>
      <c r="C611" t="s">
        <v>52</v>
      </c>
      <c r="D611" t="e">
        <f>-D</f>
        <v>#NAME?</v>
      </c>
      <c r="E611" t="s">
        <v>264</v>
      </c>
      <c r="F611" t="s">
        <v>22</v>
      </c>
      <c r="H611" t="str">
        <f>"0.0"</f>
        <v>0.0</v>
      </c>
      <c r="K611" t="s">
        <v>34</v>
      </c>
    </row>
    <row r="612" spans="1:14" x14ac:dyDescent="0.3">
      <c r="A612">
        <v>3</v>
      </c>
      <c r="B612">
        <v>100715063</v>
      </c>
      <c r="C612" t="s">
        <v>15</v>
      </c>
      <c r="D612" t="s">
        <v>16</v>
      </c>
      <c r="E612" t="s">
        <v>566</v>
      </c>
      <c r="F612" t="s">
        <v>22</v>
      </c>
      <c r="G612" t="s">
        <v>19</v>
      </c>
      <c r="H612">
        <v>2</v>
      </c>
      <c r="I612" t="str">
        <f>"0045"</f>
        <v>0045</v>
      </c>
      <c r="K612" t="s">
        <v>24</v>
      </c>
      <c r="N612" t="s">
        <v>25</v>
      </c>
    </row>
    <row r="613" spans="1:14" x14ac:dyDescent="0.3">
      <c r="A613">
        <v>4</v>
      </c>
      <c r="B613" t="s">
        <v>290</v>
      </c>
      <c r="C613" t="s">
        <v>258</v>
      </c>
      <c r="D613" t="s">
        <v>246</v>
      </c>
      <c r="E613" t="s">
        <v>291</v>
      </c>
      <c r="F613" t="s">
        <v>22</v>
      </c>
      <c r="H613" t="str">
        <f>"0.0"</f>
        <v>0.0</v>
      </c>
      <c r="K613" t="s">
        <v>34</v>
      </c>
      <c r="L613" t="s">
        <v>44</v>
      </c>
    </row>
    <row r="614" spans="1:14" x14ac:dyDescent="0.3">
      <c r="A614">
        <v>4</v>
      </c>
      <c r="B614" t="s">
        <v>292</v>
      </c>
      <c r="C614" t="s">
        <v>36</v>
      </c>
      <c r="D614" t="s">
        <v>87</v>
      </c>
      <c r="E614" t="s">
        <v>293</v>
      </c>
      <c r="F614" t="s">
        <v>22</v>
      </c>
      <c r="H614" t="str">
        <f>"0.0"</f>
        <v>0.0</v>
      </c>
      <c r="K614" t="s">
        <v>34</v>
      </c>
    </row>
    <row r="615" spans="1:14" x14ac:dyDescent="0.3">
      <c r="A615">
        <v>3</v>
      </c>
      <c r="B615">
        <v>100692500</v>
      </c>
      <c r="C615" t="s">
        <v>15</v>
      </c>
      <c r="D615" t="s">
        <v>16</v>
      </c>
      <c r="E615" t="s">
        <v>567</v>
      </c>
      <c r="F615" t="s">
        <v>22</v>
      </c>
      <c r="G615" t="s">
        <v>19</v>
      </c>
      <c r="H615">
        <v>8</v>
      </c>
      <c r="I615" t="str">
        <f>"0046"</f>
        <v>0046</v>
      </c>
      <c r="K615" t="s">
        <v>24</v>
      </c>
      <c r="N615" t="s">
        <v>25</v>
      </c>
    </row>
    <row r="616" spans="1:14" x14ac:dyDescent="0.3">
      <c r="A616">
        <v>4</v>
      </c>
      <c r="B616" t="s">
        <v>290</v>
      </c>
      <c r="C616" t="s">
        <v>258</v>
      </c>
      <c r="D616" t="s">
        <v>246</v>
      </c>
      <c r="E616" t="s">
        <v>291</v>
      </c>
      <c r="F616" t="s">
        <v>22</v>
      </c>
      <c r="H616" t="str">
        <f>"0.0"</f>
        <v>0.0</v>
      </c>
      <c r="K616" t="s">
        <v>34</v>
      </c>
      <c r="L616" t="s">
        <v>44</v>
      </c>
    </row>
    <row r="617" spans="1:14" x14ac:dyDescent="0.3">
      <c r="A617">
        <v>4</v>
      </c>
      <c r="B617" t="s">
        <v>295</v>
      </c>
      <c r="C617" t="s">
        <v>36</v>
      </c>
      <c r="D617" t="s">
        <v>99</v>
      </c>
      <c r="E617" t="s">
        <v>296</v>
      </c>
      <c r="F617" t="s">
        <v>22</v>
      </c>
      <c r="H617" t="str">
        <f>"0.0"</f>
        <v>0.0</v>
      </c>
      <c r="K617" t="s">
        <v>34</v>
      </c>
    </row>
    <row r="618" spans="1:14" x14ac:dyDescent="0.3">
      <c r="A618">
        <v>3</v>
      </c>
      <c r="B618">
        <v>100692997</v>
      </c>
      <c r="C618" t="s">
        <v>15</v>
      </c>
      <c r="D618" t="s">
        <v>16</v>
      </c>
      <c r="E618" t="s">
        <v>568</v>
      </c>
      <c r="F618" t="s">
        <v>22</v>
      </c>
      <c r="G618" t="s">
        <v>19</v>
      </c>
      <c r="H618">
        <v>8</v>
      </c>
      <c r="I618" t="str">
        <f>"0047"</f>
        <v>0047</v>
      </c>
      <c r="K618" t="s">
        <v>24</v>
      </c>
      <c r="N618" t="s">
        <v>25</v>
      </c>
    </row>
    <row r="619" spans="1:14" x14ac:dyDescent="0.3">
      <c r="A619">
        <v>4</v>
      </c>
      <c r="B619" t="s">
        <v>290</v>
      </c>
      <c r="C619" t="s">
        <v>258</v>
      </c>
      <c r="D619" t="s">
        <v>246</v>
      </c>
      <c r="E619" t="s">
        <v>291</v>
      </c>
      <c r="F619" t="s">
        <v>22</v>
      </c>
      <c r="H619" t="str">
        <f>"0.0"</f>
        <v>0.0</v>
      </c>
      <c r="K619" t="s">
        <v>34</v>
      </c>
      <c r="L619" t="s">
        <v>44</v>
      </c>
    </row>
    <row r="620" spans="1:14" x14ac:dyDescent="0.3">
      <c r="A620">
        <v>4</v>
      </c>
      <c r="B620" t="s">
        <v>292</v>
      </c>
      <c r="C620" t="s">
        <v>36</v>
      </c>
      <c r="D620" t="s">
        <v>87</v>
      </c>
      <c r="E620" t="s">
        <v>293</v>
      </c>
      <c r="F620" t="s">
        <v>22</v>
      </c>
      <c r="H620" t="str">
        <f>"0.0"</f>
        <v>0.0</v>
      </c>
      <c r="K620" t="s">
        <v>34</v>
      </c>
    </row>
    <row r="621" spans="1:14" x14ac:dyDescent="0.3">
      <c r="A621">
        <v>3</v>
      </c>
      <c r="B621">
        <v>102703204</v>
      </c>
      <c r="C621" t="s">
        <v>15</v>
      </c>
      <c r="D621" t="s">
        <v>59</v>
      </c>
      <c r="E621" t="s">
        <v>569</v>
      </c>
      <c r="F621" t="s">
        <v>22</v>
      </c>
      <c r="G621" t="s">
        <v>19</v>
      </c>
      <c r="H621">
        <v>1</v>
      </c>
      <c r="I621" t="str">
        <f>"0048"</f>
        <v>0048</v>
      </c>
      <c r="K621" t="s">
        <v>24</v>
      </c>
      <c r="N621" t="s">
        <v>25</v>
      </c>
    </row>
    <row r="622" spans="1:14" x14ac:dyDescent="0.3">
      <c r="A622">
        <v>4</v>
      </c>
      <c r="B622" t="s">
        <v>45</v>
      </c>
      <c r="C622" t="s">
        <v>46</v>
      </c>
      <c r="D622" t="s">
        <v>47</v>
      </c>
      <c r="E622" t="s">
        <v>48</v>
      </c>
      <c r="F622" t="s">
        <v>22</v>
      </c>
      <c r="H622" t="str">
        <f>"0.0"</f>
        <v>0.0</v>
      </c>
      <c r="J622" t="s">
        <v>386</v>
      </c>
      <c r="K622" t="s">
        <v>34</v>
      </c>
    </row>
    <row r="623" spans="1:14" x14ac:dyDescent="0.3">
      <c r="A623">
        <v>3</v>
      </c>
      <c r="B623">
        <v>101807370</v>
      </c>
      <c r="C623" t="s">
        <v>15</v>
      </c>
      <c r="D623" t="s">
        <v>59</v>
      </c>
      <c r="E623" t="s">
        <v>570</v>
      </c>
      <c r="F623" t="s">
        <v>22</v>
      </c>
      <c r="G623" t="s">
        <v>19</v>
      </c>
      <c r="H623" t="str">
        <f>"0.0"</f>
        <v>0.0</v>
      </c>
      <c r="I623">
        <v>8001</v>
      </c>
      <c r="J623" t="s">
        <v>571</v>
      </c>
      <c r="K623" t="s">
        <v>24</v>
      </c>
      <c r="N623" t="s">
        <v>28</v>
      </c>
    </row>
    <row r="624" spans="1:14" x14ac:dyDescent="0.3">
      <c r="A624">
        <v>4</v>
      </c>
      <c r="B624">
        <v>101807541</v>
      </c>
      <c r="C624" t="s">
        <v>36</v>
      </c>
      <c r="D624" t="s">
        <v>16</v>
      </c>
      <c r="E624" t="s">
        <v>570</v>
      </c>
      <c r="F624" t="s">
        <v>22</v>
      </c>
      <c r="H624" t="str">
        <f>"0.0"</f>
        <v>0.0</v>
      </c>
      <c r="K624" t="s">
        <v>34</v>
      </c>
    </row>
    <row r="625" spans="1:14" x14ac:dyDescent="0.3">
      <c r="A625">
        <v>4</v>
      </c>
      <c r="B625" t="s">
        <v>62</v>
      </c>
      <c r="C625" t="s">
        <v>40</v>
      </c>
      <c r="D625" t="s">
        <v>63</v>
      </c>
      <c r="E625" t="s">
        <v>64</v>
      </c>
      <c r="F625" t="s">
        <v>22</v>
      </c>
      <c r="H625" t="str">
        <f>"0.0"</f>
        <v>0.0</v>
      </c>
      <c r="J625" t="s">
        <v>572</v>
      </c>
      <c r="K625" t="s">
        <v>34</v>
      </c>
      <c r="L625" t="s">
        <v>44</v>
      </c>
    </row>
    <row r="626" spans="1:14" x14ac:dyDescent="0.3">
      <c r="A626">
        <v>4</v>
      </c>
      <c r="B626" t="s">
        <v>45</v>
      </c>
      <c r="C626" t="s">
        <v>46</v>
      </c>
      <c r="D626" t="s">
        <v>47</v>
      </c>
      <c r="E626" t="s">
        <v>48</v>
      </c>
      <c r="F626" t="s">
        <v>22</v>
      </c>
      <c r="H626" t="str">
        <f>"0.0"</f>
        <v>0.0</v>
      </c>
      <c r="J626" t="s">
        <v>108</v>
      </c>
      <c r="K626" t="s">
        <v>34</v>
      </c>
    </row>
    <row r="627" spans="1:14" x14ac:dyDescent="0.3">
      <c r="A627">
        <v>4</v>
      </c>
      <c r="B627">
        <v>102689317</v>
      </c>
      <c r="C627" t="s">
        <v>15</v>
      </c>
      <c r="D627" t="s">
        <v>16</v>
      </c>
      <c r="E627" t="s">
        <v>573</v>
      </c>
      <c r="F627" t="s">
        <v>22</v>
      </c>
      <c r="G627" t="s">
        <v>574</v>
      </c>
      <c r="H627">
        <v>3</v>
      </c>
      <c r="I627" t="str">
        <f>"0001"</f>
        <v>0001</v>
      </c>
      <c r="J627" t="s">
        <v>575</v>
      </c>
      <c r="K627" t="s">
        <v>24</v>
      </c>
      <c r="N627" t="s">
        <v>25</v>
      </c>
    </row>
    <row r="628" spans="1:14" x14ac:dyDescent="0.3">
      <c r="A628">
        <v>4</v>
      </c>
      <c r="B628">
        <v>100512381</v>
      </c>
      <c r="C628" t="s">
        <v>15</v>
      </c>
      <c r="D628" t="s">
        <v>67</v>
      </c>
      <c r="E628" t="s">
        <v>68</v>
      </c>
      <c r="F628" t="s">
        <v>22</v>
      </c>
      <c r="G628" t="s">
        <v>19</v>
      </c>
      <c r="H628">
        <v>1</v>
      </c>
      <c r="I628" t="str">
        <f>"0002"</f>
        <v>0002</v>
      </c>
      <c r="K628" t="s">
        <v>24</v>
      </c>
      <c r="N628" t="s">
        <v>25</v>
      </c>
    </row>
    <row r="629" spans="1:14" x14ac:dyDescent="0.3">
      <c r="A629">
        <v>4</v>
      </c>
      <c r="B629">
        <v>100521522</v>
      </c>
      <c r="C629" t="s">
        <v>15</v>
      </c>
      <c r="D629" t="s">
        <v>67</v>
      </c>
      <c r="E629" t="s">
        <v>71</v>
      </c>
      <c r="F629" t="s">
        <v>22</v>
      </c>
      <c r="G629" t="s">
        <v>19</v>
      </c>
      <c r="H629">
        <v>24</v>
      </c>
      <c r="I629" t="str">
        <f>"0003"</f>
        <v>0003</v>
      </c>
      <c r="K629" t="s">
        <v>24</v>
      </c>
      <c r="N629" t="s">
        <v>25</v>
      </c>
    </row>
    <row r="630" spans="1:14" x14ac:dyDescent="0.3">
      <c r="A630">
        <v>4</v>
      </c>
      <c r="B630">
        <v>1175611</v>
      </c>
      <c r="C630" t="s">
        <v>15</v>
      </c>
      <c r="D630" t="e">
        <f>-A</f>
        <v>#NAME?</v>
      </c>
      <c r="E630" t="s">
        <v>70</v>
      </c>
      <c r="F630" t="s">
        <v>22</v>
      </c>
      <c r="G630" t="s">
        <v>19</v>
      </c>
      <c r="H630">
        <v>24</v>
      </c>
      <c r="I630" t="str">
        <f>"0004"</f>
        <v>0004</v>
      </c>
      <c r="K630" t="s">
        <v>24</v>
      </c>
      <c r="N630" t="s">
        <v>25</v>
      </c>
    </row>
    <row r="631" spans="1:14" x14ac:dyDescent="0.3">
      <c r="A631">
        <v>4</v>
      </c>
      <c r="B631">
        <v>101447165</v>
      </c>
      <c r="C631" t="s">
        <v>15</v>
      </c>
      <c r="D631" t="s">
        <v>59</v>
      </c>
      <c r="E631" t="s">
        <v>576</v>
      </c>
      <c r="F631" t="s">
        <v>22</v>
      </c>
      <c r="G631" t="s">
        <v>19</v>
      </c>
      <c r="H631">
        <v>4</v>
      </c>
      <c r="I631" t="str">
        <f>"0005"</f>
        <v>0005</v>
      </c>
      <c r="K631" t="s">
        <v>24</v>
      </c>
      <c r="N631" t="s">
        <v>25</v>
      </c>
    </row>
    <row r="632" spans="1:14" x14ac:dyDescent="0.3">
      <c r="A632">
        <v>4</v>
      </c>
      <c r="B632">
        <v>101459464</v>
      </c>
      <c r="C632" t="s">
        <v>15</v>
      </c>
      <c r="D632" t="s">
        <v>20</v>
      </c>
      <c r="E632" t="s">
        <v>577</v>
      </c>
      <c r="F632" t="s">
        <v>22</v>
      </c>
      <c r="G632" t="s">
        <v>19</v>
      </c>
      <c r="H632">
        <v>3</v>
      </c>
      <c r="I632" t="str">
        <f>"0006"</f>
        <v>0006</v>
      </c>
      <c r="K632" t="s">
        <v>24</v>
      </c>
      <c r="N632" t="s">
        <v>25</v>
      </c>
    </row>
    <row r="633" spans="1:14" x14ac:dyDescent="0.3">
      <c r="A633">
        <v>4</v>
      </c>
      <c r="B633">
        <v>101647379</v>
      </c>
      <c r="C633" t="s">
        <v>90</v>
      </c>
      <c r="D633" t="s">
        <v>16</v>
      </c>
      <c r="E633" t="s">
        <v>578</v>
      </c>
      <c r="F633" t="s">
        <v>22</v>
      </c>
      <c r="G633" t="s">
        <v>19</v>
      </c>
      <c r="H633">
        <v>8</v>
      </c>
      <c r="I633" t="str">
        <f>"0007"</f>
        <v>0007</v>
      </c>
      <c r="K633" t="s">
        <v>24</v>
      </c>
      <c r="N633" t="s">
        <v>25</v>
      </c>
    </row>
    <row r="634" spans="1:14" x14ac:dyDescent="0.3">
      <c r="A634">
        <v>4</v>
      </c>
      <c r="B634">
        <v>101807380</v>
      </c>
      <c r="C634" t="s">
        <v>15</v>
      </c>
      <c r="D634" t="s">
        <v>16</v>
      </c>
      <c r="E634" t="s">
        <v>579</v>
      </c>
      <c r="F634" t="s">
        <v>22</v>
      </c>
      <c r="G634" t="s">
        <v>574</v>
      </c>
      <c r="H634">
        <v>1</v>
      </c>
      <c r="I634" t="str">
        <f>"0008"</f>
        <v>0008</v>
      </c>
      <c r="J634" t="s">
        <v>580</v>
      </c>
      <c r="K634" t="s">
        <v>24</v>
      </c>
      <c r="N634" t="s">
        <v>25</v>
      </c>
    </row>
    <row r="635" spans="1:14" x14ac:dyDescent="0.3">
      <c r="A635">
        <v>3</v>
      </c>
      <c r="B635">
        <v>100796766</v>
      </c>
      <c r="C635" t="s">
        <v>15</v>
      </c>
      <c r="D635" t="s">
        <v>16</v>
      </c>
      <c r="E635" t="s">
        <v>581</v>
      </c>
      <c r="F635" t="s">
        <v>22</v>
      </c>
      <c r="G635" t="s">
        <v>19</v>
      </c>
      <c r="H635" t="str">
        <f t="shared" ref="H635:H666" si="33">"0.0"</f>
        <v>0.0</v>
      </c>
      <c r="I635">
        <v>8002</v>
      </c>
      <c r="J635" t="s">
        <v>571</v>
      </c>
      <c r="K635" t="s">
        <v>24</v>
      </c>
      <c r="N635" t="s">
        <v>28</v>
      </c>
    </row>
    <row r="636" spans="1:14" x14ac:dyDescent="0.3">
      <c r="A636">
        <v>4</v>
      </c>
      <c r="B636" t="s">
        <v>237</v>
      </c>
      <c r="C636" t="s">
        <v>40</v>
      </c>
      <c r="D636" t="s">
        <v>238</v>
      </c>
      <c r="E636" t="s">
        <v>239</v>
      </c>
      <c r="F636" t="s">
        <v>22</v>
      </c>
      <c r="H636" t="str">
        <f t="shared" si="33"/>
        <v>0.0</v>
      </c>
      <c r="J636" t="s">
        <v>43</v>
      </c>
      <c r="K636" t="s">
        <v>34</v>
      </c>
    </row>
    <row r="637" spans="1:14" x14ac:dyDescent="0.3">
      <c r="A637">
        <v>4</v>
      </c>
      <c r="B637" t="s">
        <v>29</v>
      </c>
      <c r="C637" t="s">
        <v>30</v>
      </c>
      <c r="D637" t="s">
        <v>31</v>
      </c>
      <c r="E637" t="s">
        <v>32</v>
      </c>
      <c r="F637" t="s">
        <v>22</v>
      </c>
      <c r="H637" t="str">
        <f t="shared" si="33"/>
        <v>0.0</v>
      </c>
      <c r="J637" t="s">
        <v>33</v>
      </c>
      <c r="K637" t="s">
        <v>34</v>
      </c>
    </row>
    <row r="638" spans="1:14" x14ac:dyDescent="0.3">
      <c r="A638">
        <v>4</v>
      </c>
      <c r="B638" t="s">
        <v>35</v>
      </c>
      <c r="C638" t="s">
        <v>36</v>
      </c>
      <c r="D638" t="s">
        <v>37</v>
      </c>
      <c r="E638" t="s">
        <v>38</v>
      </c>
      <c r="F638" t="s">
        <v>22</v>
      </c>
      <c r="H638" t="str">
        <f t="shared" si="33"/>
        <v>0.0</v>
      </c>
      <c r="K638" t="s">
        <v>34</v>
      </c>
    </row>
    <row r="639" spans="1:14" x14ac:dyDescent="0.3">
      <c r="A639">
        <v>4</v>
      </c>
      <c r="B639" t="s">
        <v>45</v>
      </c>
      <c r="C639" t="s">
        <v>46</v>
      </c>
      <c r="D639" t="s">
        <v>47</v>
      </c>
      <c r="E639" t="s">
        <v>48</v>
      </c>
      <c r="F639" t="s">
        <v>22</v>
      </c>
      <c r="H639" t="str">
        <f t="shared" si="33"/>
        <v>0.0</v>
      </c>
      <c r="K639" t="s">
        <v>34</v>
      </c>
    </row>
    <row r="640" spans="1:14" x14ac:dyDescent="0.3">
      <c r="A640">
        <v>3</v>
      </c>
      <c r="B640" t="s">
        <v>582</v>
      </c>
      <c r="C640" t="s">
        <v>15</v>
      </c>
      <c r="D640" t="s">
        <v>75</v>
      </c>
      <c r="E640" t="s">
        <v>583</v>
      </c>
      <c r="F640" t="s">
        <v>22</v>
      </c>
      <c r="G640" t="s">
        <v>19</v>
      </c>
      <c r="H640" t="str">
        <f t="shared" si="33"/>
        <v>0.0</v>
      </c>
      <c r="I640">
        <v>8003</v>
      </c>
      <c r="J640" t="s">
        <v>584</v>
      </c>
      <c r="K640" t="s">
        <v>24</v>
      </c>
      <c r="N640" t="s">
        <v>28</v>
      </c>
    </row>
    <row r="641" spans="1:14" x14ac:dyDescent="0.3">
      <c r="A641">
        <v>4</v>
      </c>
      <c r="B641" t="s">
        <v>537</v>
      </c>
      <c r="C641" t="s">
        <v>52</v>
      </c>
      <c r="D641" t="s">
        <v>75</v>
      </c>
      <c r="E641" t="s">
        <v>538</v>
      </c>
      <c r="F641" t="s">
        <v>22</v>
      </c>
      <c r="H641" t="str">
        <f t="shared" si="33"/>
        <v>0.0</v>
      </c>
      <c r="K641" t="s">
        <v>34</v>
      </c>
    </row>
    <row r="642" spans="1:14" x14ac:dyDescent="0.3">
      <c r="A642">
        <v>4</v>
      </c>
      <c r="B642" t="s">
        <v>85</v>
      </c>
      <c r="C642" t="s">
        <v>86</v>
      </c>
      <c r="D642" t="s">
        <v>87</v>
      </c>
      <c r="E642" t="s">
        <v>88</v>
      </c>
      <c r="F642" t="s">
        <v>22</v>
      </c>
      <c r="H642" t="str">
        <f t="shared" si="33"/>
        <v>0.0</v>
      </c>
      <c r="K642" t="s">
        <v>34</v>
      </c>
      <c r="L642" t="s">
        <v>44</v>
      </c>
    </row>
    <row r="643" spans="1:14" x14ac:dyDescent="0.3">
      <c r="A643">
        <v>4</v>
      </c>
      <c r="B643" t="s">
        <v>585</v>
      </c>
      <c r="C643" t="s">
        <v>36</v>
      </c>
      <c r="D643" t="s">
        <v>75</v>
      </c>
      <c r="E643" t="s">
        <v>583</v>
      </c>
      <c r="F643" t="s">
        <v>22</v>
      </c>
      <c r="H643" t="str">
        <f t="shared" si="33"/>
        <v>0.0</v>
      </c>
      <c r="K643" t="s">
        <v>34</v>
      </c>
    </row>
    <row r="644" spans="1:14" x14ac:dyDescent="0.3">
      <c r="A644">
        <v>4</v>
      </c>
      <c r="B644" t="s">
        <v>586</v>
      </c>
      <c r="C644" t="s">
        <v>40</v>
      </c>
      <c r="D644" t="s">
        <v>47</v>
      </c>
      <c r="E644" t="s">
        <v>587</v>
      </c>
      <c r="F644" t="s">
        <v>22</v>
      </c>
      <c r="H644" t="str">
        <f t="shared" si="33"/>
        <v>0.0</v>
      </c>
      <c r="K644" t="s">
        <v>34</v>
      </c>
      <c r="L644" t="s">
        <v>44</v>
      </c>
    </row>
    <row r="645" spans="1:14" x14ac:dyDescent="0.3">
      <c r="A645">
        <v>4</v>
      </c>
      <c r="B645" t="s">
        <v>588</v>
      </c>
      <c r="C645" t="s">
        <v>30</v>
      </c>
      <c r="D645" t="s">
        <v>589</v>
      </c>
      <c r="E645" t="s">
        <v>590</v>
      </c>
      <c r="F645" t="s">
        <v>22</v>
      </c>
      <c r="H645" t="str">
        <f t="shared" si="33"/>
        <v>0.0</v>
      </c>
      <c r="K645" t="s">
        <v>34</v>
      </c>
    </row>
    <row r="646" spans="1:14" x14ac:dyDescent="0.3">
      <c r="A646">
        <v>4</v>
      </c>
      <c r="B646">
        <v>102950475</v>
      </c>
      <c r="C646" t="s">
        <v>46</v>
      </c>
      <c r="D646" t="s">
        <v>59</v>
      </c>
      <c r="E646" t="s">
        <v>370</v>
      </c>
      <c r="F646" t="s">
        <v>22</v>
      </c>
      <c r="H646" t="str">
        <f t="shared" si="33"/>
        <v>0.0</v>
      </c>
      <c r="K646" t="s">
        <v>34</v>
      </c>
    </row>
    <row r="647" spans="1:14" x14ac:dyDescent="0.3">
      <c r="A647">
        <v>4</v>
      </c>
      <c r="B647">
        <v>102924434</v>
      </c>
      <c r="C647" t="s">
        <v>46</v>
      </c>
      <c r="D647" t="s">
        <v>59</v>
      </c>
      <c r="E647" t="s">
        <v>369</v>
      </c>
      <c r="F647" t="s">
        <v>22</v>
      </c>
      <c r="H647" t="str">
        <f t="shared" si="33"/>
        <v>0.0</v>
      </c>
      <c r="K647" t="s">
        <v>34</v>
      </c>
    </row>
    <row r="648" spans="1:14" x14ac:dyDescent="0.3">
      <c r="A648">
        <v>3</v>
      </c>
      <c r="B648" t="s">
        <v>541</v>
      </c>
      <c r="C648" t="s">
        <v>15</v>
      </c>
      <c r="D648" t="str">
        <f>"00"</f>
        <v>00</v>
      </c>
      <c r="E648" t="s">
        <v>542</v>
      </c>
      <c r="F648" t="s">
        <v>22</v>
      </c>
      <c r="G648" t="s">
        <v>19</v>
      </c>
      <c r="H648" t="str">
        <f t="shared" si="33"/>
        <v>0.0</v>
      </c>
      <c r="I648">
        <v>8004</v>
      </c>
      <c r="J648" t="s">
        <v>591</v>
      </c>
      <c r="K648" t="s">
        <v>24</v>
      </c>
      <c r="N648" t="s">
        <v>28</v>
      </c>
    </row>
    <row r="649" spans="1:14" x14ac:dyDescent="0.3">
      <c r="A649">
        <v>4</v>
      </c>
      <c r="B649" t="s">
        <v>543</v>
      </c>
      <c r="C649" t="s">
        <v>258</v>
      </c>
      <c r="D649" t="s">
        <v>99</v>
      </c>
      <c r="E649" t="s">
        <v>544</v>
      </c>
      <c r="F649" t="s">
        <v>22</v>
      </c>
      <c r="H649" t="str">
        <f t="shared" si="33"/>
        <v>0.0</v>
      </c>
      <c r="J649" t="s">
        <v>33</v>
      </c>
      <c r="K649" t="s">
        <v>34</v>
      </c>
    </row>
    <row r="650" spans="1:14" x14ac:dyDescent="0.3">
      <c r="A650">
        <v>4</v>
      </c>
      <c r="B650" t="s">
        <v>545</v>
      </c>
      <c r="C650" t="s">
        <v>52</v>
      </c>
      <c r="D650" t="e">
        <f>-D</f>
        <v>#NAME?</v>
      </c>
      <c r="E650" t="s">
        <v>542</v>
      </c>
      <c r="F650" t="s">
        <v>22</v>
      </c>
      <c r="H650" t="str">
        <f t="shared" si="33"/>
        <v>0.0</v>
      </c>
      <c r="K650" t="s">
        <v>34</v>
      </c>
    </row>
    <row r="651" spans="1:14" x14ac:dyDescent="0.3">
      <c r="A651">
        <v>3</v>
      </c>
      <c r="B651" t="s">
        <v>559</v>
      </c>
      <c r="C651" t="s">
        <v>15</v>
      </c>
      <c r="D651" t="str">
        <f>"00"</f>
        <v>00</v>
      </c>
      <c r="E651" t="s">
        <v>560</v>
      </c>
      <c r="F651" t="s">
        <v>22</v>
      </c>
      <c r="G651" t="s">
        <v>19</v>
      </c>
      <c r="H651" t="str">
        <f t="shared" si="33"/>
        <v>0.0</v>
      </c>
      <c r="I651">
        <v>8005</v>
      </c>
      <c r="J651" t="s">
        <v>591</v>
      </c>
      <c r="K651" t="s">
        <v>24</v>
      </c>
      <c r="N651" t="s">
        <v>28</v>
      </c>
    </row>
    <row r="652" spans="1:14" x14ac:dyDescent="0.3">
      <c r="A652">
        <v>4</v>
      </c>
      <c r="B652" t="s">
        <v>543</v>
      </c>
      <c r="C652" t="s">
        <v>258</v>
      </c>
      <c r="D652" t="s">
        <v>99</v>
      </c>
      <c r="E652" t="s">
        <v>544</v>
      </c>
      <c r="F652" t="s">
        <v>22</v>
      </c>
      <c r="H652" t="str">
        <f t="shared" si="33"/>
        <v>0.0</v>
      </c>
      <c r="J652" t="s">
        <v>33</v>
      </c>
      <c r="K652" t="s">
        <v>34</v>
      </c>
    </row>
    <row r="653" spans="1:14" x14ac:dyDescent="0.3">
      <c r="A653">
        <v>4</v>
      </c>
      <c r="B653" t="s">
        <v>561</v>
      </c>
      <c r="C653" t="s">
        <v>52</v>
      </c>
      <c r="D653" t="e">
        <f>-D</f>
        <v>#NAME?</v>
      </c>
      <c r="E653" t="s">
        <v>560</v>
      </c>
      <c r="F653" t="s">
        <v>22</v>
      </c>
      <c r="H653" t="str">
        <f t="shared" si="33"/>
        <v>0.0</v>
      </c>
      <c r="K653" t="s">
        <v>34</v>
      </c>
    </row>
    <row r="654" spans="1:14" x14ac:dyDescent="0.3">
      <c r="A654">
        <v>3</v>
      </c>
      <c r="B654">
        <v>100618322</v>
      </c>
      <c r="C654" t="s">
        <v>15</v>
      </c>
      <c r="D654" t="s">
        <v>59</v>
      </c>
      <c r="E654" t="s">
        <v>592</v>
      </c>
      <c r="F654" t="s">
        <v>22</v>
      </c>
      <c r="G654" t="s">
        <v>19</v>
      </c>
      <c r="H654" t="str">
        <f t="shared" si="33"/>
        <v>0.0</v>
      </c>
      <c r="I654">
        <v>8006</v>
      </c>
      <c r="J654" t="s">
        <v>584</v>
      </c>
      <c r="K654" t="s">
        <v>24</v>
      </c>
      <c r="N654" t="s">
        <v>28</v>
      </c>
    </row>
    <row r="655" spans="1:14" x14ac:dyDescent="0.3">
      <c r="A655">
        <v>4</v>
      </c>
      <c r="B655" t="s">
        <v>45</v>
      </c>
      <c r="C655" t="s">
        <v>46</v>
      </c>
      <c r="D655" t="s">
        <v>47</v>
      </c>
      <c r="E655" t="s">
        <v>48</v>
      </c>
      <c r="F655" t="s">
        <v>22</v>
      </c>
      <c r="H655" t="str">
        <f t="shared" si="33"/>
        <v>0.0</v>
      </c>
      <c r="J655" t="s">
        <v>77</v>
      </c>
      <c r="K655" t="s">
        <v>34</v>
      </c>
    </row>
    <row r="656" spans="1:14" x14ac:dyDescent="0.3">
      <c r="A656">
        <v>4</v>
      </c>
      <c r="B656" t="s">
        <v>134</v>
      </c>
      <c r="C656" t="s">
        <v>30</v>
      </c>
      <c r="D656" t="s">
        <v>118</v>
      </c>
      <c r="E656" t="s">
        <v>135</v>
      </c>
      <c r="F656" t="s">
        <v>22</v>
      </c>
      <c r="H656" t="str">
        <f t="shared" si="33"/>
        <v>0.0</v>
      </c>
      <c r="J656" t="s">
        <v>33</v>
      </c>
      <c r="K656" t="s">
        <v>34</v>
      </c>
    </row>
    <row r="657" spans="1:14" x14ac:dyDescent="0.3">
      <c r="A657">
        <v>4</v>
      </c>
      <c r="B657" t="s">
        <v>593</v>
      </c>
      <c r="C657" t="s">
        <v>36</v>
      </c>
      <c r="D657" t="s">
        <v>59</v>
      </c>
      <c r="E657" t="s">
        <v>592</v>
      </c>
      <c r="F657" t="s">
        <v>22</v>
      </c>
      <c r="H657" t="str">
        <f t="shared" si="33"/>
        <v>0.0</v>
      </c>
      <c r="K657" t="s">
        <v>34</v>
      </c>
    </row>
    <row r="658" spans="1:14" x14ac:dyDescent="0.3">
      <c r="A658">
        <v>4</v>
      </c>
      <c r="B658" t="s">
        <v>117</v>
      </c>
      <c r="C658" t="s">
        <v>40</v>
      </c>
      <c r="D658" t="s">
        <v>118</v>
      </c>
      <c r="E658" t="s">
        <v>119</v>
      </c>
      <c r="F658" t="s">
        <v>22</v>
      </c>
      <c r="H658" t="str">
        <f t="shared" si="33"/>
        <v>0.0</v>
      </c>
      <c r="J658" t="s">
        <v>594</v>
      </c>
      <c r="K658" t="s">
        <v>34</v>
      </c>
      <c r="L658" t="s">
        <v>44</v>
      </c>
    </row>
    <row r="659" spans="1:14" x14ac:dyDescent="0.3">
      <c r="A659">
        <v>3</v>
      </c>
      <c r="B659">
        <v>100659405</v>
      </c>
      <c r="C659" t="s">
        <v>15</v>
      </c>
      <c r="D659" t="s">
        <v>16</v>
      </c>
      <c r="E659" t="s">
        <v>595</v>
      </c>
      <c r="F659" t="s">
        <v>22</v>
      </c>
      <c r="G659" t="s">
        <v>19</v>
      </c>
      <c r="H659" t="str">
        <f t="shared" si="33"/>
        <v>0.0</v>
      </c>
      <c r="I659">
        <v>8007</v>
      </c>
      <c r="J659" t="s">
        <v>596</v>
      </c>
      <c r="K659" t="s">
        <v>24</v>
      </c>
      <c r="N659" t="s">
        <v>516</v>
      </c>
    </row>
    <row r="660" spans="1:14" x14ac:dyDescent="0.3">
      <c r="A660">
        <v>4</v>
      </c>
      <c r="B660" t="s">
        <v>45</v>
      </c>
      <c r="C660" t="s">
        <v>46</v>
      </c>
      <c r="D660" t="s">
        <v>47</v>
      </c>
      <c r="E660" t="s">
        <v>48</v>
      </c>
      <c r="F660" t="s">
        <v>22</v>
      </c>
      <c r="H660" t="str">
        <f t="shared" si="33"/>
        <v>0.0</v>
      </c>
      <c r="K660" t="s">
        <v>34</v>
      </c>
    </row>
    <row r="661" spans="1:14" x14ac:dyDescent="0.3">
      <c r="A661">
        <v>4</v>
      </c>
      <c r="B661" t="s">
        <v>29</v>
      </c>
      <c r="C661" t="s">
        <v>30</v>
      </c>
      <c r="D661" t="s">
        <v>31</v>
      </c>
      <c r="E661" t="s">
        <v>32</v>
      </c>
      <c r="F661" t="s">
        <v>22</v>
      </c>
      <c r="H661" t="str">
        <f t="shared" si="33"/>
        <v>0.0</v>
      </c>
      <c r="J661" t="s">
        <v>597</v>
      </c>
      <c r="K661" t="s">
        <v>34</v>
      </c>
    </row>
    <row r="662" spans="1:14" x14ac:dyDescent="0.3">
      <c r="A662">
        <v>4</v>
      </c>
      <c r="B662" t="s">
        <v>134</v>
      </c>
      <c r="C662" t="s">
        <v>30</v>
      </c>
      <c r="D662" t="s">
        <v>118</v>
      </c>
      <c r="E662" t="s">
        <v>135</v>
      </c>
      <c r="F662" t="s">
        <v>22</v>
      </c>
      <c r="H662" t="str">
        <f t="shared" si="33"/>
        <v>0.0</v>
      </c>
      <c r="J662" t="s">
        <v>597</v>
      </c>
      <c r="K662" t="s">
        <v>34</v>
      </c>
    </row>
    <row r="663" spans="1:14" x14ac:dyDescent="0.3">
      <c r="A663">
        <v>4</v>
      </c>
      <c r="B663" t="s">
        <v>204</v>
      </c>
      <c r="C663" t="s">
        <v>40</v>
      </c>
      <c r="D663" t="s">
        <v>205</v>
      </c>
      <c r="E663" t="s">
        <v>206</v>
      </c>
      <c r="F663" t="s">
        <v>22</v>
      </c>
      <c r="H663" t="str">
        <f t="shared" si="33"/>
        <v>0.0</v>
      </c>
      <c r="K663" t="s">
        <v>34</v>
      </c>
      <c r="L663" t="s">
        <v>44</v>
      </c>
    </row>
    <row r="664" spans="1:14" x14ac:dyDescent="0.3">
      <c r="A664">
        <v>4</v>
      </c>
      <c r="B664" t="s">
        <v>126</v>
      </c>
      <c r="C664" t="s">
        <v>40</v>
      </c>
      <c r="D664" t="s">
        <v>127</v>
      </c>
      <c r="E664" t="s">
        <v>128</v>
      </c>
      <c r="F664" t="s">
        <v>22</v>
      </c>
      <c r="H664" t="str">
        <f t="shared" si="33"/>
        <v>0.0</v>
      </c>
      <c r="J664" t="s">
        <v>598</v>
      </c>
      <c r="K664" t="s">
        <v>34</v>
      </c>
      <c r="L664" t="s">
        <v>44</v>
      </c>
    </row>
    <row r="665" spans="1:14" x14ac:dyDescent="0.3">
      <c r="A665">
        <v>4</v>
      </c>
      <c r="B665" t="s">
        <v>175</v>
      </c>
      <c r="C665" t="s">
        <v>30</v>
      </c>
      <c r="D665" t="s">
        <v>75</v>
      </c>
      <c r="E665" t="s">
        <v>176</v>
      </c>
      <c r="F665" t="s">
        <v>22</v>
      </c>
      <c r="H665" t="str">
        <f t="shared" si="33"/>
        <v>0.0</v>
      </c>
      <c r="K665" t="s">
        <v>34</v>
      </c>
    </row>
    <row r="666" spans="1:14" x14ac:dyDescent="0.3">
      <c r="A666">
        <v>4</v>
      </c>
      <c r="B666" t="s">
        <v>599</v>
      </c>
      <c r="C666" t="s">
        <v>36</v>
      </c>
      <c r="D666" t="s">
        <v>16</v>
      </c>
      <c r="E666" t="s">
        <v>595</v>
      </c>
      <c r="F666" t="s">
        <v>22</v>
      </c>
      <c r="H666" t="str">
        <f t="shared" si="33"/>
        <v>0.0</v>
      </c>
      <c r="K666" t="s">
        <v>34</v>
      </c>
    </row>
    <row r="667" spans="1:14" x14ac:dyDescent="0.3">
      <c r="A667">
        <v>3</v>
      </c>
      <c r="B667">
        <v>101293511</v>
      </c>
      <c r="C667" t="s">
        <v>15</v>
      </c>
      <c r="D667" t="s">
        <v>16</v>
      </c>
      <c r="E667" s="1" t="s">
        <v>600</v>
      </c>
      <c r="F667" t="s">
        <v>22</v>
      </c>
      <c r="G667" t="s">
        <v>19</v>
      </c>
      <c r="H667" t="str">
        <f t="shared" ref="H667:H688" si="34">"0.0"</f>
        <v>0.0</v>
      </c>
      <c r="I667">
        <v>8008</v>
      </c>
      <c r="J667" t="s">
        <v>571</v>
      </c>
      <c r="K667" t="s">
        <v>24</v>
      </c>
      <c r="N667" t="s">
        <v>514</v>
      </c>
    </row>
    <row r="668" spans="1:14" x14ac:dyDescent="0.3">
      <c r="A668">
        <v>4</v>
      </c>
      <c r="B668">
        <v>100330208</v>
      </c>
      <c r="C668" t="s">
        <v>40</v>
      </c>
      <c r="D668" t="s">
        <v>99</v>
      </c>
      <c r="E668" t="s">
        <v>601</v>
      </c>
      <c r="F668" t="s">
        <v>22</v>
      </c>
      <c r="H668" t="str">
        <f t="shared" si="34"/>
        <v>0.0</v>
      </c>
      <c r="K668" t="s">
        <v>34</v>
      </c>
    </row>
    <row r="669" spans="1:14" x14ac:dyDescent="0.3">
      <c r="A669">
        <v>4</v>
      </c>
      <c r="B669">
        <v>100135050</v>
      </c>
      <c r="C669" t="s">
        <v>52</v>
      </c>
      <c r="D669" t="s">
        <v>602</v>
      </c>
      <c r="E669" t="s">
        <v>603</v>
      </c>
      <c r="F669" t="s">
        <v>22</v>
      </c>
      <c r="H669" t="str">
        <f t="shared" si="34"/>
        <v>0.0</v>
      </c>
      <c r="K669" t="s">
        <v>34</v>
      </c>
    </row>
    <row r="670" spans="1:14" x14ac:dyDescent="0.3">
      <c r="A670">
        <v>4</v>
      </c>
      <c r="B670">
        <v>100313492</v>
      </c>
      <c r="C670" t="s">
        <v>604</v>
      </c>
      <c r="D670" t="s">
        <v>59</v>
      </c>
      <c r="E670" t="s">
        <v>605</v>
      </c>
      <c r="F670" t="s">
        <v>22</v>
      </c>
      <c r="H670" t="str">
        <f t="shared" si="34"/>
        <v>0.0</v>
      </c>
      <c r="K670" t="s">
        <v>34</v>
      </c>
    </row>
    <row r="671" spans="1:14" x14ac:dyDescent="0.3">
      <c r="A671">
        <v>4</v>
      </c>
      <c r="B671">
        <v>100306445</v>
      </c>
      <c r="C671" t="s">
        <v>606</v>
      </c>
      <c r="D671" t="s">
        <v>37</v>
      </c>
      <c r="E671" s="1" t="s">
        <v>607</v>
      </c>
      <c r="F671" t="s">
        <v>22</v>
      </c>
      <c r="H671" t="str">
        <f t="shared" si="34"/>
        <v>0.0</v>
      </c>
      <c r="K671" t="s">
        <v>34</v>
      </c>
    </row>
    <row r="672" spans="1:14" x14ac:dyDescent="0.3">
      <c r="A672">
        <v>4</v>
      </c>
      <c r="B672" t="s">
        <v>204</v>
      </c>
      <c r="C672" t="s">
        <v>40</v>
      </c>
      <c r="D672" t="s">
        <v>205</v>
      </c>
      <c r="E672" t="s">
        <v>206</v>
      </c>
      <c r="F672" t="s">
        <v>22</v>
      </c>
      <c r="H672" t="str">
        <f t="shared" si="34"/>
        <v>0.0</v>
      </c>
      <c r="K672" t="s">
        <v>34</v>
      </c>
      <c r="L672" t="s">
        <v>44</v>
      </c>
    </row>
    <row r="673" spans="1:14" x14ac:dyDescent="0.3">
      <c r="A673">
        <v>4</v>
      </c>
      <c r="B673" t="s">
        <v>608</v>
      </c>
      <c r="C673" t="s">
        <v>281</v>
      </c>
      <c r="D673" t="s">
        <v>20</v>
      </c>
      <c r="E673" t="s">
        <v>609</v>
      </c>
      <c r="F673" t="s">
        <v>22</v>
      </c>
      <c r="H673" t="str">
        <f t="shared" si="34"/>
        <v>0.0</v>
      </c>
      <c r="K673" t="s">
        <v>34</v>
      </c>
    </row>
    <row r="674" spans="1:14" x14ac:dyDescent="0.3">
      <c r="A674">
        <v>4</v>
      </c>
      <c r="B674">
        <v>100320794</v>
      </c>
      <c r="C674" t="s">
        <v>610</v>
      </c>
      <c r="D674" t="s">
        <v>20</v>
      </c>
      <c r="E674" t="s">
        <v>611</v>
      </c>
      <c r="F674" t="s">
        <v>22</v>
      </c>
      <c r="H674" t="str">
        <f t="shared" si="34"/>
        <v>0.0</v>
      </c>
      <c r="K674" t="s">
        <v>34</v>
      </c>
    </row>
    <row r="675" spans="1:14" x14ac:dyDescent="0.3">
      <c r="A675">
        <v>4</v>
      </c>
      <c r="B675">
        <v>100196223</v>
      </c>
      <c r="C675" t="s">
        <v>612</v>
      </c>
      <c r="D675" t="s">
        <v>238</v>
      </c>
      <c r="E675" t="s">
        <v>613</v>
      </c>
      <c r="F675" t="s">
        <v>22</v>
      </c>
      <c r="H675" t="str">
        <f t="shared" si="34"/>
        <v>0.0</v>
      </c>
      <c r="K675" t="s">
        <v>34</v>
      </c>
    </row>
    <row r="676" spans="1:14" x14ac:dyDescent="0.3">
      <c r="A676">
        <v>4</v>
      </c>
      <c r="B676" t="s">
        <v>614</v>
      </c>
      <c r="C676" t="s">
        <v>36</v>
      </c>
      <c r="D676" t="s">
        <v>16</v>
      </c>
      <c r="E676" t="s">
        <v>615</v>
      </c>
      <c r="F676" t="s">
        <v>22</v>
      </c>
      <c r="H676" t="str">
        <f t="shared" si="34"/>
        <v>0.0</v>
      </c>
      <c r="K676" t="s">
        <v>34</v>
      </c>
    </row>
    <row r="677" spans="1:14" x14ac:dyDescent="0.3">
      <c r="A677">
        <v>4</v>
      </c>
      <c r="B677">
        <v>101296034</v>
      </c>
      <c r="C677" t="s">
        <v>616</v>
      </c>
      <c r="D677" t="s">
        <v>16</v>
      </c>
      <c r="E677" t="s">
        <v>617</v>
      </c>
      <c r="F677" t="s">
        <v>22</v>
      </c>
      <c r="H677" t="str">
        <f t="shared" si="34"/>
        <v>0.0</v>
      </c>
      <c r="K677" t="s">
        <v>34</v>
      </c>
    </row>
    <row r="678" spans="1:14" x14ac:dyDescent="0.3">
      <c r="A678">
        <v>3</v>
      </c>
      <c r="B678">
        <v>101293510</v>
      </c>
      <c r="C678" t="s">
        <v>15</v>
      </c>
      <c r="D678" t="s">
        <v>16</v>
      </c>
      <c r="E678" s="1" t="s">
        <v>618</v>
      </c>
      <c r="F678" t="s">
        <v>22</v>
      </c>
      <c r="G678" t="s">
        <v>19</v>
      </c>
      <c r="H678" t="str">
        <f t="shared" si="34"/>
        <v>0.0</v>
      </c>
      <c r="I678">
        <v>8009</v>
      </c>
      <c r="J678" t="s">
        <v>571</v>
      </c>
      <c r="K678" t="s">
        <v>24</v>
      </c>
      <c r="N678" t="s">
        <v>514</v>
      </c>
    </row>
    <row r="679" spans="1:14" x14ac:dyDescent="0.3">
      <c r="A679">
        <v>4</v>
      </c>
      <c r="B679" t="s">
        <v>608</v>
      </c>
      <c r="C679" t="s">
        <v>281</v>
      </c>
      <c r="D679" t="s">
        <v>20</v>
      </c>
      <c r="E679" t="s">
        <v>609</v>
      </c>
      <c r="F679" t="s">
        <v>22</v>
      </c>
      <c r="H679" t="str">
        <f t="shared" si="34"/>
        <v>0.0</v>
      </c>
      <c r="K679" t="s">
        <v>34</v>
      </c>
    </row>
    <row r="680" spans="1:14" x14ac:dyDescent="0.3">
      <c r="A680">
        <v>4</v>
      </c>
      <c r="B680" t="s">
        <v>204</v>
      </c>
      <c r="C680" t="s">
        <v>40</v>
      </c>
      <c r="D680" t="s">
        <v>205</v>
      </c>
      <c r="E680" t="s">
        <v>206</v>
      </c>
      <c r="F680" t="s">
        <v>22</v>
      </c>
      <c r="H680" t="str">
        <f t="shared" si="34"/>
        <v>0.0</v>
      </c>
      <c r="K680" t="s">
        <v>34</v>
      </c>
      <c r="L680" t="s">
        <v>44</v>
      </c>
    </row>
    <row r="681" spans="1:14" x14ac:dyDescent="0.3">
      <c r="A681">
        <v>4</v>
      </c>
      <c r="B681">
        <v>100320794</v>
      </c>
      <c r="C681" t="s">
        <v>610</v>
      </c>
      <c r="D681" t="s">
        <v>20</v>
      </c>
      <c r="E681" t="s">
        <v>611</v>
      </c>
      <c r="F681" t="s">
        <v>22</v>
      </c>
      <c r="H681" t="str">
        <f t="shared" si="34"/>
        <v>0.0</v>
      </c>
      <c r="K681" t="s">
        <v>34</v>
      </c>
    </row>
    <row r="682" spans="1:14" x14ac:dyDescent="0.3">
      <c r="A682">
        <v>4</v>
      </c>
      <c r="B682">
        <v>100313492</v>
      </c>
      <c r="C682" t="s">
        <v>604</v>
      </c>
      <c r="D682" t="s">
        <v>59</v>
      </c>
      <c r="E682" t="s">
        <v>605</v>
      </c>
      <c r="F682" t="s">
        <v>22</v>
      </c>
      <c r="H682" t="str">
        <f t="shared" si="34"/>
        <v>0.0</v>
      </c>
      <c r="K682" t="s">
        <v>34</v>
      </c>
    </row>
    <row r="683" spans="1:14" x14ac:dyDescent="0.3">
      <c r="A683">
        <v>4</v>
      </c>
      <c r="B683">
        <v>100196223</v>
      </c>
      <c r="C683" t="s">
        <v>612</v>
      </c>
      <c r="D683" t="s">
        <v>238</v>
      </c>
      <c r="E683" t="s">
        <v>613</v>
      </c>
      <c r="F683" t="s">
        <v>22</v>
      </c>
      <c r="H683" t="str">
        <f t="shared" si="34"/>
        <v>0.0</v>
      </c>
      <c r="K683" t="s">
        <v>34</v>
      </c>
    </row>
    <row r="684" spans="1:14" x14ac:dyDescent="0.3">
      <c r="A684">
        <v>4</v>
      </c>
      <c r="B684">
        <v>100135050</v>
      </c>
      <c r="C684" t="s">
        <v>52</v>
      </c>
      <c r="D684" t="s">
        <v>602</v>
      </c>
      <c r="E684" t="s">
        <v>603</v>
      </c>
      <c r="F684" t="s">
        <v>22</v>
      </c>
      <c r="H684" t="str">
        <f t="shared" si="34"/>
        <v>0.0</v>
      </c>
      <c r="K684" t="s">
        <v>34</v>
      </c>
    </row>
    <row r="685" spans="1:14" x14ac:dyDescent="0.3">
      <c r="A685">
        <v>4</v>
      </c>
      <c r="B685">
        <v>100306445</v>
      </c>
      <c r="C685" t="s">
        <v>606</v>
      </c>
      <c r="D685" t="s">
        <v>37</v>
      </c>
      <c r="E685" s="1" t="s">
        <v>607</v>
      </c>
      <c r="F685" t="s">
        <v>22</v>
      </c>
      <c r="H685" t="str">
        <f t="shared" si="34"/>
        <v>0.0</v>
      </c>
      <c r="K685" t="s">
        <v>34</v>
      </c>
    </row>
    <row r="686" spans="1:14" x14ac:dyDescent="0.3">
      <c r="A686">
        <v>4</v>
      </c>
      <c r="B686">
        <v>100330208</v>
      </c>
      <c r="C686" t="s">
        <v>40</v>
      </c>
      <c r="D686" t="s">
        <v>99</v>
      </c>
      <c r="E686" t="s">
        <v>601</v>
      </c>
      <c r="F686" t="s">
        <v>22</v>
      </c>
      <c r="H686" t="str">
        <f t="shared" si="34"/>
        <v>0.0</v>
      </c>
      <c r="K686" t="s">
        <v>34</v>
      </c>
    </row>
    <row r="687" spans="1:14" x14ac:dyDescent="0.3">
      <c r="A687">
        <v>4</v>
      </c>
      <c r="B687" t="s">
        <v>619</v>
      </c>
      <c r="C687" t="s">
        <v>36</v>
      </c>
      <c r="D687" t="s">
        <v>16</v>
      </c>
      <c r="E687" t="s">
        <v>620</v>
      </c>
      <c r="F687" t="s">
        <v>22</v>
      </c>
      <c r="H687" t="str">
        <f t="shared" si="34"/>
        <v>0.0</v>
      </c>
      <c r="K687" t="s">
        <v>34</v>
      </c>
    </row>
    <row r="688" spans="1:14" x14ac:dyDescent="0.3">
      <c r="A688">
        <v>4</v>
      </c>
      <c r="B688">
        <v>101295653</v>
      </c>
      <c r="C688" t="s">
        <v>616</v>
      </c>
      <c r="D688" t="s">
        <v>16</v>
      </c>
      <c r="E688" t="s">
        <v>621</v>
      </c>
      <c r="F688" t="s">
        <v>22</v>
      </c>
      <c r="H688" t="str">
        <f t="shared" si="34"/>
        <v>0.0</v>
      </c>
      <c r="K688" t="s">
        <v>34</v>
      </c>
    </row>
    <row r="689" spans="1:14" x14ac:dyDescent="0.3">
      <c r="A689">
        <v>2</v>
      </c>
      <c r="B689">
        <v>102049396</v>
      </c>
      <c r="C689" t="s">
        <v>15</v>
      </c>
      <c r="D689" t="s">
        <v>59</v>
      </c>
      <c r="E689" t="s">
        <v>622</v>
      </c>
      <c r="F689" t="s">
        <v>22</v>
      </c>
      <c r="G689" t="s">
        <v>19</v>
      </c>
      <c r="H689">
        <v>1</v>
      </c>
      <c r="I689" t="str">
        <f>"0003"</f>
        <v>0003</v>
      </c>
      <c r="J689" t="s">
        <v>23</v>
      </c>
      <c r="K689" t="s">
        <v>24</v>
      </c>
      <c r="N689" t="s">
        <v>25</v>
      </c>
    </row>
    <row r="690" spans="1:14" x14ac:dyDescent="0.3">
      <c r="A690">
        <v>3</v>
      </c>
      <c r="B690" t="s">
        <v>45</v>
      </c>
      <c r="C690" t="s">
        <v>46</v>
      </c>
      <c r="D690" t="s">
        <v>47</v>
      </c>
      <c r="E690" t="s">
        <v>48</v>
      </c>
      <c r="F690" t="s">
        <v>22</v>
      </c>
      <c r="H690" t="str">
        <f t="shared" ref="H690:H695" si="35">"0.0"</f>
        <v>0.0</v>
      </c>
      <c r="J690" t="s">
        <v>108</v>
      </c>
      <c r="K690" t="s">
        <v>34</v>
      </c>
    </row>
    <row r="691" spans="1:14" x14ac:dyDescent="0.3">
      <c r="A691">
        <v>3</v>
      </c>
      <c r="B691">
        <v>100875793</v>
      </c>
      <c r="C691" t="s">
        <v>98</v>
      </c>
      <c r="D691" t="s">
        <v>31</v>
      </c>
      <c r="E691" t="s">
        <v>414</v>
      </c>
      <c r="F691" t="s">
        <v>22</v>
      </c>
      <c r="H691" t="str">
        <f t="shared" si="35"/>
        <v>0.0</v>
      </c>
      <c r="K691" t="s">
        <v>34</v>
      </c>
    </row>
    <row r="692" spans="1:14" x14ac:dyDescent="0.3">
      <c r="A692">
        <v>3</v>
      </c>
      <c r="B692" t="s">
        <v>62</v>
      </c>
      <c r="C692" t="s">
        <v>40</v>
      </c>
      <c r="D692" t="s">
        <v>63</v>
      </c>
      <c r="E692" t="s">
        <v>64</v>
      </c>
      <c r="F692" t="s">
        <v>22</v>
      </c>
      <c r="H692" t="str">
        <f t="shared" si="35"/>
        <v>0.0</v>
      </c>
      <c r="J692" t="s">
        <v>65</v>
      </c>
      <c r="K692" t="s">
        <v>34</v>
      </c>
      <c r="L692" t="s">
        <v>44</v>
      </c>
    </row>
    <row r="693" spans="1:14" x14ac:dyDescent="0.3">
      <c r="A693">
        <v>3</v>
      </c>
      <c r="B693" t="s">
        <v>623</v>
      </c>
      <c r="C693" t="s">
        <v>36</v>
      </c>
      <c r="D693" t="s">
        <v>20</v>
      </c>
      <c r="E693" t="s">
        <v>624</v>
      </c>
      <c r="F693" t="s">
        <v>22</v>
      </c>
      <c r="H693" t="str">
        <f t="shared" si="35"/>
        <v>0.0</v>
      </c>
      <c r="K693" t="s">
        <v>34</v>
      </c>
    </row>
    <row r="694" spans="1:14" x14ac:dyDescent="0.3">
      <c r="A694">
        <v>3</v>
      </c>
      <c r="B694">
        <v>102889833</v>
      </c>
      <c r="C694" t="s">
        <v>46</v>
      </c>
      <c r="D694" t="s">
        <v>16</v>
      </c>
      <c r="E694" t="s">
        <v>625</v>
      </c>
      <c r="F694" t="s">
        <v>22</v>
      </c>
      <c r="H694" t="str">
        <f t="shared" si="35"/>
        <v>0.0</v>
      </c>
      <c r="J694" t="s">
        <v>626</v>
      </c>
      <c r="K694" t="s">
        <v>34</v>
      </c>
    </row>
    <row r="695" spans="1:14" x14ac:dyDescent="0.3">
      <c r="A695">
        <v>3</v>
      </c>
      <c r="B695">
        <v>101891271</v>
      </c>
      <c r="C695" t="s">
        <v>46</v>
      </c>
      <c r="D695" t="s">
        <v>20</v>
      </c>
      <c r="E695" t="s">
        <v>627</v>
      </c>
      <c r="F695" t="s">
        <v>22</v>
      </c>
      <c r="H695" t="str">
        <f t="shared" si="35"/>
        <v>0.0</v>
      </c>
      <c r="J695" t="s">
        <v>54</v>
      </c>
      <c r="K695" t="s">
        <v>34</v>
      </c>
    </row>
    <row r="696" spans="1:14" x14ac:dyDescent="0.3">
      <c r="A696">
        <v>3</v>
      </c>
      <c r="B696">
        <v>102052922</v>
      </c>
      <c r="C696" t="s">
        <v>15</v>
      </c>
      <c r="D696" t="s">
        <v>16</v>
      </c>
      <c r="E696" t="s">
        <v>628</v>
      </c>
      <c r="F696" t="s">
        <v>22</v>
      </c>
      <c r="G696" t="s">
        <v>19</v>
      </c>
      <c r="H696">
        <v>1</v>
      </c>
      <c r="I696" t="str">
        <f>"0001"</f>
        <v>0001</v>
      </c>
      <c r="K696" t="s">
        <v>24</v>
      </c>
      <c r="N696" t="s">
        <v>25</v>
      </c>
    </row>
    <row r="697" spans="1:14" x14ac:dyDescent="0.3">
      <c r="A697">
        <v>4</v>
      </c>
      <c r="B697" t="s">
        <v>45</v>
      </c>
      <c r="C697" t="s">
        <v>46</v>
      </c>
      <c r="D697" t="s">
        <v>47</v>
      </c>
      <c r="E697" t="s">
        <v>48</v>
      </c>
      <c r="F697" t="s">
        <v>22</v>
      </c>
      <c r="H697" t="str">
        <f t="shared" ref="H697:H703" si="36">"0.0"</f>
        <v>0.0</v>
      </c>
      <c r="J697" t="s">
        <v>108</v>
      </c>
      <c r="K697" t="s">
        <v>34</v>
      </c>
    </row>
    <row r="698" spans="1:14" x14ac:dyDescent="0.3">
      <c r="A698">
        <v>4</v>
      </c>
      <c r="B698" t="s">
        <v>39</v>
      </c>
      <c r="C698" t="s">
        <v>40</v>
      </c>
      <c r="D698" t="s">
        <v>41</v>
      </c>
      <c r="E698" t="s">
        <v>42</v>
      </c>
      <c r="F698" t="s">
        <v>22</v>
      </c>
      <c r="H698" t="str">
        <f t="shared" si="36"/>
        <v>0.0</v>
      </c>
      <c r="J698" t="s">
        <v>629</v>
      </c>
      <c r="K698" t="s">
        <v>34</v>
      </c>
      <c r="L698" t="s">
        <v>44</v>
      </c>
    </row>
    <row r="699" spans="1:14" x14ac:dyDescent="0.3">
      <c r="A699">
        <v>4</v>
      </c>
      <c r="B699" t="s">
        <v>105</v>
      </c>
      <c r="C699" t="s">
        <v>40</v>
      </c>
      <c r="D699" t="s">
        <v>41</v>
      </c>
      <c r="E699" t="s">
        <v>106</v>
      </c>
      <c r="F699" t="s">
        <v>22</v>
      </c>
      <c r="H699" t="str">
        <f t="shared" si="36"/>
        <v>0.0</v>
      </c>
      <c r="J699" t="s">
        <v>158</v>
      </c>
      <c r="K699" t="s">
        <v>34</v>
      </c>
      <c r="L699" t="s">
        <v>44</v>
      </c>
    </row>
    <row r="700" spans="1:14" x14ac:dyDescent="0.3">
      <c r="A700">
        <v>4</v>
      </c>
      <c r="B700" t="s">
        <v>630</v>
      </c>
      <c r="C700" t="s">
        <v>30</v>
      </c>
      <c r="D700" t="s">
        <v>75</v>
      </c>
      <c r="E700" t="s">
        <v>631</v>
      </c>
      <c r="F700" t="s">
        <v>22</v>
      </c>
      <c r="H700" t="str">
        <f t="shared" si="36"/>
        <v>0.0</v>
      </c>
      <c r="J700" t="s">
        <v>33</v>
      </c>
      <c r="K700" t="s">
        <v>34</v>
      </c>
    </row>
    <row r="701" spans="1:14" x14ac:dyDescent="0.3">
      <c r="A701">
        <v>4</v>
      </c>
      <c r="B701">
        <v>102063390</v>
      </c>
      <c r="C701" t="s">
        <v>36</v>
      </c>
      <c r="D701" t="s">
        <v>16</v>
      </c>
      <c r="E701" t="s">
        <v>632</v>
      </c>
      <c r="F701" t="s">
        <v>22</v>
      </c>
      <c r="H701" t="str">
        <f t="shared" si="36"/>
        <v>0.0</v>
      </c>
      <c r="K701" t="s">
        <v>34</v>
      </c>
    </row>
    <row r="702" spans="1:14" x14ac:dyDescent="0.3">
      <c r="A702">
        <v>4</v>
      </c>
      <c r="B702" t="s">
        <v>141</v>
      </c>
      <c r="C702" t="s">
        <v>142</v>
      </c>
      <c r="D702" t="s">
        <v>87</v>
      </c>
      <c r="E702" t="s">
        <v>143</v>
      </c>
      <c r="F702" t="s">
        <v>22</v>
      </c>
      <c r="H702" t="str">
        <f t="shared" si="36"/>
        <v>0.0</v>
      </c>
      <c r="J702" t="s">
        <v>187</v>
      </c>
      <c r="K702" t="s">
        <v>34</v>
      </c>
    </row>
    <row r="703" spans="1:14" x14ac:dyDescent="0.3">
      <c r="A703">
        <v>4</v>
      </c>
      <c r="B703" t="s">
        <v>109</v>
      </c>
      <c r="C703" t="s">
        <v>46</v>
      </c>
      <c r="D703" t="s">
        <v>110</v>
      </c>
      <c r="E703" t="s">
        <v>111</v>
      </c>
      <c r="F703" t="s">
        <v>22</v>
      </c>
      <c r="H703" t="str">
        <f t="shared" si="36"/>
        <v>0.0</v>
      </c>
      <c r="J703" t="s">
        <v>159</v>
      </c>
      <c r="K703" t="s">
        <v>34</v>
      </c>
      <c r="L703" t="s">
        <v>44</v>
      </c>
    </row>
    <row r="704" spans="1:14" x14ac:dyDescent="0.3">
      <c r="A704">
        <v>3</v>
      </c>
      <c r="B704">
        <v>101153642</v>
      </c>
      <c r="C704" t="s">
        <v>15</v>
      </c>
      <c r="D704" t="s">
        <v>59</v>
      </c>
      <c r="E704" t="s">
        <v>633</v>
      </c>
      <c r="F704" t="s">
        <v>22</v>
      </c>
      <c r="G704" t="s">
        <v>19</v>
      </c>
      <c r="H704">
        <v>1</v>
      </c>
      <c r="I704" t="str">
        <f>"0002"</f>
        <v>0002</v>
      </c>
      <c r="K704" t="s">
        <v>24</v>
      </c>
      <c r="N704" t="s">
        <v>25</v>
      </c>
    </row>
    <row r="705" spans="1:14" x14ac:dyDescent="0.3">
      <c r="A705">
        <v>4</v>
      </c>
      <c r="B705" t="s">
        <v>634</v>
      </c>
      <c r="C705" t="s">
        <v>36</v>
      </c>
      <c r="D705" t="s">
        <v>16</v>
      </c>
      <c r="E705" t="s">
        <v>635</v>
      </c>
      <c r="F705" t="s">
        <v>22</v>
      </c>
      <c r="H705" t="str">
        <f>"0.0"</f>
        <v>0.0</v>
      </c>
      <c r="K705" t="s">
        <v>34</v>
      </c>
    </row>
    <row r="706" spans="1:14" x14ac:dyDescent="0.3">
      <c r="A706">
        <v>4</v>
      </c>
      <c r="B706">
        <v>100123463</v>
      </c>
      <c r="C706" t="s">
        <v>636</v>
      </c>
      <c r="D706" t="s">
        <v>16</v>
      </c>
      <c r="E706" t="s">
        <v>637</v>
      </c>
      <c r="F706" t="s">
        <v>22</v>
      </c>
      <c r="H706" t="str">
        <f>"0.0"</f>
        <v>0.0</v>
      </c>
      <c r="K706" t="s">
        <v>34</v>
      </c>
    </row>
    <row r="707" spans="1:14" x14ac:dyDescent="0.3">
      <c r="A707">
        <v>4</v>
      </c>
      <c r="B707">
        <v>100587020</v>
      </c>
      <c r="C707" t="s">
        <v>15</v>
      </c>
      <c r="D707" t="s">
        <v>59</v>
      </c>
      <c r="E707" t="s">
        <v>638</v>
      </c>
      <c r="F707" t="s">
        <v>22</v>
      </c>
      <c r="G707" t="s">
        <v>19</v>
      </c>
      <c r="H707">
        <v>1</v>
      </c>
      <c r="I707" t="str">
        <f>"001"</f>
        <v>001</v>
      </c>
      <c r="K707" t="s">
        <v>24</v>
      </c>
      <c r="N707" t="s">
        <v>25</v>
      </c>
    </row>
    <row r="708" spans="1:14" x14ac:dyDescent="0.3">
      <c r="A708">
        <v>4</v>
      </c>
      <c r="B708">
        <v>100587024</v>
      </c>
      <c r="C708" t="s">
        <v>15</v>
      </c>
      <c r="D708" t="s">
        <v>59</v>
      </c>
      <c r="E708" t="s">
        <v>639</v>
      </c>
      <c r="F708" t="s">
        <v>22</v>
      </c>
      <c r="G708" t="s">
        <v>19</v>
      </c>
      <c r="H708">
        <v>2</v>
      </c>
      <c r="I708" t="str">
        <f>"002"</f>
        <v>002</v>
      </c>
      <c r="K708" t="s">
        <v>24</v>
      </c>
      <c r="N708" t="s">
        <v>25</v>
      </c>
    </row>
    <row r="709" spans="1:14" x14ac:dyDescent="0.3">
      <c r="A709">
        <v>4</v>
      </c>
      <c r="B709">
        <v>100989044</v>
      </c>
      <c r="C709" t="s">
        <v>15</v>
      </c>
      <c r="D709" t="s">
        <v>59</v>
      </c>
      <c r="E709" t="s">
        <v>640</v>
      </c>
      <c r="F709" t="s">
        <v>22</v>
      </c>
      <c r="G709" t="s">
        <v>19</v>
      </c>
      <c r="H709">
        <v>2</v>
      </c>
      <c r="I709" t="str">
        <f>"003"</f>
        <v>003</v>
      </c>
      <c r="K709" t="s">
        <v>24</v>
      </c>
      <c r="N709" t="s">
        <v>25</v>
      </c>
    </row>
    <row r="710" spans="1:14" x14ac:dyDescent="0.3">
      <c r="A710">
        <v>4</v>
      </c>
      <c r="B710">
        <v>101153643</v>
      </c>
      <c r="C710" t="s">
        <v>15</v>
      </c>
      <c r="D710" t="s">
        <v>20</v>
      </c>
      <c r="E710" t="s">
        <v>640</v>
      </c>
      <c r="F710" t="s">
        <v>22</v>
      </c>
      <c r="G710" t="s">
        <v>19</v>
      </c>
      <c r="H710">
        <v>2</v>
      </c>
      <c r="I710" t="str">
        <f>"004"</f>
        <v>004</v>
      </c>
      <c r="K710" t="s">
        <v>24</v>
      </c>
      <c r="N710" t="s">
        <v>25</v>
      </c>
    </row>
    <row r="711" spans="1:14" x14ac:dyDescent="0.3">
      <c r="A711">
        <v>4</v>
      </c>
      <c r="B711">
        <v>100036179</v>
      </c>
      <c r="C711" t="s">
        <v>15</v>
      </c>
      <c r="D711" t="s">
        <v>59</v>
      </c>
      <c r="E711" t="s">
        <v>641</v>
      </c>
      <c r="F711" t="s">
        <v>22</v>
      </c>
      <c r="G711" t="s">
        <v>19</v>
      </c>
      <c r="H711">
        <v>1</v>
      </c>
      <c r="I711" t="str">
        <f>"005"</f>
        <v>005</v>
      </c>
      <c r="K711" t="s">
        <v>24</v>
      </c>
      <c r="N711" t="s">
        <v>25</v>
      </c>
    </row>
    <row r="712" spans="1:14" x14ac:dyDescent="0.3">
      <c r="A712">
        <v>3</v>
      </c>
      <c r="B712">
        <v>102064970</v>
      </c>
      <c r="C712" t="s">
        <v>15</v>
      </c>
      <c r="D712" t="s">
        <v>16</v>
      </c>
      <c r="E712" t="s">
        <v>642</v>
      </c>
      <c r="F712" t="s">
        <v>22</v>
      </c>
      <c r="G712" t="s">
        <v>19</v>
      </c>
      <c r="H712">
        <v>1</v>
      </c>
      <c r="I712" t="str">
        <f>"0003"</f>
        <v>0003</v>
      </c>
      <c r="K712" t="s">
        <v>24</v>
      </c>
      <c r="N712" t="s">
        <v>25</v>
      </c>
    </row>
    <row r="713" spans="1:14" x14ac:dyDescent="0.3">
      <c r="A713">
        <v>4</v>
      </c>
      <c r="B713" t="s">
        <v>29</v>
      </c>
      <c r="C713" t="s">
        <v>30</v>
      </c>
      <c r="D713" t="s">
        <v>31</v>
      </c>
      <c r="E713" t="s">
        <v>32</v>
      </c>
      <c r="F713" t="s">
        <v>22</v>
      </c>
      <c r="H713" t="str">
        <f t="shared" ref="H713:H719" si="37">"0.0"</f>
        <v>0.0</v>
      </c>
      <c r="K713" t="s">
        <v>34</v>
      </c>
    </row>
    <row r="714" spans="1:14" x14ac:dyDescent="0.3">
      <c r="A714">
        <v>4</v>
      </c>
      <c r="B714" t="s">
        <v>117</v>
      </c>
      <c r="C714" t="s">
        <v>40</v>
      </c>
      <c r="D714" t="s">
        <v>118</v>
      </c>
      <c r="E714" t="s">
        <v>119</v>
      </c>
      <c r="F714" t="s">
        <v>22</v>
      </c>
      <c r="H714" t="str">
        <f t="shared" si="37"/>
        <v>0.0</v>
      </c>
      <c r="J714" t="s">
        <v>643</v>
      </c>
      <c r="K714" t="s">
        <v>34</v>
      </c>
      <c r="L714" t="s">
        <v>44</v>
      </c>
    </row>
    <row r="715" spans="1:14" x14ac:dyDescent="0.3">
      <c r="A715">
        <v>4</v>
      </c>
      <c r="B715" t="s">
        <v>45</v>
      </c>
      <c r="C715" t="s">
        <v>46</v>
      </c>
      <c r="D715" t="s">
        <v>47</v>
      </c>
      <c r="E715" t="s">
        <v>48</v>
      </c>
      <c r="F715" t="s">
        <v>22</v>
      </c>
      <c r="H715" t="str">
        <f t="shared" si="37"/>
        <v>0.0</v>
      </c>
      <c r="J715" t="s">
        <v>108</v>
      </c>
      <c r="K715" t="s">
        <v>34</v>
      </c>
    </row>
    <row r="716" spans="1:14" x14ac:dyDescent="0.3">
      <c r="A716">
        <v>4</v>
      </c>
      <c r="B716" t="s">
        <v>126</v>
      </c>
      <c r="C716" t="s">
        <v>40</v>
      </c>
      <c r="D716" t="s">
        <v>127</v>
      </c>
      <c r="E716" t="s">
        <v>128</v>
      </c>
      <c r="F716" t="s">
        <v>22</v>
      </c>
      <c r="H716" t="str">
        <f t="shared" si="37"/>
        <v>0.0</v>
      </c>
      <c r="J716" t="s">
        <v>644</v>
      </c>
      <c r="K716" t="s">
        <v>34</v>
      </c>
      <c r="L716" t="s">
        <v>44</v>
      </c>
    </row>
    <row r="717" spans="1:14" x14ac:dyDescent="0.3">
      <c r="A717">
        <v>4</v>
      </c>
      <c r="B717" t="s">
        <v>645</v>
      </c>
      <c r="C717" t="s">
        <v>36</v>
      </c>
      <c r="D717" t="s">
        <v>16</v>
      </c>
      <c r="E717" t="s">
        <v>646</v>
      </c>
      <c r="F717" t="s">
        <v>22</v>
      </c>
      <c r="H717" t="str">
        <f t="shared" si="37"/>
        <v>0.0</v>
      </c>
      <c r="K717" t="s">
        <v>34</v>
      </c>
    </row>
    <row r="718" spans="1:14" x14ac:dyDescent="0.3">
      <c r="A718">
        <v>4</v>
      </c>
      <c r="B718" t="s">
        <v>141</v>
      </c>
      <c r="C718" t="s">
        <v>142</v>
      </c>
      <c r="D718" t="s">
        <v>87</v>
      </c>
      <c r="E718" t="s">
        <v>143</v>
      </c>
      <c r="F718" t="s">
        <v>22</v>
      </c>
      <c r="H718" t="str">
        <f t="shared" si="37"/>
        <v>0.0</v>
      </c>
      <c r="J718" t="s">
        <v>647</v>
      </c>
      <c r="K718" t="s">
        <v>34</v>
      </c>
    </row>
    <row r="719" spans="1:14" x14ac:dyDescent="0.3">
      <c r="A719">
        <v>4</v>
      </c>
      <c r="B719" t="s">
        <v>109</v>
      </c>
      <c r="C719" t="s">
        <v>46</v>
      </c>
      <c r="D719" t="s">
        <v>110</v>
      </c>
      <c r="E719" t="s">
        <v>111</v>
      </c>
      <c r="F719" t="s">
        <v>22</v>
      </c>
      <c r="H719" t="str">
        <f t="shared" si="37"/>
        <v>0.0</v>
      </c>
      <c r="J719" t="s">
        <v>190</v>
      </c>
      <c r="K719" t="s">
        <v>34</v>
      </c>
      <c r="L719" t="s">
        <v>44</v>
      </c>
    </row>
    <row r="720" spans="1:14" x14ac:dyDescent="0.3">
      <c r="A720">
        <v>3</v>
      </c>
      <c r="B720">
        <v>102052943</v>
      </c>
      <c r="C720" t="s">
        <v>15</v>
      </c>
      <c r="D720" t="s">
        <v>16</v>
      </c>
      <c r="E720" t="s">
        <v>648</v>
      </c>
      <c r="F720" t="s">
        <v>22</v>
      </c>
      <c r="G720" t="s">
        <v>19</v>
      </c>
      <c r="H720">
        <v>1</v>
      </c>
      <c r="I720" t="str">
        <f>"0004"</f>
        <v>0004</v>
      </c>
      <c r="K720" t="s">
        <v>24</v>
      </c>
      <c r="N720" t="s">
        <v>25</v>
      </c>
    </row>
    <row r="721" spans="1:14" x14ac:dyDescent="0.3">
      <c r="A721">
        <v>4</v>
      </c>
      <c r="B721" t="s">
        <v>126</v>
      </c>
      <c r="C721" t="s">
        <v>40</v>
      </c>
      <c r="D721" t="s">
        <v>127</v>
      </c>
      <c r="E721" t="s">
        <v>128</v>
      </c>
      <c r="F721" t="s">
        <v>22</v>
      </c>
      <c r="H721" t="str">
        <f t="shared" ref="H721:H727" si="38">"0.0"</f>
        <v>0.0</v>
      </c>
      <c r="J721" t="s">
        <v>649</v>
      </c>
      <c r="K721" t="s">
        <v>34</v>
      </c>
      <c r="L721" t="s">
        <v>44</v>
      </c>
    </row>
    <row r="722" spans="1:14" x14ac:dyDescent="0.3">
      <c r="A722">
        <v>4</v>
      </c>
      <c r="B722" t="s">
        <v>45</v>
      </c>
      <c r="C722" t="s">
        <v>46</v>
      </c>
      <c r="D722" t="s">
        <v>47</v>
      </c>
      <c r="E722" t="s">
        <v>48</v>
      </c>
      <c r="F722" t="s">
        <v>22</v>
      </c>
      <c r="H722" t="str">
        <f t="shared" si="38"/>
        <v>0.0</v>
      </c>
      <c r="J722" t="s">
        <v>108</v>
      </c>
      <c r="K722" t="s">
        <v>34</v>
      </c>
    </row>
    <row r="723" spans="1:14" x14ac:dyDescent="0.3">
      <c r="A723">
        <v>4</v>
      </c>
      <c r="B723" t="s">
        <v>650</v>
      </c>
      <c r="C723" t="s">
        <v>36</v>
      </c>
      <c r="D723" t="s">
        <v>20</v>
      </c>
      <c r="E723" t="s">
        <v>651</v>
      </c>
      <c r="F723" t="s">
        <v>22</v>
      </c>
      <c r="H723" t="str">
        <f t="shared" si="38"/>
        <v>0.0</v>
      </c>
      <c r="K723" t="s">
        <v>34</v>
      </c>
    </row>
    <row r="724" spans="1:14" x14ac:dyDescent="0.3">
      <c r="A724">
        <v>4</v>
      </c>
      <c r="B724" t="s">
        <v>39</v>
      </c>
      <c r="C724" t="s">
        <v>40</v>
      </c>
      <c r="D724" t="s">
        <v>41</v>
      </c>
      <c r="E724" t="s">
        <v>42</v>
      </c>
      <c r="F724" t="s">
        <v>22</v>
      </c>
      <c r="H724" t="str">
        <f t="shared" si="38"/>
        <v>0.0</v>
      </c>
      <c r="J724" t="s">
        <v>652</v>
      </c>
      <c r="K724" t="s">
        <v>34</v>
      </c>
      <c r="L724" t="s">
        <v>44</v>
      </c>
    </row>
    <row r="725" spans="1:14" x14ac:dyDescent="0.3">
      <c r="A725">
        <v>4</v>
      </c>
      <c r="B725" t="s">
        <v>630</v>
      </c>
      <c r="C725" t="s">
        <v>30</v>
      </c>
      <c r="D725" t="s">
        <v>75</v>
      </c>
      <c r="E725" t="s">
        <v>631</v>
      </c>
      <c r="F725" t="s">
        <v>22</v>
      </c>
      <c r="H725" t="str">
        <f t="shared" si="38"/>
        <v>0.0</v>
      </c>
      <c r="J725" t="s">
        <v>33</v>
      </c>
      <c r="K725" t="s">
        <v>34</v>
      </c>
    </row>
    <row r="726" spans="1:14" x14ac:dyDescent="0.3">
      <c r="A726">
        <v>4</v>
      </c>
      <c r="B726" t="s">
        <v>109</v>
      </c>
      <c r="C726" t="s">
        <v>46</v>
      </c>
      <c r="D726" t="s">
        <v>110</v>
      </c>
      <c r="E726" t="s">
        <v>111</v>
      </c>
      <c r="F726" t="s">
        <v>22</v>
      </c>
      <c r="H726" t="str">
        <f t="shared" si="38"/>
        <v>0.0</v>
      </c>
      <c r="J726" t="s">
        <v>190</v>
      </c>
      <c r="K726" t="s">
        <v>34</v>
      </c>
      <c r="L726" t="s">
        <v>44</v>
      </c>
    </row>
    <row r="727" spans="1:14" x14ac:dyDescent="0.3">
      <c r="A727">
        <v>4</v>
      </c>
      <c r="B727" t="s">
        <v>141</v>
      </c>
      <c r="C727" t="s">
        <v>142</v>
      </c>
      <c r="D727" t="s">
        <v>87</v>
      </c>
      <c r="E727" t="s">
        <v>143</v>
      </c>
      <c r="F727" t="s">
        <v>22</v>
      </c>
      <c r="H727" t="str">
        <f t="shared" si="38"/>
        <v>0.0</v>
      </c>
      <c r="J727" t="s">
        <v>647</v>
      </c>
      <c r="K727" t="s">
        <v>34</v>
      </c>
    </row>
    <row r="728" spans="1:14" x14ac:dyDescent="0.3">
      <c r="A728">
        <v>3</v>
      </c>
      <c r="B728">
        <v>102064987</v>
      </c>
      <c r="C728" t="s">
        <v>15</v>
      </c>
      <c r="D728" t="s">
        <v>16</v>
      </c>
      <c r="E728" t="s">
        <v>653</v>
      </c>
      <c r="F728" t="s">
        <v>22</v>
      </c>
      <c r="G728" t="s">
        <v>19</v>
      </c>
      <c r="H728">
        <v>1</v>
      </c>
      <c r="I728" t="str">
        <f>"0005"</f>
        <v>0005</v>
      </c>
      <c r="K728" t="s">
        <v>24</v>
      </c>
      <c r="N728" t="s">
        <v>25</v>
      </c>
    </row>
    <row r="729" spans="1:14" x14ac:dyDescent="0.3">
      <c r="A729">
        <v>4</v>
      </c>
      <c r="B729" t="s">
        <v>117</v>
      </c>
      <c r="C729" t="s">
        <v>40</v>
      </c>
      <c r="D729" t="s">
        <v>118</v>
      </c>
      <c r="E729" t="s">
        <v>119</v>
      </c>
      <c r="F729" t="s">
        <v>22</v>
      </c>
      <c r="H729" t="str">
        <f t="shared" ref="H729:H735" si="39">"0.0"</f>
        <v>0.0</v>
      </c>
      <c r="J729" t="s">
        <v>643</v>
      </c>
      <c r="K729" t="s">
        <v>34</v>
      </c>
      <c r="L729" t="s">
        <v>44</v>
      </c>
    </row>
    <row r="730" spans="1:14" x14ac:dyDescent="0.3">
      <c r="A730">
        <v>4</v>
      </c>
      <c r="B730" t="s">
        <v>126</v>
      </c>
      <c r="C730" t="s">
        <v>40</v>
      </c>
      <c r="D730" t="s">
        <v>127</v>
      </c>
      <c r="E730" t="s">
        <v>128</v>
      </c>
      <c r="F730" t="s">
        <v>22</v>
      </c>
      <c r="H730" t="str">
        <f t="shared" si="39"/>
        <v>0.0</v>
      </c>
      <c r="J730" t="s">
        <v>654</v>
      </c>
      <c r="K730" t="s">
        <v>34</v>
      </c>
      <c r="L730" t="s">
        <v>44</v>
      </c>
    </row>
    <row r="731" spans="1:14" x14ac:dyDescent="0.3">
      <c r="A731">
        <v>4</v>
      </c>
      <c r="B731" t="s">
        <v>113</v>
      </c>
      <c r="C731" t="s">
        <v>30</v>
      </c>
      <c r="D731" t="s">
        <v>87</v>
      </c>
      <c r="E731" t="s">
        <v>114</v>
      </c>
      <c r="F731" t="s">
        <v>22</v>
      </c>
      <c r="H731" t="str">
        <f t="shared" si="39"/>
        <v>0.0</v>
      </c>
      <c r="J731" t="s">
        <v>33</v>
      </c>
      <c r="K731" t="s">
        <v>34</v>
      </c>
    </row>
    <row r="732" spans="1:14" x14ac:dyDescent="0.3">
      <c r="A732">
        <v>4</v>
      </c>
      <c r="B732" t="s">
        <v>45</v>
      </c>
      <c r="C732" t="s">
        <v>46</v>
      </c>
      <c r="D732" t="s">
        <v>47</v>
      </c>
      <c r="E732" t="s">
        <v>48</v>
      </c>
      <c r="F732" t="s">
        <v>22</v>
      </c>
      <c r="H732" t="str">
        <f t="shared" si="39"/>
        <v>0.0</v>
      </c>
      <c r="J732" t="s">
        <v>108</v>
      </c>
      <c r="K732" t="s">
        <v>34</v>
      </c>
    </row>
    <row r="733" spans="1:14" x14ac:dyDescent="0.3">
      <c r="A733">
        <v>4</v>
      </c>
      <c r="B733" t="s">
        <v>655</v>
      </c>
      <c r="C733" t="s">
        <v>36</v>
      </c>
      <c r="D733" t="s">
        <v>16</v>
      </c>
      <c r="E733" t="s">
        <v>656</v>
      </c>
      <c r="F733" t="s">
        <v>22</v>
      </c>
      <c r="H733" t="str">
        <f t="shared" si="39"/>
        <v>0.0</v>
      </c>
      <c r="K733" t="s">
        <v>34</v>
      </c>
    </row>
    <row r="734" spans="1:14" x14ac:dyDescent="0.3">
      <c r="A734">
        <v>4</v>
      </c>
      <c r="B734" t="s">
        <v>109</v>
      </c>
      <c r="C734" t="s">
        <v>46</v>
      </c>
      <c r="D734" t="s">
        <v>110</v>
      </c>
      <c r="E734" t="s">
        <v>111</v>
      </c>
      <c r="F734" t="s">
        <v>22</v>
      </c>
      <c r="H734" t="str">
        <f t="shared" si="39"/>
        <v>0.0</v>
      </c>
      <c r="J734" t="s">
        <v>190</v>
      </c>
      <c r="K734" t="s">
        <v>34</v>
      </c>
      <c r="L734" t="s">
        <v>44</v>
      </c>
    </row>
    <row r="735" spans="1:14" x14ac:dyDescent="0.3">
      <c r="A735">
        <v>4</v>
      </c>
      <c r="B735" t="s">
        <v>141</v>
      </c>
      <c r="C735" t="s">
        <v>142</v>
      </c>
      <c r="D735" t="s">
        <v>87</v>
      </c>
      <c r="E735" t="s">
        <v>143</v>
      </c>
      <c r="F735" t="s">
        <v>22</v>
      </c>
      <c r="H735" t="str">
        <f t="shared" si="39"/>
        <v>0.0</v>
      </c>
      <c r="J735" t="s">
        <v>647</v>
      </c>
      <c r="K735" t="s">
        <v>34</v>
      </c>
    </row>
    <row r="736" spans="1:14" x14ac:dyDescent="0.3">
      <c r="A736">
        <v>3</v>
      </c>
      <c r="B736">
        <v>102052952</v>
      </c>
      <c r="C736" t="s">
        <v>15</v>
      </c>
      <c r="D736" t="s">
        <v>16</v>
      </c>
      <c r="E736" t="s">
        <v>657</v>
      </c>
      <c r="F736" t="s">
        <v>22</v>
      </c>
      <c r="G736" t="s">
        <v>19</v>
      </c>
      <c r="H736">
        <v>1</v>
      </c>
      <c r="I736" t="str">
        <f>"0006"</f>
        <v>0006</v>
      </c>
      <c r="K736" t="s">
        <v>24</v>
      </c>
      <c r="N736" t="s">
        <v>25</v>
      </c>
    </row>
    <row r="737" spans="1:14" x14ac:dyDescent="0.3">
      <c r="A737">
        <v>4</v>
      </c>
      <c r="B737" t="s">
        <v>45</v>
      </c>
      <c r="C737" t="s">
        <v>46</v>
      </c>
      <c r="D737" t="s">
        <v>47</v>
      </c>
      <c r="E737" t="s">
        <v>48</v>
      </c>
      <c r="F737" t="s">
        <v>22</v>
      </c>
      <c r="H737" t="str">
        <f t="shared" ref="H737:H743" si="40">"0.0"</f>
        <v>0.0</v>
      </c>
      <c r="J737" t="s">
        <v>108</v>
      </c>
      <c r="K737" t="s">
        <v>34</v>
      </c>
    </row>
    <row r="738" spans="1:14" x14ac:dyDescent="0.3">
      <c r="A738">
        <v>4</v>
      </c>
      <c r="B738" t="s">
        <v>39</v>
      </c>
      <c r="C738" t="s">
        <v>40</v>
      </c>
      <c r="D738" t="s">
        <v>41</v>
      </c>
      <c r="E738" t="s">
        <v>42</v>
      </c>
      <c r="F738" t="s">
        <v>22</v>
      </c>
      <c r="H738" t="str">
        <f t="shared" si="40"/>
        <v>0.0</v>
      </c>
      <c r="J738" t="s">
        <v>457</v>
      </c>
      <c r="K738" t="s">
        <v>34</v>
      </c>
      <c r="L738" t="s">
        <v>44</v>
      </c>
    </row>
    <row r="739" spans="1:14" x14ac:dyDescent="0.3">
      <c r="A739">
        <v>4</v>
      </c>
      <c r="B739" t="s">
        <v>126</v>
      </c>
      <c r="C739" t="s">
        <v>40</v>
      </c>
      <c r="D739" t="s">
        <v>127</v>
      </c>
      <c r="E739" t="s">
        <v>128</v>
      </c>
      <c r="F739" t="s">
        <v>22</v>
      </c>
      <c r="H739" t="str">
        <f t="shared" si="40"/>
        <v>0.0</v>
      </c>
      <c r="J739" t="s">
        <v>649</v>
      </c>
      <c r="K739" t="s">
        <v>34</v>
      </c>
      <c r="L739" t="s">
        <v>44</v>
      </c>
    </row>
    <row r="740" spans="1:14" x14ac:dyDescent="0.3">
      <c r="A740">
        <v>4</v>
      </c>
      <c r="B740" t="s">
        <v>658</v>
      </c>
      <c r="C740" t="s">
        <v>36</v>
      </c>
      <c r="D740" t="s">
        <v>20</v>
      </c>
      <c r="E740" t="s">
        <v>659</v>
      </c>
      <c r="F740" t="s">
        <v>22</v>
      </c>
      <c r="H740" t="str">
        <f t="shared" si="40"/>
        <v>0.0</v>
      </c>
      <c r="K740" t="s">
        <v>34</v>
      </c>
    </row>
    <row r="741" spans="1:14" x14ac:dyDescent="0.3">
      <c r="A741">
        <v>4</v>
      </c>
      <c r="B741" t="s">
        <v>630</v>
      </c>
      <c r="C741" t="s">
        <v>30</v>
      </c>
      <c r="D741" t="s">
        <v>75</v>
      </c>
      <c r="E741" t="s">
        <v>631</v>
      </c>
      <c r="F741" t="s">
        <v>22</v>
      </c>
      <c r="H741" t="str">
        <f t="shared" si="40"/>
        <v>0.0</v>
      </c>
      <c r="J741" t="s">
        <v>33</v>
      </c>
      <c r="K741" t="s">
        <v>34</v>
      </c>
    </row>
    <row r="742" spans="1:14" x14ac:dyDescent="0.3">
      <c r="A742">
        <v>4</v>
      </c>
      <c r="B742" t="s">
        <v>109</v>
      </c>
      <c r="C742" t="s">
        <v>46</v>
      </c>
      <c r="D742" t="s">
        <v>110</v>
      </c>
      <c r="E742" t="s">
        <v>111</v>
      </c>
      <c r="F742" t="s">
        <v>22</v>
      </c>
      <c r="H742" t="str">
        <f t="shared" si="40"/>
        <v>0.0</v>
      </c>
      <c r="J742" t="s">
        <v>190</v>
      </c>
      <c r="K742" t="s">
        <v>34</v>
      </c>
      <c r="L742" t="s">
        <v>44</v>
      </c>
    </row>
    <row r="743" spans="1:14" x14ac:dyDescent="0.3">
      <c r="A743">
        <v>4</v>
      </c>
      <c r="B743" t="s">
        <v>141</v>
      </c>
      <c r="C743" t="s">
        <v>142</v>
      </c>
      <c r="D743" t="s">
        <v>87</v>
      </c>
      <c r="E743" t="s">
        <v>143</v>
      </c>
      <c r="F743" t="s">
        <v>22</v>
      </c>
      <c r="H743" t="str">
        <f t="shared" si="40"/>
        <v>0.0</v>
      </c>
      <c r="J743" t="s">
        <v>647</v>
      </c>
      <c r="K743" t="s">
        <v>34</v>
      </c>
    </row>
    <row r="744" spans="1:14" x14ac:dyDescent="0.3">
      <c r="A744">
        <v>3</v>
      </c>
      <c r="B744">
        <v>102065012</v>
      </c>
      <c r="C744" t="s">
        <v>15</v>
      </c>
      <c r="D744" t="s">
        <v>16</v>
      </c>
      <c r="E744" t="s">
        <v>660</v>
      </c>
      <c r="F744" t="s">
        <v>22</v>
      </c>
      <c r="G744" t="s">
        <v>19</v>
      </c>
      <c r="H744">
        <v>1</v>
      </c>
      <c r="I744" t="str">
        <f>"0007"</f>
        <v>0007</v>
      </c>
      <c r="K744" t="s">
        <v>24</v>
      </c>
      <c r="N744" t="s">
        <v>25</v>
      </c>
    </row>
    <row r="745" spans="1:14" x14ac:dyDescent="0.3">
      <c r="A745">
        <v>4</v>
      </c>
      <c r="B745" t="s">
        <v>126</v>
      </c>
      <c r="C745" t="s">
        <v>40</v>
      </c>
      <c r="D745" t="s">
        <v>127</v>
      </c>
      <c r="E745" t="s">
        <v>128</v>
      </c>
      <c r="F745" t="s">
        <v>22</v>
      </c>
      <c r="H745" t="str">
        <f t="shared" ref="H745:H751" si="41">"0.0"</f>
        <v>0.0</v>
      </c>
      <c r="J745" t="s">
        <v>654</v>
      </c>
      <c r="K745" t="s">
        <v>34</v>
      </c>
      <c r="L745" t="s">
        <v>44</v>
      </c>
    </row>
    <row r="746" spans="1:14" x14ac:dyDescent="0.3">
      <c r="A746">
        <v>4</v>
      </c>
      <c r="B746" t="s">
        <v>113</v>
      </c>
      <c r="C746" t="s">
        <v>30</v>
      </c>
      <c r="D746" t="s">
        <v>87</v>
      </c>
      <c r="E746" t="s">
        <v>114</v>
      </c>
      <c r="F746" t="s">
        <v>22</v>
      </c>
      <c r="H746" t="str">
        <f t="shared" si="41"/>
        <v>0.0</v>
      </c>
      <c r="K746" t="s">
        <v>34</v>
      </c>
    </row>
    <row r="747" spans="1:14" x14ac:dyDescent="0.3">
      <c r="A747">
        <v>4</v>
      </c>
      <c r="B747" t="s">
        <v>661</v>
      </c>
      <c r="C747" t="s">
        <v>36</v>
      </c>
      <c r="D747" t="s">
        <v>59</v>
      </c>
      <c r="E747" t="s">
        <v>662</v>
      </c>
      <c r="F747" t="s">
        <v>22</v>
      </c>
      <c r="H747" t="str">
        <f t="shared" si="41"/>
        <v>0.0</v>
      </c>
      <c r="K747" t="s">
        <v>34</v>
      </c>
    </row>
    <row r="748" spans="1:14" x14ac:dyDescent="0.3">
      <c r="A748">
        <v>4</v>
      </c>
      <c r="B748" t="s">
        <v>117</v>
      </c>
      <c r="C748" t="s">
        <v>40</v>
      </c>
      <c r="D748" t="s">
        <v>118</v>
      </c>
      <c r="E748" t="s">
        <v>119</v>
      </c>
      <c r="F748" t="s">
        <v>22</v>
      </c>
      <c r="H748" t="str">
        <f t="shared" si="41"/>
        <v>0.0</v>
      </c>
      <c r="J748" t="s">
        <v>643</v>
      </c>
      <c r="K748" t="s">
        <v>34</v>
      </c>
      <c r="L748" t="s">
        <v>44</v>
      </c>
    </row>
    <row r="749" spans="1:14" x14ac:dyDescent="0.3">
      <c r="A749">
        <v>4</v>
      </c>
      <c r="B749" t="s">
        <v>109</v>
      </c>
      <c r="C749" t="s">
        <v>46</v>
      </c>
      <c r="D749" t="s">
        <v>110</v>
      </c>
      <c r="E749" t="s">
        <v>111</v>
      </c>
      <c r="F749" t="s">
        <v>22</v>
      </c>
      <c r="H749" t="str">
        <f t="shared" si="41"/>
        <v>0.0</v>
      </c>
      <c r="J749" t="s">
        <v>190</v>
      </c>
      <c r="K749" t="s">
        <v>34</v>
      </c>
      <c r="L749" t="s">
        <v>44</v>
      </c>
    </row>
    <row r="750" spans="1:14" x14ac:dyDescent="0.3">
      <c r="A750">
        <v>4</v>
      </c>
      <c r="B750" t="s">
        <v>45</v>
      </c>
      <c r="C750" t="s">
        <v>46</v>
      </c>
      <c r="D750" t="s">
        <v>47</v>
      </c>
      <c r="E750" t="s">
        <v>48</v>
      </c>
      <c r="F750" t="s">
        <v>22</v>
      </c>
      <c r="H750" t="str">
        <f t="shared" si="41"/>
        <v>0.0</v>
      </c>
      <c r="J750" t="s">
        <v>108</v>
      </c>
      <c r="K750" t="s">
        <v>34</v>
      </c>
    </row>
    <row r="751" spans="1:14" x14ac:dyDescent="0.3">
      <c r="A751">
        <v>4</v>
      </c>
      <c r="B751" t="s">
        <v>141</v>
      </c>
      <c r="C751" t="s">
        <v>142</v>
      </c>
      <c r="D751" t="s">
        <v>87</v>
      </c>
      <c r="E751" t="s">
        <v>143</v>
      </c>
      <c r="F751" t="s">
        <v>22</v>
      </c>
      <c r="H751" t="str">
        <f t="shared" si="41"/>
        <v>0.0</v>
      </c>
      <c r="J751" t="s">
        <v>647</v>
      </c>
      <c r="K751" t="s">
        <v>34</v>
      </c>
    </row>
    <row r="752" spans="1:14" x14ac:dyDescent="0.3">
      <c r="A752">
        <v>3</v>
      </c>
      <c r="B752">
        <v>100968132</v>
      </c>
      <c r="C752" t="s">
        <v>15</v>
      </c>
      <c r="D752" t="s">
        <v>16</v>
      </c>
      <c r="E752" t="s">
        <v>663</v>
      </c>
      <c r="F752" t="s">
        <v>22</v>
      </c>
      <c r="G752" t="s">
        <v>19</v>
      </c>
      <c r="H752">
        <v>1</v>
      </c>
      <c r="I752" t="str">
        <f>"0008"</f>
        <v>0008</v>
      </c>
      <c r="K752" t="s">
        <v>24</v>
      </c>
      <c r="N752" t="s">
        <v>25</v>
      </c>
    </row>
    <row r="753" spans="1:14" x14ac:dyDescent="0.3">
      <c r="A753">
        <v>4</v>
      </c>
      <c r="B753" t="s">
        <v>123</v>
      </c>
      <c r="C753" t="s">
        <v>30</v>
      </c>
      <c r="D753" t="s">
        <v>99</v>
      </c>
      <c r="E753" t="s">
        <v>124</v>
      </c>
      <c r="F753" t="s">
        <v>22</v>
      </c>
      <c r="H753" t="str">
        <f t="shared" ref="H753:H761" si="42">"0.0"</f>
        <v>0.0</v>
      </c>
      <c r="K753" t="s">
        <v>34</v>
      </c>
    </row>
    <row r="754" spans="1:14" x14ac:dyDescent="0.3">
      <c r="A754">
        <v>4</v>
      </c>
      <c r="B754" t="s">
        <v>45</v>
      </c>
      <c r="C754" t="s">
        <v>46</v>
      </c>
      <c r="D754" t="s">
        <v>47</v>
      </c>
      <c r="E754" t="s">
        <v>48</v>
      </c>
      <c r="F754" t="s">
        <v>22</v>
      </c>
      <c r="H754" t="str">
        <f t="shared" si="42"/>
        <v>0.0</v>
      </c>
      <c r="J754" t="s">
        <v>664</v>
      </c>
      <c r="K754" t="s">
        <v>34</v>
      </c>
    </row>
    <row r="755" spans="1:14" x14ac:dyDescent="0.3">
      <c r="A755">
        <v>4</v>
      </c>
      <c r="B755" t="s">
        <v>126</v>
      </c>
      <c r="C755" t="s">
        <v>40</v>
      </c>
      <c r="D755" t="s">
        <v>127</v>
      </c>
      <c r="E755" t="s">
        <v>128</v>
      </c>
      <c r="F755" t="s">
        <v>22</v>
      </c>
      <c r="H755" t="str">
        <f t="shared" si="42"/>
        <v>0.0</v>
      </c>
      <c r="J755" t="s">
        <v>654</v>
      </c>
      <c r="K755" t="s">
        <v>34</v>
      </c>
      <c r="L755" t="s">
        <v>44</v>
      </c>
    </row>
    <row r="756" spans="1:14" x14ac:dyDescent="0.3">
      <c r="A756">
        <v>4</v>
      </c>
      <c r="B756" t="s">
        <v>117</v>
      </c>
      <c r="C756" t="s">
        <v>40</v>
      </c>
      <c r="D756" t="s">
        <v>118</v>
      </c>
      <c r="E756" t="s">
        <v>119</v>
      </c>
      <c r="F756" t="s">
        <v>22</v>
      </c>
      <c r="H756" t="str">
        <f t="shared" si="42"/>
        <v>0.0</v>
      </c>
      <c r="J756" t="s">
        <v>665</v>
      </c>
      <c r="K756" t="s">
        <v>34</v>
      </c>
      <c r="L756" t="s">
        <v>44</v>
      </c>
    </row>
    <row r="757" spans="1:14" x14ac:dyDescent="0.3">
      <c r="A757">
        <v>4</v>
      </c>
      <c r="B757" t="s">
        <v>666</v>
      </c>
      <c r="C757" t="s">
        <v>36</v>
      </c>
      <c r="D757" t="s">
        <v>16</v>
      </c>
      <c r="E757" t="s">
        <v>667</v>
      </c>
      <c r="F757" t="s">
        <v>22</v>
      </c>
      <c r="H757" t="str">
        <f t="shared" si="42"/>
        <v>0.0</v>
      </c>
      <c r="K757" t="s">
        <v>34</v>
      </c>
    </row>
    <row r="758" spans="1:14" x14ac:dyDescent="0.3">
      <c r="A758">
        <v>4</v>
      </c>
      <c r="B758" t="s">
        <v>165</v>
      </c>
      <c r="C758" t="s">
        <v>166</v>
      </c>
      <c r="D758" t="s">
        <v>163</v>
      </c>
      <c r="E758" t="s">
        <v>167</v>
      </c>
      <c r="F758" t="s">
        <v>22</v>
      </c>
      <c r="H758" t="str">
        <f t="shared" si="42"/>
        <v>0.0</v>
      </c>
      <c r="J758" t="s">
        <v>668</v>
      </c>
      <c r="K758" t="s">
        <v>34</v>
      </c>
      <c r="L758" t="s">
        <v>44</v>
      </c>
    </row>
    <row r="759" spans="1:14" x14ac:dyDescent="0.3">
      <c r="A759">
        <v>4</v>
      </c>
      <c r="B759" t="s">
        <v>669</v>
      </c>
      <c r="C759" t="s">
        <v>142</v>
      </c>
      <c r="D759" t="s">
        <v>99</v>
      </c>
      <c r="E759" t="s">
        <v>670</v>
      </c>
      <c r="F759" t="s">
        <v>22</v>
      </c>
      <c r="H759" t="str">
        <f t="shared" si="42"/>
        <v>0.0</v>
      </c>
      <c r="J759" t="s">
        <v>671</v>
      </c>
      <c r="K759" t="s">
        <v>34</v>
      </c>
    </row>
    <row r="760" spans="1:14" x14ac:dyDescent="0.3">
      <c r="A760">
        <v>4</v>
      </c>
      <c r="B760">
        <v>100968537</v>
      </c>
      <c r="C760" t="s">
        <v>15</v>
      </c>
      <c r="D760" t="s">
        <v>16</v>
      </c>
      <c r="E760" t="s">
        <v>672</v>
      </c>
      <c r="F760" t="s">
        <v>22</v>
      </c>
      <c r="G760" t="s">
        <v>19</v>
      </c>
      <c r="H760" t="str">
        <f t="shared" si="42"/>
        <v>0.0</v>
      </c>
      <c r="I760" t="str">
        <f>"0001"</f>
        <v>0001</v>
      </c>
      <c r="J760" t="s">
        <v>673</v>
      </c>
      <c r="K760" t="s">
        <v>24</v>
      </c>
      <c r="N760" t="s">
        <v>28</v>
      </c>
    </row>
    <row r="761" spans="1:14" x14ac:dyDescent="0.3">
      <c r="A761">
        <v>4</v>
      </c>
      <c r="B761">
        <v>100968539</v>
      </c>
      <c r="C761" t="s">
        <v>15</v>
      </c>
      <c r="D761" t="s">
        <v>16</v>
      </c>
      <c r="E761" t="s">
        <v>674</v>
      </c>
      <c r="F761" t="s">
        <v>22</v>
      </c>
      <c r="G761" t="s">
        <v>19</v>
      </c>
      <c r="H761" t="str">
        <f t="shared" si="42"/>
        <v>0.0</v>
      </c>
      <c r="I761" t="str">
        <f>"0002"</f>
        <v>0002</v>
      </c>
      <c r="J761" t="s">
        <v>675</v>
      </c>
      <c r="K761" t="s">
        <v>24</v>
      </c>
      <c r="N761" t="s">
        <v>28</v>
      </c>
    </row>
    <row r="762" spans="1:14" x14ac:dyDescent="0.3">
      <c r="A762">
        <v>3</v>
      </c>
      <c r="B762">
        <v>102065028</v>
      </c>
      <c r="C762" t="s">
        <v>15</v>
      </c>
      <c r="D762" t="s">
        <v>59</v>
      </c>
      <c r="E762" t="s">
        <v>676</v>
      </c>
      <c r="F762" t="s">
        <v>22</v>
      </c>
      <c r="G762" t="s">
        <v>19</v>
      </c>
      <c r="H762">
        <v>1</v>
      </c>
      <c r="I762" t="str">
        <f>"0009"</f>
        <v>0009</v>
      </c>
      <c r="K762" t="s">
        <v>24</v>
      </c>
      <c r="N762" t="s">
        <v>25</v>
      </c>
    </row>
    <row r="763" spans="1:14" x14ac:dyDescent="0.3">
      <c r="A763">
        <v>4</v>
      </c>
      <c r="B763" t="s">
        <v>109</v>
      </c>
      <c r="C763" t="s">
        <v>46</v>
      </c>
      <c r="D763" t="s">
        <v>110</v>
      </c>
      <c r="E763" t="s">
        <v>111</v>
      </c>
      <c r="F763" t="s">
        <v>22</v>
      </c>
      <c r="H763" t="str">
        <f t="shared" ref="H763:H770" si="43">"0.0"</f>
        <v>0.0</v>
      </c>
      <c r="J763" t="s">
        <v>190</v>
      </c>
      <c r="K763" t="s">
        <v>34</v>
      </c>
      <c r="L763" t="s">
        <v>44</v>
      </c>
    </row>
    <row r="764" spans="1:14" x14ac:dyDescent="0.3">
      <c r="A764">
        <v>4</v>
      </c>
      <c r="B764" t="s">
        <v>677</v>
      </c>
      <c r="C764" t="s">
        <v>36</v>
      </c>
      <c r="D764" t="s">
        <v>67</v>
      </c>
      <c r="E764" t="s">
        <v>678</v>
      </c>
      <c r="F764" t="s">
        <v>22</v>
      </c>
      <c r="H764" t="str">
        <f t="shared" si="43"/>
        <v>0.0</v>
      </c>
      <c r="K764" t="s">
        <v>34</v>
      </c>
    </row>
    <row r="765" spans="1:14" x14ac:dyDescent="0.3">
      <c r="A765">
        <v>4</v>
      </c>
      <c r="B765" t="s">
        <v>117</v>
      </c>
      <c r="C765" t="s">
        <v>40</v>
      </c>
      <c r="D765" t="s">
        <v>118</v>
      </c>
      <c r="E765" t="s">
        <v>119</v>
      </c>
      <c r="F765" t="s">
        <v>22</v>
      </c>
      <c r="H765" t="str">
        <f t="shared" si="43"/>
        <v>0.0</v>
      </c>
      <c r="J765" t="s">
        <v>643</v>
      </c>
      <c r="K765" t="s">
        <v>34</v>
      </c>
      <c r="L765" t="s">
        <v>44</v>
      </c>
    </row>
    <row r="766" spans="1:14" x14ac:dyDescent="0.3">
      <c r="A766">
        <v>4</v>
      </c>
      <c r="B766" t="s">
        <v>141</v>
      </c>
      <c r="C766" t="s">
        <v>142</v>
      </c>
      <c r="D766" t="s">
        <v>87</v>
      </c>
      <c r="E766" t="s">
        <v>143</v>
      </c>
      <c r="F766" t="s">
        <v>22</v>
      </c>
      <c r="H766" t="str">
        <f t="shared" si="43"/>
        <v>0.0</v>
      </c>
      <c r="J766" t="s">
        <v>647</v>
      </c>
      <c r="K766" t="s">
        <v>34</v>
      </c>
    </row>
    <row r="767" spans="1:14" x14ac:dyDescent="0.3">
      <c r="A767">
        <v>4</v>
      </c>
      <c r="B767" t="s">
        <v>45</v>
      </c>
      <c r="C767" t="s">
        <v>46</v>
      </c>
      <c r="D767" t="s">
        <v>47</v>
      </c>
      <c r="E767" t="s">
        <v>48</v>
      </c>
      <c r="F767" t="s">
        <v>22</v>
      </c>
      <c r="H767" t="str">
        <f t="shared" si="43"/>
        <v>0.0</v>
      </c>
      <c r="J767" t="s">
        <v>108</v>
      </c>
      <c r="K767" t="s">
        <v>34</v>
      </c>
    </row>
    <row r="768" spans="1:14" x14ac:dyDescent="0.3">
      <c r="A768">
        <v>4</v>
      </c>
      <c r="B768" t="s">
        <v>126</v>
      </c>
      <c r="C768" t="s">
        <v>40</v>
      </c>
      <c r="D768" t="s">
        <v>127</v>
      </c>
      <c r="E768" t="s">
        <v>128</v>
      </c>
      <c r="F768" t="s">
        <v>22</v>
      </c>
      <c r="H768" t="str">
        <f t="shared" si="43"/>
        <v>0.0</v>
      </c>
      <c r="J768" t="s">
        <v>654</v>
      </c>
      <c r="K768" t="s">
        <v>34</v>
      </c>
      <c r="L768" t="s">
        <v>44</v>
      </c>
    </row>
    <row r="769" spans="1:14" x14ac:dyDescent="0.3">
      <c r="A769">
        <v>4</v>
      </c>
      <c r="B769" t="s">
        <v>113</v>
      </c>
      <c r="C769" t="s">
        <v>30</v>
      </c>
      <c r="D769" t="s">
        <v>87</v>
      </c>
      <c r="E769" t="s">
        <v>114</v>
      </c>
      <c r="F769" t="s">
        <v>22</v>
      </c>
      <c r="H769" t="str">
        <f t="shared" si="43"/>
        <v>0.0</v>
      </c>
      <c r="K769" t="s">
        <v>34</v>
      </c>
    </row>
    <row r="770" spans="1:14" x14ac:dyDescent="0.3">
      <c r="A770">
        <v>4</v>
      </c>
      <c r="B770">
        <v>100594907</v>
      </c>
      <c r="C770" t="s">
        <v>15</v>
      </c>
      <c r="D770" t="s">
        <v>37</v>
      </c>
      <c r="E770" t="s">
        <v>474</v>
      </c>
      <c r="F770" t="s">
        <v>22</v>
      </c>
      <c r="G770" t="s">
        <v>19</v>
      </c>
      <c r="H770" t="str">
        <f t="shared" si="43"/>
        <v>0.0</v>
      </c>
      <c r="I770">
        <v>8001</v>
      </c>
      <c r="J770" t="s">
        <v>475</v>
      </c>
      <c r="K770" t="s">
        <v>24</v>
      </c>
      <c r="N770" t="s">
        <v>28</v>
      </c>
    </row>
    <row r="771" spans="1:14" x14ac:dyDescent="0.3">
      <c r="A771">
        <v>3</v>
      </c>
      <c r="B771">
        <v>102065034</v>
      </c>
      <c r="C771" t="s">
        <v>15</v>
      </c>
      <c r="D771" t="s">
        <v>16</v>
      </c>
      <c r="E771" t="s">
        <v>679</v>
      </c>
      <c r="F771" t="s">
        <v>22</v>
      </c>
      <c r="G771" t="s">
        <v>19</v>
      </c>
      <c r="H771">
        <v>1</v>
      </c>
      <c r="I771" t="str">
        <f>"0011"</f>
        <v>0011</v>
      </c>
      <c r="K771" t="s">
        <v>24</v>
      </c>
      <c r="N771" t="s">
        <v>25</v>
      </c>
    </row>
    <row r="772" spans="1:14" x14ac:dyDescent="0.3">
      <c r="A772">
        <v>4</v>
      </c>
      <c r="B772" t="s">
        <v>126</v>
      </c>
      <c r="C772" t="s">
        <v>40</v>
      </c>
      <c r="D772" t="s">
        <v>127</v>
      </c>
      <c r="E772" t="s">
        <v>128</v>
      </c>
      <c r="F772" t="s">
        <v>22</v>
      </c>
      <c r="H772" t="str">
        <f t="shared" ref="H772:H778" si="44">"0.0"</f>
        <v>0.0</v>
      </c>
      <c r="J772" t="s">
        <v>644</v>
      </c>
      <c r="K772" t="s">
        <v>34</v>
      </c>
      <c r="L772" t="s">
        <v>44</v>
      </c>
    </row>
    <row r="773" spans="1:14" x14ac:dyDescent="0.3">
      <c r="A773">
        <v>4</v>
      </c>
      <c r="B773" t="s">
        <v>680</v>
      </c>
      <c r="C773" t="s">
        <v>36</v>
      </c>
      <c r="D773" t="s">
        <v>16</v>
      </c>
      <c r="E773" t="s">
        <v>681</v>
      </c>
      <c r="F773" t="s">
        <v>22</v>
      </c>
      <c r="H773" t="str">
        <f t="shared" si="44"/>
        <v>0.0</v>
      </c>
      <c r="K773" t="s">
        <v>34</v>
      </c>
    </row>
    <row r="774" spans="1:14" x14ac:dyDescent="0.3">
      <c r="A774">
        <v>4</v>
      </c>
      <c r="B774" t="s">
        <v>117</v>
      </c>
      <c r="C774" t="s">
        <v>40</v>
      </c>
      <c r="D774" t="s">
        <v>118</v>
      </c>
      <c r="E774" t="s">
        <v>119</v>
      </c>
      <c r="F774" t="s">
        <v>22</v>
      </c>
      <c r="H774" t="str">
        <f t="shared" si="44"/>
        <v>0.0</v>
      </c>
      <c r="J774" t="s">
        <v>643</v>
      </c>
      <c r="K774" t="s">
        <v>34</v>
      </c>
      <c r="L774" t="s">
        <v>44</v>
      </c>
    </row>
    <row r="775" spans="1:14" x14ac:dyDescent="0.3">
      <c r="A775">
        <v>4</v>
      </c>
      <c r="B775" t="s">
        <v>45</v>
      </c>
      <c r="C775" t="s">
        <v>46</v>
      </c>
      <c r="D775" t="s">
        <v>47</v>
      </c>
      <c r="E775" t="s">
        <v>48</v>
      </c>
      <c r="F775" t="s">
        <v>22</v>
      </c>
      <c r="H775" t="str">
        <f t="shared" si="44"/>
        <v>0.0</v>
      </c>
      <c r="J775" t="s">
        <v>108</v>
      </c>
      <c r="K775" t="s">
        <v>34</v>
      </c>
    </row>
    <row r="776" spans="1:14" x14ac:dyDescent="0.3">
      <c r="A776">
        <v>4</v>
      </c>
      <c r="B776" t="s">
        <v>29</v>
      </c>
      <c r="C776" t="s">
        <v>30</v>
      </c>
      <c r="D776" t="s">
        <v>31</v>
      </c>
      <c r="E776" t="s">
        <v>32</v>
      </c>
      <c r="F776" t="s">
        <v>22</v>
      </c>
      <c r="H776" t="str">
        <f t="shared" si="44"/>
        <v>0.0</v>
      </c>
      <c r="J776" t="s">
        <v>33</v>
      </c>
      <c r="K776" t="s">
        <v>34</v>
      </c>
    </row>
    <row r="777" spans="1:14" x14ac:dyDescent="0.3">
      <c r="A777">
        <v>4</v>
      </c>
      <c r="B777" t="s">
        <v>109</v>
      </c>
      <c r="C777" t="s">
        <v>46</v>
      </c>
      <c r="D777" t="s">
        <v>110</v>
      </c>
      <c r="E777" t="s">
        <v>111</v>
      </c>
      <c r="F777" t="s">
        <v>22</v>
      </c>
      <c r="H777" t="str">
        <f t="shared" si="44"/>
        <v>0.0</v>
      </c>
      <c r="J777" t="s">
        <v>190</v>
      </c>
      <c r="K777" t="s">
        <v>34</v>
      </c>
      <c r="L777" t="s">
        <v>44</v>
      </c>
    </row>
    <row r="778" spans="1:14" x14ac:dyDescent="0.3">
      <c r="A778">
        <v>4</v>
      </c>
      <c r="B778" t="s">
        <v>141</v>
      </c>
      <c r="C778" t="s">
        <v>142</v>
      </c>
      <c r="D778" t="s">
        <v>87</v>
      </c>
      <c r="E778" t="s">
        <v>143</v>
      </c>
      <c r="F778" t="s">
        <v>22</v>
      </c>
      <c r="H778" t="str">
        <f t="shared" si="44"/>
        <v>0.0</v>
      </c>
      <c r="J778" t="s">
        <v>647</v>
      </c>
      <c r="K778" t="s">
        <v>34</v>
      </c>
    </row>
    <row r="779" spans="1:14" x14ac:dyDescent="0.3">
      <c r="A779">
        <v>3</v>
      </c>
      <c r="B779">
        <v>101353375</v>
      </c>
      <c r="C779" t="s">
        <v>15</v>
      </c>
      <c r="D779" t="s">
        <v>59</v>
      </c>
      <c r="E779" t="s">
        <v>682</v>
      </c>
      <c r="F779" t="s">
        <v>22</v>
      </c>
      <c r="G779" t="s">
        <v>19</v>
      </c>
      <c r="H779">
        <v>1</v>
      </c>
      <c r="I779" t="str">
        <f>"0012"</f>
        <v>0012</v>
      </c>
      <c r="K779" t="s">
        <v>24</v>
      </c>
      <c r="N779" t="s">
        <v>25</v>
      </c>
    </row>
    <row r="780" spans="1:14" x14ac:dyDescent="0.3">
      <c r="A780">
        <v>4</v>
      </c>
      <c r="B780" t="s">
        <v>45</v>
      </c>
      <c r="C780" t="s">
        <v>46</v>
      </c>
      <c r="D780" t="s">
        <v>47</v>
      </c>
      <c r="E780" t="s">
        <v>48</v>
      </c>
      <c r="F780" t="s">
        <v>22</v>
      </c>
      <c r="H780" t="str">
        <f>"0.0"</f>
        <v>0.0</v>
      </c>
      <c r="J780" t="s">
        <v>683</v>
      </c>
      <c r="K780" t="s">
        <v>34</v>
      </c>
    </row>
    <row r="781" spans="1:14" x14ac:dyDescent="0.3">
      <c r="A781">
        <v>4</v>
      </c>
      <c r="B781" t="s">
        <v>126</v>
      </c>
      <c r="C781" t="s">
        <v>40</v>
      </c>
      <c r="D781" t="s">
        <v>127</v>
      </c>
      <c r="E781" t="s">
        <v>128</v>
      </c>
      <c r="F781" t="s">
        <v>22</v>
      </c>
      <c r="H781" t="str">
        <f>"0.0"</f>
        <v>0.0</v>
      </c>
      <c r="J781" t="s">
        <v>654</v>
      </c>
      <c r="K781" t="s">
        <v>34</v>
      </c>
      <c r="L781" t="s">
        <v>44</v>
      </c>
    </row>
    <row r="782" spans="1:14" x14ac:dyDescent="0.3">
      <c r="A782">
        <v>4</v>
      </c>
      <c r="B782" t="s">
        <v>113</v>
      </c>
      <c r="C782" t="s">
        <v>30</v>
      </c>
      <c r="D782" t="s">
        <v>87</v>
      </c>
      <c r="E782" t="s">
        <v>114</v>
      </c>
      <c r="F782" t="s">
        <v>22</v>
      </c>
      <c r="H782" t="str">
        <f>"0.0"</f>
        <v>0.0</v>
      </c>
      <c r="K782" t="s">
        <v>34</v>
      </c>
    </row>
    <row r="783" spans="1:14" x14ac:dyDescent="0.3">
      <c r="A783">
        <v>4</v>
      </c>
      <c r="B783" t="s">
        <v>204</v>
      </c>
      <c r="C783" t="s">
        <v>40</v>
      </c>
      <c r="D783" t="s">
        <v>205</v>
      </c>
      <c r="E783" t="s">
        <v>206</v>
      </c>
      <c r="F783" t="s">
        <v>22</v>
      </c>
      <c r="H783" t="str">
        <f>"0.0"</f>
        <v>0.0</v>
      </c>
      <c r="J783" t="s">
        <v>97</v>
      </c>
      <c r="K783" t="s">
        <v>34</v>
      </c>
      <c r="L783" t="s">
        <v>44</v>
      </c>
    </row>
    <row r="784" spans="1:14" x14ac:dyDescent="0.3">
      <c r="A784">
        <v>4</v>
      </c>
      <c r="B784" t="s">
        <v>684</v>
      </c>
      <c r="C784" t="s">
        <v>36</v>
      </c>
      <c r="D784" t="s">
        <v>59</v>
      </c>
      <c r="E784" t="s">
        <v>685</v>
      </c>
      <c r="F784" t="s">
        <v>22</v>
      </c>
      <c r="H784" t="str">
        <f>"0.0"</f>
        <v>0.0</v>
      </c>
      <c r="K784" t="s">
        <v>34</v>
      </c>
    </row>
    <row r="785" spans="1:14" x14ac:dyDescent="0.3">
      <c r="A785">
        <v>3</v>
      </c>
      <c r="B785">
        <v>101014551</v>
      </c>
      <c r="C785" t="s">
        <v>15</v>
      </c>
      <c r="D785" t="s">
        <v>67</v>
      </c>
      <c r="E785" t="s">
        <v>686</v>
      </c>
      <c r="F785" t="s">
        <v>22</v>
      </c>
      <c r="G785" t="s">
        <v>19</v>
      </c>
      <c r="H785">
        <v>1</v>
      </c>
      <c r="I785" t="str">
        <f>"0013"</f>
        <v>0013</v>
      </c>
      <c r="K785" t="s">
        <v>24</v>
      </c>
      <c r="N785" t="s">
        <v>25</v>
      </c>
    </row>
    <row r="786" spans="1:14" x14ac:dyDescent="0.3">
      <c r="A786">
        <v>4</v>
      </c>
      <c r="B786" t="s">
        <v>237</v>
      </c>
      <c r="C786" t="s">
        <v>40</v>
      </c>
      <c r="D786" t="s">
        <v>238</v>
      </c>
      <c r="E786" t="s">
        <v>239</v>
      </c>
      <c r="F786" t="s">
        <v>22</v>
      </c>
      <c r="H786" t="str">
        <f t="shared" ref="H786:H792" si="45">"0.0"</f>
        <v>0.0</v>
      </c>
      <c r="J786" t="s">
        <v>240</v>
      </c>
      <c r="K786" t="s">
        <v>34</v>
      </c>
    </row>
    <row r="787" spans="1:14" x14ac:dyDescent="0.3">
      <c r="A787">
        <v>4</v>
      </c>
      <c r="B787" t="s">
        <v>109</v>
      </c>
      <c r="C787" t="s">
        <v>46</v>
      </c>
      <c r="D787" t="s">
        <v>110</v>
      </c>
      <c r="E787" t="s">
        <v>111</v>
      </c>
      <c r="F787" t="s">
        <v>22</v>
      </c>
      <c r="H787" t="str">
        <f t="shared" si="45"/>
        <v>0.0</v>
      </c>
      <c r="J787" t="s">
        <v>233</v>
      </c>
      <c r="K787" t="s">
        <v>34</v>
      </c>
      <c r="L787" t="s">
        <v>44</v>
      </c>
    </row>
    <row r="788" spans="1:14" x14ac:dyDescent="0.3">
      <c r="A788">
        <v>4</v>
      </c>
      <c r="B788" t="s">
        <v>45</v>
      </c>
      <c r="C788" t="s">
        <v>46</v>
      </c>
      <c r="D788" t="s">
        <v>47</v>
      </c>
      <c r="E788" t="s">
        <v>48</v>
      </c>
      <c r="F788" t="s">
        <v>22</v>
      </c>
      <c r="H788" t="str">
        <f t="shared" si="45"/>
        <v>0.0</v>
      </c>
      <c r="J788" t="s">
        <v>108</v>
      </c>
      <c r="K788" t="s">
        <v>34</v>
      </c>
    </row>
    <row r="789" spans="1:14" x14ac:dyDescent="0.3">
      <c r="A789">
        <v>4</v>
      </c>
      <c r="B789" t="s">
        <v>687</v>
      </c>
      <c r="C789" t="s">
        <v>36</v>
      </c>
      <c r="D789" t="s">
        <v>20</v>
      </c>
      <c r="E789" t="s">
        <v>688</v>
      </c>
      <c r="F789" t="s">
        <v>22</v>
      </c>
      <c r="H789" t="str">
        <f t="shared" si="45"/>
        <v>0.0</v>
      </c>
      <c r="K789" t="s">
        <v>34</v>
      </c>
    </row>
    <row r="790" spans="1:14" x14ac:dyDescent="0.3">
      <c r="A790">
        <v>4</v>
      </c>
      <c r="B790" t="s">
        <v>204</v>
      </c>
      <c r="C790" t="s">
        <v>40</v>
      </c>
      <c r="D790" t="s">
        <v>205</v>
      </c>
      <c r="E790" t="s">
        <v>206</v>
      </c>
      <c r="F790" t="s">
        <v>22</v>
      </c>
      <c r="H790" t="str">
        <f t="shared" si="45"/>
        <v>0.0</v>
      </c>
      <c r="J790" t="s">
        <v>689</v>
      </c>
      <c r="K790" t="s">
        <v>34</v>
      </c>
      <c r="L790" t="s">
        <v>44</v>
      </c>
    </row>
    <row r="791" spans="1:14" x14ac:dyDescent="0.3">
      <c r="A791">
        <v>4</v>
      </c>
      <c r="B791" t="s">
        <v>234</v>
      </c>
      <c r="C791" t="s">
        <v>30</v>
      </c>
      <c r="D791" t="s">
        <v>59</v>
      </c>
      <c r="E791" t="s">
        <v>235</v>
      </c>
      <c r="F791" t="s">
        <v>22</v>
      </c>
      <c r="H791" t="str">
        <f t="shared" si="45"/>
        <v>0.0</v>
      </c>
      <c r="K791" t="s">
        <v>34</v>
      </c>
    </row>
    <row r="792" spans="1:14" x14ac:dyDescent="0.3">
      <c r="A792">
        <v>4</v>
      </c>
      <c r="B792">
        <v>102707696</v>
      </c>
      <c r="C792" t="s">
        <v>46</v>
      </c>
      <c r="D792" t="s">
        <v>16</v>
      </c>
      <c r="E792" t="s">
        <v>241</v>
      </c>
      <c r="F792" t="s">
        <v>22</v>
      </c>
      <c r="H792" t="str">
        <f t="shared" si="45"/>
        <v>0.0</v>
      </c>
      <c r="J792" t="s">
        <v>242</v>
      </c>
      <c r="K792" t="s">
        <v>34</v>
      </c>
      <c r="L792" t="s">
        <v>243</v>
      </c>
    </row>
    <row r="793" spans="1:14" x14ac:dyDescent="0.3">
      <c r="A793">
        <v>3</v>
      </c>
      <c r="B793">
        <v>101353376</v>
      </c>
      <c r="C793" t="s">
        <v>15</v>
      </c>
      <c r="D793" t="s">
        <v>20</v>
      </c>
      <c r="E793" t="s">
        <v>690</v>
      </c>
      <c r="F793" t="s">
        <v>22</v>
      </c>
      <c r="G793" t="s">
        <v>19</v>
      </c>
      <c r="H793">
        <v>1</v>
      </c>
      <c r="I793" t="str">
        <f>"0014"</f>
        <v>0014</v>
      </c>
      <c r="K793" t="s">
        <v>24</v>
      </c>
      <c r="N793" t="s">
        <v>25</v>
      </c>
    </row>
    <row r="794" spans="1:14" x14ac:dyDescent="0.3">
      <c r="A794">
        <v>4</v>
      </c>
      <c r="B794" t="s">
        <v>45</v>
      </c>
      <c r="C794" t="s">
        <v>46</v>
      </c>
      <c r="D794" t="s">
        <v>47</v>
      </c>
      <c r="E794" t="s">
        <v>48</v>
      </c>
      <c r="F794" t="s">
        <v>22</v>
      </c>
      <c r="H794" t="str">
        <f>"0.0"</f>
        <v>0.0</v>
      </c>
      <c r="J794" t="s">
        <v>108</v>
      </c>
      <c r="K794" t="s">
        <v>34</v>
      </c>
    </row>
    <row r="795" spans="1:14" x14ac:dyDescent="0.3">
      <c r="A795">
        <v>4</v>
      </c>
      <c r="B795" t="s">
        <v>126</v>
      </c>
      <c r="C795" t="s">
        <v>40</v>
      </c>
      <c r="D795" t="s">
        <v>127</v>
      </c>
      <c r="E795" t="s">
        <v>128</v>
      </c>
      <c r="F795" t="s">
        <v>22</v>
      </c>
      <c r="H795" t="str">
        <f>"0.0"</f>
        <v>0.0</v>
      </c>
      <c r="J795" t="s">
        <v>654</v>
      </c>
      <c r="K795" t="s">
        <v>34</v>
      </c>
      <c r="L795" t="s">
        <v>44</v>
      </c>
    </row>
    <row r="796" spans="1:14" x14ac:dyDescent="0.3">
      <c r="A796">
        <v>4</v>
      </c>
      <c r="B796" t="s">
        <v>204</v>
      </c>
      <c r="C796" t="s">
        <v>40</v>
      </c>
      <c r="D796" t="s">
        <v>205</v>
      </c>
      <c r="E796" t="s">
        <v>206</v>
      </c>
      <c r="F796" t="s">
        <v>22</v>
      </c>
      <c r="H796" t="str">
        <f>"0.0"</f>
        <v>0.0</v>
      </c>
      <c r="J796" t="s">
        <v>691</v>
      </c>
      <c r="K796" t="s">
        <v>34</v>
      </c>
      <c r="L796" t="s">
        <v>44</v>
      </c>
    </row>
    <row r="797" spans="1:14" x14ac:dyDescent="0.3">
      <c r="A797">
        <v>4</v>
      </c>
      <c r="B797" t="s">
        <v>692</v>
      </c>
      <c r="C797" t="s">
        <v>36</v>
      </c>
      <c r="D797" t="s">
        <v>20</v>
      </c>
      <c r="E797" t="s">
        <v>693</v>
      </c>
      <c r="F797" t="s">
        <v>22</v>
      </c>
      <c r="H797" t="str">
        <f>"0.0"</f>
        <v>0.0</v>
      </c>
      <c r="K797" t="s">
        <v>34</v>
      </c>
    </row>
    <row r="798" spans="1:14" x14ac:dyDescent="0.3">
      <c r="A798">
        <v>4</v>
      </c>
      <c r="B798" t="s">
        <v>113</v>
      </c>
      <c r="C798" t="s">
        <v>30</v>
      </c>
      <c r="D798" t="s">
        <v>87</v>
      </c>
      <c r="E798" t="s">
        <v>114</v>
      </c>
      <c r="F798" t="s">
        <v>22</v>
      </c>
      <c r="H798" t="str">
        <f>"0.0"</f>
        <v>0.0</v>
      </c>
      <c r="J798" t="s">
        <v>33</v>
      </c>
      <c r="K798" t="s">
        <v>34</v>
      </c>
    </row>
    <row r="799" spans="1:14" x14ac:dyDescent="0.3">
      <c r="A799">
        <v>3</v>
      </c>
      <c r="B799">
        <v>102052954</v>
      </c>
      <c r="C799" t="s">
        <v>15</v>
      </c>
      <c r="D799" t="s">
        <v>16</v>
      </c>
      <c r="E799" t="s">
        <v>694</v>
      </c>
      <c r="F799" t="s">
        <v>22</v>
      </c>
      <c r="G799" t="s">
        <v>19</v>
      </c>
      <c r="H799">
        <v>1</v>
      </c>
      <c r="I799" t="str">
        <f>"0015"</f>
        <v>0015</v>
      </c>
      <c r="K799" t="s">
        <v>24</v>
      </c>
      <c r="N799" t="s">
        <v>25</v>
      </c>
    </row>
    <row r="800" spans="1:14" x14ac:dyDescent="0.3">
      <c r="A800">
        <v>4</v>
      </c>
      <c r="B800" t="s">
        <v>695</v>
      </c>
      <c r="C800" t="s">
        <v>36</v>
      </c>
      <c r="D800" t="s">
        <v>20</v>
      </c>
      <c r="E800" t="s">
        <v>696</v>
      </c>
      <c r="F800" t="s">
        <v>22</v>
      </c>
      <c r="H800" t="str">
        <f t="shared" ref="H800:H806" si="46">"0.0"</f>
        <v>0.0</v>
      </c>
      <c r="K800" t="s">
        <v>34</v>
      </c>
    </row>
    <row r="801" spans="1:14" x14ac:dyDescent="0.3">
      <c r="A801">
        <v>4</v>
      </c>
      <c r="B801" t="s">
        <v>45</v>
      </c>
      <c r="C801" t="s">
        <v>46</v>
      </c>
      <c r="D801" t="s">
        <v>47</v>
      </c>
      <c r="E801" t="s">
        <v>48</v>
      </c>
      <c r="F801" t="s">
        <v>22</v>
      </c>
      <c r="H801" t="str">
        <f t="shared" si="46"/>
        <v>0.0</v>
      </c>
      <c r="J801" t="s">
        <v>108</v>
      </c>
      <c r="K801" t="s">
        <v>34</v>
      </c>
    </row>
    <row r="802" spans="1:14" x14ac:dyDescent="0.3">
      <c r="A802">
        <v>4</v>
      </c>
      <c r="B802" t="s">
        <v>39</v>
      </c>
      <c r="C802" t="s">
        <v>40</v>
      </c>
      <c r="D802" t="s">
        <v>41</v>
      </c>
      <c r="E802" t="s">
        <v>42</v>
      </c>
      <c r="F802" t="s">
        <v>22</v>
      </c>
      <c r="H802" t="str">
        <f t="shared" si="46"/>
        <v>0.0</v>
      </c>
      <c r="J802" t="s">
        <v>697</v>
      </c>
      <c r="K802" t="s">
        <v>34</v>
      </c>
      <c r="L802" t="s">
        <v>44</v>
      </c>
    </row>
    <row r="803" spans="1:14" x14ac:dyDescent="0.3">
      <c r="A803">
        <v>4</v>
      </c>
      <c r="B803" t="s">
        <v>126</v>
      </c>
      <c r="C803" t="s">
        <v>40</v>
      </c>
      <c r="D803" t="s">
        <v>127</v>
      </c>
      <c r="E803" t="s">
        <v>128</v>
      </c>
      <c r="F803" t="s">
        <v>22</v>
      </c>
      <c r="H803" t="str">
        <f t="shared" si="46"/>
        <v>0.0</v>
      </c>
      <c r="J803" t="s">
        <v>649</v>
      </c>
      <c r="K803" t="s">
        <v>34</v>
      </c>
      <c r="L803" t="s">
        <v>44</v>
      </c>
    </row>
    <row r="804" spans="1:14" x14ac:dyDescent="0.3">
      <c r="A804">
        <v>4</v>
      </c>
      <c r="B804" t="s">
        <v>630</v>
      </c>
      <c r="C804" t="s">
        <v>30</v>
      </c>
      <c r="D804" t="s">
        <v>75</v>
      </c>
      <c r="E804" t="s">
        <v>631</v>
      </c>
      <c r="F804" t="s">
        <v>22</v>
      </c>
      <c r="H804" t="str">
        <f t="shared" si="46"/>
        <v>0.0</v>
      </c>
      <c r="J804" t="s">
        <v>33</v>
      </c>
      <c r="K804" t="s">
        <v>34</v>
      </c>
    </row>
    <row r="805" spans="1:14" x14ac:dyDescent="0.3">
      <c r="A805">
        <v>4</v>
      </c>
      <c r="B805" t="s">
        <v>109</v>
      </c>
      <c r="C805" t="s">
        <v>46</v>
      </c>
      <c r="D805" t="s">
        <v>110</v>
      </c>
      <c r="E805" t="s">
        <v>111</v>
      </c>
      <c r="F805" t="s">
        <v>22</v>
      </c>
      <c r="H805" t="str">
        <f t="shared" si="46"/>
        <v>0.0</v>
      </c>
      <c r="J805" t="s">
        <v>190</v>
      </c>
      <c r="K805" t="s">
        <v>34</v>
      </c>
      <c r="L805" t="s">
        <v>44</v>
      </c>
    </row>
    <row r="806" spans="1:14" x14ac:dyDescent="0.3">
      <c r="A806">
        <v>4</v>
      </c>
      <c r="B806" t="s">
        <v>141</v>
      </c>
      <c r="C806" t="s">
        <v>142</v>
      </c>
      <c r="D806" t="s">
        <v>87</v>
      </c>
      <c r="E806" t="s">
        <v>143</v>
      </c>
      <c r="F806" t="s">
        <v>22</v>
      </c>
      <c r="H806" t="str">
        <f t="shared" si="46"/>
        <v>0.0</v>
      </c>
      <c r="J806" t="s">
        <v>647</v>
      </c>
      <c r="K806" t="s">
        <v>34</v>
      </c>
    </row>
    <row r="807" spans="1:14" x14ac:dyDescent="0.3">
      <c r="A807">
        <v>3</v>
      </c>
      <c r="B807">
        <v>102052957</v>
      </c>
      <c r="C807" t="s">
        <v>15</v>
      </c>
      <c r="D807" t="s">
        <v>16</v>
      </c>
      <c r="E807" t="s">
        <v>698</v>
      </c>
      <c r="F807" t="s">
        <v>22</v>
      </c>
      <c r="G807" t="s">
        <v>19</v>
      </c>
      <c r="H807">
        <v>1</v>
      </c>
      <c r="I807" t="str">
        <f>"0016"</f>
        <v>0016</v>
      </c>
      <c r="K807" t="s">
        <v>24</v>
      </c>
      <c r="N807" t="s">
        <v>25</v>
      </c>
    </row>
    <row r="808" spans="1:14" x14ac:dyDescent="0.3">
      <c r="A808">
        <v>4</v>
      </c>
      <c r="B808" t="s">
        <v>699</v>
      </c>
      <c r="C808" t="s">
        <v>36</v>
      </c>
      <c r="D808" t="s">
        <v>59</v>
      </c>
      <c r="E808" t="s">
        <v>700</v>
      </c>
      <c r="F808" t="s">
        <v>22</v>
      </c>
      <c r="H808" t="str">
        <f t="shared" ref="H808:H814" si="47">"0.0"</f>
        <v>0.0</v>
      </c>
      <c r="K808" t="s">
        <v>34</v>
      </c>
    </row>
    <row r="809" spans="1:14" x14ac:dyDescent="0.3">
      <c r="A809">
        <v>4</v>
      </c>
      <c r="B809" t="s">
        <v>126</v>
      </c>
      <c r="C809" t="s">
        <v>40</v>
      </c>
      <c r="D809" t="s">
        <v>127</v>
      </c>
      <c r="E809" t="s">
        <v>128</v>
      </c>
      <c r="F809" t="s">
        <v>22</v>
      </c>
      <c r="H809" t="str">
        <f t="shared" si="47"/>
        <v>0.0</v>
      </c>
      <c r="J809" t="s">
        <v>701</v>
      </c>
      <c r="K809" t="s">
        <v>34</v>
      </c>
      <c r="L809" t="s">
        <v>44</v>
      </c>
    </row>
    <row r="810" spans="1:14" x14ac:dyDescent="0.3">
      <c r="A810">
        <v>4</v>
      </c>
      <c r="B810" t="s">
        <v>45</v>
      </c>
      <c r="C810" t="s">
        <v>46</v>
      </c>
      <c r="D810" t="s">
        <v>47</v>
      </c>
      <c r="E810" t="s">
        <v>48</v>
      </c>
      <c r="F810" t="s">
        <v>22</v>
      </c>
      <c r="H810" t="str">
        <f t="shared" si="47"/>
        <v>0.0</v>
      </c>
      <c r="J810" t="s">
        <v>108</v>
      </c>
      <c r="K810" t="s">
        <v>34</v>
      </c>
    </row>
    <row r="811" spans="1:14" x14ac:dyDescent="0.3">
      <c r="A811">
        <v>4</v>
      </c>
      <c r="B811" t="s">
        <v>39</v>
      </c>
      <c r="C811" t="s">
        <v>40</v>
      </c>
      <c r="D811" t="s">
        <v>41</v>
      </c>
      <c r="E811" t="s">
        <v>42</v>
      </c>
      <c r="F811" t="s">
        <v>22</v>
      </c>
      <c r="H811" t="str">
        <f t="shared" si="47"/>
        <v>0.0</v>
      </c>
      <c r="J811" t="s">
        <v>702</v>
      </c>
      <c r="K811" t="s">
        <v>34</v>
      </c>
      <c r="L811" t="s">
        <v>44</v>
      </c>
    </row>
    <row r="812" spans="1:14" x14ac:dyDescent="0.3">
      <c r="A812">
        <v>4</v>
      </c>
      <c r="B812" t="s">
        <v>630</v>
      </c>
      <c r="C812" t="s">
        <v>30</v>
      </c>
      <c r="D812" t="s">
        <v>75</v>
      </c>
      <c r="E812" t="s">
        <v>631</v>
      </c>
      <c r="F812" t="s">
        <v>22</v>
      </c>
      <c r="H812" t="str">
        <f t="shared" si="47"/>
        <v>0.0</v>
      </c>
      <c r="J812" t="s">
        <v>33</v>
      </c>
      <c r="K812" t="s">
        <v>34</v>
      </c>
    </row>
    <row r="813" spans="1:14" x14ac:dyDescent="0.3">
      <c r="A813">
        <v>4</v>
      </c>
      <c r="B813" t="s">
        <v>109</v>
      </c>
      <c r="C813" t="s">
        <v>46</v>
      </c>
      <c r="D813" t="s">
        <v>110</v>
      </c>
      <c r="E813" t="s">
        <v>111</v>
      </c>
      <c r="F813" t="s">
        <v>22</v>
      </c>
      <c r="H813" t="str">
        <f t="shared" si="47"/>
        <v>0.0</v>
      </c>
      <c r="J813" t="s">
        <v>190</v>
      </c>
      <c r="K813" t="s">
        <v>34</v>
      </c>
      <c r="L813" t="s">
        <v>44</v>
      </c>
    </row>
    <row r="814" spans="1:14" x14ac:dyDescent="0.3">
      <c r="A814">
        <v>4</v>
      </c>
      <c r="B814" t="s">
        <v>141</v>
      </c>
      <c r="C814" t="s">
        <v>142</v>
      </c>
      <c r="D814" t="s">
        <v>87</v>
      </c>
      <c r="E814" t="s">
        <v>143</v>
      </c>
      <c r="F814" t="s">
        <v>22</v>
      </c>
      <c r="H814" t="str">
        <f t="shared" si="47"/>
        <v>0.0</v>
      </c>
      <c r="J814" t="s">
        <v>647</v>
      </c>
      <c r="K814" t="s">
        <v>34</v>
      </c>
    </row>
    <row r="815" spans="1:14" x14ac:dyDescent="0.3">
      <c r="A815">
        <v>3</v>
      </c>
      <c r="B815">
        <v>102065041</v>
      </c>
      <c r="C815" t="s">
        <v>15</v>
      </c>
      <c r="D815" t="s">
        <v>16</v>
      </c>
      <c r="E815" t="s">
        <v>703</v>
      </c>
      <c r="F815" t="s">
        <v>22</v>
      </c>
      <c r="G815" t="s">
        <v>19</v>
      </c>
      <c r="H815">
        <v>1</v>
      </c>
      <c r="I815" t="str">
        <f>"0017"</f>
        <v>0017</v>
      </c>
      <c r="K815" t="s">
        <v>24</v>
      </c>
      <c r="N815" t="s">
        <v>25</v>
      </c>
    </row>
    <row r="816" spans="1:14" x14ac:dyDescent="0.3">
      <c r="A816">
        <v>4</v>
      </c>
      <c r="B816" t="s">
        <v>45</v>
      </c>
      <c r="C816" t="s">
        <v>46</v>
      </c>
      <c r="D816" t="s">
        <v>47</v>
      </c>
      <c r="E816" t="s">
        <v>48</v>
      </c>
      <c r="F816" t="s">
        <v>22</v>
      </c>
      <c r="H816" t="str">
        <f t="shared" ref="H816:H822" si="48">"0.0"</f>
        <v>0.0</v>
      </c>
      <c r="J816" t="s">
        <v>108</v>
      </c>
      <c r="K816" t="s">
        <v>34</v>
      </c>
    </row>
    <row r="817" spans="1:14" x14ac:dyDescent="0.3">
      <c r="A817">
        <v>4</v>
      </c>
      <c r="B817" t="s">
        <v>126</v>
      </c>
      <c r="C817" t="s">
        <v>40</v>
      </c>
      <c r="D817" t="s">
        <v>127</v>
      </c>
      <c r="E817" t="s">
        <v>128</v>
      </c>
      <c r="F817" t="s">
        <v>22</v>
      </c>
      <c r="H817" t="str">
        <f t="shared" si="48"/>
        <v>0.0</v>
      </c>
      <c r="J817" t="s">
        <v>654</v>
      </c>
      <c r="K817" t="s">
        <v>34</v>
      </c>
      <c r="L817" t="s">
        <v>44</v>
      </c>
    </row>
    <row r="818" spans="1:14" x14ac:dyDescent="0.3">
      <c r="A818">
        <v>4</v>
      </c>
      <c r="B818" t="s">
        <v>117</v>
      </c>
      <c r="C818" t="s">
        <v>40</v>
      </c>
      <c r="D818" t="s">
        <v>118</v>
      </c>
      <c r="E818" t="s">
        <v>119</v>
      </c>
      <c r="F818" t="s">
        <v>22</v>
      </c>
      <c r="H818" t="str">
        <f t="shared" si="48"/>
        <v>0.0</v>
      </c>
      <c r="J818" t="s">
        <v>643</v>
      </c>
      <c r="K818" t="s">
        <v>34</v>
      </c>
      <c r="L818" t="s">
        <v>44</v>
      </c>
    </row>
    <row r="819" spans="1:14" x14ac:dyDescent="0.3">
      <c r="A819">
        <v>4</v>
      </c>
      <c r="B819" t="s">
        <v>704</v>
      </c>
      <c r="C819" t="s">
        <v>36</v>
      </c>
      <c r="D819" t="s">
        <v>20</v>
      </c>
      <c r="E819" t="s">
        <v>705</v>
      </c>
      <c r="F819" t="s">
        <v>22</v>
      </c>
      <c r="H819" t="str">
        <f t="shared" si="48"/>
        <v>0.0</v>
      </c>
      <c r="K819" t="s">
        <v>34</v>
      </c>
    </row>
    <row r="820" spans="1:14" x14ac:dyDescent="0.3">
      <c r="A820">
        <v>4</v>
      </c>
      <c r="B820" t="s">
        <v>113</v>
      </c>
      <c r="C820" t="s">
        <v>30</v>
      </c>
      <c r="D820" t="s">
        <v>87</v>
      </c>
      <c r="E820" t="s">
        <v>114</v>
      </c>
      <c r="F820" t="s">
        <v>22</v>
      </c>
      <c r="H820" t="str">
        <f t="shared" si="48"/>
        <v>0.0</v>
      </c>
      <c r="J820" t="s">
        <v>706</v>
      </c>
      <c r="K820" t="s">
        <v>34</v>
      </c>
    </row>
    <row r="821" spans="1:14" x14ac:dyDescent="0.3">
      <c r="A821">
        <v>4</v>
      </c>
      <c r="B821" t="s">
        <v>141</v>
      </c>
      <c r="C821" t="s">
        <v>142</v>
      </c>
      <c r="D821" t="s">
        <v>87</v>
      </c>
      <c r="E821" t="s">
        <v>143</v>
      </c>
      <c r="F821" t="s">
        <v>22</v>
      </c>
      <c r="H821" t="str">
        <f t="shared" si="48"/>
        <v>0.0</v>
      </c>
      <c r="J821" t="s">
        <v>647</v>
      </c>
      <c r="K821" t="s">
        <v>34</v>
      </c>
    </row>
    <row r="822" spans="1:14" x14ac:dyDescent="0.3">
      <c r="A822">
        <v>4</v>
      </c>
      <c r="B822" t="s">
        <v>109</v>
      </c>
      <c r="C822" t="s">
        <v>46</v>
      </c>
      <c r="D822" t="s">
        <v>110</v>
      </c>
      <c r="E822" t="s">
        <v>111</v>
      </c>
      <c r="F822" t="s">
        <v>22</v>
      </c>
      <c r="H822" t="str">
        <f t="shared" si="48"/>
        <v>0.0</v>
      </c>
      <c r="J822" t="s">
        <v>190</v>
      </c>
      <c r="K822" t="s">
        <v>34</v>
      </c>
      <c r="L822" t="s">
        <v>44</v>
      </c>
    </row>
    <row r="823" spans="1:14" x14ac:dyDescent="0.3">
      <c r="A823">
        <v>3</v>
      </c>
      <c r="B823" t="str">
        <f>"0036036"</f>
        <v>0036036</v>
      </c>
      <c r="C823" t="s">
        <v>15</v>
      </c>
      <c r="D823" t="s">
        <v>87</v>
      </c>
      <c r="E823" t="s">
        <v>536</v>
      </c>
      <c r="F823" t="s">
        <v>22</v>
      </c>
      <c r="G823" t="s">
        <v>19</v>
      </c>
      <c r="H823">
        <v>2</v>
      </c>
      <c r="I823" t="str">
        <f>"0018"</f>
        <v>0018</v>
      </c>
      <c r="K823" t="s">
        <v>24</v>
      </c>
      <c r="N823" t="s">
        <v>25</v>
      </c>
    </row>
    <row r="824" spans="1:14" x14ac:dyDescent="0.3">
      <c r="A824">
        <v>4</v>
      </c>
      <c r="B824" t="str">
        <f>"0036036_F"</f>
        <v>0036036_F</v>
      </c>
      <c r="C824" t="s">
        <v>36</v>
      </c>
      <c r="D824" t="s">
        <v>87</v>
      </c>
      <c r="E824" t="s">
        <v>536</v>
      </c>
      <c r="F824" t="s">
        <v>22</v>
      </c>
      <c r="H824" t="str">
        <f>"0.0"</f>
        <v>0.0</v>
      </c>
      <c r="K824" t="s">
        <v>34</v>
      </c>
    </row>
    <row r="825" spans="1:14" x14ac:dyDescent="0.3">
      <c r="A825">
        <v>4</v>
      </c>
      <c r="B825" t="s">
        <v>537</v>
      </c>
      <c r="C825" t="s">
        <v>52</v>
      </c>
      <c r="D825" t="s">
        <v>75</v>
      </c>
      <c r="E825" t="s">
        <v>538</v>
      </c>
      <c r="F825" t="s">
        <v>22</v>
      </c>
      <c r="H825" t="str">
        <f>"0.0"</f>
        <v>0.0</v>
      </c>
      <c r="I825">
        <v>4000</v>
      </c>
      <c r="K825" t="s">
        <v>34</v>
      </c>
    </row>
    <row r="826" spans="1:14" x14ac:dyDescent="0.3">
      <c r="A826">
        <v>4</v>
      </c>
      <c r="B826" t="s">
        <v>539</v>
      </c>
      <c r="C826" t="s">
        <v>30</v>
      </c>
      <c r="D826" t="s">
        <v>67</v>
      </c>
      <c r="E826" t="s">
        <v>540</v>
      </c>
      <c r="F826" t="s">
        <v>22</v>
      </c>
      <c r="H826" t="str">
        <f>"0.0"</f>
        <v>0.0</v>
      </c>
      <c r="I826">
        <v>4001</v>
      </c>
      <c r="K826" t="s">
        <v>34</v>
      </c>
    </row>
    <row r="827" spans="1:14" x14ac:dyDescent="0.3">
      <c r="A827">
        <v>4</v>
      </c>
      <c r="B827" t="s">
        <v>85</v>
      </c>
      <c r="C827" t="s">
        <v>86</v>
      </c>
      <c r="D827" t="s">
        <v>87</v>
      </c>
      <c r="E827" t="s">
        <v>88</v>
      </c>
      <c r="F827" t="s">
        <v>22</v>
      </c>
      <c r="H827" t="str">
        <f>"0.0"</f>
        <v>0.0</v>
      </c>
      <c r="I827">
        <v>4002</v>
      </c>
      <c r="K827" t="s">
        <v>34</v>
      </c>
      <c r="L827" t="s">
        <v>44</v>
      </c>
    </row>
    <row r="828" spans="1:14" x14ac:dyDescent="0.3">
      <c r="A828">
        <v>3</v>
      </c>
      <c r="B828" t="s">
        <v>707</v>
      </c>
      <c r="C828" t="s">
        <v>15</v>
      </c>
      <c r="D828" t="str">
        <f>"00"</f>
        <v>00</v>
      </c>
      <c r="E828" t="s">
        <v>542</v>
      </c>
      <c r="F828" t="s">
        <v>22</v>
      </c>
      <c r="G828" t="s">
        <v>19</v>
      </c>
      <c r="H828">
        <v>2</v>
      </c>
      <c r="I828" t="str">
        <f>"0019"</f>
        <v>0019</v>
      </c>
      <c r="K828" t="s">
        <v>24</v>
      </c>
      <c r="N828" t="s">
        <v>25</v>
      </c>
    </row>
    <row r="829" spans="1:14" x14ac:dyDescent="0.3">
      <c r="A829">
        <v>4</v>
      </c>
      <c r="B829" t="s">
        <v>708</v>
      </c>
      <c r="C829" t="s">
        <v>604</v>
      </c>
      <c r="D829" t="s">
        <v>16</v>
      </c>
      <c r="E829" t="s">
        <v>709</v>
      </c>
      <c r="F829" t="s">
        <v>22</v>
      </c>
      <c r="H829" t="str">
        <f>"0.0"</f>
        <v>0.0</v>
      </c>
      <c r="J829" t="s">
        <v>710</v>
      </c>
      <c r="K829" t="s">
        <v>34</v>
      </c>
    </row>
    <row r="830" spans="1:14" x14ac:dyDescent="0.3">
      <c r="A830">
        <v>4</v>
      </c>
      <c r="B830" t="s">
        <v>711</v>
      </c>
      <c r="C830" t="s">
        <v>258</v>
      </c>
      <c r="D830" t="s">
        <v>163</v>
      </c>
      <c r="E830" t="s">
        <v>712</v>
      </c>
      <c r="F830" t="s">
        <v>22</v>
      </c>
      <c r="H830" t="str">
        <f>"0.0"</f>
        <v>0.0</v>
      </c>
      <c r="J830" t="s">
        <v>33</v>
      </c>
      <c r="K830" t="s">
        <v>34</v>
      </c>
      <c r="L830" t="s">
        <v>44</v>
      </c>
    </row>
    <row r="831" spans="1:14" x14ac:dyDescent="0.3">
      <c r="A831">
        <v>4</v>
      </c>
      <c r="B831" t="s">
        <v>713</v>
      </c>
      <c r="C831" t="s">
        <v>52</v>
      </c>
      <c r="D831" t="e">
        <f>-F</f>
        <v>#NAME?</v>
      </c>
      <c r="E831" t="s">
        <v>542</v>
      </c>
      <c r="F831" t="s">
        <v>22</v>
      </c>
      <c r="H831" t="str">
        <f>"0.0"</f>
        <v>0.0</v>
      </c>
      <c r="K831" t="s">
        <v>34</v>
      </c>
    </row>
    <row r="832" spans="1:14" x14ac:dyDescent="0.3">
      <c r="A832">
        <v>3</v>
      </c>
      <c r="B832">
        <v>100685572</v>
      </c>
      <c r="C832" t="s">
        <v>15</v>
      </c>
      <c r="D832" t="s">
        <v>20</v>
      </c>
      <c r="E832" t="s">
        <v>563</v>
      </c>
      <c r="F832" t="s">
        <v>22</v>
      </c>
      <c r="G832" t="s">
        <v>19</v>
      </c>
      <c r="H832">
        <v>2</v>
      </c>
      <c r="I832" t="str">
        <f>"0020"</f>
        <v>0020</v>
      </c>
      <c r="K832" t="s">
        <v>24</v>
      </c>
      <c r="N832" t="s">
        <v>25</v>
      </c>
    </row>
    <row r="833" spans="1:14" x14ac:dyDescent="0.3">
      <c r="A833">
        <v>4</v>
      </c>
      <c r="B833" t="s">
        <v>204</v>
      </c>
      <c r="C833" t="s">
        <v>40</v>
      </c>
      <c r="D833" t="s">
        <v>205</v>
      </c>
      <c r="E833" t="s">
        <v>206</v>
      </c>
      <c r="F833" t="s">
        <v>22</v>
      </c>
      <c r="H833" t="str">
        <f>"0.0"</f>
        <v>0.0</v>
      </c>
      <c r="K833" t="s">
        <v>34</v>
      </c>
      <c r="L833" t="s">
        <v>44</v>
      </c>
    </row>
    <row r="834" spans="1:14" x14ac:dyDescent="0.3">
      <c r="A834">
        <v>4</v>
      </c>
      <c r="B834" t="s">
        <v>134</v>
      </c>
      <c r="C834" t="s">
        <v>30</v>
      </c>
      <c r="D834" t="s">
        <v>118</v>
      </c>
      <c r="E834" t="s">
        <v>135</v>
      </c>
      <c r="F834" t="s">
        <v>22</v>
      </c>
      <c r="H834" t="str">
        <f>"0.0"</f>
        <v>0.0</v>
      </c>
      <c r="K834" t="s">
        <v>34</v>
      </c>
    </row>
    <row r="835" spans="1:14" x14ac:dyDescent="0.3">
      <c r="A835">
        <v>4</v>
      </c>
      <c r="B835" t="s">
        <v>45</v>
      </c>
      <c r="C835" t="s">
        <v>46</v>
      </c>
      <c r="D835" t="s">
        <v>47</v>
      </c>
      <c r="E835" t="s">
        <v>48</v>
      </c>
      <c r="F835" t="s">
        <v>22</v>
      </c>
      <c r="H835" t="str">
        <f>"0.0"</f>
        <v>0.0</v>
      </c>
      <c r="K835" t="s">
        <v>34</v>
      </c>
    </row>
    <row r="836" spans="1:14" x14ac:dyDescent="0.3">
      <c r="A836">
        <v>4</v>
      </c>
      <c r="B836" t="s">
        <v>564</v>
      </c>
      <c r="C836" t="s">
        <v>36</v>
      </c>
      <c r="D836" t="s">
        <v>75</v>
      </c>
      <c r="E836" t="s">
        <v>565</v>
      </c>
      <c r="F836" t="s">
        <v>22</v>
      </c>
      <c r="H836" t="str">
        <f>"0.0"</f>
        <v>0.0</v>
      </c>
      <c r="K836" t="s">
        <v>34</v>
      </c>
    </row>
    <row r="837" spans="1:14" x14ac:dyDescent="0.3">
      <c r="A837">
        <v>3</v>
      </c>
      <c r="B837" t="s">
        <v>266</v>
      </c>
      <c r="C837" t="s">
        <v>267</v>
      </c>
      <c r="D837" t="str">
        <f>"02"</f>
        <v>02</v>
      </c>
      <c r="E837" t="s">
        <v>268</v>
      </c>
      <c r="F837" t="s">
        <v>22</v>
      </c>
      <c r="G837" t="s">
        <v>19</v>
      </c>
      <c r="H837">
        <v>4</v>
      </c>
      <c r="I837" t="str">
        <f>"0021"</f>
        <v>0021</v>
      </c>
      <c r="K837" t="s">
        <v>24</v>
      </c>
      <c r="N837" t="s">
        <v>25</v>
      </c>
    </row>
    <row r="838" spans="1:14" x14ac:dyDescent="0.3">
      <c r="A838">
        <v>3</v>
      </c>
      <c r="B838">
        <v>100594907</v>
      </c>
      <c r="C838" t="s">
        <v>15</v>
      </c>
      <c r="D838" t="s">
        <v>37</v>
      </c>
      <c r="E838" t="s">
        <v>474</v>
      </c>
      <c r="F838" t="s">
        <v>22</v>
      </c>
      <c r="G838" t="s">
        <v>19</v>
      </c>
      <c r="H838" t="str">
        <f t="shared" ref="H838:H862" si="49">"0.0"</f>
        <v>0.0</v>
      </c>
      <c r="I838" t="str">
        <f>"0022"</f>
        <v>0022</v>
      </c>
      <c r="J838" t="s">
        <v>513</v>
      </c>
      <c r="K838" t="s">
        <v>24</v>
      </c>
      <c r="N838" t="s">
        <v>25</v>
      </c>
    </row>
    <row r="839" spans="1:14" x14ac:dyDescent="0.3">
      <c r="A839">
        <v>4</v>
      </c>
      <c r="B839">
        <v>100594894</v>
      </c>
      <c r="C839" t="s">
        <v>15</v>
      </c>
      <c r="D839" t="s">
        <v>16</v>
      </c>
      <c r="E839" t="s">
        <v>515</v>
      </c>
      <c r="F839" t="s">
        <v>22</v>
      </c>
      <c r="G839" t="s">
        <v>19</v>
      </c>
      <c r="H839" t="str">
        <f t="shared" si="49"/>
        <v>0.0</v>
      </c>
      <c r="I839" t="str">
        <f>"0001"</f>
        <v>0001</v>
      </c>
      <c r="K839" t="s">
        <v>24</v>
      </c>
      <c r="N839" t="s">
        <v>516</v>
      </c>
    </row>
    <row r="840" spans="1:14" x14ac:dyDescent="0.3">
      <c r="A840">
        <v>4</v>
      </c>
      <c r="B840">
        <v>100921322</v>
      </c>
      <c r="C840" t="s">
        <v>15</v>
      </c>
      <c r="D840" t="s">
        <v>16</v>
      </c>
      <c r="E840" t="s">
        <v>515</v>
      </c>
      <c r="F840" t="s">
        <v>22</v>
      </c>
      <c r="G840" t="s">
        <v>19</v>
      </c>
      <c r="H840" t="str">
        <f t="shared" si="49"/>
        <v>0.0</v>
      </c>
      <c r="I840" t="str">
        <f>"0002"</f>
        <v>0002</v>
      </c>
      <c r="K840" t="s">
        <v>24</v>
      </c>
      <c r="N840" t="s">
        <v>516</v>
      </c>
    </row>
    <row r="841" spans="1:14" x14ac:dyDescent="0.3">
      <c r="A841">
        <v>4</v>
      </c>
      <c r="B841">
        <v>100442624</v>
      </c>
      <c r="C841" t="s">
        <v>15</v>
      </c>
      <c r="D841" t="s">
        <v>16</v>
      </c>
      <c r="E841" t="s">
        <v>517</v>
      </c>
      <c r="F841" t="s">
        <v>22</v>
      </c>
      <c r="G841" t="s">
        <v>19</v>
      </c>
      <c r="H841" t="str">
        <f t="shared" si="49"/>
        <v>0.0</v>
      </c>
      <c r="I841" t="str">
        <f>"0003"</f>
        <v>0003</v>
      </c>
      <c r="K841" t="s">
        <v>24</v>
      </c>
      <c r="N841" t="s">
        <v>516</v>
      </c>
    </row>
    <row r="842" spans="1:14" x14ac:dyDescent="0.3">
      <c r="A842">
        <v>4</v>
      </c>
      <c r="B842">
        <v>100894237</v>
      </c>
      <c r="C842" t="s">
        <v>15</v>
      </c>
      <c r="D842" t="s">
        <v>16</v>
      </c>
      <c r="E842" t="s">
        <v>517</v>
      </c>
      <c r="F842" t="s">
        <v>22</v>
      </c>
      <c r="G842" t="s">
        <v>19</v>
      </c>
      <c r="H842" t="str">
        <f t="shared" si="49"/>
        <v>0.0</v>
      </c>
      <c r="I842" t="str">
        <f>"0004"</f>
        <v>0004</v>
      </c>
      <c r="K842" t="s">
        <v>24</v>
      </c>
      <c r="N842" t="s">
        <v>516</v>
      </c>
    </row>
    <row r="843" spans="1:14" x14ac:dyDescent="0.3">
      <c r="A843">
        <v>4</v>
      </c>
      <c r="B843">
        <v>100594896</v>
      </c>
      <c r="C843" t="s">
        <v>15</v>
      </c>
      <c r="D843" t="s">
        <v>16</v>
      </c>
      <c r="E843" t="s">
        <v>518</v>
      </c>
      <c r="F843" t="s">
        <v>22</v>
      </c>
      <c r="G843" t="s">
        <v>19</v>
      </c>
      <c r="H843" t="str">
        <f t="shared" si="49"/>
        <v>0.0</v>
      </c>
      <c r="I843" t="str">
        <f>"0005"</f>
        <v>0005</v>
      </c>
      <c r="K843" t="s">
        <v>24</v>
      </c>
      <c r="N843" t="s">
        <v>516</v>
      </c>
    </row>
    <row r="844" spans="1:14" x14ac:dyDescent="0.3">
      <c r="A844">
        <v>4</v>
      </c>
      <c r="B844">
        <v>100894235</v>
      </c>
      <c r="C844" t="s">
        <v>15</v>
      </c>
      <c r="D844" t="s">
        <v>16</v>
      </c>
      <c r="E844" t="s">
        <v>518</v>
      </c>
      <c r="F844" t="s">
        <v>22</v>
      </c>
      <c r="G844" t="s">
        <v>19</v>
      </c>
      <c r="H844" t="str">
        <f t="shared" si="49"/>
        <v>0.0</v>
      </c>
      <c r="I844" t="str">
        <f>"0006"</f>
        <v>0006</v>
      </c>
      <c r="K844" t="s">
        <v>24</v>
      </c>
      <c r="N844" t="s">
        <v>516</v>
      </c>
    </row>
    <row r="845" spans="1:14" x14ac:dyDescent="0.3">
      <c r="A845">
        <v>4</v>
      </c>
      <c r="B845">
        <v>100796265</v>
      </c>
      <c r="C845" t="s">
        <v>15</v>
      </c>
      <c r="D845" t="s">
        <v>16</v>
      </c>
      <c r="E845" t="s">
        <v>519</v>
      </c>
      <c r="F845" t="s">
        <v>22</v>
      </c>
      <c r="G845" t="s">
        <v>19</v>
      </c>
      <c r="H845" t="str">
        <f t="shared" si="49"/>
        <v>0.0</v>
      </c>
      <c r="I845" t="str">
        <f>"0007"</f>
        <v>0007</v>
      </c>
      <c r="K845" t="s">
        <v>24</v>
      </c>
      <c r="N845" t="s">
        <v>516</v>
      </c>
    </row>
    <row r="846" spans="1:14" x14ac:dyDescent="0.3">
      <c r="A846">
        <v>4</v>
      </c>
      <c r="B846">
        <v>100445909</v>
      </c>
      <c r="C846" t="s">
        <v>15</v>
      </c>
      <c r="D846" t="s">
        <v>59</v>
      </c>
      <c r="E846" t="s">
        <v>520</v>
      </c>
      <c r="F846" t="s">
        <v>22</v>
      </c>
      <c r="G846" t="s">
        <v>19</v>
      </c>
      <c r="H846" t="str">
        <f t="shared" si="49"/>
        <v>0.0</v>
      </c>
      <c r="I846" t="str">
        <f>"0008"</f>
        <v>0008</v>
      </c>
      <c r="K846" t="s">
        <v>24</v>
      </c>
      <c r="N846" t="s">
        <v>516</v>
      </c>
    </row>
    <row r="847" spans="1:14" x14ac:dyDescent="0.3">
      <c r="A847">
        <v>4</v>
      </c>
      <c r="B847">
        <v>100894236</v>
      </c>
      <c r="C847" t="s">
        <v>15</v>
      </c>
      <c r="D847" t="s">
        <v>16</v>
      </c>
      <c r="E847" t="s">
        <v>520</v>
      </c>
      <c r="F847" t="s">
        <v>22</v>
      </c>
      <c r="G847" t="s">
        <v>19</v>
      </c>
      <c r="H847" t="str">
        <f t="shared" si="49"/>
        <v>0.0</v>
      </c>
      <c r="I847" t="str">
        <f>"0009"</f>
        <v>0009</v>
      </c>
      <c r="K847" t="s">
        <v>24</v>
      </c>
      <c r="N847" t="s">
        <v>516</v>
      </c>
    </row>
    <row r="848" spans="1:14" x14ac:dyDescent="0.3">
      <c r="A848">
        <v>4</v>
      </c>
      <c r="B848">
        <v>100796266</v>
      </c>
      <c r="C848" t="s">
        <v>15</v>
      </c>
      <c r="D848" t="s">
        <v>16</v>
      </c>
      <c r="E848" t="s">
        <v>521</v>
      </c>
      <c r="F848" t="s">
        <v>22</v>
      </c>
      <c r="G848" t="s">
        <v>19</v>
      </c>
      <c r="H848" t="str">
        <f t="shared" si="49"/>
        <v>0.0</v>
      </c>
      <c r="I848" t="str">
        <f>"0010"</f>
        <v>0010</v>
      </c>
      <c r="K848" t="s">
        <v>24</v>
      </c>
      <c r="N848" t="s">
        <v>516</v>
      </c>
    </row>
    <row r="849" spans="1:14" x14ac:dyDescent="0.3">
      <c r="A849">
        <v>4</v>
      </c>
      <c r="B849">
        <v>100594900</v>
      </c>
      <c r="C849" t="s">
        <v>15</v>
      </c>
      <c r="D849" t="s">
        <v>16</v>
      </c>
      <c r="E849" t="s">
        <v>522</v>
      </c>
      <c r="F849" t="s">
        <v>22</v>
      </c>
      <c r="G849" t="s">
        <v>19</v>
      </c>
      <c r="H849" t="str">
        <f t="shared" si="49"/>
        <v>0.0</v>
      </c>
      <c r="I849" t="str">
        <f>"0011"</f>
        <v>0011</v>
      </c>
      <c r="K849" t="s">
        <v>24</v>
      </c>
      <c r="N849" t="s">
        <v>516</v>
      </c>
    </row>
    <row r="850" spans="1:14" x14ac:dyDescent="0.3">
      <c r="A850">
        <v>4</v>
      </c>
      <c r="B850">
        <v>100442625</v>
      </c>
      <c r="C850" t="s">
        <v>15</v>
      </c>
      <c r="D850" t="s">
        <v>16</v>
      </c>
      <c r="E850" t="s">
        <v>523</v>
      </c>
      <c r="F850" t="s">
        <v>22</v>
      </c>
      <c r="G850" t="s">
        <v>19</v>
      </c>
      <c r="H850" t="str">
        <f t="shared" si="49"/>
        <v>0.0</v>
      </c>
      <c r="I850" t="str">
        <f>"0012"</f>
        <v>0012</v>
      </c>
      <c r="K850" t="s">
        <v>24</v>
      </c>
      <c r="N850" t="s">
        <v>516</v>
      </c>
    </row>
    <row r="851" spans="1:14" x14ac:dyDescent="0.3">
      <c r="A851">
        <v>4</v>
      </c>
      <c r="B851">
        <v>101525815</v>
      </c>
      <c r="C851" t="s">
        <v>15</v>
      </c>
      <c r="D851" t="s">
        <v>16</v>
      </c>
      <c r="E851" t="s">
        <v>524</v>
      </c>
      <c r="F851" t="s">
        <v>22</v>
      </c>
      <c r="G851" t="s">
        <v>19</v>
      </c>
      <c r="H851" t="str">
        <f t="shared" si="49"/>
        <v>0.0</v>
      </c>
      <c r="I851" t="str">
        <f>"0013"</f>
        <v>0013</v>
      </c>
      <c r="K851" t="s">
        <v>24</v>
      </c>
      <c r="N851" t="s">
        <v>516</v>
      </c>
    </row>
    <row r="852" spans="1:14" x14ac:dyDescent="0.3">
      <c r="A852">
        <v>4</v>
      </c>
      <c r="B852">
        <v>100066265</v>
      </c>
      <c r="C852" t="s">
        <v>15</v>
      </c>
      <c r="D852" t="s">
        <v>59</v>
      </c>
      <c r="E852" t="s">
        <v>525</v>
      </c>
      <c r="F852" t="s">
        <v>22</v>
      </c>
      <c r="G852" t="s">
        <v>19</v>
      </c>
      <c r="H852" t="str">
        <f t="shared" si="49"/>
        <v>0.0</v>
      </c>
      <c r="I852" t="str">
        <f>"0014"</f>
        <v>0014</v>
      </c>
      <c r="K852" t="s">
        <v>24</v>
      </c>
      <c r="N852" t="s">
        <v>516</v>
      </c>
    </row>
    <row r="853" spans="1:14" x14ac:dyDescent="0.3">
      <c r="A853">
        <v>4</v>
      </c>
      <c r="B853">
        <v>100066264</v>
      </c>
      <c r="C853" t="s">
        <v>15</v>
      </c>
      <c r="D853" t="s">
        <v>59</v>
      </c>
      <c r="E853" t="s">
        <v>526</v>
      </c>
      <c r="F853" t="s">
        <v>22</v>
      </c>
      <c r="G853" t="s">
        <v>19</v>
      </c>
      <c r="H853" t="str">
        <f t="shared" si="49"/>
        <v>0.0</v>
      </c>
      <c r="I853" t="str">
        <f>"0015"</f>
        <v>0015</v>
      </c>
      <c r="K853" t="s">
        <v>24</v>
      </c>
      <c r="N853" t="s">
        <v>516</v>
      </c>
    </row>
    <row r="854" spans="1:14" x14ac:dyDescent="0.3">
      <c r="A854">
        <v>4</v>
      </c>
      <c r="B854">
        <v>101525813</v>
      </c>
      <c r="C854" t="s">
        <v>15</v>
      </c>
      <c r="D854" t="s">
        <v>16</v>
      </c>
      <c r="E854" t="s">
        <v>527</v>
      </c>
      <c r="F854" t="s">
        <v>22</v>
      </c>
      <c r="G854" t="s">
        <v>19</v>
      </c>
      <c r="H854" t="str">
        <f t="shared" si="49"/>
        <v>0.0</v>
      </c>
      <c r="I854" t="str">
        <f>"0016"</f>
        <v>0016</v>
      </c>
      <c r="K854" t="s">
        <v>24</v>
      </c>
      <c r="N854" t="s">
        <v>516</v>
      </c>
    </row>
    <row r="855" spans="1:14" x14ac:dyDescent="0.3">
      <c r="A855">
        <v>4</v>
      </c>
      <c r="B855">
        <v>100066261</v>
      </c>
      <c r="C855" t="s">
        <v>15</v>
      </c>
      <c r="D855" t="s">
        <v>59</v>
      </c>
      <c r="E855" t="s">
        <v>528</v>
      </c>
      <c r="F855" t="s">
        <v>22</v>
      </c>
      <c r="G855" t="s">
        <v>19</v>
      </c>
      <c r="H855" t="str">
        <f t="shared" si="49"/>
        <v>0.0</v>
      </c>
      <c r="I855" t="str">
        <f>"0017"</f>
        <v>0017</v>
      </c>
      <c r="K855" t="s">
        <v>24</v>
      </c>
      <c r="N855" t="s">
        <v>516</v>
      </c>
    </row>
    <row r="856" spans="1:14" x14ac:dyDescent="0.3">
      <c r="A856">
        <v>4</v>
      </c>
      <c r="B856">
        <v>100066772</v>
      </c>
      <c r="C856" t="s">
        <v>15</v>
      </c>
      <c r="D856" t="s">
        <v>20</v>
      </c>
      <c r="E856" t="s">
        <v>529</v>
      </c>
      <c r="F856" t="s">
        <v>22</v>
      </c>
      <c r="G856" t="s">
        <v>19</v>
      </c>
      <c r="H856" t="str">
        <f t="shared" si="49"/>
        <v>0.0</v>
      </c>
      <c r="I856" t="str">
        <f>"0018"</f>
        <v>0018</v>
      </c>
      <c r="K856" t="s">
        <v>24</v>
      </c>
      <c r="N856" t="s">
        <v>516</v>
      </c>
    </row>
    <row r="857" spans="1:14" x14ac:dyDescent="0.3">
      <c r="A857">
        <v>4</v>
      </c>
      <c r="B857">
        <v>100893719</v>
      </c>
      <c r="C857" t="s">
        <v>15</v>
      </c>
      <c r="D857" t="s">
        <v>16</v>
      </c>
      <c r="E857" t="s">
        <v>530</v>
      </c>
      <c r="F857" t="s">
        <v>22</v>
      </c>
      <c r="G857" t="s">
        <v>19</v>
      </c>
      <c r="H857" t="str">
        <f t="shared" si="49"/>
        <v>0.0</v>
      </c>
      <c r="I857" t="str">
        <f>"0019"</f>
        <v>0019</v>
      </c>
      <c r="K857" t="s">
        <v>24</v>
      </c>
      <c r="N857" t="s">
        <v>516</v>
      </c>
    </row>
    <row r="858" spans="1:14" x14ac:dyDescent="0.3">
      <c r="A858">
        <v>4</v>
      </c>
      <c r="B858">
        <v>102085794</v>
      </c>
      <c r="C858" t="s">
        <v>15</v>
      </c>
      <c r="D858" t="s">
        <v>16</v>
      </c>
      <c r="E858" t="s">
        <v>531</v>
      </c>
      <c r="F858" t="s">
        <v>22</v>
      </c>
      <c r="G858" t="s">
        <v>19</v>
      </c>
      <c r="H858" t="str">
        <f t="shared" si="49"/>
        <v>0.0</v>
      </c>
      <c r="I858" t="str">
        <f>"0020"</f>
        <v>0020</v>
      </c>
      <c r="K858" t="s">
        <v>24</v>
      </c>
      <c r="N858" t="s">
        <v>516</v>
      </c>
    </row>
    <row r="859" spans="1:14" x14ac:dyDescent="0.3">
      <c r="A859">
        <v>4</v>
      </c>
      <c r="B859">
        <v>102085798</v>
      </c>
      <c r="C859" t="s">
        <v>15</v>
      </c>
      <c r="D859" t="s">
        <v>16</v>
      </c>
      <c r="E859" t="s">
        <v>532</v>
      </c>
      <c r="F859" t="s">
        <v>22</v>
      </c>
      <c r="G859" t="s">
        <v>19</v>
      </c>
      <c r="H859" t="str">
        <f t="shared" si="49"/>
        <v>0.0</v>
      </c>
      <c r="I859" t="str">
        <f>"0021"</f>
        <v>0021</v>
      </c>
      <c r="K859" t="s">
        <v>24</v>
      </c>
      <c r="N859" t="s">
        <v>516</v>
      </c>
    </row>
    <row r="860" spans="1:14" x14ac:dyDescent="0.3">
      <c r="A860">
        <v>4</v>
      </c>
      <c r="B860">
        <v>102085864</v>
      </c>
      <c r="C860" t="s">
        <v>15</v>
      </c>
      <c r="D860" t="s">
        <v>16</v>
      </c>
      <c r="E860" t="s">
        <v>533</v>
      </c>
      <c r="F860" t="s">
        <v>22</v>
      </c>
      <c r="G860" t="s">
        <v>19</v>
      </c>
      <c r="H860" t="str">
        <f t="shared" si="49"/>
        <v>0.0</v>
      </c>
      <c r="I860" t="str">
        <f>"0022"</f>
        <v>0022</v>
      </c>
      <c r="K860" t="s">
        <v>24</v>
      </c>
      <c r="N860" t="s">
        <v>516</v>
      </c>
    </row>
    <row r="861" spans="1:14" x14ac:dyDescent="0.3">
      <c r="A861">
        <v>4</v>
      </c>
      <c r="B861">
        <v>103011764</v>
      </c>
      <c r="C861" t="s">
        <v>15</v>
      </c>
      <c r="D861" t="s">
        <v>16</v>
      </c>
      <c r="E861" t="s">
        <v>534</v>
      </c>
      <c r="F861" t="s">
        <v>22</v>
      </c>
      <c r="G861" t="s">
        <v>19</v>
      </c>
      <c r="H861" t="str">
        <f t="shared" si="49"/>
        <v>0.0</v>
      </c>
      <c r="I861" t="str">
        <f>"0023"</f>
        <v>0023</v>
      </c>
      <c r="K861" t="s">
        <v>24</v>
      </c>
      <c r="N861" t="s">
        <v>516</v>
      </c>
    </row>
    <row r="862" spans="1:14" x14ac:dyDescent="0.3">
      <c r="A862">
        <v>4</v>
      </c>
      <c r="B862">
        <v>103011765</v>
      </c>
      <c r="C862" t="s">
        <v>15</v>
      </c>
      <c r="D862" t="s">
        <v>16</v>
      </c>
      <c r="E862" t="s">
        <v>535</v>
      </c>
      <c r="F862" t="s">
        <v>22</v>
      </c>
      <c r="G862" t="s">
        <v>19</v>
      </c>
      <c r="H862" t="str">
        <f t="shared" si="49"/>
        <v>0.0</v>
      </c>
      <c r="I862" t="str">
        <f>"0024"</f>
        <v>0024</v>
      </c>
      <c r="K862" t="s">
        <v>24</v>
      </c>
      <c r="N862" t="s">
        <v>516</v>
      </c>
    </row>
    <row r="863" spans="1:14" x14ac:dyDescent="0.3">
      <c r="A863">
        <v>3</v>
      </c>
      <c r="B863" t="s">
        <v>714</v>
      </c>
      <c r="C863" t="s">
        <v>15</v>
      </c>
      <c r="D863" t="str">
        <f>"00"</f>
        <v>00</v>
      </c>
      <c r="E863" t="s">
        <v>560</v>
      </c>
      <c r="F863" t="s">
        <v>22</v>
      </c>
      <c r="G863" t="s">
        <v>19</v>
      </c>
      <c r="H863">
        <v>2</v>
      </c>
      <c r="I863" t="str">
        <f>"0023"</f>
        <v>0023</v>
      </c>
      <c r="K863" t="s">
        <v>24</v>
      </c>
      <c r="N863" t="s">
        <v>25</v>
      </c>
    </row>
    <row r="864" spans="1:14" x14ac:dyDescent="0.3">
      <c r="A864">
        <v>4</v>
      </c>
      <c r="B864" t="s">
        <v>715</v>
      </c>
      <c r="C864" t="s">
        <v>604</v>
      </c>
      <c r="D864" t="s">
        <v>16</v>
      </c>
      <c r="E864" t="s">
        <v>716</v>
      </c>
      <c r="F864" t="s">
        <v>22</v>
      </c>
      <c r="H864" t="str">
        <f>"0.0"</f>
        <v>0.0</v>
      </c>
      <c r="J864" t="s">
        <v>710</v>
      </c>
      <c r="K864" t="s">
        <v>34</v>
      </c>
    </row>
    <row r="865" spans="1:14" x14ac:dyDescent="0.3">
      <c r="A865">
        <v>4</v>
      </c>
      <c r="B865" t="s">
        <v>711</v>
      </c>
      <c r="C865" t="s">
        <v>258</v>
      </c>
      <c r="D865" t="s">
        <v>163</v>
      </c>
      <c r="E865" t="s">
        <v>712</v>
      </c>
      <c r="F865" t="s">
        <v>22</v>
      </c>
      <c r="H865" t="str">
        <f>"0.0"</f>
        <v>0.0</v>
      </c>
      <c r="J865" t="s">
        <v>33</v>
      </c>
      <c r="K865" t="s">
        <v>34</v>
      </c>
      <c r="L865" t="s">
        <v>44</v>
      </c>
    </row>
    <row r="866" spans="1:14" x14ac:dyDescent="0.3">
      <c r="A866">
        <v>4</v>
      </c>
      <c r="B866" t="s">
        <v>717</v>
      </c>
      <c r="C866" t="s">
        <v>52</v>
      </c>
      <c r="D866" t="e">
        <f>-F</f>
        <v>#NAME?</v>
      </c>
      <c r="E866" t="s">
        <v>560</v>
      </c>
      <c r="F866" t="s">
        <v>22</v>
      </c>
      <c r="H866" t="str">
        <f>"0.0"</f>
        <v>0.0</v>
      </c>
      <c r="K866" t="s">
        <v>34</v>
      </c>
    </row>
    <row r="867" spans="1:14" x14ac:dyDescent="0.3">
      <c r="A867">
        <v>3</v>
      </c>
      <c r="B867">
        <v>100044581</v>
      </c>
      <c r="C867" t="s">
        <v>15</v>
      </c>
      <c r="D867" t="s">
        <v>20</v>
      </c>
      <c r="E867" t="s">
        <v>718</v>
      </c>
      <c r="F867" t="s">
        <v>22</v>
      </c>
      <c r="G867" t="s">
        <v>19</v>
      </c>
      <c r="H867">
        <v>1</v>
      </c>
      <c r="I867" t="str">
        <f>"0024"</f>
        <v>0024</v>
      </c>
      <c r="K867" t="s">
        <v>24</v>
      </c>
      <c r="N867" t="s">
        <v>25</v>
      </c>
    </row>
    <row r="868" spans="1:14" x14ac:dyDescent="0.3">
      <c r="A868">
        <v>4</v>
      </c>
      <c r="B868" t="s">
        <v>45</v>
      </c>
      <c r="C868" t="s">
        <v>46</v>
      </c>
      <c r="D868" t="s">
        <v>47</v>
      </c>
      <c r="E868" t="s">
        <v>48</v>
      </c>
      <c r="F868" t="s">
        <v>22</v>
      </c>
      <c r="H868" t="str">
        <f>"0.0"</f>
        <v>0.0</v>
      </c>
      <c r="K868" t="s">
        <v>34</v>
      </c>
    </row>
    <row r="869" spans="1:14" x14ac:dyDescent="0.3">
      <c r="A869">
        <v>4</v>
      </c>
      <c r="B869" t="s">
        <v>204</v>
      </c>
      <c r="C869" t="s">
        <v>40</v>
      </c>
      <c r="D869" t="s">
        <v>205</v>
      </c>
      <c r="E869" t="s">
        <v>206</v>
      </c>
      <c r="F869" t="s">
        <v>22</v>
      </c>
      <c r="H869" t="str">
        <f>"0.0"</f>
        <v>0.0</v>
      </c>
      <c r="K869" t="s">
        <v>34</v>
      </c>
      <c r="L869" t="s">
        <v>44</v>
      </c>
    </row>
    <row r="870" spans="1:14" x14ac:dyDescent="0.3">
      <c r="A870">
        <v>4</v>
      </c>
      <c r="B870" t="s">
        <v>123</v>
      </c>
      <c r="C870" t="s">
        <v>30</v>
      </c>
      <c r="D870" t="s">
        <v>99</v>
      </c>
      <c r="E870" t="s">
        <v>124</v>
      </c>
      <c r="F870" t="s">
        <v>22</v>
      </c>
      <c r="H870" t="str">
        <f>"0.0"</f>
        <v>0.0</v>
      </c>
      <c r="K870" t="s">
        <v>34</v>
      </c>
    </row>
    <row r="871" spans="1:14" x14ac:dyDescent="0.3">
      <c r="A871">
        <v>4</v>
      </c>
      <c r="B871" t="s">
        <v>719</v>
      </c>
      <c r="C871" t="s">
        <v>36</v>
      </c>
      <c r="D871" t="s">
        <v>20</v>
      </c>
      <c r="E871" t="s">
        <v>720</v>
      </c>
      <c r="F871" t="s">
        <v>22</v>
      </c>
      <c r="H871" t="str">
        <f>"0.0"</f>
        <v>0.0</v>
      </c>
      <c r="K871" t="s">
        <v>34</v>
      </c>
    </row>
    <row r="872" spans="1:14" x14ac:dyDescent="0.3">
      <c r="A872">
        <v>3</v>
      </c>
      <c r="B872">
        <v>100180359</v>
      </c>
      <c r="C872" t="s">
        <v>15</v>
      </c>
      <c r="D872" t="s">
        <v>37</v>
      </c>
      <c r="E872" t="s">
        <v>721</v>
      </c>
      <c r="F872" t="s">
        <v>22</v>
      </c>
      <c r="G872" t="s">
        <v>19</v>
      </c>
      <c r="H872">
        <v>1</v>
      </c>
      <c r="I872" t="str">
        <f>"0025"</f>
        <v>0025</v>
      </c>
      <c r="K872" t="s">
        <v>24</v>
      </c>
      <c r="N872" t="s">
        <v>25</v>
      </c>
    </row>
    <row r="873" spans="1:14" x14ac:dyDescent="0.3">
      <c r="A873">
        <v>4</v>
      </c>
      <c r="B873" t="s">
        <v>117</v>
      </c>
      <c r="C873" t="s">
        <v>40</v>
      </c>
      <c r="D873" t="s">
        <v>118</v>
      </c>
      <c r="E873" t="s">
        <v>119</v>
      </c>
      <c r="F873" t="s">
        <v>22</v>
      </c>
      <c r="H873" t="str">
        <f t="shared" ref="H873:H879" si="50">"0.0"</f>
        <v>0.0</v>
      </c>
      <c r="J873" t="s">
        <v>722</v>
      </c>
      <c r="K873" t="s">
        <v>34</v>
      </c>
      <c r="L873" t="s">
        <v>44</v>
      </c>
    </row>
    <row r="874" spans="1:14" x14ac:dyDescent="0.3">
      <c r="A874">
        <v>4</v>
      </c>
      <c r="B874" t="s">
        <v>123</v>
      </c>
      <c r="C874" t="s">
        <v>30</v>
      </c>
      <c r="D874" t="s">
        <v>99</v>
      </c>
      <c r="E874" t="s">
        <v>124</v>
      </c>
      <c r="F874" t="s">
        <v>22</v>
      </c>
      <c r="H874" t="str">
        <f t="shared" si="50"/>
        <v>0.0</v>
      </c>
      <c r="J874" t="s">
        <v>33</v>
      </c>
      <c r="K874" t="s">
        <v>34</v>
      </c>
    </row>
    <row r="875" spans="1:14" x14ac:dyDescent="0.3">
      <c r="A875">
        <v>4</v>
      </c>
      <c r="B875" t="s">
        <v>165</v>
      </c>
      <c r="C875" t="s">
        <v>166</v>
      </c>
      <c r="D875" t="s">
        <v>163</v>
      </c>
      <c r="E875" t="s">
        <v>167</v>
      </c>
      <c r="F875" t="s">
        <v>22</v>
      </c>
      <c r="H875" t="str">
        <f t="shared" si="50"/>
        <v>0.0</v>
      </c>
      <c r="J875" t="s">
        <v>723</v>
      </c>
      <c r="K875" t="s">
        <v>34</v>
      </c>
      <c r="L875" t="s">
        <v>44</v>
      </c>
    </row>
    <row r="876" spans="1:14" x14ac:dyDescent="0.3">
      <c r="A876">
        <v>4</v>
      </c>
      <c r="B876" t="s">
        <v>724</v>
      </c>
      <c r="C876" t="s">
        <v>36</v>
      </c>
      <c r="D876" t="s">
        <v>75</v>
      </c>
      <c r="E876" t="s">
        <v>725</v>
      </c>
      <c r="F876" t="s">
        <v>22</v>
      </c>
      <c r="H876" t="str">
        <f t="shared" si="50"/>
        <v>0.0</v>
      </c>
      <c r="K876" t="s">
        <v>34</v>
      </c>
    </row>
    <row r="877" spans="1:14" x14ac:dyDescent="0.3">
      <c r="A877">
        <v>4</v>
      </c>
      <c r="B877" t="s">
        <v>45</v>
      </c>
      <c r="C877" t="s">
        <v>46</v>
      </c>
      <c r="D877" t="s">
        <v>47</v>
      </c>
      <c r="E877" t="s">
        <v>48</v>
      </c>
      <c r="F877" t="s">
        <v>22</v>
      </c>
      <c r="H877" t="str">
        <f t="shared" si="50"/>
        <v>0.0</v>
      </c>
      <c r="J877" t="s">
        <v>108</v>
      </c>
      <c r="K877" t="s">
        <v>34</v>
      </c>
    </row>
    <row r="878" spans="1:14" x14ac:dyDescent="0.3">
      <c r="A878">
        <v>4</v>
      </c>
      <c r="B878">
        <v>100364560</v>
      </c>
      <c r="C878" t="s">
        <v>15</v>
      </c>
      <c r="D878" t="s">
        <v>16</v>
      </c>
      <c r="E878" t="s">
        <v>726</v>
      </c>
      <c r="F878" t="s">
        <v>22</v>
      </c>
      <c r="G878" t="s">
        <v>19</v>
      </c>
      <c r="H878" t="str">
        <f t="shared" si="50"/>
        <v>0.0</v>
      </c>
      <c r="I878" t="str">
        <f>"0001"</f>
        <v>0001</v>
      </c>
      <c r="J878" t="s">
        <v>171</v>
      </c>
      <c r="K878" t="s">
        <v>24</v>
      </c>
      <c r="N878" t="s">
        <v>28</v>
      </c>
    </row>
    <row r="879" spans="1:14" x14ac:dyDescent="0.3">
      <c r="A879">
        <v>4</v>
      </c>
      <c r="B879">
        <v>100364562</v>
      </c>
      <c r="C879" t="s">
        <v>15</v>
      </c>
      <c r="D879" t="s">
        <v>16</v>
      </c>
      <c r="E879" t="s">
        <v>727</v>
      </c>
      <c r="F879" t="s">
        <v>22</v>
      </c>
      <c r="G879" t="s">
        <v>19</v>
      </c>
      <c r="H879" t="str">
        <f t="shared" si="50"/>
        <v>0.0</v>
      </c>
      <c r="I879" t="str">
        <f>"0002"</f>
        <v>0002</v>
      </c>
      <c r="J879" t="s">
        <v>173</v>
      </c>
      <c r="K879" t="s">
        <v>24</v>
      </c>
      <c r="N879" t="s">
        <v>28</v>
      </c>
    </row>
    <row r="880" spans="1:14" x14ac:dyDescent="0.3">
      <c r="A880">
        <v>3</v>
      </c>
      <c r="B880">
        <v>100529229</v>
      </c>
      <c r="C880" t="s">
        <v>15</v>
      </c>
      <c r="D880" t="s">
        <v>67</v>
      </c>
      <c r="E880" t="s">
        <v>505</v>
      </c>
      <c r="F880" t="s">
        <v>22</v>
      </c>
      <c r="G880" t="s">
        <v>19</v>
      </c>
      <c r="H880">
        <v>2</v>
      </c>
      <c r="I880" t="str">
        <f>"0026"</f>
        <v>0026</v>
      </c>
      <c r="K880" t="s">
        <v>24</v>
      </c>
      <c r="N880" t="s">
        <v>25</v>
      </c>
    </row>
    <row r="881" spans="1:14" x14ac:dyDescent="0.3">
      <c r="A881">
        <v>4</v>
      </c>
      <c r="B881" t="s">
        <v>134</v>
      </c>
      <c r="C881" t="s">
        <v>30</v>
      </c>
      <c r="D881" t="s">
        <v>118</v>
      </c>
      <c r="E881" t="s">
        <v>135</v>
      </c>
      <c r="F881" t="s">
        <v>22</v>
      </c>
      <c r="H881" t="str">
        <f>"0.0"</f>
        <v>0.0</v>
      </c>
      <c r="K881" t="s">
        <v>34</v>
      </c>
    </row>
    <row r="882" spans="1:14" x14ac:dyDescent="0.3">
      <c r="A882">
        <v>4</v>
      </c>
      <c r="B882" t="s">
        <v>506</v>
      </c>
      <c r="C882" t="s">
        <v>36</v>
      </c>
      <c r="D882" t="s">
        <v>67</v>
      </c>
      <c r="E882" t="s">
        <v>507</v>
      </c>
      <c r="F882" t="s">
        <v>22</v>
      </c>
      <c r="H882" t="str">
        <f>"0.0"</f>
        <v>0.0</v>
      </c>
      <c r="K882" t="s">
        <v>34</v>
      </c>
    </row>
    <row r="883" spans="1:14" x14ac:dyDescent="0.3">
      <c r="A883">
        <v>4</v>
      </c>
      <c r="B883" t="s">
        <v>45</v>
      </c>
      <c r="C883" t="s">
        <v>46</v>
      </c>
      <c r="D883" t="s">
        <v>47</v>
      </c>
      <c r="E883" t="s">
        <v>48</v>
      </c>
      <c r="F883" t="s">
        <v>22</v>
      </c>
      <c r="H883" t="str">
        <f>"0.0"</f>
        <v>0.0</v>
      </c>
      <c r="J883" t="s">
        <v>386</v>
      </c>
      <c r="K883" t="s">
        <v>34</v>
      </c>
    </row>
    <row r="884" spans="1:14" x14ac:dyDescent="0.3">
      <c r="A884">
        <v>4</v>
      </c>
      <c r="B884" t="s">
        <v>204</v>
      </c>
      <c r="C884" t="s">
        <v>40</v>
      </c>
      <c r="D884" t="s">
        <v>205</v>
      </c>
      <c r="E884" t="s">
        <v>206</v>
      </c>
      <c r="F884" t="s">
        <v>22</v>
      </c>
      <c r="H884" t="str">
        <f>"0.0"</f>
        <v>0.0</v>
      </c>
      <c r="J884" t="s">
        <v>97</v>
      </c>
      <c r="K884" t="s">
        <v>34</v>
      </c>
      <c r="L884" t="s">
        <v>44</v>
      </c>
    </row>
    <row r="885" spans="1:14" x14ac:dyDescent="0.3">
      <c r="A885">
        <v>3</v>
      </c>
      <c r="B885" t="s">
        <v>728</v>
      </c>
      <c r="C885" t="s">
        <v>15</v>
      </c>
      <c r="D885" t="str">
        <f>"04"</f>
        <v>04</v>
      </c>
      <c r="E885" t="s">
        <v>729</v>
      </c>
      <c r="F885" t="s">
        <v>22</v>
      </c>
      <c r="G885" t="s">
        <v>19</v>
      </c>
      <c r="H885">
        <v>4</v>
      </c>
      <c r="I885" t="str">
        <f>"0027"</f>
        <v>0027</v>
      </c>
      <c r="K885" t="s">
        <v>24</v>
      </c>
      <c r="N885" t="s">
        <v>25</v>
      </c>
    </row>
    <row r="886" spans="1:14" x14ac:dyDescent="0.3">
      <c r="A886">
        <v>4</v>
      </c>
      <c r="B886" t="s">
        <v>730</v>
      </c>
      <c r="C886" t="s">
        <v>36</v>
      </c>
      <c r="D886" t="s">
        <v>59</v>
      </c>
      <c r="E886" t="s">
        <v>731</v>
      </c>
      <c r="F886" t="s">
        <v>22</v>
      </c>
      <c r="H886" t="str">
        <f>"0.0"</f>
        <v>0.0</v>
      </c>
      <c r="K886" t="s">
        <v>34</v>
      </c>
    </row>
    <row r="887" spans="1:14" x14ac:dyDescent="0.3">
      <c r="A887">
        <v>4</v>
      </c>
      <c r="B887">
        <v>100120488</v>
      </c>
      <c r="C887" t="s">
        <v>30</v>
      </c>
      <c r="D887" t="s">
        <v>20</v>
      </c>
      <c r="E887" t="s">
        <v>388</v>
      </c>
      <c r="F887" t="s">
        <v>22</v>
      </c>
      <c r="H887" t="str">
        <f>"0.0"</f>
        <v>0.0</v>
      </c>
      <c r="K887" t="s">
        <v>34</v>
      </c>
    </row>
    <row r="888" spans="1:14" x14ac:dyDescent="0.3">
      <c r="A888">
        <v>4</v>
      </c>
      <c r="B888" t="s">
        <v>45</v>
      </c>
      <c r="C888" t="s">
        <v>46</v>
      </c>
      <c r="D888" t="s">
        <v>47</v>
      </c>
      <c r="E888" t="s">
        <v>48</v>
      </c>
      <c r="F888" t="s">
        <v>22</v>
      </c>
      <c r="H888" t="str">
        <f>"0.0"</f>
        <v>0.0</v>
      </c>
      <c r="J888" t="s">
        <v>77</v>
      </c>
      <c r="K888" t="s">
        <v>34</v>
      </c>
    </row>
    <row r="889" spans="1:14" x14ac:dyDescent="0.3">
      <c r="A889">
        <v>4</v>
      </c>
      <c r="B889" t="s">
        <v>178</v>
      </c>
      <c r="C889" t="s">
        <v>142</v>
      </c>
      <c r="D889" t="s">
        <v>127</v>
      </c>
      <c r="E889" t="s">
        <v>179</v>
      </c>
      <c r="F889" t="s">
        <v>22</v>
      </c>
      <c r="H889" t="str">
        <f>"0.0"</f>
        <v>0.0</v>
      </c>
      <c r="K889" t="s">
        <v>34</v>
      </c>
    </row>
    <row r="890" spans="1:14" x14ac:dyDescent="0.3">
      <c r="A890">
        <v>3</v>
      </c>
      <c r="B890">
        <v>100143085</v>
      </c>
      <c r="C890" t="s">
        <v>15</v>
      </c>
      <c r="D890" t="s">
        <v>99</v>
      </c>
      <c r="E890" t="s">
        <v>732</v>
      </c>
      <c r="F890" t="s">
        <v>22</v>
      </c>
      <c r="G890" t="s">
        <v>19</v>
      </c>
      <c r="H890">
        <v>6</v>
      </c>
      <c r="I890" t="str">
        <f>"0028"</f>
        <v>0028</v>
      </c>
      <c r="K890" t="s">
        <v>24</v>
      </c>
      <c r="N890" t="s">
        <v>25</v>
      </c>
    </row>
    <row r="891" spans="1:14" x14ac:dyDescent="0.3">
      <c r="A891">
        <v>4</v>
      </c>
      <c r="B891" t="s">
        <v>226</v>
      </c>
      <c r="C891" t="s">
        <v>36</v>
      </c>
      <c r="D891" t="s">
        <v>110</v>
      </c>
      <c r="E891" t="s">
        <v>227</v>
      </c>
      <c r="F891" t="s">
        <v>22</v>
      </c>
      <c r="H891" t="str">
        <f>"0.0"</f>
        <v>0.0</v>
      </c>
      <c r="K891" t="s">
        <v>34</v>
      </c>
    </row>
    <row r="892" spans="1:14" x14ac:dyDescent="0.3">
      <c r="A892">
        <v>4</v>
      </c>
      <c r="B892" t="s">
        <v>45</v>
      </c>
      <c r="C892" t="s">
        <v>46</v>
      </c>
      <c r="D892" t="s">
        <v>47</v>
      </c>
      <c r="E892" t="s">
        <v>48</v>
      </c>
      <c r="F892" t="s">
        <v>22</v>
      </c>
      <c r="H892" t="str">
        <f>"0.0"</f>
        <v>0.0</v>
      </c>
      <c r="J892" t="s">
        <v>225</v>
      </c>
      <c r="K892" t="s">
        <v>34</v>
      </c>
    </row>
    <row r="893" spans="1:14" x14ac:dyDescent="0.3">
      <c r="A893">
        <v>4</v>
      </c>
      <c r="B893" t="s">
        <v>29</v>
      </c>
      <c r="C893" t="s">
        <v>30</v>
      </c>
      <c r="D893" t="s">
        <v>31</v>
      </c>
      <c r="E893" t="s">
        <v>32</v>
      </c>
      <c r="F893" t="s">
        <v>22</v>
      </c>
      <c r="H893" t="str">
        <f>"0.0"</f>
        <v>0.0</v>
      </c>
      <c r="J893" t="s">
        <v>33</v>
      </c>
      <c r="K893" t="s">
        <v>34</v>
      </c>
    </row>
    <row r="894" spans="1:14" x14ac:dyDescent="0.3">
      <c r="A894">
        <v>4</v>
      </c>
      <c r="B894" t="s">
        <v>178</v>
      </c>
      <c r="C894" t="s">
        <v>142</v>
      </c>
      <c r="D894" t="s">
        <v>127</v>
      </c>
      <c r="E894" t="s">
        <v>179</v>
      </c>
      <c r="F894" t="s">
        <v>22</v>
      </c>
      <c r="H894" t="str">
        <f>"0.0"</f>
        <v>0.0</v>
      </c>
      <c r="J894" t="s">
        <v>228</v>
      </c>
      <c r="K894" t="s">
        <v>34</v>
      </c>
    </row>
    <row r="895" spans="1:14" x14ac:dyDescent="0.3">
      <c r="A895">
        <v>4</v>
      </c>
      <c r="B895" t="s">
        <v>204</v>
      </c>
      <c r="C895" t="s">
        <v>40</v>
      </c>
      <c r="D895" t="s">
        <v>205</v>
      </c>
      <c r="E895" t="s">
        <v>206</v>
      </c>
      <c r="F895" t="s">
        <v>22</v>
      </c>
      <c r="H895" t="str">
        <f>"0.0"</f>
        <v>0.0</v>
      </c>
      <c r="J895" t="s">
        <v>97</v>
      </c>
      <c r="K895" t="s">
        <v>34</v>
      </c>
      <c r="L895" t="s">
        <v>44</v>
      </c>
    </row>
    <row r="896" spans="1:14" x14ac:dyDescent="0.3">
      <c r="A896">
        <v>3</v>
      </c>
      <c r="B896">
        <v>100143096</v>
      </c>
      <c r="C896" t="s">
        <v>15</v>
      </c>
      <c r="D896" t="s">
        <v>99</v>
      </c>
      <c r="E896" t="s">
        <v>733</v>
      </c>
      <c r="F896" t="s">
        <v>22</v>
      </c>
      <c r="G896" t="s">
        <v>19</v>
      </c>
      <c r="H896">
        <v>6</v>
      </c>
      <c r="I896" t="str">
        <f>"0029"</f>
        <v>0029</v>
      </c>
      <c r="K896" t="s">
        <v>24</v>
      </c>
      <c r="N896" t="s">
        <v>25</v>
      </c>
    </row>
    <row r="897" spans="1:14" x14ac:dyDescent="0.3">
      <c r="A897">
        <v>4</v>
      </c>
      <c r="B897" t="s">
        <v>45</v>
      </c>
      <c r="C897" t="s">
        <v>46</v>
      </c>
      <c r="D897" t="s">
        <v>47</v>
      </c>
      <c r="E897" t="s">
        <v>48</v>
      </c>
      <c r="F897" t="s">
        <v>22</v>
      </c>
      <c r="H897" t="str">
        <f>"0.0"</f>
        <v>0.0</v>
      </c>
      <c r="J897" t="s">
        <v>77</v>
      </c>
      <c r="K897" t="s">
        <v>34</v>
      </c>
    </row>
    <row r="898" spans="1:14" x14ac:dyDescent="0.3">
      <c r="A898">
        <v>4</v>
      </c>
      <c r="B898" t="s">
        <v>178</v>
      </c>
      <c r="C898" t="s">
        <v>142</v>
      </c>
      <c r="D898" t="s">
        <v>127</v>
      </c>
      <c r="E898" t="s">
        <v>179</v>
      </c>
      <c r="F898" t="s">
        <v>22</v>
      </c>
      <c r="H898" t="str">
        <f>"0.0"</f>
        <v>0.0</v>
      </c>
      <c r="J898" t="s">
        <v>228</v>
      </c>
      <c r="K898" t="s">
        <v>34</v>
      </c>
    </row>
    <row r="899" spans="1:14" x14ac:dyDescent="0.3">
      <c r="A899">
        <v>4</v>
      </c>
      <c r="B899" t="s">
        <v>204</v>
      </c>
      <c r="C899" t="s">
        <v>40</v>
      </c>
      <c r="D899" t="s">
        <v>205</v>
      </c>
      <c r="E899" t="s">
        <v>206</v>
      </c>
      <c r="F899" t="s">
        <v>22</v>
      </c>
      <c r="H899" t="str">
        <f>"0.0"</f>
        <v>0.0</v>
      </c>
      <c r="J899" t="s">
        <v>97</v>
      </c>
      <c r="K899" t="s">
        <v>34</v>
      </c>
      <c r="L899" t="s">
        <v>44</v>
      </c>
    </row>
    <row r="900" spans="1:14" x14ac:dyDescent="0.3">
      <c r="A900">
        <v>4</v>
      </c>
      <c r="B900" t="s">
        <v>29</v>
      </c>
      <c r="C900" t="s">
        <v>30</v>
      </c>
      <c r="D900" t="s">
        <v>31</v>
      </c>
      <c r="E900" t="s">
        <v>32</v>
      </c>
      <c r="F900" t="s">
        <v>22</v>
      </c>
      <c r="H900" t="str">
        <f>"0.0"</f>
        <v>0.0</v>
      </c>
      <c r="J900" t="s">
        <v>33</v>
      </c>
      <c r="K900" t="s">
        <v>34</v>
      </c>
    </row>
    <row r="901" spans="1:14" x14ac:dyDescent="0.3">
      <c r="A901">
        <v>4</v>
      </c>
      <c r="B901" t="s">
        <v>245</v>
      </c>
      <c r="C901" t="s">
        <v>36</v>
      </c>
      <c r="D901" t="s">
        <v>246</v>
      </c>
      <c r="E901" t="s">
        <v>247</v>
      </c>
      <c r="F901" t="s">
        <v>22</v>
      </c>
      <c r="H901" t="str">
        <f>"0.0"</f>
        <v>0.0</v>
      </c>
      <c r="K901" t="s">
        <v>34</v>
      </c>
    </row>
    <row r="902" spans="1:14" x14ac:dyDescent="0.3">
      <c r="A902">
        <v>3</v>
      </c>
      <c r="B902" t="s">
        <v>734</v>
      </c>
      <c r="C902" t="s">
        <v>267</v>
      </c>
      <c r="D902" t="s">
        <v>16</v>
      </c>
      <c r="E902" t="s">
        <v>735</v>
      </c>
      <c r="F902" t="s">
        <v>22</v>
      </c>
      <c r="G902" t="s">
        <v>19</v>
      </c>
      <c r="H902">
        <v>2</v>
      </c>
      <c r="I902" t="str">
        <f>"0030"</f>
        <v>0030</v>
      </c>
      <c r="K902" t="s">
        <v>24</v>
      </c>
      <c r="N902" t="s">
        <v>25</v>
      </c>
    </row>
    <row r="903" spans="1:14" x14ac:dyDescent="0.3">
      <c r="A903">
        <v>3</v>
      </c>
      <c r="B903">
        <v>100022231</v>
      </c>
      <c r="C903" t="s">
        <v>15</v>
      </c>
      <c r="D903" t="s">
        <v>37</v>
      </c>
      <c r="E903" t="s">
        <v>279</v>
      </c>
      <c r="F903" t="s">
        <v>22</v>
      </c>
      <c r="G903" t="s">
        <v>19</v>
      </c>
      <c r="H903">
        <v>2</v>
      </c>
      <c r="I903" t="str">
        <f>"0031"</f>
        <v>0031</v>
      </c>
      <c r="K903" t="s">
        <v>24</v>
      </c>
      <c r="N903" t="s">
        <v>25</v>
      </c>
    </row>
    <row r="904" spans="1:14" x14ac:dyDescent="0.3">
      <c r="A904">
        <v>4</v>
      </c>
      <c r="B904" t="s">
        <v>280</v>
      </c>
      <c r="C904" t="s">
        <v>281</v>
      </c>
      <c r="D904" t="s">
        <v>67</v>
      </c>
      <c r="E904" t="s">
        <v>282</v>
      </c>
      <c r="F904" t="s">
        <v>22</v>
      </c>
      <c r="H904" t="str">
        <f>"0.0"</f>
        <v>0.0</v>
      </c>
      <c r="J904" t="s">
        <v>283</v>
      </c>
      <c r="K904" t="s">
        <v>34</v>
      </c>
    </row>
    <row r="905" spans="1:14" x14ac:dyDescent="0.3">
      <c r="A905">
        <v>4</v>
      </c>
      <c r="B905" t="s">
        <v>284</v>
      </c>
      <c r="C905" t="s">
        <v>36</v>
      </c>
      <c r="D905" t="s">
        <v>87</v>
      </c>
      <c r="E905" t="s">
        <v>285</v>
      </c>
      <c r="F905" t="s">
        <v>22</v>
      </c>
      <c r="H905" t="str">
        <f>"0.0"</f>
        <v>0.0</v>
      </c>
      <c r="K905" t="s">
        <v>34</v>
      </c>
    </row>
    <row r="906" spans="1:14" x14ac:dyDescent="0.3">
      <c r="A906">
        <v>4</v>
      </c>
      <c r="B906" t="s">
        <v>45</v>
      </c>
      <c r="C906" t="s">
        <v>46</v>
      </c>
      <c r="D906" t="s">
        <v>47</v>
      </c>
      <c r="E906" t="s">
        <v>48</v>
      </c>
      <c r="F906" t="s">
        <v>22</v>
      </c>
      <c r="H906" t="str">
        <f>"0.0"</f>
        <v>0.0</v>
      </c>
      <c r="J906" t="s">
        <v>108</v>
      </c>
      <c r="K906" t="s">
        <v>34</v>
      </c>
    </row>
    <row r="907" spans="1:14" x14ac:dyDescent="0.3">
      <c r="A907">
        <v>4</v>
      </c>
      <c r="B907" t="s">
        <v>204</v>
      </c>
      <c r="C907" t="s">
        <v>40</v>
      </c>
      <c r="D907" t="s">
        <v>205</v>
      </c>
      <c r="E907" t="s">
        <v>206</v>
      </c>
      <c r="F907" t="s">
        <v>22</v>
      </c>
      <c r="H907" t="str">
        <f>"0.0"</f>
        <v>0.0</v>
      </c>
      <c r="J907" t="s">
        <v>217</v>
      </c>
      <c r="K907" t="s">
        <v>34</v>
      </c>
      <c r="L907" t="s">
        <v>44</v>
      </c>
    </row>
    <row r="908" spans="1:14" x14ac:dyDescent="0.3">
      <c r="A908">
        <v>4</v>
      </c>
      <c r="B908" t="s">
        <v>123</v>
      </c>
      <c r="C908" t="s">
        <v>30</v>
      </c>
      <c r="D908" t="s">
        <v>99</v>
      </c>
      <c r="E908" t="s">
        <v>124</v>
      </c>
      <c r="F908" t="s">
        <v>22</v>
      </c>
      <c r="H908" t="str">
        <f>"0.0"</f>
        <v>0.0</v>
      </c>
      <c r="J908" t="s">
        <v>33</v>
      </c>
      <c r="K908" t="s">
        <v>34</v>
      </c>
    </row>
    <row r="909" spans="1:14" x14ac:dyDescent="0.3">
      <c r="A909">
        <v>3</v>
      </c>
      <c r="B909" t="s">
        <v>736</v>
      </c>
      <c r="C909" t="s">
        <v>267</v>
      </c>
      <c r="D909" t="s">
        <v>20</v>
      </c>
      <c r="E909" t="s">
        <v>737</v>
      </c>
      <c r="F909" t="s">
        <v>22</v>
      </c>
      <c r="G909" t="s">
        <v>19</v>
      </c>
      <c r="H909">
        <v>8</v>
      </c>
      <c r="I909" t="str">
        <f>"0032"</f>
        <v>0032</v>
      </c>
      <c r="K909" t="s">
        <v>24</v>
      </c>
      <c r="N909" t="s">
        <v>25</v>
      </c>
    </row>
    <row r="910" spans="1:14" x14ac:dyDescent="0.3">
      <c r="A910">
        <v>4</v>
      </c>
      <c r="B910">
        <v>100888833</v>
      </c>
      <c r="C910" t="s">
        <v>274</v>
      </c>
      <c r="D910" t="s">
        <v>20</v>
      </c>
      <c r="E910" t="s">
        <v>738</v>
      </c>
      <c r="F910" t="s">
        <v>22</v>
      </c>
      <c r="H910" t="str">
        <f>"0.0"</f>
        <v>0.0</v>
      </c>
      <c r="K910" t="s">
        <v>34</v>
      </c>
      <c r="L910" t="s">
        <v>44</v>
      </c>
    </row>
    <row r="911" spans="1:14" x14ac:dyDescent="0.3">
      <c r="A911">
        <v>3</v>
      </c>
      <c r="B911" t="s">
        <v>739</v>
      </c>
      <c r="C911" t="s">
        <v>15</v>
      </c>
      <c r="D911" t="str">
        <f>"01"</f>
        <v>01</v>
      </c>
      <c r="E911" t="s">
        <v>740</v>
      </c>
      <c r="F911" t="s">
        <v>22</v>
      </c>
      <c r="G911" t="s">
        <v>19</v>
      </c>
      <c r="H911">
        <v>4</v>
      </c>
      <c r="I911" t="str">
        <f>"0033"</f>
        <v>0033</v>
      </c>
      <c r="K911" t="s">
        <v>24</v>
      </c>
      <c r="N911" t="s">
        <v>25</v>
      </c>
    </row>
    <row r="912" spans="1:14" x14ac:dyDescent="0.3">
      <c r="A912">
        <v>4</v>
      </c>
      <c r="B912" t="s">
        <v>711</v>
      </c>
      <c r="C912" t="s">
        <v>258</v>
      </c>
      <c r="D912" t="s">
        <v>163</v>
      </c>
      <c r="E912" t="s">
        <v>712</v>
      </c>
      <c r="F912" t="s">
        <v>22</v>
      </c>
      <c r="H912" t="str">
        <f>"0.0"</f>
        <v>0.0</v>
      </c>
      <c r="J912" t="s">
        <v>33</v>
      </c>
      <c r="K912" t="s">
        <v>34</v>
      </c>
      <c r="L912" t="s">
        <v>44</v>
      </c>
    </row>
    <row r="913" spans="1:14" x14ac:dyDescent="0.3">
      <c r="A913">
        <v>4</v>
      </c>
      <c r="B913" t="s">
        <v>741</v>
      </c>
      <c r="C913" t="s">
        <v>52</v>
      </c>
      <c r="D913" t="s">
        <v>16</v>
      </c>
      <c r="E913" t="s">
        <v>742</v>
      </c>
      <c r="F913" t="s">
        <v>22</v>
      </c>
      <c r="H913" t="str">
        <f>"0.0"</f>
        <v>0.0</v>
      </c>
      <c r="K913" t="s">
        <v>34</v>
      </c>
    </row>
    <row r="914" spans="1:14" x14ac:dyDescent="0.3">
      <c r="A914">
        <v>3</v>
      </c>
      <c r="B914">
        <v>100980106</v>
      </c>
      <c r="C914" t="s">
        <v>15</v>
      </c>
      <c r="D914" t="s">
        <v>16</v>
      </c>
      <c r="E914" t="s">
        <v>743</v>
      </c>
      <c r="F914" t="s">
        <v>22</v>
      </c>
      <c r="G914" t="s">
        <v>19</v>
      </c>
      <c r="H914">
        <v>8</v>
      </c>
      <c r="I914" t="str">
        <f>"0034"</f>
        <v>0034</v>
      </c>
      <c r="K914" t="s">
        <v>24</v>
      </c>
      <c r="N914" t="s">
        <v>25</v>
      </c>
    </row>
    <row r="915" spans="1:14" x14ac:dyDescent="0.3">
      <c r="A915">
        <v>4</v>
      </c>
      <c r="B915" t="s">
        <v>292</v>
      </c>
      <c r="C915" t="s">
        <v>36</v>
      </c>
      <c r="D915" t="s">
        <v>87</v>
      </c>
      <c r="E915" t="s">
        <v>293</v>
      </c>
      <c r="F915" t="s">
        <v>22</v>
      </c>
      <c r="H915" t="str">
        <f>"0.0"</f>
        <v>0.0</v>
      </c>
      <c r="K915" t="s">
        <v>34</v>
      </c>
    </row>
    <row r="916" spans="1:14" x14ac:dyDescent="0.3">
      <c r="A916">
        <v>4</v>
      </c>
      <c r="B916" t="s">
        <v>290</v>
      </c>
      <c r="C916" t="s">
        <v>258</v>
      </c>
      <c r="D916" t="s">
        <v>246</v>
      </c>
      <c r="E916" t="s">
        <v>291</v>
      </c>
      <c r="F916" t="s">
        <v>22</v>
      </c>
      <c r="H916" t="str">
        <f>"0.0"</f>
        <v>0.0</v>
      </c>
      <c r="K916" t="s">
        <v>34</v>
      </c>
      <c r="L916" t="s">
        <v>44</v>
      </c>
    </row>
    <row r="917" spans="1:14" x14ac:dyDescent="0.3">
      <c r="A917">
        <v>3</v>
      </c>
      <c r="B917" t="s">
        <v>744</v>
      </c>
      <c r="C917" t="s">
        <v>15</v>
      </c>
      <c r="D917" t="str">
        <f>"00"</f>
        <v>00</v>
      </c>
      <c r="E917" t="s">
        <v>745</v>
      </c>
      <c r="F917" t="s">
        <v>22</v>
      </c>
      <c r="G917" t="s">
        <v>19</v>
      </c>
      <c r="H917">
        <v>8</v>
      </c>
      <c r="I917" t="str">
        <f>"0035"</f>
        <v>0035</v>
      </c>
      <c r="K917" t="s">
        <v>24</v>
      </c>
      <c r="N917" t="s">
        <v>25</v>
      </c>
    </row>
    <row r="918" spans="1:14" x14ac:dyDescent="0.3">
      <c r="A918">
        <v>4</v>
      </c>
      <c r="B918" s="2" t="s">
        <v>746</v>
      </c>
      <c r="C918" t="s">
        <v>604</v>
      </c>
      <c r="D918" t="s">
        <v>16</v>
      </c>
      <c r="E918" t="s">
        <v>747</v>
      </c>
      <c r="F918" t="s">
        <v>22</v>
      </c>
      <c r="H918" t="str">
        <f>"0.0"</f>
        <v>0.0</v>
      </c>
      <c r="J918" t="s">
        <v>710</v>
      </c>
      <c r="K918" t="s">
        <v>34</v>
      </c>
    </row>
    <row r="919" spans="1:14" x14ac:dyDescent="0.3">
      <c r="A919">
        <v>4</v>
      </c>
      <c r="B919" t="s">
        <v>711</v>
      </c>
      <c r="C919" t="s">
        <v>258</v>
      </c>
      <c r="D919" t="s">
        <v>163</v>
      </c>
      <c r="E919" t="s">
        <v>712</v>
      </c>
      <c r="F919" t="s">
        <v>22</v>
      </c>
      <c r="H919" t="str">
        <f>"0.0"</f>
        <v>0.0</v>
      </c>
      <c r="J919" t="s">
        <v>33</v>
      </c>
      <c r="K919" t="s">
        <v>34</v>
      </c>
      <c r="L919" t="s">
        <v>44</v>
      </c>
    </row>
    <row r="920" spans="1:14" x14ac:dyDescent="0.3">
      <c r="A920">
        <v>4</v>
      </c>
      <c r="B920" t="s">
        <v>748</v>
      </c>
      <c r="C920" t="s">
        <v>52</v>
      </c>
      <c r="D920" t="e">
        <f>-F</f>
        <v>#NAME?</v>
      </c>
      <c r="E920" t="s">
        <v>745</v>
      </c>
      <c r="F920" t="s">
        <v>22</v>
      </c>
      <c r="H920" t="str">
        <f>"0.0"</f>
        <v>0.0</v>
      </c>
      <c r="K920" t="s">
        <v>34</v>
      </c>
    </row>
    <row r="921" spans="1:14" x14ac:dyDescent="0.3">
      <c r="A921">
        <v>3</v>
      </c>
      <c r="B921">
        <v>100980107</v>
      </c>
      <c r="C921" t="s">
        <v>15</v>
      </c>
      <c r="D921" t="s">
        <v>16</v>
      </c>
      <c r="E921" t="s">
        <v>749</v>
      </c>
      <c r="F921" t="s">
        <v>22</v>
      </c>
      <c r="G921" t="s">
        <v>19</v>
      </c>
      <c r="H921">
        <v>6</v>
      </c>
      <c r="I921" t="str">
        <f>"0036"</f>
        <v>0036</v>
      </c>
      <c r="K921" t="s">
        <v>24</v>
      </c>
      <c r="N921" t="s">
        <v>25</v>
      </c>
    </row>
    <row r="922" spans="1:14" x14ac:dyDescent="0.3">
      <c r="A922">
        <v>4</v>
      </c>
      <c r="B922" t="s">
        <v>292</v>
      </c>
      <c r="C922" t="s">
        <v>36</v>
      </c>
      <c r="D922" t="s">
        <v>87</v>
      </c>
      <c r="E922" t="s">
        <v>293</v>
      </c>
      <c r="F922" t="s">
        <v>22</v>
      </c>
      <c r="H922" t="str">
        <f>"0.0"</f>
        <v>0.0</v>
      </c>
      <c r="K922" t="s">
        <v>34</v>
      </c>
    </row>
    <row r="923" spans="1:14" x14ac:dyDescent="0.3">
      <c r="A923">
        <v>4</v>
      </c>
      <c r="B923" t="s">
        <v>290</v>
      </c>
      <c r="C923" t="s">
        <v>258</v>
      </c>
      <c r="D923" t="s">
        <v>246</v>
      </c>
      <c r="E923" t="s">
        <v>291</v>
      </c>
      <c r="F923" t="s">
        <v>22</v>
      </c>
      <c r="H923" t="str">
        <f>"0.0"</f>
        <v>0.0</v>
      </c>
      <c r="K923" t="s">
        <v>34</v>
      </c>
      <c r="L923" t="s">
        <v>44</v>
      </c>
    </row>
    <row r="924" spans="1:14" x14ac:dyDescent="0.3">
      <c r="A924">
        <v>3</v>
      </c>
      <c r="B924">
        <v>100980108</v>
      </c>
      <c r="C924" t="s">
        <v>15</v>
      </c>
      <c r="D924" t="s">
        <v>16</v>
      </c>
      <c r="E924" t="s">
        <v>750</v>
      </c>
      <c r="F924" t="s">
        <v>22</v>
      </c>
      <c r="G924" t="s">
        <v>19</v>
      </c>
      <c r="H924">
        <v>6</v>
      </c>
      <c r="I924" t="str">
        <f>"0037"</f>
        <v>0037</v>
      </c>
      <c r="K924" t="s">
        <v>24</v>
      </c>
      <c r="N924" t="s">
        <v>25</v>
      </c>
    </row>
    <row r="925" spans="1:14" x14ac:dyDescent="0.3">
      <c r="A925">
        <v>4</v>
      </c>
      <c r="B925" t="s">
        <v>290</v>
      </c>
      <c r="C925" t="s">
        <v>258</v>
      </c>
      <c r="D925" t="s">
        <v>246</v>
      </c>
      <c r="E925" t="s">
        <v>291</v>
      </c>
      <c r="F925" t="s">
        <v>22</v>
      </c>
      <c r="H925" t="str">
        <f>"0.0"</f>
        <v>0.0</v>
      </c>
      <c r="K925" t="s">
        <v>34</v>
      </c>
      <c r="L925" t="s">
        <v>44</v>
      </c>
    </row>
    <row r="926" spans="1:14" x14ac:dyDescent="0.3">
      <c r="A926">
        <v>4</v>
      </c>
      <c r="B926" t="s">
        <v>295</v>
      </c>
      <c r="C926" t="s">
        <v>36</v>
      </c>
      <c r="D926" t="s">
        <v>99</v>
      </c>
      <c r="E926" t="s">
        <v>296</v>
      </c>
      <c r="F926" t="s">
        <v>22</v>
      </c>
      <c r="H926" t="str">
        <f>"0.0"</f>
        <v>0.0</v>
      </c>
      <c r="K926" t="s">
        <v>34</v>
      </c>
    </row>
    <row r="927" spans="1:14" x14ac:dyDescent="0.3">
      <c r="A927">
        <v>3</v>
      </c>
      <c r="B927" t="s">
        <v>751</v>
      </c>
      <c r="C927" t="s">
        <v>15</v>
      </c>
      <c r="D927" t="str">
        <f>"00"</f>
        <v>00</v>
      </c>
      <c r="E927" t="s">
        <v>752</v>
      </c>
      <c r="F927" t="s">
        <v>22</v>
      </c>
      <c r="G927" t="s">
        <v>19</v>
      </c>
      <c r="H927">
        <v>3</v>
      </c>
      <c r="I927" t="str">
        <f>"0038"</f>
        <v>0038</v>
      </c>
      <c r="K927" t="s">
        <v>24</v>
      </c>
      <c r="N927" t="s">
        <v>25</v>
      </c>
    </row>
    <row r="928" spans="1:14" x14ac:dyDescent="0.3">
      <c r="A928">
        <v>4</v>
      </c>
      <c r="B928" s="2" t="s">
        <v>753</v>
      </c>
      <c r="C928" t="s">
        <v>604</v>
      </c>
      <c r="D928" t="s">
        <v>16</v>
      </c>
      <c r="E928" t="s">
        <v>754</v>
      </c>
      <c r="F928" t="s">
        <v>22</v>
      </c>
      <c r="H928" t="str">
        <f>"0.0"</f>
        <v>0.0</v>
      </c>
      <c r="J928" t="s">
        <v>710</v>
      </c>
      <c r="K928" t="s">
        <v>34</v>
      </c>
    </row>
    <row r="929" spans="1:14" x14ac:dyDescent="0.3">
      <c r="A929">
        <v>4</v>
      </c>
      <c r="B929" t="s">
        <v>711</v>
      </c>
      <c r="C929" t="s">
        <v>258</v>
      </c>
      <c r="D929" t="s">
        <v>163</v>
      </c>
      <c r="E929" t="s">
        <v>712</v>
      </c>
      <c r="F929" t="s">
        <v>22</v>
      </c>
      <c r="H929" t="str">
        <f>"0.0"</f>
        <v>0.0</v>
      </c>
      <c r="J929" t="s">
        <v>33</v>
      </c>
      <c r="K929" t="s">
        <v>34</v>
      </c>
      <c r="L929" t="s">
        <v>44</v>
      </c>
    </row>
    <row r="930" spans="1:14" x14ac:dyDescent="0.3">
      <c r="A930">
        <v>4</v>
      </c>
      <c r="B930" t="s">
        <v>755</v>
      </c>
      <c r="C930" t="s">
        <v>52</v>
      </c>
      <c r="D930" t="e">
        <f>-F</f>
        <v>#NAME?</v>
      </c>
      <c r="E930" t="s">
        <v>752</v>
      </c>
      <c r="F930" t="s">
        <v>22</v>
      </c>
      <c r="H930" t="str">
        <f>"0.0"</f>
        <v>0.0</v>
      </c>
      <c r="K930" t="s">
        <v>34</v>
      </c>
    </row>
    <row r="931" spans="1:14" x14ac:dyDescent="0.3">
      <c r="A931">
        <v>3</v>
      </c>
      <c r="B931">
        <v>100980109</v>
      </c>
      <c r="C931" t="s">
        <v>15</v>
      </c>
      <c r="D931" t="s">
        <v>59</v>
      </c>
      <c r="E931" t="s">
        <v>756</v>
      </c>
      <c r="F931" t="s">
        <v>22</v>
      </c>
      <c r="G931" t="s">
        <v>19</v>
      </c>
      <c r="H931">
        <v>6</v>
      </c>
      <c r="I931" t="str">
        <f>"0039"</f>
        <v>0039</v>
      </c>
      <c r="K931" t="s">
        <v>24</v>
      </c>
      <c r="N931" t="s">
        <v>25</v>
      </c>
    </row>
    <row r="932" spans="1:14" x14ac:dyDescent="0.3">
      <c r="A932">
        <v>4</v>
      </c>
      <c r="B932" t="s">
        <v>290</v>
      </c>
      <c r="C932" t="s">
        <v>258</v>
      </c>
      <c r="D932" t="s">
        <v>246</v>
      </c>
      <c r="E932" t="s">
        <v>291</v>
      </c>
      <c r="F932" t="s">
        <v>22</v>
      </c>
      <c r="H932" t="str">
        <f>"0.0"</f>
        <v>0.0</v>
      </c>
      <c r="K932" t="s">
        <v>34</v>
      </c>
      <c r="L932" t="s">
        <v>44</v>
      </c>
    </row>
    <row r="933" spans="1:14" x14ac:dyDescent="0.3">
      <c r="A933">
        <v>4</v>
      </c>
      <c r="B933" t="s">
        <v>295</v>
      </c>
      <c r="C933" t="s">
        <v>36</v>
      </c>
      <c r="D933" t="s">
        <v>99</v>
      </c>
      <c r="E933" t="s">
        <v>296</v>
      </c>
      <c r="F933" t="s">
        <v>22</v>
      </c>
      <c r="H933" t="str">
        <f>"0.0"</f>
        <v>0.0</v>
      </c>
      <c r="K933" t="s">
        <v>34</v>
      </c>
    </row>
    <row r="934" spans="1:14" x14ac:dyDescent="0.3">
      <c r="A934">
        <v>3</v>
      </c>
      <c r="B934" t="s">
        <v>757</v>
      </c>
      <c r="C934" t="s">
        <v>15</v>
      </c>
      <c r="D934" t="str">
        <f>"01"</f>
        <v>01</v>
      </c>
      <c r="E934" t="s">
        <v>758</v>
      </c>
      <c r="F934" t="s">
        <v>22</v>
      </c>
      <c r="G934" t="s">
        <v>19</v>
      </c>
      <c r="H934">
        <v>3</v>
      </c>
      <c r="I934" t="str">
        <f>"0040"</f>
        <v>0040</v>
      </c>
      <c r="K934" t="s">
        <v>24</v>
      </c>
      <c r="N934" t="s">
        <v>25</v>
      </c>
    </row>
    <row r="935" spans="1:14" x14ac:dyDescent="0.3">
      <c r="A935">
        <v>4</v>
      </c>
      <c r="B935" t="s">
        <v>711</v>
      </c>
      <c r="C935" t="s">
        <v>258</v>
      </c>
      <c r="D935" t="s">
        <v>163</v>
      </c>
      <c r="E935" t="s">
        <v>712</v>
      </c>
      <c r="F935" t="s">
        <v>22</v>
      </c>
      <c r="H935" t="str">
        <f>"0.0"</f>
        <v>0.0</v>
      </c>
      <c r="J935" t="s">
        <v>33</v>
      </c>
      <c r="K935" t="s">
        <v>34</v>
      </c>
      <c r="L935" t="s">
        <v>44</v>
      </c>
    </row>
    <row r="936" spans="1:14" x14ac:dyDescent="0.3">
      <c r="A936">
        <v>4</v>
      </c>
      <c r="B936" t="s">
        <v>741</v>
      </c>
      <c r="C936" t="s">
        <v>52</v>
      </c>
      <c r="D936" t="s">
        <v>16</v>
      </c>
      <c r="E936" t="s">
        <v>742</v>
      </c>
      <c r="F936" t="s">
        <v>22</v>
      </c>
      <c r="H936" t="str">
        <f>"0.0"</f>
        <v>0.0</v>
      </c>
      <c r="K936" t="s">
        <v>34</v>
      </c>
    </row>
    <row r="937" spans="1:14" x14ac:dyDescent="0.3">
      <c r="A937">
        <v>3</v>
      </c>
      <c r="B937">
        <v>100980110</v>
      </c>
      <c r="C937" t="s">
        <v>15</v>
      </c>
      <c r="D937" t="s">
        <v>16</v>
      </c>
      <c r="E937" t="s">
        <v>759</v>
      </c>
      <c r="F937" t="s">
        <v>22</v>
      </c>
      <c r="G937" t="s">
        <v>19</v>
      </c>
      <c r="H937">
        <v>2</v>
      </c>
      <c r="I937" t="str">
        <f>"0041"</f>
        <v>0041</v>
      </c>
      <c r="K937" t="s">
        <v>24</v>
      </c>
      <c r="N937" t="s">
        <v>25</v>
      </c>
    </row>
    <row r="938" spans="1:14" x14ac:dyDescent="0.3">
      <c r="A938">
        <v>4</v>
      </c>
      <c r="B938" t="s">
        <v>295</v>
      </c>
      <c r="C938" t="s">
        <v>36</v>
      </c>
      <c r="D938" t="s">
        <v>99</v>
      </c>
      <c r="E938" t="s">
        <v>296</v>
      </c>
      <c r="F938" t="s">
        <v>22</v>
      </c>
      <c r="H938" t="str">
        <f>"0.0"</f>
        <v>0.0</v>
      </c>
      <c r="K938" t="s">
        <v>34</v>
      </c>
    </row>
    <row r="939" spans="1:14" x14ac:dyDescent="0.3">
      <c r="A939">
        <v>4</v>
      </c>
      <c r="B939" t="s">
        <v>290</v>
      </c>
      <c r="C939" t="s">
        <v>258</v>
      </c>
      <c r="D939" t="s">
        <v>246</v>
      </c>
      <c r="E939" t="s">
        <v>291</v>
      </c>
      <c r="F939" t="s">
        <v>22</v>
      </c>
      <c r="H939" t="str">
        <f>"0.0"</f>
        <v>0.0</v>
      </c>
      <c r="K939" t="s">
        <v>34</v>
      </c>
      <c r="L939" t="s">
        <v>44</v>
      </c>
    </row>
    <row r="940" spans="1:14" x14ac:dyDescent="0.3">
      <c r="A940">
        <v>3</v>
      </c>
      <c r="B940">
        <v>100980112</v>
      </c>
      <c r="C940" t="s">
        <v>15</v>
      </c>
      <c r="D940" t="s">
        <v>16</v>
      </c>
      <c r="E940" t="s">
        <v>759</v>
      </c>
      <c r="F940" t="s">
        <v>22</v>
      </c>
      <c r="G940" t="s">
        <v>19</v>
      </c>
      <c r="H940">
        <v>4</v>
      </c>
      <c r="I940" t="str">
        <f>"0043"</f>
        <v>0043</v>
      </c>
      <c r="K940" t="s">
        <v>24</v>
      </c>
      <c r="N940" t="s">
        <v>25</v>
      </c>
    </row>
    <row r="941" spans="1:14" x14ac:dyDescent="0.3">
      <c r="A941">
        <v>4</v>
      </c>
      <c r="B941" t="s">
        <v>290</v>
      </c>
      <c r="C941" t="s">
        <v>258</v>
      </c>
      <c r="D941" t="s">
        <v>246</v>
      </c>
      <c r="E941" t="s">
        <v>291</v>
      </c>
      <c r="F941" t="s">
        <v>22</v>
      </c>
      <c r="H941" t="str">
        <f>"0.0"</f>
        <v>0.0</v>
      </c>
      <c r="K941" t="s">
        <v>34</v>
      </c>
      <c r="L941" t="s">
        <v>44</v>
      </c>
    </row>
    <row r="942" spans="1:14" x14ac:dyDescent="0.3">
      <c r="A942">
        <v>4</v>
      </c>
      <c r="B942" t="s">
        <v>295</v>
      </c>
      <c r="C942" t="s">
        <v>36</v>
      </c>
      <c r="D942" t="s">
        <v>99</v>
      </c>
      <c r="E942" t="s">
        <v>296</v>
      </c>
      <c r="F942" t="s">
        <v>22</v>
      </c>
      <c r="H942" t="str">
        <f>"0.0"</f>
        <v>0.0</v>
      </c>
      <c r="K942" t="s">
        <v>34</v>
      </c>
    </row>
    <row r="943" spans="1:14" x14ac:dyDescent="0.3">
      <c r="A943">
        <v>3</v>
      </c>
      <c r="B943">
        <v>100980409</v>
      </c>
      <c r="C943" t="s">
        <v>15</v>
      </c>
      <c r="D943" t="s">
        <v>59</v>
      </c>
      <c r="E943" t="s">
        <v>749</v>
      </c>
      <c r="F943" t="s">
        <v>22</v>
      </c>
      <c r="G943" t="s">
        <v>19</v>
      </c>
      <c r="H943">
        <v>4</v>
      </c>
      <c r="I943" t="str">
        <f>"0044"</f>
        <v>0044</v>
      </c>
      <c r="K943" t="s">
        <v>24</v>
      </c>
      <c r="N943" t="s">
        <v>25</v>
      </c>
    </row>
    <row r="944" spans="1:14" x14ac:dyDescent="0.3">
      <c r="A944">
        <v>4</v>
      </c>
      <c r="B944" t="s">
        <v>292</v>
      </c>
      <c r="C944" t="s">
        <v>36</v>
      </c>
      <c r="D944" t="s">
        <v>87</v>
      </c>
      <c r="E944" t="s">
        <v>293</v>
      </c>
      <c r="F944" t="s">
        <v>22</v>
      </c>
      <c r="H944" t="str">
        <f>"0.0"</f>
        <v>0.0</v>
      </c>
      <c r="K944" t="s">
        <v>34</v>
      </c>
    </row>
    <row r="945" spans="1:14" x14ac:dyDescent="0.3">
      <c r="A945">
        <v>4</v>
      </c>
      <c r="B945" t="s">
        <v>290</v>
      </c>
      <c r="C945" t="s">
        <v>258</v>
      </c>
      <c r="D945" t="s">
        <v>246</v>
      </c>
      <c r="E945" t="s">
        <v>291</v>
      </c>
      <c r="F945" t="s">
        <v>22</v>
      </c>
      <c r="H945" t="str">
        <f>"0.0"</f>
        <v>0.0</v>
      </c>
      <c r="K945" t="s">
        <v>34</v>
      </c>
      <c r="L945" t="s">
        <v>44</v>
      </c>
    </row>
    <row r="946" spans="1:14" x14ac:dyDescent="0.3">
      <c r="A946">
        <v>3</v>
      </c>
      <c r="B946">
        <v>102052962</v>
      </c>
      <c r="C946" t="s">
        <v>15</v>
      </c>
      <c r="D946" t="s">
        <v>16</v>
      </c>
      <c r="E946" t="s">
        <v>760</v>
      </c>
      <c r="F946" t="s">
        <v>22</v>
      </c>
      <c r="G946" t="s">
        <v>19</v>
      </c>
      <c r="H946">
        <v>1</v>
      </c>
      <c r="I946" t="str">
        <f>"0045"</f>
        <v>0045</v>
      </c>
      <c r="K946" t="s">
        <v>24</v>
      </c>
      <c r="N946" t="s">
        <v>25</v>
      </c>
    </row>
    <row r="947" spans="1:14" x14ac:dyDescent="0.3">
      <c r="A947">
        <v>4</v>
      </c>
      <c r="B947" t="s">
        <v>126</v>
      </c>
      <c r="C947" t="s">
        <v>40</v>
      </c>
      <c r="D947" t="s">
        <v>127</v>
      </c>
      <c r="E947" t="s">
        <v>128</v>
      </c>
      <c r="F947" t="s">
        <v>22</v>
      </c>
      <c r="H947" t="str">
        <f t="shared" ref="H947:H953" si="51">"0.0"</f>
        <v>0.0</v>
      </c>
      <c r="J947" t="s">
        <v>654</v>
      </c>
      <c r="K947" t="s">
        <v>34</v>
      </c>
      <c r="L947" t="s">
        <v>44</v>
      </c>
    </row>
    <row r="948" spans="1:14" x14ac:dyDescent="0.3">
      <c r="A948">
        <v>4</v>
      </c>
      <c r="B948" t="s">
        <v>45</v>
      </c>
      <c r="C948" t="s">
        <v>46</v>
      </c>
      <c r="D948" t="s">
        <v>47</v>
      </c>
      <c r="E948" t="s">
        <v>48</v>
      </c>
      <c r="F948" t="s">
        <v>22</v>
      </c>
      <c r="H948" t="str">
        <f t="shared" si="51"/>
        <v>0.0</v>
      </c>
      <c r="J948" t="s">
        <v>108</v>
      </c>
      <c r="K948" t="s">
        <v>34</v>
      </c>
    </row>
    <row r="949" spans="1:14" x14ac:dyDescent="0.3">
      <c r="A949">
        <v>4</v>
      </c>
      <c r="B949" t="s">
        <v>105</v>
      </c>
      <c r="C949" t="s">
        <v>40</v>
      </c>
      <c r="D949" t="s">
        <v>41</v>
      </c>
      <c r="E949" t="s">
        <v>106</v>
      </c>
      <c r="F949" t="s">
        <v>22</v>
      </c>
      <c r="H949" t="str">
        <f t="shared" si="51"/>
        <v>0.0</v>
      </c>
      <c r="J949" t="s">
        <v>761</v>
      </c>
      <c r="K949" t="s">
        <v>34</v>
      </c>
      <c r="L949" t="s">
        <v>44</v>
      </c>
    </row>
    <row r="950" spans="1:14" x14ac:dyDescent="0.3">
      <c r="A950">
        <v>4</v>
      </c>
      <c r="B950" t="s">
        <v>630</v>
      </c>
      <c r="C950" t="s">
        <v>30</v>
      </c>
      <c r="D950" t="s">
        <v>75</v>
      </c>
      <c r="E950" t="s">
        <v>631</v>
      </c>
      <c r="F950" t="s">
        <v>22</v>
      </c>
      <c r="H950" t="str">
        <f t="shared" si="51"/>
        <v>0.0</v>
      </c>
      <c r="J950" t="s">
        <v>33</v>
      </c>
      <c r="K950" t="s">
        <v>34</v>
      </c>
    </row>
    <row r="951" spans="1:14" x14ac:dyDescent="0.3">
      <c r="A951">
        <v>4</v>
      </c>
      <c r="B951">
        <v>102063420</v>
      </c>
      <c r="C951" t="s">
        <v>36</v>
      </c>
      <c r="D951" t="s">
        <v>16</v>
      </c>
      <c r="E951" t="s">
        <v>762</v>
      </c>
      <c r="F951" t="s">
        <v>22</v>
      </c>
      <c r="H951" t="str">
        <f t="shared" si="51"/>
        <v>0.0</v>
      </c>
      <c r="K951" t="s">
        <v>34</v>
      </c>
    </row>
    <row r="952" spans="1:14" x14ac:dyDescent="0.3">
      <c r="A952">
        <v>4</v>
      </c>
      <c r="B952" t="s">
        <v>109</v>
      </c>
      <c r="C952" t="s">
        <v>46</v>
      </c>
      <c r="D952" t="s">
        <v>110</v>
      </c>
      <c r="E952" t="s">
        <v>111</v>
      </c>
      <c r="F952" t="s">
        <v>22</v>
      </c>
      <c r="H952" t="str">
        <f t="shared" si="51"/>
        <v>0.0</v>
      </c>
      <c r="J952" t="s">
        <v>190</v>
      </c>
      <c r="K952" t="s">
        <v>34</v>
      </c>
      <c r="L952" t="s">
        <v>44</v>
      </c>
    </row>
    <row r="953" spans="1:14" x14ac:dyDescent="0.3">
      <c r="A953">
        <v>4</v>
      </c>
      <c r="B953" t="s">
        <v>141</v>
      </c>
      <c r="C953" t="s">
        <v>142</v>
      </c>
      <c r="D953" t="s">
        <v>87</v>
      </c>
      <c r="E953" t="s">
        <v>143</v>
      </c>
      <c r="F953" t="s">
        <v>22</v>
      </c>
      <c r="H953" t="str">
        <f t="shared" si="51"/>
        <v>0.0</v>
      </c>
      <c r="J953" t="s">
        <v>647</v>
      </c>
      <c r="K953" t="s">
        <v>34</v>
      </c>
    </row>
    <row r="954" spans="1:14" x14ac:dyDescent="0.3">
      <c r="A954">
        <v>3</v>
      </c>
      <c r="B954" t="s">
        <v>763</v>
      </c>
      <c r="C954" t="s">
        <v>267</v>
      </c>
      <c r="D954" t="s">
        <v>20</v>
      </c>
      <c r="E954" t="s">
        <v>764</v>
      </c>
      <c r="F954" t="s">
        <v>22</v>
      </c>
      <c r="G954" t="s">
        <v>19</v>
      </c>
      <c r="H954">
        <v>2</v>
      </c>
      <c r="I954" t="str">
        <f>"0046"</f>
        <v>0046</v>
      </c>
      <c r="K954" t="s">
        <v>24</v>
      </c>
      <c r="N954" t="s">
        <v>25</v>
      </c>
    </row>
    <row r="955" spans="1:14" x14ac:dyDescent="0.3">
      <c r="A955">
        <v>4</v>
      </c>
      <c r="B955">
        <v>100888833</v>
      </c>
      <c r="C955" t="s">
        <v>274</v>
      </c>
      <c r="D955" t="s">
        <v>20</v>
      </c>
      <c r="E955" t="s">
        <v>738</v>
      </c>
      <c r="F955" t="s">
        <v>22</v>
      </c>
      <c r="H955" t="str">
        <f>"0.0"</f>
        <v>0.0</v>
      </c>
      <c r="K955" t="s">
        <v>34</v>
      </c>
      <c r="L955" t="s">
        <v>44</v>
      </c>
    </row>
    <row r="956" spans="1:14" x14ac:dyDescent="0.3">
      <c r="A956">
        <v>3</v>
      </c>
      <c r="B956" t="s">
        <v>765</v>
      </c>
      <c r="C956" t="s">
        <v>267</v>
      </c>
      <c r="D956" t="s">
        <v>20</v>
      </c>
      <c r="E956" t="s">
        <v>766</v>
      </c>
      <c r="F956" t="s">
        <v>22</v>
      </c>
      <c r="G956" t="s">
        <v>19</v>
      </c>
      <c r="H956">
        <v>4</v>
      </c>
      <c r="I956" t="str">
        <f>"0047"</f>
        <v>0047</v>
      </c>
      <c r="K956" t="s">
        <v>24</v>
      </c>
      <c r="N956" t="s">
        <v>25</v>
      </c>
    </row>
    <row r="957" spans="1:14" x14ac:dyDescent="0.3">
      <c r="A957">
        <v>4</v>
      </c>
      <c r="B957">
        <v>100888833</v>
      </c>
      <c r="C957" t="s">
        <v>274</v>
      </c>
      <c r="D957" t="s">
        <v>20</v>
      </c>
      <c r="E957" t="s">
        <v>738</v>
      </c>
      <c r="F957" t="s">
        <v>22</v>
      </c>
      <c r="H957" t="str">
        <f t="shared" ref="H957:H977" si="52">"0.0"</f>
        <v>0.0</v>
      </c>
      <c r="K957" t="s">
        <v>34</v>
      </c>
      <c r="L957" t="s">
        <v>44</v>
      </c>
    </row>
    <row r="958" spans="1:14" x14ac:dyDescent="0.3">
      <c r="A958">
        <v>3</v>
      </c>
      <c r="B958">
        <v>101768151</v>
      </c>
      <c r="C958" t="s">
        <v>15</v>
      </c>
      <c r="D958" t="s">
        <v>16</v>
      </c>
      <c r="E958" t="s">
        <v>767</v>
      </c>
      <c r="F958" t="s">
        <v>22</v>
      </c>
      <c r="G958" t="s">
        <v>19</v>
      </c>
      <c r="H958" t="str">
        <f t="shared" si="52"/>
        <v>0.0</v>
      </c>
      <c r="I958">
        <v>8001</v>
      </c>
      <c r="J958" t="s">
        <v>768</v>
      </c>
      <c r="K958" t="s">
        <v>24</v>
      </c>
      <c r="N958" t="s">
        <v>28</v>
      </c>
    </row>
    <row r="959" spans="1:14" x14ac:dyDescent="0.3">
      <c r="A959">
        <v>4</v>
      </c>
      <c r="B959" t="s">
        <v>204</v>
      </c>
      <c r="C959" t="s">
        <v>40</v>
      </c>
      <c r="D959" t="s">
        <v>205</v>
      </c>
      <c r="E959" t="s">
        <v>206</v>
      </c>
      <c r="F959" t="s">
        <v>22</v>
      </c>
      <c r="H959" t="str">
        <f t="shared" si="52"/>
        <v>0.0</v>
      </c>
      <c r="J959" t="s">
        <v>217</v>
      </c>
      <c r="K959" t="s">
        <v>34</v>
      </c>
      <c r="L959" t="s">
        <v>44</v>
      </c>
    </row>
    <row r="960" spans="1:14" x14ac:dyDescent="0.3">
      <c r="A960">
        <v>4</v>
      </c>
      <c r="B960">
        <v>100746729</v>
      </c>
      <c r="C960" t="s">
        <v>36</v>
      </c>
      <c r="D960" t="s">
        <v>16</v>
      </c>
      <c r="E960" t="s">
        <v>38</v>
      </c>
      <c r="F960" t="s">
        <v>22</v>
      </c>
      <c r="H960" t="str">
        <f t="shared" si="52"/>
        <v>0.0</v>
      </c>
      <c r="K960" t="s">
        <v>34</v>
      </c>
    </row>
    <row r="961" spans="1:14" x14ac:dyDescent="0.3">
      <c r="A961">
        <v>4</v>
      </c>
      <c r="B961" t="s">
        <v>29</v>
      </c>
      <c r="C961" t="s">
        <v>30</v>
      </c>
      <c r="D961" t="s">
        <v>31</v>
      </c>
      <c r="E961" t="s">
        <v>32</v>
      </c>
      <c r="F961" t="s">
        <v>22</v>
      </c>
      <c r="H961" t="str">
        <f t="shared" si="52"/>
        <v>0.0</v>
      </c>
      <c r="J961" t="s">
        <v>33</v>
      </c>
      <c r="K961" t="s">
        <v>34</v>
      </c>
    </row>
    <row r="962" spans="1:14" x14ac:dyDescent="0.3">
      <c r="A962">
        <v>4</v>
      </c>
      <c r="B962" t="s">
        <v>45</v>
      </c>
      <c r="C962" t="s">
        <v>46</v>
      </c>
      <c r="D962" t="s">
        <v>47</v>
      </c>
      <c r="E962" t="s">
        <v>48</v>
      </c>
      <c r="F962" t="s">
        <v>22</v>
      </c>
      <c r="H962" t="str">
        <f t="shared" si="52"/>
        <v>0.0</v>
      </c>
      <c r="J962" t="s">
        <v>57</v>
      </c>
      <c r="K962" t="s">
        <v>34</v>
      </c>
    </row>
    <row r="963" spans="1:14" x14ac:dyDescent="0.3">
      <c r="A963">
        <v>4</v>
      </c>
      <c r="B963" t="s">
        <v>39</v>
      </c>
      <c r="C963" t="s">
        <v>40</v>
      </c>
      <c r="D963" t="s">
        <v>41</v>
      </c>
      <c r="E963" t="s">
        <v>42</v>
      </c>
      <c r="F963" t="s">
        <v>22</v>
      </c>
      <c r="H963" t="str">
        <f t="shared" si="52"/>
        <v>0.0</v>
      </c>
      <c r="J963" t="s">
        <v>769</v>
      </c>
      <c r="K963" t="s">
        <v>34</v>
      </c>
      <c r="L963" t="s">
        <v>44</v>
      </c>
    </row>
    <row r="964" spans="1:14" x14ac:dyDescent="0.3">
      <c r="A964">
        <v>3</v>
      </c>
      <c r="B964">
        <v>100407053</v>
      </c>
      <c r="C964" t="s">
        <v>15</v>
      </c>
      <c r="D964" t="s">
        <v>16</v>
      </c>
      <c r="E964" t="s">
        <v>770</v>
      </c>
      <c r="F964" t="s">
        <v>22</v>
      </c>
      <c r="G964" t="s">
        <v>19</v>
      </c>
      <c r="H964" t="str">
        <f t="shared" si="52"/>
        <v>0.0</v>
      </c>
      <c r="I964">
        <v>8002</v>
      </c>
      <c r="J964" t="s">
        <v>768</v>
      </c>
      <c r="K964" t="s">
        <v>24</v>
      </c>
      <c r="N964" t="s">
        <v>28</v>
      </c>
    </row>
    <row r="965" spans="1:14" x14ac:dyDescent="0.3">
      <c r="A965">
        <v>4</v>
      </c>
      <c r="B965" t="s">
        <v>204</v>
      </c>
      <c r="C965" t="s">
        <v>40</v>
      </c>
      <c r="D965" t="s">
        <v>205</v>
      </c>
      <c r="E965" t="s">
        <v>206</v>
      </c>
      <c r="F965" t="s">
        <v>22</v>
      </c>
      <c r="H965" t="str">
        <f t="shared" si="52"/>
        <v>0.0</v>
      </c>
      <c r="K965" t="s">
        <v>34</v>
      </c>
      <c r="L965" t="s">
        <v>44</v>
      </c>
    </row>
    <row r="966" spans="1:14" x14ac:dyDescent="0.3">
      <c r="A966">
        <v>4</v>
      </c>
      <c r="B966" t="s">
        <v>105</v>
      </c>
      <c r="C966" t="s">
        <v>40</v>
      </c>
      <c r="D966" t="s">
        <v>41</v>
      </c>
      <c r="E966" t="s">
        <v>106</v>
      </c>
      <c r="F966" t="s">
        <v>22</v>
      </c>
      <c r="H966" t="str">
        <f t="shared" si="52"/>
        <v>0.0</v>
      </c>
      <c r="J966" t="s">
        <v>771</v>
      </c>
      <c r="K966" t="s">
        <v>34</v>
      </c>
      <c r="L966" t="s">
        <v>44</v>
      </c>
    </row>
    <row r="967" spans="1:14" x14ac:dyDescent="0.3">
      <c r="A967">
        <v>4</v>
      </c>
      <c r="B967" t="s">
        <v>113</v>
      </c>
      <c r="C967" t="s">
        <v>30</v>
      </c>
      <c r="D967" t="s">
        <v>87</v>
      </c>
      <c r="E967" t="s">
        <v>114</v>
      </c>
      <c r="F967" t="s">
        <v>22</v>
      </c>
      <c r="H967" t="str">
        <f t="shared" si="52"/>
        <v>0.0</v>
      </c>
      <c r="J967" t="s">
        <v>772</v>
      </c>
      <c r="K967" t="s">
        <v>34</v>
      </c>
    </row>
    <row r="968" spans="1:14" x14ac:dyDescent="0.3">
      <c r="A968">
        <v>4</v>
      </c>
      <c r="B968" t="s">
        <v>773</v>
      </c>
      <c r="C968" t="s">
        <v>36</v>
      </c>
      <c r="D968" t="s">
        <v>774</v>
      </c>
      <c r="E968" t="s">
        <v>775</v>
      </c>
      <c r="F968" t="s">
        <v>22</v>
      </c>
      <c r="H968" t="str">
        <f t="shared" si="52"/>
        <v>0.0</v>
      </c>
      <c r="K968" t="s">
        <v>34</v>
      </c>
    </row>
    <row r="969" spans="1:14" x14ac:dyDescent="0.3">
      <c r="A969">
        <v>3</v>
      </c>
      <c r="B969">
        <v>100407054</v>
      </c>
      <c r="C969" t="s">
        <v>15</v>
      </c>
      <c r="D969" t="s">
        <v>16</v>
      </c>
      <c r="E969" t="s">
        <v>776</v>
      </c>
      <c r="F969" t="s">
        <v>22</v>
      </c>
      <c r="G969" t="s">
        <v>19</v>
      </c>
      <c r="H969" t="str">
        <f t="shared" si="52"/>
        <v>0.0</v>
      </c>
      <c r="I969">
        <v>8003</v>
      </c>
      <c r="J969" t="s">
        <v>768</v>
      </c>
      <c r="K969" t="s">
        <v>24</v>
      </c>
      <c r="N969" t="s">
        <v>28</v>
      </c>
    </row>
    <row r="970" spans="1:14" x14ac:dyDescent="0.3">
      <c r="A970">
        <v>4</v>
      </c>
      <c r="B970" t="s">
        <v>113</v>
      </c>
      <c r="C970" t="s">
        <v>30</v>
      </c>
      <c r="D970" t="s">
        <v>87</v>
      </c>
      <c r="E970" t="s">
        <v>114</v>
      </c>
      <c r="F970" t="s">
        <v>22</v>
      </c>
      <c r="H970" t="str">
        <f t="shared" si="52"/>
        <v>0.0</v>
      </c>
      <c r="J970" t="s">
        <v>772</v>
      </c>
      <c r="K970" t="s">
        <v>34</v>
      </c>
    </row>
    <row r="971" spans="1:14" x14ac:dyDescent="0.3">
      <c r="A971">
        <v>4</v>
      </c>
      <c r="B971" t="s">
        <v>45</v>
      </c>
      <c r="C971" t="s">
        <v>46</v>
      </c>
      <c r="D971" t="s">
        <v>47</v>
      </c>
      <c r="E971" t="s">
        <v>48</v>
      </c>
      <c r="F971" t="s">
        <v>22</v>
      </c>
      <c r="H971" t="str">
        <f t="shared" si="52"/>
        <v>0.0</v>
      </c>
      <c r="K971" t="s">
        <v>34</v>
      </c>
    </row>
    <row r="972" spans="1:14" x14ac:dyDescent="0.3">
      <c r="A972">
        <v>4</v>
      </c>
      <c r="B972" t="s">
        <v>105</v>
      </c>
      <c r="C972" t="s">
        <v>40</v>
      </c>
      <c r="D972" t="s">
        <v>41</v>
      </c>
      <c r="E972" t="s">
        <v>106</v>
      </c>
      <c r="F972" t="s">
        <v>22</v>
      </c>
      <c r="H972" t="str">
        <f t="shared" si="52"/>
        <v>0.0</v>
      </c>
      <c r="J972" t="s">
        <v>771</v>
      </c>
      <c r="K972" t="s">
        <v>34</v>
      </c>
      <c r="L972" t="s">
        <v>44</v>
      </c>
    </row>
    <row r="973" spans="1:14" x14ac:dyDescent="0.3">
      <c r="A973">
        <v>4</v>
      </c>
      <c r="B973" t="s">
        <v>204</v>
      </c>
      <c r="C973" t="s">
        <v>40</v>
      </c>
      <c r="D973" t="s">
        <v>205</v>
      </c>
      <c r="E973" t="s">
        <v>206</v>
      </c>
      <c r="F973" t="s">
        <v>22</v>
      </c>
      <c r="H973" t="str">
        <f t="shared" si="52"/>
        <v>0.0</v>
      </c>
      <c r="K973" t="s">
        <v>34</v>
      </c>
      <c r="L973" t="s">
        <v>44</v>
      </c>
    </row>
    <row r="974" spans="1:14" x14ac:dyDescent="0.3">
      <c r="A974">
        <v>4</v>
      </c>
      <c r="B974" t="s">
        <v>773</v>
      </c>
      <c r="C974" t="s">
        <v>36</v>
      </c>
      <c r="D974" t="s">
        <v>774</v>
      </c>
      <c r="E974" t="s">
        <v>775</v>
      </c>
      <c r="F974" t="s">
        <v>22</v>
      </c>
      <c r="H974" t="str">
        <f t="shared" si="52"/>
        <v>0.0</v>
      </c>
      <c r="K974" t="s">
        <v>34</v>
      </c>
    </row>
    <row r="975" spans="1:14" x14ac:dyDescent="0.3">
      <c r="A975">
        <v>3</v>
      </c>
      <c r="B975">
        <v>101480259</v>
      </c>
      <c r="C975" t="s">
        <v>15</v>
      </c>
      <c r="D975" t="s">
        <v>16</v>
      </c>
      <c r="E975" t="s">
        <v>777</v>
      </c>
      <c r="F975" t="s">
        <v>22</v>
      </c>
      <c r="G975" t="s">
        <v>19</v>
      </c>
      <c r="H975" t="str">
        <f t="shared" si="52"/>
        <v>0.0</v>
      </c>
      <c r="I975">
        <v>8009</v>
      </c>
      <c r="J975" t="s">
        <v>778</v>
      </c>
      <c r="K975" t="s">
        <v>24</v>
      </c>
      <c r="N975" t="s">
        <v>28</v>
      </c>
    </row>
    <row r="976" spans="1:14" x14ac:dyDescent="0.3">
      <c r="A976">
        <v>4</v>
      </c>
      <c r="B976" t="s">
        <v>45</v>
      </c>
      <c r="C976" t="s">
        <v>46</v>
      </c>
      <c r="D976" t="s">
        <v>47</v>
      </c>
      <c r="E976" t="s">
        <v>48</v>
      </c>
      <c r="F976" t="s">
        <v>22</v>
      </c>
      <c r="H976" t="str">
        <f t="shared" si="52"/>
        <v>0.0</v>
      </c>
      <c r="J976" t="s">
        <v>216</v>
      </c>
      <c r="K976" t="s">
        <v>34</v>
      </c>
    </row>
    <row r="977" spans="1:14" x14ac:dyDescent="0.3">
      <c r="A977">
        <v>4</v>
      </c>
      <c r="B977" t="s">
        <v>779</v>
      </c>
      <c r="C977" t="s">
        <v>36</v>
      </c>
      <c r="D977" t="s">
        <v>16</v>
      </c>
      <c r="E977" t="s">
        <v>777</v>
      </c>
      <c r="F977" t="s">
        <v>22</v>
      </c>
      <c r="H977" t="str">
        <f t="shared" si="52"/>
        <v>0.0</v>
      </c>
      <c r="K977" t="s">
        <v>34</v>
      </c>
    </row>
    <row r="978" spans="1:14" x14ac:dyDescent="0.3">
      <c r="A978">
        <v>4</v>
      </c>
      <c r="B978">
        <v>100985129</v>
      </c>
      <c r="C978" t="s">
        <v>15</v>
      </c>
      <c r="D978" t="s">
        <v>16</v>
      </c>
      <c r="E978" t="s">
        <v>780</v>
      </c>
      <c r="F978" t="s">
        <v>22</v>
      </c>
      <c r="G978" t="s">
        <v>19</v>
      </c>
      <c r="H978">
        <v>2</v>
      </c>
      <c r="I978" t="str">
        <f>"001"</f>
        <v>001</v>
      </c>
      <c r="K978" t="s">
        <v>24</v>
      </c>
      <c r="N978" t="s">
        <v>25</v>
      </c>
    </row>
    <row r="979" spans="1:14" x14ac:dyDescent="0.3">
      <c r="A979">
        <v>4</v>
      </c>
      <c r="B979">
        <v>100985130</v>
      </c>
      <c r="C979" t="s">
        <v>15</v>
      </c>
      <c r="D979" t="s">
        <v>59</v>
      </c>
      <c r="E979" t="s">
        <v>781</v>
      </c>
      <c r="F979" t="s">
        <v>22</v>
      </c>
      <c r="G979" t="s">
        <v>19</v>
      </c>
      <c r="H979">
        <v>2</v>
      </c>
      <c r="I979" t="str">
        <f>"002"</f>
        <v>002</v>
      </c>
      <c r="K979" t="s">
        <v>24</v>
      </c>
      <c r="N979" t="s">
        <v>25</v>
      </c>
    </row>
    <row r="980" spans="1:14" x14ac:dyDescent="0.3">
      <c r="A980">
        <v>4</v>
      </c>
      <c r="B980">
        <v>101480200</v>
      </c>
      <c r="C980" t="s">
        <v>15</v>
      </c>
      <c r="D980" t="s">
        <v>59</v>
      </c>
      <c r="E980" t="s">
        <v>782</v>
      </c>
      <c r="F980" t="s">
        <v>22</v>
      </c>
      <c r="G980" t="s">
        <v>19</v>
      </c>
      <c r="H980">
        <v>8</v>
      </c>
      <c r="I980" t="str">
        <f>"003"</f>
        <v>003</v>
      </c>
      <c r="K980" t="s">
        <v>24</v>
      </c>
      <c r="N980" t="s">
        <v>25</v>
      </c>
    </row>
    <row r="981" spans="1:14" x14ac:dyDescent="0.3">
      <c r="A981">
        <v>4</v>
      </c>
      <c r="B981">
        <v>1175611</v>
      </c>
      <c r="C981" t="s">
        <v>15</v>
      </c>
      <c r="D981" t="e">
        <f>-A</f>
        <v>#NAME?</v>
      </c>
      <c r="E981" t="s">
        <v>70</v>
      </c>
      <c r="F981" t="s">
        <v>22</v>
      </c>
      <c r="G981" t="s">
        <v>19</v>
      </c>
      <c r="H981">
        <v>16</v>
      </c>
      <c r="I981" t="str">
        <f>"004"</f>
        <v>004</v>
      </c>
      <c r="K981" t="s">
        <v>24</v>
      </c>
      <c r="N981" t="s">
        <v>25</v>
      </c>
    </row>
    <row r="982" spans="1:14" x14ac:dyDescent="0.3">
      <c r="A982">
        <v>4</v>
      </c>
      <c r="B982">
        <v>100469387</v>
      </c>
      <c r="C982" t="s">
        <v>783</v>
      </c>
      <c r="D982" t="s">
        <v>16</v>
      </c>
      <c r="E982" t="s">
        <v>784</v>
      </c>
      <c r="F982" t="s">
        <v>22</v>
      </c>
      <c r="G982" t="s">
        <v>19</v>
      </c>
      <c r="H982">
        <v>16</v>
      </c>
      <c r="I982" t="str">
        <f>"005"</f>
        <v>005</v>
      </c>
      <c r="K982" t="s">
        <v>24</v>
      </c>
      <c r="N982" t="s">
        <v>25</v>
      </c>
    </row>
    <row r="983" spans="1:14" x14ac:dyDescent="0.3">
      <c r="A983">
        <v>4</v>
      </c>
      <c r="B983">
        <v>101479527</v>
      </c>
      <c r="C983" t="s">
        <v>15</v>
      </c>
      <c r="D983" t="s">
        <v>16</v>
      </c>
      <c r="E983" t="s">
        <v>785</v>
      </c>
      <c r="F983" t="s">
        <v>22</v>
      </c>
      <c r="G983" t="s">
        <v>19</v>
      </c>
      <c r="H983">
        <v>1</v>
      </c>
      <c r="I983" t="str">
        <f>"006"</f>
        <v>006</v>
      </c>
      <c r="K983" t="s">
        <v>24</v>
      </c>
      <c r="N983" t="s">
        <v>25</v>
      </c>
    </row>
    <row r="984" spans="1:14" x14ac:dyDescent="0.3">
      <c r="A984">
        <v>3</v>
      </c>
      <c r="B984">
        <v>100683511</v>
      </c>
      <c r="C984" t="s">
        <v>15</v>
      </c>
      <c r="D984" t="s">
        <v>59</v>
      </c>
      <c r="E984" t="s">
        <v>786</v>
      </c>
      <c r="F984" t="s">
        <v>22</v>
      </c>
      <c r="G984" t="s">
        <v>19</v>
      </c>
      <c r="H984" t="str">
        <f t="shared" ref="H984:H1017" si="53">"0.0"</f>
        <v>0.0</v>
      </c>
      <c r="I984">
        <v>8010</v>
      </c>
      <c r="J984" t="s">
        <v>584</v>
      </c>
      <c r="K984" t="s">
        <v>24</v>
      </c>
      <c r="N984" t="s">
        <v>28</v>
      </c>
    </row>
    <row r="985" spans="1:14" x14ac:dyDescent="0.3">
      <c r="A985">
        <v>4</v>
      </c>
      <c r="B985" t="s">
        <v>787</v>
      </c>
      <c r="C985" t="s">
        <v>36</v>
      </c>
      <c r="D985" t="s">
        <v>16</v>
      </c>
      <c r="E985" t="s">
        <v>786</v>
      </c>
      <c r="F985" t="s">
        <v>22</v>
      </c>
      <c r="H985" t="str">
        <f t="shared" si="53"/>
        <v>0.0</v>
      </c>
      <c r="K985" t="s">
        <v>34</v>
      </c>
    </row>
    <row r="986" spans="1:14" x14ac:dyDescent="0.3">
      <c r="A986">
        <v>4</v>
      </c>
      <c r="B986" t="s">
        <v>45</v>
      </c>
      <c r="C986" t="s">
        <v>46</v>
      </c>
      <c r="D986" t="s">
        <v>47</v>
      </c>
      <c r="E986" t="s">
        <v>48</v>
      </c>
      <c r="F986" t="s">
        <v>22</v>
      </c>
      <c r="H986" t="str">
        <f t="shared" si="53"/>
        <v>0.0</v>
      </c>
      <c r="K986" t="s">
        <v>34</v>
      </c>
    </row>
    <row r="987" spans="1:14" x14ac:dyDescent="0.3">
      <c r="A987">
        <v>4</v>
      </c>
      <c r="B987" t="s">
        <v>134</v>
      </c>
      <c r="C987" t="s">
        <v>30</v>
      </c>
      <c r="D987" t="s">
        <v>118</v>
      </c>
      <c r="E987" t="s">
        <v>135</v>
      </c>
      <c r="F987" t="s">
        <v>22</v>
      </c>
      <c r="H987" t="str">
        <f t="shared" si="53"/>
        <v>0.0</v>
      </c>
      <c r="K987" t="s">
        <v>34</v>
      </c>
    </row>
    <row r="988" spans="1:14" x14ac:dyDescent="0.3">
      <c r="A988">
        <v>3</v>
      </c>
      <c r="B988" t="s">
        <v>582</v>
      </c>
      <c r="C988" t="s">
        <v>15</v>
      </c>
      <c r="D988" t="s">
        <v>75</v>
      </c>
      <c r="E988" t="s">
        <v>583</v>
      </c>
      <c r="F988" t="s">
        <v>22</v>
      </c>
      <c r="G988" t="s">
        <v>19</v>
      </c>
      <c r="H988" t="str">
        <f t="shared" si="53"/>
        <v>0.0</v>
      </c>
      <c r="I988">
        <v>8011</v>
      </c>
      <c r="J988" t="s">
        <v>584</v>
      </c>
      <c r="K988" t="s">
        <v>24</v>
      </c>
      <c r="N988" t="s">
        <v>28</v>
      </c>
    </row>
    <row r="989" spans="1:14" x14ac:dyDescent="0.3">
      <c r="A989">
        <v>4</v>
      </c>
      <c r="B989" t="s">
        <v>537</v>
      </c>
      <c r="C989" t="s">
        <v>52</v>
      </c>
      <c r="D989" t="s">
        <v>75</v>
      </c>
      <c r="E989" t="s">
        <v>538</v>
      </c>
      <c r="F989" t="s">
        <v>22</v>
      </c>
      <c r="H989" t="str">
        <f t="shared" si="53"/>
        <v>0.0</v>
      </c>
      <c r="K989" t="s">
        <v>34</v>
      </c>
    </row>
    <row r="990" spans="1:14" x14ac:dyDescent="0.3">
      <c r="A990">
        <v>4</v>
      </c>
      <c r="B990" t="s">
        <v>85</v>
      </c>
      <c r="C990" t="s">
        <v>86</v>
      </c>
      <c r="D990" t="s">
        <v>87</v>
      </c>
      <c r="E990" t="s">
        <v>88</v>
      </c>
      <c r="F990" t="s">
        <v>22</v>
      </c>
      <c r="H990" t="str">
        <f t="shared" si="53"/>
        <v>0.0</v>
      </c>
      <c r="K990" t="s">
        <v>34</v>
      </c>
      <c r="L990" t="s">
        <v>44</v>
      </c>
    </row>
    <row r="991" spans="1:14" x14ac:dyDescent="0.3">
      <c r="A991">
        <v>4</v>
      </c>
      <c r="B991" t="s">
        <v>585</v>
      </c>
      <c r="C991" t="s">
        <v>36</v>
      </c>
      <c r="D991" t="s">
        <v>75</v>
      </c>
      <c r="E991" t="s">
        <v>583</v>
      </c>
      <c r="F991" t="s">
        <v>22</v>
      </c>
      <c r="H991" t="str">
        <f t="shared" si="53"/>
        <v>0.0</v>
      </c>
      <c r="K991" t="s">
        <v>34</v>
      </c>
    </row>
    <row r="992" spans="1:14" x14ac:dyDescent="0.3">
      <c r="A992">
        <v>4</v>
      </c>
      <c r="B992" t="s">
        <v>586</v>
      </c>
      <c r="C992" t="s">
        <v>40</v>
      </c>
      <c r="D992" t="s">
        <v>47</v>
      </c>
      <c r="E992" t="s">
        <v>587</v>
      </c>
      <c r="F992" t="s">
        <v>22</v>
      </c>
      <c r="H992" t="str">
        <f t="shared" si="53"/>
        <v>0.0</v>
      </c>
      <c r="K992" t="s">
        <v>34</v>
      </c>
      <c r="L992" t="s">
        <v>44</v>
      </c>
    </row>
    <row r="993" spans="1:14" x14ac:dyDescent="0.3">
      <c r="A993">
        <v>4</v>
      </c>
      <c r="B993" t="s">
        <v>588</v>
      </c>
      <c r="C993" t="s">
        <v>30</v>
      </c>
      <c r="D993" t="s">
        <v>589</v>
      </c>
      <c r="E993" t="s">
        <v>590</v>
      </c>
      <c r="F993" t="s">
        <v>22</v>
      </c>
      <c r="H993" t="str">
        <f t="shared" si="53"/>
        <v>0.0</v>
      </c>
      <c r="K993" t="s">
        <v>34</v>
      </c>
    </row>
    <row r="994" spans="1:14" x14ac:dyDescent="0.3">
      <c r="A994">
        <v>4</v>
      </c>
      <c r="B994">
        <v>102950475</v>
      </c>
      <c r="C994" t="s">
        <v>46</v>
      </c>
      <c r="D994" t="s">
        <v>59</v>
      </c>
      <c r="E994" t="s">
        <v>370</v>
      </c>
      <c r="F994" t="s">
        <v>22</v>
      </c>
      <c r="H994" t="str">
        <f t="shared" si="53"/>
        <v>0.0</v>
      </c>
      <c r="K994" t="s">
        <v>34</v>
      </c>
    </row>
    <row r="995" spans="1:14" x14ac:dyDescent="0.3">
      <c r="A995">
        <v>4</v>
      </c>
      <c r="B995">
        <v>102924434</v>
      </c>
      <c r="C995" t="s">
        <v>46</v>
      </c>
      <c r="D995" t="s">
        <v>59</v>
      </c>
      <c r="E995" t="s">
        <v>369</v>
      </c>
      <c r="F995" t="s">
        <v>22</v>
      </c>
      <c r="H995" t="str">
        <f t="shared" si="53"/>
        <v>0.0</v>
      </c>
      <c r="K995" t="s">
        <v>34</v>
      </c>
    </row>
    <row r="996" spans="1:14" x14ac:dyDescent="0.3">
      <c r="A996">
        <v>3</v>
      </c>
      <c r="B996" t="s">
        <v>707</v>
      </c>
      <c r="C996" t="s">
        <v>15</v>
      </c>
      <c r="D996" t="str">
        <f>"00"</f>
        <v>00</v>
      </c>
      <c r="E996" t="s">
        <v>542</v>
      </c>
      <c r="F996" t="s">
        <v>22</v>
      </c>
      <c r="G996" t="s">
        <v>19</v>
      </c>
      <c r="H996" t="str">
        <f t="shared" si="53"/>
        <v>0.0</v>
      </c>
      <c r="I996">
        <v>8012</v>
      </c>
      <c r="J996" t="s">
        <v>591</v>
      </c>
      <c r="K996" t="s">
        <v>24</v>
      </c>
      <c r="N996" t="s">
        <v>28</v>
      </c>
    </row>
    <row r="997" spans="1:14" x14ac:dyDescent="0.3">
      <c r="A997">
        <v>4</v>
      </c>
      <c r="B997" t="s">
        <v>708</v>
      </c>
      <c r="C997" t="s">
        <v>604</v>
      </c>
      <c r="D997" t="s">
        <v>16</v>
      </c>
      <c r="E997" t="s">
        <v>709</v>
      </c>
      <c r="F997" t="s">
        <v>22</v>
      </c>
      <c r="H997" t="str">
        <f t="shared" si="53"/>
        <v>0.0</v>
      </c>
      <c r="J997" t="s">
        <v>710</v>
      </c>
      <c r="K997" t="s">
        <v>34</v>
      </c>
    </row>
    <row r="998" spans="1:14" x14ac:dyDescent="0.3">
      <c r="A998">
        <v>4</v>
      </c>
      <c r="B998" t="s">
        <v>711</v>
      </c>
      <c r="C998" t="s">
        <v>258</v>
      </c>
      <c r="D998" t="s">
        <v>163</v>
      </c>
      <c r="E998" t="s">
        <v>712</v>
      </c>
      <c r="F998" t="s">
        <v>22</v>
      </c>
      <c r="H998" t="str">
        <f t="shared" si="53"/>
        <v>0.0</v>
      </c>
      <c r="J998" t="s">
        <v>33</v>
      </c>
      <c r="K998" t="s">
        <v>34</v>
      </c>
      <c r="L998" t="s">
        <v>44</v>
      </c>
    </row>
    <row r="999" spans="1:14" x14ac:dyDescent="0.3">
      <c r="A999">
        <v>4</v>
      </c>
      <c r="B999" t="s">
        <v>713</v>
      </c>
      <c r="C999" t="s">
        <v>52</v>
      </c>
      <c r="D999" t="e">
        <f>-F</f>
        <v>#NAME?</v>
      </c>
      <c r="E999" t="s">
        <v>542</v>
      </c>
      <c r="F999" t="s">
        <v>22</v>
      </c>
      <c r="H999" t="str">
        <f t="shared" si="53"/>
        <v>0.0</v>
      </c>
      <c r="K999" t="s">
        <v>34</v>
      </c>
    </row>
    <row r="1000" spans="1:14" x14ac:dyDescent="0.3">
      <c r="A1000">
        <v>3</v>
      </c>
      <c r="B1000" t="s">
        <v>714</v>
      </c>
      <c r="C1000" t="s">
        <v>15</v>
      </c>
      <c r="D1000" t="str">
        <f>"00"</f>
        <v>00</v>
      </c>
      <c r="E1000" t="s">
        <v>560</v>
      </c>
      <c r="F1000" t="s">
        <v>22</v>
      </c>
      <c r="G1000" t="s">
        <v>19</v>
      </c>
      <c r="H1000" t="str">
        <f t="shared" si="53"/>
        <v>0.0</v>
      </c>
      <c r="I1000">
        <v>8013</v>
      </c>
      <c r="J1000" t="s">
        <v>591</v>
      </c>
      <c r="K1000" t="s">
        <v>24</v>
      </c>
      <c r="N1000" t="s">
        <v>28</v>
      </c>
    </row>
    <row r="1001" spans="1:14" x14ac:dyDescent="0.3">
      <c r="A1001">
        <v>4</v>
      </c>
      <c r="B1001" t="s">
        <v>715</v>
      </c>
      <c r="C1001" t="s">
        <v>604</v>
      </c>
      <c r="D1001" t="s">
        <v>16</v>
      </c>
      <c r="E1001" t="s">
        <v>716</v>
      </c>
      <c r="F1001" t="s">
        <v>22</v>
      </c>
      <c r="H1001" t="str">
        <f t="shared" si="53"/>
        <v>0.0</v>
      </c>
      <c r="J1001" t="s">
        <v>710</v>
      </c>
      <c r="K1001" t="s">
        <v>34</v>
      </c>
    </row>
    <row r="1002" spans="1:14" x14ac:dyDescent="0.3">
      <c r="A1002">
        <v>4</v>
      </c>
      <c r="B1002" t="s">
        <v>711</v>
      </c>
      <c r="C1002" t="s">
        <v>258</v>
      </c>
      <c r="D1002" t="s">
        <v>163</v>
      </c>
      <c r="E1002" t="s">
        <v>712</v>
      </c>
      <c r="F1002" t="s">
        <v>22</v>
      </c>
      <c r="H1002" t="str">
        <f t="shared" si="53"/>
        <v>0.0</v>
      </c>
      <c r="J1002" t="s">
        <v>33</v>
      </c>
      <c r="K1002" t="s">
        <v>34</v>
      </c>
      <c r="L1002" t="s">
        <v>44</v>
      </c>
    </row>
    <row r="1003" spans="1:14" x14ac:dyDescent="0.3">
      <c r="A1003">
        <v>4</v>
      </c>
      <c r="B1003" t="s">
        <v>717</v>
      </c>
      <c r="C1003" t="s">
        <v>52</v>
      </c>
      <c r="D1003" t="e">
        <f>-F</f>
        <v>#NAME?</v>
      </c>
      <c r="E1003" t="s">
        <v>560</v>
      </c>
      <c r="F1003" t="s">
        <v>22</v>
      </c>
      <c r="H1003" t="str">
        <f t="shared" si="53"/>
        <v>0.0</v>
      </c>
      <c r="K1003" t="s">
        <v>34</v>
      </c>
    </row>
    <row r="1004" spans="1:14" x14ac:dyDescent="0.3">
      <c r="A1004">
        <v>3</v>
      </c>
      <c r="B1004">
        <v>100980216</v>
      </c>
      <c r="C1004" t="s">
        <v>15</v>
      </c>
      <c r="D1004" t="s">
        <v>16</v>
      </c>
      <c r="E1004" t="s">
        <v>788</v>
      </c>
      <c r="F1004" t="s">
        <v>22</v>
      </c>
      <c r="G1004" t="s">
        <v>19</v>
      </c>
      <c r="H1004" t="str">
        <f t="shared" si="53"/>
        <v>0.0</v>
      </c>
      <c r="I1004">
        <v>8014</v>
      </c>
      <c r="J1004" t="s">
        <v>596</v>
      </c>
      <c r="K1004" t="s">
        <v>24</v>
      </c>
      <c r="N1004" t="s">
        <v>516</v>
      </c>
    </row>
    <row r="1005" spans="1:14" x14ac:dyDescent="0.3">
      <c r="A1005">
        <v>4</v>
      </c>
      <c r="B1005" t="s">
        <v>45</v>
      </c>
      <c r="C1005" t="s">
        <v>46</v>
      </c>
      <c r="D1005" t="s">
        <v>47</v>
      </c>
      <c r="E1005" t="s">
        <v>48</v>
      </c>
      <c r="F1005" t="s">
        <v>22</v>
      </c>
      <c r="H1005" t="str">
        <f t="shared" si="53"/>
        <v>0.0</v>
      </c>
      <c r="K1005" t="s">
        <v>34</v>
      </c>
    </row>
    <row r="1006" spans="1:14" x14ac:dyDescent="0.3">
      <c r="A1006">
        <v>4</v>
      </c>
      <c r="B1006" t="s">
        <v>204</v>
      </c>
      <c r="C1006" t="s">
        <v>40</v>
      </c>
      <c r="D1006" t="s">
        <v>205</v>
      </c>
      <c r="E1006" t="s">
        <v>206</v>
      </c>
      <c r="F1006" t="s">
        <v>22</v>
      </c>
      <c r="H1006" t="str">
        <f t="shared" si="53"/>
        <v>0.0</v>
      </c>
      <c r="K1006" t="s">
        <v>34</v>
      </c>
      <c r="L1006" t="s">
        <v>44</v>
      </c>
    </row>
    <row r="1007" spans="1:14" x14ac:dyDescent="0.3">
      <c r="A1007">
        <v>4</v>
      </c>
      <c r="B1007" t="s">
        <v>29</v>
      </c>
      <c r="C1007" t="s">
        <v>30</v>
      </c>
      <c r="D1007" t="s">
        <v>31</v>
      </c>
      <c r="E1007" t="s">
        <v>32</v>
      </c>
      <c r="F1007" t="s">
        <v>22</v>
      </c>
      <c r="H1007" t="str">
        <f t="shared" si="53"/>
        <v>0.0</v>
      </c>
      <c r="J1007" t="s">
        <v>597</v>
      </c>
      <c r="K1007" t="s">
        <v>34</v>
      </c>
    </row>
    <row r="1008" spans="1:14" x14ac:dyDescent="0.3">
      <c r="A1008">
        <v>4</v>
      </c>
      <c r="B1008" t="s">
        <v>126</v>
      </c>
      <c r="C1008" t="s">
        <v>40</v>
      </c>
      <c r="D1008" t="s">
        <v>127</v>
      </c>
      <c r="E1008" t="s">
        <v>128</v>
      </c>
      <c r="F1008" t="s">
        <v>22</v>
      </c>
      <c r="H1008" t="str">
        <f t="shared" si="53"/>
        <v>0.0</v>
      </c>
      <c r="J1008" t="s">
        <v>789</v>
      </c>
      <c r="K1008" t="s">
        <v>34</v>
      </c>
      <c r="L1008" t="s">
        <v>44</v>
      </c>
    </row>
    <row r="1009" spans="1:14" x14ac:dyDescent="0.3">
      <c r="A1009">
        <v>4</v>
      </c>
      <c r="B1009" t="s">
        <v>134</v>
      </c>
      <c r="C1009" t="s">
        <v>30</v>
      </c>
      <c r="D1009" t="s">
        <v>118</v>
      </c>
      <c r="E1009" t="s">
        <v>135</v>
      </c>
      <c r="F1009" t="s">
        <v>22</v>
      </c>
      <c r="H1009" t="str">
        <f t="shared" si="53"/>
        <v>0.0</v>
      </c>
      <c r="J1009" t="s">
        <v>597</v>
      </c>
      <c r="K1009" t="s">
        <v>34</v>
      </c>
    </row>
    <row r="1010" spans="1:14" x14ac:dyDescent="0.3">
      <c r="A1010">
        <v>4</v>
      </c>
      <c r="B1010" t="s">
        <v>175</v>
      </c>
      <c r="C1010" t="s">
        <v>30</v>
      </c>
      <c r="D1010" t="s">
        <v>75</v>
      </c>
      <c r="E1010" t="s">
        <v>176</v>
      </c>
      <c r="F1010" t="s">
        <v>22</v>
      </c>
      <c r="H1010" t="str">
        <f t="shared" si="53"/>
        <v>0.0</v>
      </c>
      <c r="K1010" t="s">
        <v>34</v>
      </c>
    </row>
    <row r="1011" spans="1:14" x14ac:dyDescent="0.3">
      <c r="A1011">
        <v>4</v>
      </c>
      <c r="B1011" t="s">
        <v>790</v>
      </c>
      <c r="C1011" t="s">
        <v>36</v>
      </c>
      <c r="D1011" t="s">
        <v>16</v>
      </c>
      <c r="E1011" t="s">
        <v>788</v>
      </c>
      <c r="F1011" t="s">
        <v>22</v>
      </c>
      <c r="H1011" t="str">
        <f t="shared" si="53"/>
        <v>0.0</v>
      </c>
      <c r="K1011" t="s">
        <v>34</v>
      </c>
    </row>
    <row r="1012" spans="1:14" x14ac:dyDescent="0.3">
      <c r="A1012">
        <v>3</v>
      </c>
      <c r="B1012">
        <v>100980254</v>
      </c>
      <c r="C1012" t="s">
        <v>15</v>
      </c>
      <c r="D1012" t="s">
        <v>16</v>
      </c>
      <c r="E1012" t="s">
        <v>791</v>
      </c>
      <c r="F1012" t="s">
        <v>22</v>
      </c>
      <c r="G1012" t="s">
        <v>19</v>
      </c>
      <c r="H1012" t="str">
        <f t="shared" si="53"/>
        <v>0.0</v>
      </c>
      <c r="I1012">
        <v>8015</v>
      </c>
      <c r="J1012" t="s">
        <v>596</v>
      </c>
      <c r="K1012" t="s">
        <v>24</v>
      </c>
      <c r="N1012" t="s">
        <v>516</v>
      </c>
    </row>
    <row r="1013" spans="1:14" x14ac:dyDescent="0.3">
      <c r="A1013">
        <v>4</v>
      </c>
      <c r="B1013" t="s">
        <v>45</v>
      </c>
      <c r="C1013" t="s">
        <v>46</v>
      </c>
      <c r="D1013" t="s">
        <v>47</v>
      </c>
      <c r="E1013" t="s">
        <v>48</v>
      </c>
      <c r="F1013" t="s">
        <v>22</v>
      </c>
      <c r="H1013" t="str">
        <f t="shared" si="53"/>
        <v>0.0</v>
      </c>
      <c r="K1013" t="s">
        <v>34</v>
      </c>
    </row>
    <row r="1014" spans="1:14" x14ac:dyDescent="0.3">
      <c r="A1014">
        <v>4</v>
      </c>
      <c r="B1014" t="s">
        <v>134</v>
      </c>
      <c r="C1014" t="s">
        <v>30</v>
      </c>
      <c r="D1014" t="s">
        <v>118</v>
      </c>
      <c r="E1014" t="s">
        <v>135</v>
      </c>
      <c r="F1014" t="s">
        <v>22</v>
      </c>
      <c r="H1014" t="str">
        <f t="shared" si="53"/>
        <v>0.0</v>
      </c>
      <c r="J1014" t="s">
        <v>597</v>
      </c>
      <c r="K1014" t="s">
        <v>34</v>
      </c>
    </row>
    <row r="1015" spans="1:14" x14ac:dyDescent="0.3">
      <c r="A1015">
        <v>4</v>
      </c>
      <c r="B1015" t="s">
        <v>204</v>
      </c>
      <c r="C1015" t="s">
        <v>40</v>
      </c>
      <c r="D1015" t="s">
        <v>205</v>
      </c>
      <c r="E1015" t="s">
        <v>206</v>
      </c>
      <c r="F1015" t="s">
        <v>22</v>
      </c>
      <c r="H1015" t="str">
        <f t="shared" si="53"/>
        <v>0.0</v>
      </c>
      <c r="K1015" t="s">
        <v>34</v>
      </c>
      <c r="L1015" t="s">
        <v>44</v>
      </c>
    </row>
    <row r="1016" spans="1:14" x14ac:dyDescent="0.3">
      <c r="A1016">
        <v>4</v>
      </c>
      <c r="B1016" t="s">
        <v>29</v>
      </c>
      <c r="C1016" t="s">
        <v>30</v>
      </c>
      <c r="D1016" t="s">
        <v>31</v>
      </c>
      <c r="E1016" t="s">
        <v>32</v>
      </c>
      <c r="F1016" t="s">
        <v>22</v>
      </c>
      <c r="H1016" t="str">
        <f t="shared" si="53"/>
        <v>0.0</v>
      </c>
      <c r="K1016" t="s">
        <v>34</v>
      </c>
    </row>
    <row r="1017" spans="1:14" x14ac:dyDescent="0.3">
      <c r="A1017">
        <v>4</v>
      </c>
      <c r="B1017" t="s">
        <v>792</v>
      </c>
      <c r="C1017" t="s">
        <v>36</v>
      </c>
      <c r="D1017" t="s">
        <v>16</v>
      </c>
      <c r="E1017" t="s">
        <v>791</v>
      </c>
      <c r="F1017" t="s">
        <v>22</v>
      </c>
      <c r="H1017" t="str">
        <f t="shared" si="53"/>
        <v>0.0</v>
      </c>
      <c r="K1017" t="s">
        <v>34</v>
      </c>
    </row>
    <row r="1018" spans="1:14" x14ac:dyDescent="0.3">
      <c r="A1018">
        <v>2</v>
      </c>
      <c r="B1018">
        <v>103075275</v>
      </c>
      <c r="C1018" t="s">
        <v>15</v>
      </c>
      <c r="D1018" t="s">
        <v>16</v>
      </c>
      <c r="E1018" t="s">
        <v>793</v>
      </c>
      <c r="F1018" t="s">
        <v>22</v>
      </c>
      <c r="G1018" t="s">
        <v>19</v>
      </c>
      <c r="H1018">
        <v>1</v>
      </c>
      <c r="I1018" t="str">
        <f>"0004"</f>
        <v>0004</v>
      </c>
      <c r="J1018" t="s">
        <v>23</v>
      </c>
      <c r="K1018" t="s">
        <v>24</v>
      </c>
      <c r="N1018" t="s">
        <v>25</v>
      </c>
    </row>
    <row r="1019" spans="1:14" x14ac:dyDescent="0.3">
      <c r="A1019">
        <v>3</v>
      </c>
      <c r="B1019" t="s">
        <v>794</v>
      </c>
      <c r="C1019" t="s">
        <v>36</v>
      </c>
      <c r="D1019" t="s">
        <v>99</v>
      </c>
      <c r="E1019" t="s">
        <v>795</v>
      </c>
      <c r="F1019" t="s">
        <v>22</v>
      </c>
      <c r="H1019" t="str">
        <f t="shared" ref="H1019:H1024" si="54">"0.0"</f>
        <v>0.0</v>
      </c>
      <c r="K1019" t="s">
        <v>34</v>
      </c>
    </row>
    <row r="1020" spans="1:14" x14ac:dyDescent="0.3">
      <c r="A1020">
        <v>3</v>
      </c>
      <c r="B1020">
        <v>102794754</v>
      </c>
      <c r="C1020" t="s">
        <v>46</v>
      </c>
      <c r="D1020" t="s">
        <v>20</v>
      </c>
      <c r="E1020" t="s">
        <v>796</v>
      </c>
      <c r="F1020" t="s">
        <v>22</v>
      </c>
      <c r="H1020" t="str">
        <f t="shared" si="54"/>
        <v>0.0</v>
      </c>
      <c r="J1020" t="s">
        <v>103</v>
      </c>
      <c r="K1020" t="s">
        <v>34</v>
      </c>
    </row>
    <row r="1021" spans="1:14" x14ac:dyDescent="0.3">
      <c r="A1021">
        <v>3</v>
      </c>
      <c r="B1021">
        <v>100291874</v>
      </c>
      <c r="C1021" t="s">
        <v>98</v>
      </c>
      <c r="D1021" t="s">
        <v>75</v>
      </c>
      <c r="E1021" t="s">
        <v>797</v>
      </c>
      <c r="F1021" t="s">
        <v>22</v>
      </c>
      <c r="H1021" t="str">
        <f t="shared" si="54"/>
        <v>0.0</v>
      </c>
      <c r="J1021" t="s">
        <v>101</v>
      </c>
      <c r="K1021" t="s">
        <v>34</v>
      </c>
    </row>
    <row r="1022" spans="1:14" x14ac:dyDescent="0.3">
      <c r="A1022">
        <v>3</v>
      </c>
      <c r="B1022" t="s">
        <v>62</v>
      </c>
      <c r="C1022" t="s">
        <v>40</v>
      </c>
      <c r="D1022" t="s">
        <v>63</v>
      </c>
      <c r="E1022" t="s">
        <v>64</v>
      </c>
      <c r="F1022" t="s">
        <v>22</v>
      </c>
      <c r="H1022" t="str">
        <f t="shared" si="54"/>
        <v>0.0</v>
      </c>
      <c r="J1022" t="s">
        <v>97</v>
      </c>
      <c r="K1022" t="s">
        <v>34</v>
      </c>
      <c r="L1022" t="s">
        <v>44</v>
      </c>
    </row>
    <row r="1023" spans="1:14" x14ac:dyDescent="0.3">
      <c r="A1023">
        <v>3</v>
      </c>
      <c r="B1023" t="s">
        <v>45</v>
      </c>
      <c r="C1023" t="s">
        <v>46</v>
      </c>
      <c r="D1023" t="s">
        <v>47</v>
      </c>
      <c r="E1023" t="s">
        <v>48</v>
      </c>
      <c r="F1023" t="s">
        <v>22</v>
      </c>
      <c r="H1023" t="str">
        <f t="shared" si="54"/>
        <v>0.0</v>
      </c>
      <c r="J1023" t="s">
        <v>108</v>
      </c>
      <c r="K1023" t="s">
        <v>34</v>
      </c>
    </row>
    <row r="1024" spans="1:14" x14ac:dyDescent="0.3">
      <c r="A1024">
        <v>3</v>
      </c>
      <c r="B1024">
        <v>102796740</v>
      </c>
      <c r="C1024" t="s">
        <v>46</v>
      </c>
      <c r="D1024" t="s">
        <v>59</v>
      </c>
      <c r="E1024" t="s">
        <v>798</v>
      </c>
      <c r="F1024" t="s">
        <v>22</v>
      </c>
      <c r="H1024" t="str">
        <f t="shared" si="54"/>
        <v>0.0</v>
      </c>
      <c r="J1024" t="s">
        <v>54</v>
      </c>
      <c r="K1024" t="s">
        <v>34</v>
      </c>
    </row>
    <row r="1025" spans="1:14" x14ac:dyDescent="0.3">
      <c r="A1025">
        <v>3</v>
      </c>
      <c r="B1025">
        <v>101722974</v>
      </c>
      <c r="C1025" t="s">
        <v>15</v>
      </c>
      <c r="D1025" t="s">
        <v>67</v>
      </c>
      <c r="E1025" t="s">
        <v>799</v>
      </c>
      <c r="F1025" t="s">
        <v>22</v>
      </c>
      <c r="G1025" t="s">
        <v>19</v>
      </c>
      <c r="H1025">
        <v>1</v>
      </c>
      <c r="I1025" t="str">
        <f>"0001"</f>
        <v>0001</v>
      </c>
      <c r="K1025" t="s">
        <v>24</v>
      </c>
      <c r="N1025" t="s">
        <v>25</v>
      </c>
    </row>
    <row r="1026" spans="1:14" x14ac:dyDescent="0.3">
      <c r="A1026">
        <v>4</v>
      </c>
      <c r="B1026" t="s">
        <v>800</v>
      </c>
      <c r="C1026" t="s">
        <v>36</v>
      </c>
      <c r="D1026" t="s">
        <v>67</v>
      </c>
      <c r="E1026" t="s">
        <v>801</v>
      </c>
      <c r="F1026" t="s">
        <v>22</v>
      </c>
      <c r="H1026" t="str">
        <f t="shared" ref="H1026:H1031" si="55">"0.0"</f>
        <v>0.0</v>
      </c>
      <c r="K1026" t="s">
        <v>34</v>
      </c>
    </row>
    <row r="1027" spans="1:14" x14ac:dyDescent="0.3">
      <c r="A1027">
        <v>4</v>
      </c>
      <c r="B1027" t="s">
        <v>123</v>
      </c>
      <c r="C1027" t="s">
        <v>30</v>
      </c>
      <c r="D1027" t="s">
        <v>99</v>
      </c>
      <c r="E1027" t="s">
        <v>124</v>
      </c>
      <c r="F1027" t="s">
        <v>22</v>
      </c>
      <c r="H1027" t="str">
        <f t="shared" si="55"/>
        <v>0.0</v>
      </c>
      <c r="J1027" t="s">
        <v>33</v>
      </c>
      <c r="K1027" t="s">
        <v>34</v>
      </c>
    </row>
    <row r="1028" spans="1:14" x14ac:dyDescent="0.3">
      <c r="A1028">
        <v>4</v>
      </c>
      <c r="B1028" t="s">
        <v>204</v>
      </c>
      <c r="C1028" t="s">
        <v>40</v>
      </c>
      <c r="D1028" t="s">
        <v>205</v>
      </c>
      <c r="E1028" t="s">
        <v>206</v>
      </c>
      <c r="F1028" t="s">
        <v>22</v>
      </c>
      <c r="H1028" t="str">
        <f t="shared" si="55"/>
        <v>0.0</v>
      </c>
      <c r="J1028" t="s">
        <v>97</v>
      </c>
      <c r="K1028" t="s">
        <v>34</v>
      </c>
      <c r="L1028" t="s">
        <v>44</v>
      </c>
    </row>
    <row r="1029" spans="1:14" x14ac:dyDescent="0.3">
      <c r="A1029">
        <v>4</v>
      </c>
      <c r="B1029" t="s">
        <v>126</v>
      </c>
      <c r="C1029" t="s">
        <v>40</v>
      </c>
      <c r="D1029" t="s">
        <v>127</v>
      </c>
      <c r="E1029" t="s">
        <v>128</v>
      </c>
      <c r="F1029" t="s">
        <v>22</v>
      </c>
      <c r="H1029" t="str">
        <f t="shared" si="55"/>
        <v>0.0</v>
      </c>
      <c r="J1029" t="s">
        <v>654</v>
      </c>
      <c r="K1029" t="s">
        <v>34</v>
      </c>
      <c r="L1029" t="s">
        <v>44</v>
      </c>
    </row>
    <row r="1030" spans="1:14" x14ac:dyDescent="0.3">
      <c r="A1030">
        <v>4</v>
      </c>
      <c r="B1030" t="s">
        <v>280</v>
      </c>
      <c r="C1030" t="s">
        <v>281</v>
      </c>
      <c r="D1030" t="s">
        <v>67</v>
      </c>
      <c r="E1030" t="s">
        <v>282</v>
      </c>
      <c r="F1030" t="s">
        <v>22</v>
      </c>
      <c r="H1030" t="str">
        <f t="shared" si="55"/>
        <v>0.0</v>
      </c>
      <c r="J1030" t="s">
        <v>802</v>
      </c>
      <c r="K1030" t="s">
        <v>34</v>
      </c>
    </row>
    <row r="1031" spans="1:14" x14ac:dyDescent="0.3">
      <c r="A1031">
        <v>4</v>
      </c>
      <c r="B1031" t="s">
        <v>45</v>
      </c>
      <c r="C1031" t="s">
        <v>46</v>
      </c>
      <c r="D1031" t="s">
        <v>47</v>
      </c>
      <c r="E1031" t="s">
        <v>48</v>
      </c>
      <c r="F1031" t="s">
        <v>22</v>
      </c>
      <c r="H1031" t="str">
        <f t="shared" si="55"/>
        <v>0.0</v>
      </c>
      <c r="J1031" t="s">
        <v>108</v>
      </c>
      <c r="K1031" t="s">
        <v>34</v>
      </c>
    </row>
    <row r="1032" spans="1:14" x14ac:dyDescent="0.3">
      <c r="A1032">
        <v>3</v>
      </c>
      <c r="B1032">
        <v>103075671</v>
      </c>
      <c r="C1032" t="s">
        <v>15</v>
      </c>
      <c r="D1032" t="s">
        <v>16</v>
      </c>
      <c r="E1032" t="s">
        <v>803</v>
      </c>
      <c r="F1032" t="s">
        <v>22</v>
      </c>
      <c r="G1032" t="s">
        <v>19</v>
      </c>
      <c r="H1032">
        <v>1</v>
      </c>
      <c r="I1032" t="str">
        <f>"0002"</f>
        <v>0002</v>
      </c>
      <c r="K1032" t="s">
        <v>24</v>
      </c>
      <c r="N1032" t="s">
        <v>25</v>
      </c>
    </row>
    <row r="1033" spans="1:14" x14ac:dyDescent="0.3">
      <c r="A1033">
        <v>4</v>
      </c>
      <c r="B1033" t="s">
        <v>804</v>
      </c>
      <c r="C1033" t="s">
        <v>36</v>
      </c>
      <c r="D1033" t="s">
        <v>37</v>
      </c>
      <c r="E1033" t="s">
        <v>805</v>
      </c>
      <c r="F1033" t="s">
        <v>22</v>
      </c>
      <c r="H1033" t="str">
        <f t="shared" ref="H1033:H1039" si="56">"0.0"</f>
        <v>0.0</v>
      </c>
      <c r="K1033" t="s">
        <v>34</v>
      </c>
    </row>
    <row r="1034" spans="1:14" x14ac:dyDescent="0.3">
      <c r="A1034">
        <v>4</v>
      </c>
      <c r="B1034" t="s">
        <v>39</v>
      </c>
      <c r="C1034" t="s">
        <v>40</v>
      </c>
      <c r="D1034" t="s">
        <v>41</v>
      </c>
      <c r="E1034" t="s">
        <v>42</v>
      </c>
      <c r="F1034" t="s">
        <v>22</v>
      </c>
      <c r="H1034" t="str">
        <f t="shared" si="56"/>
        <v>0.0</v>
      </c>
      <c r="J1034" t="s">
        <v>806</v>
      </c>
      <c r="K1034" t="s">
        <v>34</v>
      </c>
      <c r="L1034" t="s">
        <v>44</v>
      </c>
    </row>
    <row r="1035" spans="1:14" x14ac:dyDescent="0.3">
      <c r="A1035">
        <v>4</v>
      </c>
      <c r="B1035" t="s">
        <v>45</v>
      </c>
      <c r="C1035" t="s">
        <v>46</v>
      </c>
      <c r="D1035" t="s">
        <v>47</v>
      </c>
      <c r="E1035" t="s">
        <v>48</v>
      </c>
      <c r="F1035" t="s">
        <v>22</v>
      </c>
      <c r="H1035" t="str">
        <f t="shared" si="56"/>
        <v>0.0</v>
      </c>
      <c r="J1035" t="s">
        <v>108</v>
      </c>
      <c r="K1035" t="s">
        <v>34</v>
      </c>
    </row>
    <row r="1036" spans="1:14" x14ac:dyDescent="0.3">
      <c r="A1036">
        <v>4</v>
      </c>
      <c r="B1036" t="s">
        <v>807</v>
      </c>
      <c r="C1036" t="s">
        <v>30</v>
      </c>
      <c r="D1036" t="s">
        <v>75</v>
      </c>
      <c r="E1036" t="s">
        <v>808</v>
      </c>
      <c r="F1036" t="s">
        <v>22</v>
      </c>
      <c r="H1036" t="str">
        <f t="shared" si="56"/>
        <v>0.0</v>
      </c>
      <c r="J1036" t="s">
        <v>809</v>
      </c>
      <c r="K1036" t="s">
        <v>34</v>
      </c>
    </row>
    <row r="1037" spans="1:14" x14ac:dyDescent="0.3">
      <c r="A1037">
        <v>4</v>
      </c>
      <c r="B1037" t="s">
        <v>141</v>
      </c>
      <c r="C1037" t="s">
        <v>142</v>
      </c>
      <c r="D1037" t="s">
        <v>87</v>
      </c>
      <c r="E1037" t="s">
        <v>143</v>
      </c>
      <c r="F1037" t="s">
        <v>22</v>
      </c>
      <c r="H1037" t="str">
        <f t="shared" si="56"/>
        <v>0.0</v>
      </c>
      <c r="J1037" t="s">
        <v>187</v>
      </c>
      <c r="K1037" t="s">
        <v>34</v>
      </c>
    </row>
    <row r="1038" spans="1:14" x14ac:dyDescent="0.3">
      <c r="A1038">
        <v>4</v>
      </c>
      <c r="B1038" t="s">
        <v>109</v>
      </c>
      <c r="C1038" t="s">
        <v>46</v>
      </c>
      <c r="D1038" t="s">
        <v>110</v>
      </c>
      <c r="E1038" t="s">
        <v>111</v>
      </c>
      <c r="F1038" t="s">
        <v>22</v>
      </c>
      <c r="H1038" t="str">
        <f t="shared" si="56"/>
        <v>0.0</v>
      </c>
      <c r="J1038" t="s">
        <v>159</v>
      </c>
      <c r="K1038" t="s">
        <v>34</v>
      </c>
      <c r="L1038" t="s">
        <v>44</v>
      </c>
    </row>
    <row r="1039" spans="1:14" x14ac:dyDescent="0.3">
      <c r="A1039">
        <v>4</v>
      </c>
      <c r="B1039" t="s">
        <v>427</v>
      </c>
      <c r="C1039" t="s">
        <v>46</v>
      </c>
      <c r="D1039" t="s">
        <v>127</v>
      </c>
      <c r="E1039" t="s">
        <v>428</v>
      </c>
      <c r="F1039" t="s">
        <v>22</v>
      </c>
      <c r="H1039" t="str">
        <f t="shared" si="56"/>
        <v>0.0</v>
      </c>
      <c r="J1039" t="s">
        <v>810</v>
      </c>
      <c r="K1039" t="s">
        <v>34</v>
      </c>
    </row>
    <row r="1040" spans="1:14" x14ac:dyDescent="0.3">
      <c r="A1040">
        <v>3</v>
      </c>
      <c r="B1040">
        <v>103075678</v>
      </c>
      <c r="C1040" t="s">
        <v>15</v>
      </c>
      <c r="D1040" t="s">
        <v>16</v>
      </c>
      <c r="E1040" t="s">
        <v>811</v>
      </c>
      <c r="F1040" t="s">
        <v>22</v>
      </c>
      <c r="G1040" t="s">
        <v>19</v>
      </c>
      <c r="H1040">
        <v>1</v>
      </c>
      <c r="I1040" t="str">
        <f>"0003"</f>
        <v>0003</v>
      </c>
      <c r="K1040" t="s">
        <v>24</v>
      </c>
      <c r="N1040" t="s">
        <v>25</v>
      </c>
    </row>
    <row r="1041" spans="1:14" x14ac:dyDescent="0.3">
      <c r="A1041">
        <v>4</v>
      </c>
      <c r="B1041" t="s">
        <v>807</v>
      </c>
      <c r="C1041" t="s">
        <v>30</v>
      </c>
      <c r="D1041" t="s">
        <v>75</v>
      </c>
      <c r="E1041" t="s">
        <v>808</v>
      </c>
      <c r="F1041" t="s">
        <v>22</v>
      </c>
      <c r="H1041" t="str">
        <f t="shared" ref="H1041:H1049" si="57">"0.0"</f>
        <v>0.0</v>
      </c>
      <c r="J1041" t="s">
        <v>809</v>
      </c>
      <c r="K1041" t="s">
        <v>34</v>
      </c>
    </row>
    <row r="1042" spans="1:14" x14ac:dyDescent="0.3">
      <c r="A1042">
        <v>4</v>
      </c>
      <c r="B1042" t="s">
        <v>45</v>
      </c>
      <c r="C1042" t="s">
        <v>46</v>
      </c>
      <c r="D1042" t="s">
        <v>47</v>
      </c>
      <c r="E1042" t="s">
        <v>48</v>
      </c>
      <c r="F1042" t="s">
        <v>22</v>
      </c>
      <c r="H1042" t="str">
        <f t="shared" si="57"/>
        <v>0.0</v>
      </c>
      <c r="J1042" t="s">
        <v>108</v>
      </c>
      <c r="K1042" t="s">
        <v>34</v>
      </c>
    </row>
    <row r="1043" spans="1:14" x14ac:dyDescent="0.3">
      <c r="A1043">
        <v>4</v>
      </c>
      <c r="B1043" t="s">
        <v>812</v>
      </c>
      <c r="C1043" t="s">
        <v>36</v>
      </c>
      <c r="D1043" t="s">
        <v>99</v>
      </c>
      <c r="E1043" t="s">
        <v>813</v>
      </c>
      <c r="F1043" t="s">
        <v>22</v>
      </c>
      <c r="H1043" t="str">
        <f t="shared" si="57"/>
        <v>0.0</v>
      </c>
      <c r="K1043" t="s">
        <v>34</v>
      </c>
    </row>
    <row r="1044" spans="1:14" x14ac:dyDescent="0.3">
      <c r="A1044">
        <v>4</v>
      </c>
      <c r="B1044" t="s">
        <v>126</v>
      </c>
      <c r="C1044" t="s">
        <v>40</v>
      </c>
      <c r="D1044" t="s">
        <v>127</v>
      </c>
      <c r="E1044" t="s">
        <v>128</v>
      </c>
      <c r="F1044" t="s">
        <v>22</v>
      </c>
      <c r="H1044" t="str">
        <f t="shared" si="57"/>
        <v>0.0</v>
      </c>
      <c r="J1044" t="s">
        <v>814</v>
      </c>
      <c r="K1044" t="s">
        <v>34</v>
      </c>
      <c r="L1044" t="s">
        <v>44</v>
      </c>
    </row>
    <row r="1045" spans="1:14" x14ac:dyDescent="0.3">
      <c r="A1045">
        <v>4</v>
      </c>
      <c r="B1045" t="s">
        <v>62</v>
      </c>
      <c r="C1045" t="s">
        <v>40</v>
      </c>
      <c r="D1045" t="s">
        <v>63</v>
      </c>
      <c r="E1045" t="s">
        <v>64</v>
      </c>
      <c r="F1045" t="s">
        <v>22</v>
      </c>
      <c r="H1045" t="str">
        <f t="shared" si="57"/>
        <v>0.0</v>
      </c>
      <c r="J1045" t="s">
        <v>815</v>
      </c>
      <c r="K1045" t="s">
        <v>34</v>
      </c>
      <c r="L1045" t="s">
        <v>44</v>
      </c>
    </row>
    <row r="1046" spans="1:14" x14ac:dyDescent="0.3">
      <c r="A1046">
        <v>4</v>
      </c>
      <c r="B1046" t="s">
        <v>109</v>
      </c>
      <c r="C1046" t="s">
        <v>46</v>
      </c>
      <c r="D1046" t="s">
        <v>110</v>
      </c>
      <c r="E1046" t="s">
        <v>111</v>
      </c>
      <c r="F1046" t="s">
        <v>22</v>
      </c>
      <c r="H1046" t="str">
        <f t="shared" si="57"/>
        <v>0.0</v>
      </c>
      <c r="J1046" t="s">
        <v>190</v>
      </c>
      <c r="K1046" t="s">
        <v>34</v>
      </c>
      <c r="L1046" t="s">
        <v>44</v>
      </c>
    </row>
    <row r="1047" spans="1:14" x14ac:dyDescent="0.3">
      <c r="A1047">
        <v>4</v>
      </c>
      <c r="B1047" t="s">
        <v>427</v>
      </c>
      <c r="C1047" t="s">
        <v>46</v>
      </c>
      <c r="D1047" t="s">
        <v>127</v>
      </c>
      <c r="E1047" t="s">
        <v>428</v>
      </c>
      <c r="F1047" t="s">
        <v>22</v>
      </c>
      <c r="H1047" t="str">
        <f t="shared" si="57"/>
        <v>0.0</v>
      </c>
      <c r="J1047" t="s">
        <v>810</v>
      </c>
      <c r="K1047" t="s">
        <v>34</v>
      </c>
    </row>
    <row r="1048" spans="1:14" x14ac:dyDescent="0.3">
      <c r="A1048">
        <v>4</v>
      </c>
      <c r="B1048" t="s">
        <v>141</v>
      </c>
      <c r="C1048" t="s">
        <v>142</v>
      </c>
      <c r="D1048" t="s">
        <v>87</v>
      </c>
      <c r="E1048" t="s">
        <v>143</v>
      </c>
      <c r="F1048" t="s">
        <v>22</v>
      </c>
      <c r="H1048" t="str">
        <f t="shared" si="57"/>
        <v>0.0</v>
      </c>
      <c r="J1048" t="s">
        <v>816</v>
      </c>
      <c r="K1048" t="s">
        <v>34</v>
      </c>
    </row>
    <row r="1049" spans="1:14" x14ac:dyDescent="0.3">
      <c r="A1049">
        <v>4</v>
      </c>
      <c r="B1049">
        <v>100311967</v>
      </c>
      <c r="C1049" t="s">
        <v>15</v>
      </c>
      <c r="D1049" t="s">
        <v>59</v>
      </c>
      <c r="E1049" t="s">
        <v>817</v>
      </c>
      <c r="F1049" t="s">
        <v>22</v>
      </c>
      <c r="G1049" t="s">
        <v>19</v>
      </c>
      <c r="H1049" t="str">
        <f t="shared" si="57"/>
        <v>0.0</v>
      </c>
      <c r="I1049">
        <v>8001</v>
      </c>
      <c r="J1049" t="s">
        <v>818</v>
      </c>
      <c r="K1049" t="s">
        <v>24</v>
      </c>
      <c r="N1049" t="s">
        <v>28</v>
      </c>
    </row>
    <row r="1050" spans="1:14" x14ac:dyDescent="0.3">
      <c r="A1050">
        <v>3</v>
      </c>
      <c r="B1050">
        <v>101741797</v>
      </c>
      <c r="C1050" t="s">
        <v>15</v>
      </c>
      <c r="D1050" t="s">
        <v>20</v>
      </c>
      <c r="E1050" t="s">
        <v>819</v>
      </c>
      <c r="F1050" t="s">
        <v>22</v>
      </c>
      <c r="G1050" t="s">
        <v>19</v>
      </c>
      <c r="H1050">
        <v>16</v>
      </c>
      <c r="I1050" t="str">
        <f>"0004"</f>
        <v>0004</v>
      </c>
      <c r="K1050" t="s">
        <v>24</v>
      </c>
      <c r="N1050" t="s">
        <v>25</v>
      </c>
    </row>
    <row r="1051" spans="1:14" x14ac:dyDescent="0.3">
      <c r="A1051">
        <v>4</v>
      </c>
      <c r="B1051" t="s">
        <v>820</v>
      </c>
      <c r="C1051" t="s">
        <v>36</v>
      </c>
      <c r="D1051" t="s">
        <v>59</v>
      </c>
      <c r="E1051" t="s">
        <v>819</v>
      </c>
      <c r="F1051" t="s">
        <v>22</v>
      </c>
      <c r="H1051" t="str">
        <f>"0.0"</f>
        <v>0.0</v>
      </c>
      <c r="K1051" t="s">
        <v>34</v>
      </c>
    </row>
    <row r="1052" spans="1:14" x14ac:dyDescent="0.3">
      <c r="A1052">
        <v>4</v>
      </c>
      <c r="B1052" t="s">
        <v>204</v>
      </c>
      <c r="C1052" t="s">
        <v>40</v>
      </c>
      <c r="D1052" t="s">
        <v>205</v>
      </c>
      <c r="E1052" t="s">
        <v>206</v>
      </c>
      <c r="F1052" t="s">
        <v>22</v>
      </c>
      <c r="H1052" t="str">
        <f>"0.0"</f>
        <v>0.0</v>
      </c>
      <c r="J1052" t="s">
        <v>97</v>
      </c>
      <c r="K1052" t="s">
        <v>34</v>
      </c>
      <c r="L1052" t="s">
        <v>44</v>
      </c>
    </row>
    <row r="1053" spans="1:14" x14ac:dyDescent="0.3">
      <c r="A1053">
        <v>4</v>
      </c>
      <c r="B1053">
        <v>100777950</v>
      </c>
      <c r="C1053" t="s">
        <v>267</v>
      </c>
      <c r="D1053" t="s">
        <v>16</v>
      </c>
      <c r="E1053" t="s">
        <v>821</v>
      </c>
      <c r="F1053" t="s">
        <v>22</v>
      </c>
      <c r="G1053" t="s">
        <v>19</v>
      </c>
      <c r="H1053">
        <v>1</v>
      </c>
      <c r="I1053" t="str">
        <f>"0001"</f>
        <v>0001</v>
      </c>
      <c r="K1053" t="s">
        <v>24</v>
      </c>
      <c r="N1053" t="s">
        <v>25</v>
      </c>
    </row>
    <row r="1054" spans="1:14" x14ac:dyDescent="0.3">
      <c r="A1054">
        <v>3</v>
      </c>
      <c r="B1054">
        <v>101723166</v>
      </c>
      <c r="C1054" t="s">
        <v>15</v>
      </c>
      <c r="D1054" t="s">
        <v>16</v>
      </c>
      <c r="E1054" t="s">
        <v>822</v>
      </c>
      <c r="F1054" t="s">
        <v>22</v>
      </c>
      <c r="G1054" t="s">
        <v>19</v>
      </c>
      <c r="H1054">
        <v>8</v>
      </c>
      <c r="I1054" t="str">
        <f>"0005"</f>
        <v>0005</v>
      </c>
      <c r="K1054" t="s">
        <v>24</v>
      </c>
      <c r="N1054" t="s">
        <v>25</v>
      </c>
    </row>
    <row r="1055" spans="1:14" x14ac:dyDescent="0.3">
      <c r="A1055">
        <v>4</v>
      </c>
      <c r="B1055">
        <v>100120488</v>
      </c>
      <c r="C1055" t="s">
        <v>30</v>
      </c>
      <c r="D1055" t="s">
        <v>20</v>
      </c>
      <c r="E1055" t="s">
        <v>388</v>
      </c>
      <c r="F1055" t="s">
        <v>22</v>
      </c>
      <c r="H1055" t="str">
        <f>"0.0"</f>
        <v>0.0</v>
      </c>
      <c r="J1055" t="s">
        <v>33</v>
      </c>
      <c r="K1055" t="s">
        <v>34</v>
      </c>
    </row>
    <row r="1056" spans="1:14" x14ac:dyDescent="0.3">
      <c r="A1056">
        <v>4</v>
      </c>
      <c r="B1056" t="s">
        <v>45</v>
      </c>
      <c r="C1056" t="s">
        <v>46</v>
      </c>
      <c r="D1056" t="s">
        <v>47</v>
      </c>
      <c r="E1056" t="s">
        <v>48</v>
      </c>
      <c r="F1056" t="s">
        <v>22</v>
      </c>
      <c r="H1056" t="str">
        <f>"0.0"</f>
        <v>0.0</v>
      </c>
      <c r="J1056" t="s">
        <v>823</v>
      </c>
      <c r="K1056" t="s">
        <v>34</v>
      </c>
    </row>
    <row r="1057" spans="1:14" x14ac:dyDescent="0.3">
      <c r="A1057">
        <v>4</v>
      </c>
      <c r="B1057" t="s">
        <v>178</v>
      </c>
      <c r="C1057" t="s">
        <v>142</v>
      </c>
      <c r="D1057" t="s">
        <v>127</v>
      </c>
      <c r="E1057" t="s">
        <v>179</v>
      </c>
      <c r="F1057" t="s">
        <v>22</v>
      </c>
      <c r="H1057" t="str">
        <f>"0.0"</f>
        <v>0.0</v>
      </c>
      <c r="J1057" t="s">
        <v>180</v>
      </c>
      <c r="K1057" t="s">
        <v>34</v>
      </c>
    </row>
    <row r="1058" spans="1:14" x14ac:dyDescent="0.3">
      <c r="A1058">
        <v>4</v>
      </c>
      <c r="B1058" t="s">
        <v>824</v>
      </c>
      <c r="C1058" t="s">
        <v>36</v>
      </c>
      <c r="D1058" t="s">
        <v>16</v>
      </c>
      <c r="E1058" t="s">
        <v>825</v>
      </c>
      <c r="F1058" t="s">
        <v>22</v>
      </c>
      <c r="H1058" t="str">
        <f>"0.0"</f>
        <v>0.0</v>
      </c>
      <c r="K1058" t="s">
        <v>34</v>
      </c>
    </row>
    <row r="1059" spans="1:14" x14ac:dyDescent="0.3">
      <c r="A1059">
        <v>3</v>
      </c>
      <c r="B1059">
        <v>100518265</v>
      </c>
      <c r="C1059" t="s">
        <v>267</v>
      </c>
      <c r="D1059" t="s">
        <v>59</v>
      </c>
      <c r="E1059" t="s">
        <v>826</v>
      </c>
      <c r="F1059" t="s">
        <v>22</v>
      </c>
      <c r="G1059" t="s">
        <v>19</v>
      </c>
      <c r="H1059">
        <v>2</v>
      </c>
      <c r="I1059" t="str">
        <f>"0006"</f>
        <v>0006</v>
      </c>
      <c r="K1059" t="s">
        <v>24</v>
      </c>
      <c r="N1059" t="s">
        <v>25</v>
      </c>
    </row>
    <row r="1060" spans="1:14" x14ac:dyDescent="0.3">
      <c r="A1060">
        <v>4</v>
      </c>
      <c r="B1060">
        <v>100716229</v>
      </c>
      <c r="C1060" t="s">
        <v>827</v>
      </c>
      <c r="D1060" t="s">
        <v>37</v>
      </c>
      <c r="E1060" t="s">
        <v>828</v>
      </c>
      <c r="F1060" t="s">
        <v>22</v>
      </c>
      <c r="H1060" t="str">
        <f>"0.0"</f>
        <v>0.0</v>
      </c>
      <c r="K1060" t="s">
        <v>34</v>
      </c>
    </row>
    <row r="1061" spans="1:14" x14ac:dyDescent="0.3">
      <c r="A1061">
        <v>3</v>
      </c>
      <c r="B1061">
        <v>101741841</v>
      </c>
      <c r="C1061" t="s">
        <v>15</v>
      </c>
      <c r="D1061" t="s">
        <v>59</v>
      </c>
      <c r="E1061" t="s">
        <v>829</v>
      </c>
      <c r="F1061" t="s">
        <v>22</v>
      </c>
      <c r="G1061" t="s">
        <v>19</v>
      </c>
      <c r="H1061">
        <v>4</v>
      </c>
      <c r="I1061" t="str">
        <f>"0007"</f>
        <v>0007</v>
      </c>
      <c r="K1061" t="s">
        <v>24</v>
      </c>
      <c r="N1061" t="s">
        <v>25</v>
      </c>
    </row>
    <row r="1062" spans="1:14" x14ac:dyDescent="0.3">
      <c r="A1062">
        <v>4</v>
      </c>
      <c r="B1062" t="s">
        <v>204</v>
      </c>
      <c r="C1062" t="s">
        <v>40</v>
      </c>
      <c r="D1062" t="s">
        <v>205</v>
      </c>
      <c r="E1062" t="s">
        <v>206</v>
      </c>
      <c r="F1062" t="s">
        <v>22</v>
      </c>
      <c r="H1062" t="str">
        <f>"0.0"</f>
        <v>0.0</v>
      </c>
      <c r="J1062" t="s">
        <v>97</v>
      </c>
      <c r="K1062" t="s">
        <v>34</v>
      </c>
      <c r="L1062" t="s">
        <v>44</v>
      </c>
    </row>
    <row r="1063" spans="1:14" x14ac:dyDescent="0.3">
      <c r="A1063">
        <v>4</v>
      </c>
      <c r="B1063" t="s">
        <v>830</v>
      </c>
      <c r="C1063" t="s">
        <v>36</v>
      </c>
      <c r="D1063" t="s">
        <v>59</v>
      </c>
      <c r="E1063" t="s">
        <v>831</v>
      </c>
      <c r="F1063" t="s">
        <v>22</v>
      </c>
      <c r="H1063" t="str">
        <f>"0.0"</f>
        <v>0.0</v>
      </c>
      <c r="K1063" t="s">
        <v>34</v>
      </c>
    </row>
    <row r="1064" spans="1:14" x14ac:dyDescent="0.3">
      <c r="A1064">
        <v>4</v>
      </c>
      <c r="B1064" t="s">
        <v>45</v>
      </c>
      <c r="C1064" t="s">
        <v>46</v>
      </c>
      <c r="D1064" t="s">
        <v>47</v>
      </c>
      <c r="E1064" t="s">
        <v>48</v>
      </c>
      <c r="F1064" t="s">
        <v>22</v>
      </c>
      <c r="H1064" t="str">
        <f>"0.0"</f>
        <v>0.0</v>
      </c>
      <c r="J1064" t="s">
        <v>386</v>
      </c>
      <c r="K1064" t="s">
        <v>34</v>
      </c>
    </row>
    <row r="1065" spans="1:14" x14ac:dyDescent="0.3">
      <c r="A1065">
        <v>4</v>
      </c>
      <c r="B1065" t="s">
        <v>123</v>
      </c>
      <c r="C1065" t="s">
        <v>30</v>
      </c>
      <c r="D1065" t="s">
        <v>99</v>
      </c>
      <c r="E1065" t="s">
        <v>124</v>
      </c>
      <c r="F1065" t="s">
        <v>22</v>
      </c>
      <c r="H1065" t="str">
        <f>"0.0"</f>
        <v>0.0</v>
      </c>
      <c r="K1065" t="s">
        <v>34</v>
      </c>
    </row>
    <row r="1066" spans="1:14" x14ac:dyDescent="0.3">
      <c r="A1066">
        <v>3</v>
      </c>
      <c r="B1066">
        <v>101665264</v>
      </c>
      <c r="C1066" t="s">
        <v>15</v>
      </c>
      <c r="D1066" t="s">
        <v>67</v>
      </c>
      <c r="E1066" t="s">
        <v>832</v>
      </c>
      <c r="F1066" t="s">
        <v>22</v>
      </c>
      <c r="G1066" t="s">
        <v>19</v>
      </c>
      <c r="H1066">
        <v>2</v>
      </c>
      <c r="I1066" t="str">
        <f>"0008"</f>
        <v>0008</v>
      </c>
      <c r="K1066" t="s">
        <v>24</v>
      </c>
      <c r="N1066" t="s">
        <v>25</v>
      </c>
    </row>
    <row r="1067" spans="1:14" x14ac:dyDescent="0.3">
      <c r="A1067">
        <v>4</v>
      </c>
      <c r="B1067" t="s">
        <v>45</v>
      </c>
      <c r="C1067" t="s">
        <v>46</v>
      </c>
      <c r="D1067" t="s">
        <v>47</v>
      </c>
      <c r="E1067" t="s">
        <v>48</v>
      </c>
      <c r="F1067" t="s">
        <v>22</v>
      </c>
      <c r="H1067" t="str">
        <f t="shared" ref="H1067:H1073" si="58">"0.0"</f>
        <v>0.0</v>
      </c>
      <c r="J1067" t="s">
        <v>833</v>
      </c>
      <c r="K1067" t="s">
        <v>34</v>
      </c>
    </row>
    <row r="1068" spans="1:14" x14ac:dyDescent="0.3">
      <c r="A1068">
        <v>4</v>
      </c>
      <c r="B1068" t="s">
        <v>123</v>
      </c>
      <c r="C1068" t="s">
        <v>30</v>
      </c>
      <c r="D1068" t="s">
        <v>99</v>
      </c>
      <c r="E1068" t="s">
        <v>124</v>
      </c>
      <c r="F1068" t="s">
        <v>22</v>
      </c>
      <c r="H1068" t="str">
        <f t="shared" si="58"/>
        <v>0.0</v>
      </c>
      <c r="J1068" t="s">
        <v>33</v>
      </c>
      <c r="K1068" t="s">
        <v>34</v>
      </c>
    </row>
    <row r="1069" spans="1:14" x14ac:dyDescent="0.3">
      <c r="A1069">
        <v>4</v>
      </c>
      <c r="B1069" t="s">
        <v>117</v>
      </c>
      <c r="C1069" t="s">
        <v>40</v>
      </c>
      <c r="D1069" t="s">
        <v>118</v>
      </c>
      <c r="E1069" t="s">
        <v>119</v>
      </c>
      <c r="F1069" t="s">
        <v>22</v>
      </c>
      <c r="H1069" t="str">
        <f t="shared" si="58"/>
        <v>0.0</v>
      </c>
      <c r="J1069" t="s">
        <v>834</v>
      </c>
      <c r="K1069" t="s">
        <v>34</v>
      </c>
      <c r="L1069" t="s">
        <v>44</v>
      </c>
    </row>
    <row r="1070" spans="1:14" x14ac:dyDescent="0.3">
      <c r="A1070">
        <v>4</v>
      </c>
      <c r="B1070" t="s">
        <v>835</v>
      </c>
      <c r="C1070" t="s">
        <v>36</v>
      </c>
      <c r="D1070" t="s">
        <v>67</v>
      </c>
      <c r="E1070" t="s">
        <v>836</v>
      </c>
      <c r="F1070" t="s">
        <v>22</v>
      </c>
      <c r="H1070" t="str">
        <f t="shared" si="58"/>
        <v>0.0</v>
      </c>
      <c r="K1070" t="s">
        <v>34</v>
      </c>
    </row>
    <row r="1071" spans="1:14" x14ac:dyDescent="0.3">
      <c r="A1071">
        <v>4</v>
      </c>
      <c r="B1071" t="s">
        <v>165</v>
      </c>
      <c r="C1071" t="s">
        <v>166</v>
      </c>
      <c r="D1071" t="s">
        <v>163</v>
      </c>
      <c r="E1071" t="s">
        <v>167</v>
      </c>
      <c r="F1071" t="s">
        <v>22</v>
      </c>
      <c r="H1071" t="str">
        <f t="shared" si="58"/>
        <v>0.0</v>
      </c>
      <c r="J1071" t="s">
        <v>837</v>
      </c>
      <c r="K1071" t="s">
        <v>34</v>
      </c>
      <c r="L1071" t="s">
        <v>44</v>
      </c>
    </row>
    <row r="1072" spans="1:14" x14ac:dyDescent="0.3">
      <c r="A1072">
        <v>4</v>
      </c>
      <c r="B1072">
        <v>101744409</v>
      </c>
      <c r="C1072" t="s">
        <v>15</v>
      </c>
      <c r="D1072" t="s">
        <v>20</v>
      </c>
      <c r="E1072" t="s">
        <v>838</v>
      </c>
      <c r="F1072" t="s">
        <v>22</v>
      </c>
      <c r="G1072" t="s">
        <v>19</v>
      </c>
      <c r="H1072" t="str">
        <f t="shared" si="58"/>
        <v>0.0</v>
      </c>
      <c r="I1072" t="str">
        <f>"0010"</f>
        <v>0010</v>
      </c>
      <c r="J1072" t="s">
        <v>839</v>
      </c>
      <c r="K1072" t="s">
        <v>24</v>
      </c>
      <c r="N1072" t="s">
        <v>28</v>
      </c>
    </row>
    <row r="1073" spans="1:14" x14ac:dyDescent="0.3">
      <c r="A1073">
        <v>4</v>
      </c>
      <c r="B1073">
        <v>101881611</v>
      </c>
      <c r="C1073" t="s">
        <v>15</v>
      </c>
      <c r="D1073" t="s">
        <v>59</v>
      </c>
      <c r="E1073" t="s">
        <v>840</v>
      </c>
      <c r="F1073" t="s">
        <v>22</v>
      </c>
      <c r="G1073" t="s">
        <v>19</v>
      </c>
      <c r="H1073" t="str">
        <f t="shared" si="58"/>
        <v>0.0</v>
      </c>
      <c r="I1073" t="str">
        <f>"0020"</f>
        <v>0020</v>
      </c>
      <c r="J1073" t="s">
        <v>673</v>
      </c>
      <c r="K1073" t="s">
        <v>24</v>
      </c>
      <c r="N1073" t="s">
        <v>28</v>
      </c>
    </row>
    <row r="1074" spans="1:14" x14ac:dyDescent="0.3">
      <c r="A1074">
        <v>3</v>
      </c>
      <c r="B1074">
        <v>102104908</v>
      </c>
      <c r="C1074" t="s">
        <v>15</v>
      </c>
      <c r="D1074" t="s">
        <v>16</v>
      </c>
      <c r="E1074" t="s">
        <v>841</v>
      </c>
      <c r="F1074" t="s">
        <v>22</v>
      </c>
      <c r="G1074" t="s">
        <v>19</v>
      </c>
      <c r="H1074">
        <v>1</v>
      </c>
      <c r="I1074" t="str">
        <f>"0009"</f>
        <v>0009</v>
      </c>
      <c r="K1074" t="s">
        <v>24</v>
      </c>
      <c r="N1074" t="s">
        <v>25</v>
      </c>
    </row>
    <row r="1075" spans="1:14" x14ac:dyDescent="0.3">
      <c r="A1075">
        <v>4</v>
      </c>
      <c r="B1075" t="s">
        <v>45</v>
      </c>
      <c r="C1075" t="s">
        <v>46</v>
      </c>
      <c r="D1075" t="s">
        <v>47</v>
      </c>
      <c r="E1075" t="s">
        <v>48</v>
      </c>
      <c r="F1075" t="s">
        <v>22</v>
      </c>
      <c r="H1075" t="str">
        <f t="shared" ref="H1075:H1080" si="59">"0.0"</f>
        <v>0.0</v>
      </c>
      <c r="J1075" t="s">
        <v>108</v>
      </c>
      <c r="K1075" t="s">
        <v>34</v>
      </c>
    </row>
    <row r="1076" spans="1:14" x14ac:dyDescent="0.3">
      <c r="A1076">
        <v>4</v>
      </c>
      <c r="B1076" t="s">
        <v>204</v>
      </c>
      <c r="C1076" t="s">
        <v>40</v>
      </c>
      <c r="D1076" t="s">
        <v>205</v>
      </c>
      <c r="E1076" t="s">
        <v>206</v>
      </c>
      <c r="F1076" t="s">
        <v>22</v>
      </c>
      <c r="H1076" t="str">
        <f t="shared" si="59"/>
        <v>0.0</v>
      </c>
      <c r="J1076" t="s">
        <v>97</v>
      </c>
      <c r="K1076" t="s">
        <v>34</v>
      </c>
      <c r="L1076" t="s">
        <v>44</v>
      </c>
    </row>
    <row r="1077" spans="1:14" x14ac:dyDescent="0.3">
      <c r="A1077">
        <v>4</v>
      </c>
      <c r="B1077" t="s">
        <v>280</v>
      </c>
      <c r="C1077" t="s">
        <v>281</v>
      </c>
      <c r="D1077" t="s">
        <v>67</v>
      </c>
      <c r="E1077" t="s">
        <v>282</v>
      </c>
      <c r="F1077" t="s">
        <v>22</v>
      </c>
      <c r="H1077" t="str">
        <f t="shared" si="59"/>
        <v>0.0</v>
      </c>
      <c r="J1077" t="s">
        <v>802</v>
      </c>
      <c r="K1077" t="s">
        <v>34</v>
      </c>
    </row>
    <row r="1078" spans="1:14" x14ac:dyDescent="0.3">
      <c r="A1078">
        <v>4</v>
      </c>
      <c r="B1078" t="s">
        <v>123</v>
      </c>
      <c r="C1078" t="s">
        <v>30</v>
      </c>
      <c r="D1078" t="s">
        <v>99</v>
      </c>
      <c r="E1078" t="s">
        <v>124</v>
      </c>
      <c r="F1078" t="s">
        <v>22</v>
      </c>
      <c r="H1078" t="str">
        <f t="shared" si="59"/>
        <v>0.0</v>
      </c>
      <c r="J1078" t="s">
        <v>33</v>
      </c>
      <c r="K1078" t="s">
        <v>34</v>
      </c>
    </row>
    <row r="1079" spans="1:14" x14ac:dyDescent="0.3">
      <c r="A1079">
        <v>4</v>
      </c>
      <c r="B1079" t="s">
        <v>126</v>
      </c>
      <c r="C1079" t="s">
        <v>40</v>
      </c>
      <c r="D1079" t="s">
        <v>127</v>
      </c>
      <c r="E1079" t="s">
        <v>128</v>
      </c>
      <c r="F1079" t="s">
        <v>22</v>
      </c>
      <c r="H1079" t="str">
        <f t="shared" si="59"/>
        <v>0.0</v>
      </c>
      <c r="J1079" t="s">
        <v>842</v>
      </c>
      <c r="K1079" t="s">
        <v>34</v>
      </c>
      <c r="L1079" t="s">
        <v>44</v>
      </c>
    </row>
    <row r="1080" spans="1:14" x14ac:dyDescent="0.3">
      <c r="A1080">
        <v>4</v>
      </c>
      <c r="B1080" t="s">
        <v>843</v>
      </c>
      <c r="C1080" t="s">
        <v>36</v>
      </c>
      <c r="D1080" t="s">
        <v>16</v>
      </c>
      <c r="E1080" t="s">
        <v>844</v>
      </c>
      <c r="F1080" t="s">
        <v>22</v>
      </c>
      <c r="H1080" t="str">
        <f t="shared" si="59"/>
        <v>0.0</v>
      </c>
      <c r="K1080" t="s">
        <v>34</v>
      </c>
    </row>
    <row r="1081" spans="1:14" x14ac:dyDescent="0.3">
      <c r="A1081">
        <v>3</v>
      </c>
      <c r="B1081">
        <v>102772681</v>
      </c>
      <c r="C1081" t="s">
        <v>15</v>
      </c>
      <c r="D1081" t="s">
        <v>59</v>
      </c>
      <c r="E1081" t="s">
        <v>845</v>
      </c>
      <c r="F1081" t="s">
        <v>22</v>
      </c>
      <c r="G1081" t="s">
        <v>19</v>
      </c>
      <c r="H1081">
        <v>1</v>
      </c>
      <c r="I1081" t="str">
        <f>"0010"</f>
        <v>0010</v>
      </c>
      <c r="K1081" t="s">
        <v>24</v>
      </c>
      <c r="N1081" t="s">
        <v>25</v>
      </c>
    </row>
    <row r="1082" spans="1:14" x14ac:dyDescent="0.3">
      <c r="A1082">
        <v>4</v>
      </c>
      <c r="B1082" t="s">
        <v>45</v>
      </c>
      <c r="C1082" t="s">
        <v>46</v>
      </c>
      <c r="D1082" t="s">
        <v>47</v>
      </c>
      <c r="E1082" t="s">
        <v>48</v>
      </c>
      <c r="F1082" t="s">
        <v>22</v>
      </c>
      <c r="H1082" t="str">
        <f>"0.0"</f>
        <v>0.0</v>
      </c>
      <c r="J1082" t="s">
        <v>846</v>
      </c>
      <c r="K1082" t="s">
        <v>34</v>
      </c>
    </row>
    <row r="1083" spans="1:14" x14ac:dyDescent="0.3">
      <c r="A1083">
        <v>4</v>
      </c>
      <c r="B1083" t="s">
        <v>847</v>
      </c>
      <c r="C1083" t="s">
        <v>36</v>
      </c>
      <c r="D1083" t="s">
        <v>16</v>
      </c>
      <c r="E1083" t="s">
        <v>848</v>
      </c>
      <c r="F1083" t="s">
        <v>22</v>
      </c>
      <c r="H1083" t="str">
        <f>"0.0"</f>
        <v>0.0</v>
      </c>
      <c r="K1083" t="s">
        <v>34</v>
      </c>
    </row>
    <row r="1084" spans="1:14" x14ac:dyDescent="0.3">
      <c r="A1084">
        <v>4</v>
      </c>
      <c r="B1084">
        <v>101595991</v>
      </c>
      <c r="C1084" t="s">
        <v>15</v>
      </c>
      <c r="D1084" t="s">
        <v>59</v>
      </c>
      <c r="E1084" t="s">
        <v>849</v>
      </c>
      <c r="F1084" t="s">
        <v>22</v>
      </c>
      <c r="G1084" t="s">
        <v>19</v>
      </c>
      <c r="H1084">
        <v>2</v>
      </c>
      <c r="I1084" t="str">
        <f>"0001"</f>
        <v>0001</v>
      </c>
      <c r="K1084" t="s">
        <v>24</v>
      </c>
      <c r="N1084" t="s">
        <v>25</v>
      </c>
    </row>
    <row r="1085" spans="1:14" x14ac:dyDescent="0.3">
      <c r="A1085">
        <v>4</v>
      </c>
      <c r="B1085">
        <v>102722871</v>
      </c>
      <c r="C1085" t="s">
        <v>15</v>
      </c>
      <c r="D1085" t="s">
        <v>67</v>
      </c>
      <c r="E1085" t="s">
        <v>850</v>
      </c>
      <c r="F1085" t="s">
        <v>22</v>
      </c>
      <c r="G1085" t="s">
        <v>19</v>
      </c>
      <c r="H1085">
        <v>2</v>
      </c>
      <c r="I1085" t="str">
        <f>"0002"</f>
        <v>0002</v>
      </c>
      <c r="K1085" t="s">
        <v>24</v>
      </c>
      <c r="N1085" t="s">
        <v>25</v>
      </c>
    </row>
    <row r="1086" spans="1:14" x14ac:dyDescent="0.3">
      <c r="A1086">
        <v>4</v>
      </c>
      <c r="B1086">
        <v>102722872</v>
      </c>
      <c r="C1086" t="s">
        <v>15</v>
      </c>
      <c r="D1086" t="s">
        <v>67</v>
      </c>
      <c r="E1086" t="s">
        <v>851</v>
      </c>
      <c r="F1086" t="s">
        <v>22</v>
      </c>
      <c r="G1086" t="s">
        <v>19</v>
      </c>
      <c r="H1086">
        <v>1</v>
      </c>
      <c r="I1086" t="str">
        <f>"0003"</f>
        <v>0003</v>
      </c>
      <c r="K1086" t="s">
        <v>24</v>
      </c>
      <c r="N1086" t="s">
        <v>25</v>
      </c>
    </row>
    <row r="1087" spans="1:14" x14ac:dyDescent="0.3">
      <c r="A1087">
        <v>4</v>
      </c>
      <c r="B1087">
        <v>101560736</v>
      </c>
      <c r="C1087" t="s">
        <v>15</v>
      </c>
      <c r="D1087" t="s">
        <v>59</v>
      </c>
      <c r="E1087" t="s">
        <v>852</v>
      </c>
      <c r="F1087" t="s">
        <v>22</v>
      </c>
      <c r="G1087" t="s">
        <v>19</v>
      </c>
      <c r="H1087">
        <v>2</v>
      </c>
      <c r="I1087" t="str">
        <f>"0004"</f>
        <v>0004</v>
      </c>
      <c r="K1087" t="s">
        <v>24</v>
      </c>
      <c r="N1087" t="s">
        <v>25</v>
      </c>
    </row>
    <row r="1088" spans="1:14" x14ac:dyDescent="0.3">
      <c r="A1088">
        <v>3</v>
      </c>
      <c r="B1088">
        <v>101665084</v>
      </c>
      <c r="C1088" t="s">
        <v>15</v>
      </c>
      <c r="D1088" t="s">
        <v>67</v>
      </c>
      <c r="E1088" t="s">
        <v>853</v>
      </c>
      <c r="F1088" t="s">
        <v>22</v>
      </c>
      <c r="G1088" t="s">
        <v>19</v>
      </c>
      <c r="H1088">
        <v>1</v>
      </c>
      <c r="I1088" t="str">
        <f>"0011"</f>
        <v>0011</v>
      </c>
      <c r="K1088" t="s">
        <v>24</v>
      </c>
      <c r="N1088" t="s">
        <v>25</v>
      </c>
    </row>
    <row r="1089" spans="1:14" x14ac:dyDescent="0.3">
      <c r="A1089">
        <v>4</v>
      </c>
      <c r="B1089" t="s">
        <v>204</v>
      </c>
      <c r="C1089" t="s">
        <v>40</v>
      </c>
      <c r="D1089" t="s">
        <v>205</v>
      </c>
      <c r="E1089" t="s">
        <v>206</v>
      </c>
      <c r="F1089" t="s">
        <v>22</v>
      </c>
      <c r="H1089" t="str">
        <f>"0.0"</f>
        <v>0.0</v>
      </c>
      <c r="J1089" t="s">
        <v>97</v>
      </c>
      <c r="K1089" t="s">
        <v>34</v>
      </c>
      <c r="L1089" t="s">
        <v>44</v>
      </c>
    </row>
    <row r="1090" spans="1:14" x14ac:dyDescent="0.3">
      <c r="A1090">
        <v>4</v>
      </c>
      <c r="B1090" t="s">
        <v>113</v>
      </c>
      <c r="C1090" t="s">
        <v>30</v>
      </c>
      <c r="D1090" t="s">
        <v>87</v>
      </c>
      <c r="E1090" t="s">
        <v>114</v>
      </c>
      <c r="F1090" t="s">
        <v>22</v>
      </c>
      <c r="H1090" t="str">
        <f>"0.0"</f>
        <v>0.0</v>
      </c>
      <c r="K1090" t="s">
        <v>34</v>
      </c>
    </row>
    <row r="1091" spans="1:14" x14ac:dyDescent="0.3">
      <c r="A1091">
        <v>4</v>
      </c>
      <c r="B1091" t="s">
        <v>854</v>
      </c>
      <c r="C1091" t="s">
        <v>36</v>
      </c>
      <c r="D1091" t="s">
        <v>67</v>
      </c>
      <c r="E1091" t="s">
        <v>855</v>
      </c>
      <c r="F1091" t="s">
        <v>22</v>
      </c>
      <c r="H1091" t="str">
        <f>"0.0"</f>
        <v>0.0</v>
      </c>
      <c r="K1091" t="s">
        <v>34</v>
      </c>
    </row>
    <row r="1092" spans="1:14" x14ac:dyDescent="0.3">
      <c r="A1092">
        <v>4</v>
      </c>
      <c r="B1092" t="s">
        <v>126</v>
      </c>
      <c r="C1092" t="s">
        <v>40</v>
      </c>
      <c r="D1092" t="s">
        <v>127</v>
      </c>
      <c r="E1092" t="s">
        <v>128</v>
      </c>
      <c r="F1092" t="s">
        <v>22</v>
      </c>
      <c r="H1092" t="str">
        <f>"0.0"</f>
        <v>0.0</v>
      </c>
      <c r="J1092" t="s">
        <v>129</v>
      </c>
      <c r="K1092" t="s">
        <v>34</v>
      </c>
      <c r="L1092" t="s">
        <v>44</v>
      </c>
    </row>
    <row r="1093" spans="1:14" x14ac:dyDescent="0.3">
      <c r="A1093">
        <v>4</v>
      </c>
      <c r="B1093" t="s">
        <v>45</v>
      </c>
      <c r="C1093" t="s">
        <v>46</v>
      </c>
      <c r="D1093" t="s">
        <v>47</v>
      </c>
      <c r="E1093" t="s">
        <v>48</v>
      </c>
      <c r="F1093" t="s">
        <v>22</v>
      </c>
      <c r="H1093" t="str">
        <f>"0.0"</f>
        <v>0.0</v>
      </c>
      <c r="J1093" t="s">
        <v>108</v>
      </c>
      <c r="K1093" t="s">
        <v>34</v>
      </c>
    </row>
    <row r="1094" spans="1:14" x14ac:dyDescent="0.3">
      <c r="A1094">
        <v>3</v>
      </c>
      <c r="B1094">
        <v>101765014</v>
      </c>
      <c r="C1094" t="s">
        <v>15</v>
      </c>
      <c r="D1094" t="s">
        <v>59</v>
      </c>
      <c r="E1094" t="s">
        <v>856</v>
      </c>
      <c r="F1094" t="s">
        <v>22</v>
      </c>
      <c r="G1094" t="s">
        <v>19</v>
      </c>
      <c r="H1094">
        <v>1</v>
      </c>
      <c r="I1094" t="str">
        <f>"0012"</f>
        <v>0012</v>
      </c>
      <c r="K1094" t="s">
        <v>24</v>
      </c>
      <c r="N1094" t="s">
        <v>25</v>
      </c>
    </row>
    <row r="1095" spans="1:14" x14ac:dyDescent="0.3">
      <c r="A1095">
        <v>4</v>
      </c>
      <c r="B1095" t="s">
        <v>204</v>
      </c>
      <c r="C1095" t="s">
        <v>40</v>
      </c>
      <c r="D1095" t="s">
        <v>205</v>
      </c>
      <c r="E1095" t="s">
        <v>206</v>
      </c>
      <c r="F1095" t="s">
        <v>22</v>
      </c>
      <c r="H1095" t="str">
        <f>"0.0"</f>
        <v>0.0</v>
      </c>
      <c r="J1095" t="s">
        <v>97</v>
      </c>
      <c r="K1095" t="s">
        <v>34</v>
      </c>
      <c r="L1095" t="s">
        <v>44</v>
      </c>
    </row>
    <row r="1096" spans="1:14" x14ac:dyDescent="0.3">
      <c r="A1096">
        <v>4</v>
      </c>
      <c r="B1096" t="s">
        <v>126</v>
      </c>
      <c r="C1096" t="s">
        <v>40</v>
      </c>
      <c r="D1096" t="s">
        <v>127</v>
      </c>
      <c r="E1096" t="s">
        <v>128</v>
      </c>
      <c r="F1096" t="s">
        <v>22</v>
      </c>
      <c r="H1096" t="str">
        <f>"0.0"</f>
        <v>0.0</v>
      </c>
      <c r="J1096" t="s">
        <v>842</v>
      </c>
      <c r="K1096" t="s">
        <v>34</v>
      </c>
      <c r="L1096" t="s">
        <v>44</v>
      </c>
    </row>
    <row r="1097" spans="1:14" x14ac:dyDescent="0.3">
      <c r="A1097">
        <v>4</v>
      </c>
      <c r="B1097" t="s">
        <v>857</v>
      </c>
      <c r="C1097" t="s">
        <v>36</v>
      </c>
      <c r="D1097" t="s">
        <v>59</v>
      </c>
      <c r="E1097" t="s">
        <v>858</v>
      </c>
      <c r="F1097" t="s">
        <v>22</v>
      </c>
      <c r="H1097" t="str">
        <f>"0.0"</f>
        <v>0.0</v>
      </c>
      <c r="K1097" t="s">
        <v>34</v>
      </c>
    </row>
    <row r="1098" spans="1:14" x14ac:dyDescent="0.3">
      <c r="A1098">
        <v>4</v>
      </c>
      <c r="B1098" t="s">
        <v>45</v>
      </c>
      <c r="C1098" t="s">
        <v>46</v>
      </c>
      <c r="D1098" t="s">
        <v>47</v>
      </c>
      <c r="E1098" t="s">
        <v>48</v>
      </c>
      <c r="F1098" t="s">
        <v>22</v>
      </c>
      <c r="H1098" t="str">
        <f>"0.0"</f>
        <v>0.0</v>
      </c>
      <c r="J1098" t="s">
        <v>859</v>
      </c>
      <c r="K1098" t="s">
        <v>34</v>
      </c>
    </row>
    <row r="1099" spans="1:14" x14ac:dyDescent="0.3">
      <c r="A1099">
        <v>4</v>
      </c>
      <c r="B1099" t="s">
        <v>113</v>
      </c>
      <c r="C1099" t="s">
        <v>30</v>
      </c>
      <c r="D1099" t="s">
        <v>87</v>
      </c>
      <c r="E1099" t="s">
        <v>114</v>
      </c>
      <c r="F1099" t="s">
        <v>22</v>
      </c>
      <c r="H1099" t="str">
        <f>"0.0"</f>
        <v>0.0</v>
      </c>
      <c r="J1099" t="s">
        <v>33</v>
      </c>
      <c r="K1099" t="s">
        <v>34</v>
      </c>
    </row>
    <row r="1100" spans="1:14" x14ac:dyDescent="0.3">
      <c r="A1100">
        <v>3</v>
      </c>
      <c r="B1100">
        <v>101723664</v>
      </c>
      <c r="C1100" t="s">
        <v>15</v>
      </c>
      <c r="D1100" t="s">
        <v>59</v>
      </c>
      <c r="E1100" t="s">
        <v>860</v>
      </c>
      <c r="F1100" t="s">
        <v>22</v>
      </c>
      <c r="G1100" t="s">
        <v>19</v>
      </c>
      <c r="H1100">
        <v>9</v>
      </c>
      <c r="I1100" t="str">
        <f>"0013"</f>
        <v>0013</v>
      </c>
      <c r="K1100" t="s">
        <v>24</v>
      </c>
      <c r="N1100" t="s">
        <v>25</v>
      </c>
    </row>
    <row r="1101" spans="1:14" x14ac:dyDescent="0.3">
      <c r="A1101">
        <v>4</v>
      </c>
      <c r="B1101" t="s">
        <v>45</v>
      </c>
      <c r="C1101" t="s">
        <v>46</v>
      </c>
      <c r="D1101" t="s">
        <v>47</v>
      </c>
      <c r="E1101" t="s">
        <v>48</v>
      </c>
      <c r="F1101" t="s">
        <v>22</v>
      </c>
      <c r="H1101" t="str">
        <f>"0.0"</f>
        <v>0.0</v>
      </c>
      <c r="J1101" t="s">
        <v>386</v>
      </c>
      <c r="K1101" t="s">
        <v>34</v>
      </c>
    </row>
    <row r="1102" spans="1:14" x14ac:dyDescent="0.3">
      <c r="A1102">
        <v>4</v>
      </c>
      <c r="B1102" t="s">
        <v>178</v>
      </c>
      <c r="C1102" t="s">
        <v>142</v>
      </c>
      <c r="D1102" t="s">
        <v>127</v>
      </c>
      <c r="E1102" t="s">
        <v>179</v>
      </c>
      <c r="F1102" t="s">
        <v>22</v>
      </c>
      <c r="H1102" t="str">
        <f>"0.0"</f>
        <v>0.0</v>
      </c>
      <c r="J1102" t="s">
        <v>228</v>
      </c>
      <c r="K1102" t="s">
        <v>34</v>
      </c>
    </row>
    <row r="1103" spans="1:14" x14ac:dyDescent="0.3">
      <c r="A1103">
        <v>4</v>
      </c>
      <c r="B1103" t="s">
        <v>29</v>
      </c>
      <c r="C1103" t="s">
        <v>30</v>
      </c>
      <c r="D1103" t="s">
        <v>31</v>
      </c>
      <c r="E1103" t="s">
        <v>32</v>
      </c>
      <c r="F1103" t="s">
        <v>22</v>
      </c>
      <c r="H1103" t="str">
        <f>"0.0"</f>
        <v>0.0</v>
      </c>
      <c r="J1103" t="s">
        <v>33</v>
      </c>
      <c r="K1103" t="s">
        <v>34</v>
      </c>
    </row>
    <row r="1104" spans="1:14" x14ac:dyDescent="0.3">
      <c r="A1104">
        <v>4</v>
      </c>
      <c r="B1104" t="s">
        <v>861</v>
      </c>
      <c r="C1104" t="s">
        <v>36</v>
      </c>
      <c r="D1104" t="s">
        <v>59</v>
      </c>
      <c r="E1104" t="s">
        <v>862</v>
      </c>
      <c r="F1104" t="s">
        <v>22</v>
      </c>
      <c r="H1104" t="str">
        <f>"0.0"</f>
        <v>0.0</v>
      </c>
      <c r="K1104" t="s">
        <v>34</v>
      </c>
    </row>
    <row r="1105" spans="1:14" x14ac:dyDescent="0.3">
      <c r="A1105">
        <v>4</v>
      </c>
      <c r="B1105" t="s">
        <v>204</v>
      </c>
      <c r="C1105" t="s">
        <v>40</v>
      </c>
      <c r="D1105" t="s">
        <v>205</v>
      </c>
      <c r="E1105" t="s">
        <v>206</v>
      </c>
      <c r="F1105" t="s">
        <v>22</v>
      </c>
      <c r="H1105" t="str">
        <f>"0.0"</f>
        <v>0.0</v>
      </c>
      <c r="J1105" t="s">
        <v>97</v>
      </c>
      <c r="K1105" t="s">
        <v>34</v>
      </c>
      <c r="L1105" t="s">
        <v>44</v>
      </c>
    </row>
    <row r="1106" spans="1:14" x14ac:dyDescent="0.3">
      <c r="A1106">
        <v>3</v>
      </c>
      <c r="B1106">
        <v>102774091</v>
      </c>
      <c r="C1106" t="s">
        <v>15</v>
      </c>
      <c r="D1106" t="s">
        <v>20</v>
      </c>
      <c r="E1106" t="s">
        <v>863</v>
      </c>
      <c r="F1106" t="s">
        <v>22</v>
      </c>
      <c r="G1106" t="s">
        <v>19</v>
      </c>
      <c r="H1106">
        <v>1</v>
      </c>
      <c r="I1106" t="str">
        <f>"0014"</f>
        <v>0014</v>
      </c>
      <c r="K1106" t="s">
        <v>24</v>
      </c>
      <c r="N1106" t="s">
        <v>25</v>
      </c>
    </row>
    <row r="1107" spans="1:14" x14ac:dyDescent="0.3">
      <c r="A1107">
        <v>4</v>
      </c>
      <c r="B1107" t="s">
        <v>109</v>
      </c>
      <c r="C1107" t="s">
        <v>46</v>
      </c>
      <c r="D1107" t="s">
        <v>110</v>
      </c>
      <c r="E1107" t="s">
        <v>111</v>
      </c>
      <c r="F1107" t="s">
        <v>22</v>
      </c>
      <c r="H1107" t="str">
        <f t="shared" ref="H1107:H1113" si="60">"0.0"</f>
        <v>0.0</v>
      </c>
      <c r="J1107" t="s">
        <v>864</v>
      </c>
      <c r="K1107" t="s">
        <v>34</v>
      </c>
      <c r="L1107" t="s">
        <v>44</v>
      </c>
    </row>
    <row r="1108" spans="1:14" x14ac:dyDescent="0.3">
      <c r="A1108">
        <v>4</v>
      </c>
      <c r="B1108" t="s">
        <v>45</v>
      </c>
      <c r="C1108" t="s">
        <v>46</v>
      </c>
      <c r="D1108" t="s">
        <v>47</v>
      </c>
      <c r="E1108" t="s">
        <v>48</v>
      </c>
      <c r="F1108" t="s">
        <v>22</v>
      </c>
      <c r="H1108" t="str">
        <f t="shared" si="60"/>
        <v>0.0</v>
      </c>
      <c r="J1108" t="s">
        <v>108</v>
      </c>
      <c r="K1108" t="s">
        <v>34</v>
      </c>
    </row>
    <row r="1109" spans="1:14" x14ac:dyDescent="0.3">
      <c r="A1109">
        <v>4</v>
      </c>
      <c r="B1109" t="s">
        <v>204</v>
      </c>
      <c r="C1109" t="s">
        <v>40</v>
      </c>
      <c r="D1109" t="s">
        <v>205</v>
      </c>
      <c r="E1109" t="s">
        <v>206</v>
      </c>
      <c r="F1109" t="s">
        <v>22</v>
      </c>
      <c r="H1109" t="str">
        <f t="shared" si="60"/>
        <v>0.0</v>
      </c>
      <c r="J1109" t="s">
        <v>865</v>
      </c>
      <c r="K1109" t="s">
        <v>34</v>
      </c>
      <c r="L1109" t="s">
        <v>44</v>
      </c>
    </row>
    <row r="1110" spans="1:14" x14ac:dyDescent="0.3">
      <c r="A1110">
        <v>4</v>
      </c>
      <c r="B1110" t="s">
        <v>237</v>
      </c>
      <c r="C1110" t="s">
        <v>40</v>
      </c>
      <c r="D1110" t="s">
        <v>238</v>
      </c>
      <c r="E1110" t="s">
        <v>239</v>
      </c>
      <c r="F1110" t="s">
        <v>22</v>
      </c>
      <c r="H1110" t="str">
        <f t="shared" si="60"/>
        <v>0.0</v>
      </c>
      <c r="J1110" t="s">
        <v>240</v>
      </c>
      <c r="K1110" t="s">
        <v>34</v>
      </c>
    </row>
    <row r="1111" spans="1:14" x14ac:dyDescent="0.3">
      <c r="A1111">
        <v>4</v>
      </c>
      <c r="B1111" t="s">
        <v>234</v>
      </c>
      <c r="C1111" t="s">
        <v>30</v>
      </c>
      <c r="D1111" t="s">
        <v>59</v>
      </c>
      <c r="E1111" t="s">
        <v>235</v>
      </c>
      <c r="F1111" t="s">
        <v>22</v>
      </c>
      <c r="H1111" t="str">
        <f t="shared" si="60"/>
        <v>0.0</v>
      </c>
      <c r="J1111" t="s">
        <v>33</v>
      </c>
      <c r="K1111" t="s">
        <v>34</v>
      </c>
    </row>
    <row r="1112" spans="1:14" x14ac:dyDescent="0.3">
      <c r="A1112">
        <v>4</v>
      </c>
      <c r="B1112" t="s">
        <v>866</v>
      </c>
      <c r="C1112" t="s">
        <v>36</v>
      </c>
      <c r="D1112" t="s">
        <v>20</v>
      </c>
      <c r="E1112" t="s">
        <v>867</v>
      </c>
      <c r="F1112" t="s">
        <v>22</v>
      </c>
      <c r="H1112" t="str">
        <f t="shared" si="60"/>
        <v>0.0</v>
      </c>
      <c r="K1112" t="s">
        <v>34</v>
      </c>
    </row>
    <row r="1113" spans="1:14" x14ac:dyDescent="0.3">
      <c r="A1113">
        <v>4</v>
      </c>
      <c r="B1113">
        <v>102707696</v>
      </c>
      <c r="C1113" t="s">
        <v>46</v>
      </c>
      <c r="D1113" t="s">
        <v>16</v>
      </c>
      <c r="E1113" t="s">
        <v>241</v>
      </c>
      <c r="F1113" t="s">
        <v>22</v>
      </c>
      <c r="H1113" t="str">
        <f t="shared" si="60"/>
        <v>0.0</v>
      </c>
      <c r="J1113" t="s">
        <v>242</v>
      </c>
      <c r="K1113" t="s">
        <v>34</v>
      </c>
      <c r="L1113" t="s">
        <v>243</v>
      </c>
    </row>
    <row r="1114" spans="1:14" x14ac:dyDescent="0.3">
      <c r="A1114">
        <v>3</v>
      </c>
      <c r="B1114">
        <v>101723860</v>
      </c>
      <c r="C1114" t="s">
        <v>15</v>
      </c>
      <c r="D1114" t="s">
        <v>59</v>
      </c>
      <c r="E1114" t="s">
        <v>868</v>
      </c>
      <c r="F1114" t="s">
        <v>22</v>
      </c>
      <c r="G1114" t="s">
        <v>19</v>
      </c>
      <c r="H1114">
        <v>9</v>
      </c>
      <c r="I1114" t="str">
        <f>"0015"</f>
        <v>0015</v>
      </c>
      <c r="K1114" t="s">
        <v>24</v>
      </c>
      <c r="N1114" t="s">
        <v>25</v>
      </c>
    </row>
    <row r="1115" spans="1:14" x14ac:dyDescent="0.3">
      <c r="A1115">
        <v>4</v>
      </c>
      <c r="B1115" t="s">
        <v>29</v>
      </c>
      <c r="C1115" t="s">
        <v>30</v>
      </c>
      <c r="D1115" t="s">
        <v>31</v>
      </c>
      <c r="E1115" t="s">
        <v>32</v>
      </c>
      <c r="F1115" t="s">
        <v>22</v>
      </c>
      <c r="H1115" t="str">
        <f>"0.0"</f>
        <v>0.0</v>
      </c>
      <c r="J1115" t="s">
        <v>33</v>
      </c>
      <c r="K1115" t="s">
        <v>34</v>
      </c>
    </row>
    <row r="1116" spans="1:14" x14ac:dyDescent="0.3">
      <c r="A1116">
        <v>4</v>
      </c>
      <c r="B1116" t="s">
        <v>204</v>
      </c>
      <c r="C1116" t="s">
        <v>40</v>
      </c>
      <c r="D1116" t="s">
        <v>205</v>
      </c>
      <c r="E1116" t="s">
        <v>206</v>
      </c>
      <c r="F1116" t="s">
        <v>22</v>
      </c>
      <c r="H1116" t="str">
        <f>"0.0"</f>
        <v>0.0</v>
      </c>
      <c r="J1116" t="s">
        <v>97</v>
      </c>
      <c r="K1116" t="s">
        <v>34</v>
      </c>
      <c r="L1116" t="s">
        <v>44</v>
      </c>
    </row>
    <row r="1117" spans="1:14" x14ac:dyDescent="0.3">
      <c r="A1117">
        <v>4</v>
      </c>
      <c r="B1117" t="s">
        <v>869</v>
      </c>
      <c r="C1117" t="s">
        <v>36</v>
      </c>
      <c r="D1117" t="s">
        <v>59</v>
      </c>
      <c r="E1117" t="s">
        <v>870</v>
      </c>
      <c r="F1117" t="s">
        <v>22</v>
      </c>
      <c r="H1117" t="str">
        <f>"0.0"</f>
        <v>0.0</v>
      </c>
      <c r="K1117" t="s">
        <v>34</v>
      </c>
    </row>
    <row r="1118" spans="1:14" x14ac:dyDescent="0.3">
      <c r="A1118">
        <v>4</v>
      </c>
      <c r="B1118" t="s">
        <v>178</v>
      </c>
      <c r="C1118" t="s">
        <v>142</v>
      </c>
      <c r="D1118" t="s">
        <v>127</v>
      </c>
      <c r="E1118" t="s">
        <v>179</v>
      </c>
      <c r="F1118" t="s">
        <v>22</v>
      </c>
      <c r="H1118" t="str">
        <f>"0.0"</f>
        <v>0.0</v>
      </c>
      <c r="J1118" t="s">
        <v>228</v>
      </c>
      <c r="K1118" t="s">
        <v>34</v>
      </c>
    </row>
    <row r="1119" spans="1:14" x14ac:dyDescent="0.3">
      <c r="A1119">
        <v>4</v>
      </c>
      <c r="B1119" t="s">
        <v>45</v>
      </c>
      <c r="C1119" t="s">
        <v>46</v>
      </c>
      <c r="D1119" t="s">
        <v>47</v>
      </c>
      <c r="E1119" t="s">
        <v>48</v>
      </c>
      <c r="F1119" t="s">
        <v>22</v>
      </c>
      <c r="H1119" t="str">
        <f>"0.0"</f>
        <v>0.0</v>
      </c>
      <c r="J1119" t="s">
        <v>386</v>
      </c>
      <c r="K1119" t="s">
        <v>34</v>
      </c>
    </row>
    <row r="1120" spans="1:14" x14ac:dyDescent="0.3">
      <c r="A1120">
        <v>3</v>
      </c>
      <c r="B1120">
        <v>101765026</v>
      </c>
      <c r="C1120" t="s">
        <v>15</v>
      </c>
      <c r="D1120" t="s">
        <v>59</v>
      </c>
      <c r="E1120" t="s">
        <v>871</v>
      </c>
      <c r="F1120" t="s">
        <v>22</v>
      </c>
      <c r="G1120" t="s">
        <v>19</v>
      </c>
      <c r="H1120">
        <v>1</v>
      </c>
      <c r="I1120" t="str">
        <f>"0016"</f>
        <v>0016</v>
      </c>
      <c r="K1120" t="s">
        <v>24</v>
      </c>
      <c r="N1120" t="s">
        <v>25</v>
      </c>
    </row>
    <row r="1121" spans="1:14" x14ac:dyDescent="0.3">
      <c r="A1121">
        <v>4</v>
      </c>
      <c r="B1121" t="s">
        <v>204</v>
      </c>
      <c r="C1121" t="s">
        <v>40</v>
      </c>
      <c r="D1121" t="s">
        <v>205</v>
      </c>
      <c r="E1121" t="s">
        <v>206</v>
      </c>
      <c r="F1121" t="s">
        <v>22</v>
      </c>
      <c r="H1121" t="str">
        <f>"0.0"</f>
        <v>0.0</v>
      </c>
      <c r="J1121" t="s">
        <v>97</v>
      </c>
      <c r="K1121" t="s">
        <v>34</v>
      </c>
      <c r="L1121" t="s">
        <v>44</v>
      </c>
    </row>
    <row r="1122" spans="1:14" x14ac:dyDescent="0.3">
      <c r="A1122">
        <v>4</v>
      </c>
      <c r="B1122" t="s">
        <v>126</v>
      </c>
      <c r="C1122" t="s">
        <v>40</v>
      </c>
      <c r="D1122" t="s">
        <v>127</v>
      </c>
      <c r="E1122" t="s">
        <v>128</v>
      </c>
      <c r="F1122" t="s">
        <v>22</v>
      </c>
      <c r="H1122" t="str">
        <f>"0.0"</f>
        <v>0.0</v>
      </c>
      <c r="J1122" t="s">
        <v>842</v>
      </c>
      <c r="K1122" t="s">
        <v>34</v>
      </c>
      <c r="L1122" t="s">
        <v>44</v>
      </c>
    </row>
    <row r="1123" spans="1:14" x14ac:dyDescent="0.3">
      <c r="A1123">
        <v>4</v>
      </c>
      <c r="B1123" t="s">
        <v>872</v>
      </c>
      <c r="C1123" t="s">
        <v>36</v>
      </c>
      <c r="D1123" t="s">
        <v>59</v>
      </c>
      <c r="E1123" t="s">
        <v>873</v>
      </c>
      <c r="F1123" t="s">
        <v>22</v>
      </c>
      <c r="H1123" t="str">
        <f>"0.0"</f>
        <v>0.0</v>
      </c>
      <c r="K1123" t="s">
        <v>34</v>
      </c>
    </row>
    <row r="1124" spans="1:14" x14ac:dyDescent="0.3">
      <c r="A1124">
        <v>4</v>
      </c>
      <c r="B1124" t="s">
        <v>45</v>
      </c>
      <c r="C1124" t="s">
        <v>46</v>
      </c>
      <c r="D1124" t="s">
        <v>47</v>
      </c>
      <c r="E1124" t="s">
        <v>48</v>
      </c>
      <c r="F1124" t="s">
        <v>22</v>
      </c>
      <c r="H1124" t="str">
        <f>"0.0"</f>
        <v>0.0</v>
      </c>
      <c r="J1124" t="s">
        <v>859</v>
      </c>
      <c r="K1124" t="s">
        <v>34</v>
      </c>
    </row>
    <row r="1125" spans="1:14" x14ac:dyDescent="0.3">
      <c r="A1125">
        <v>4</v>
      </c>
      <c r="B1125" t="s">
        <v>113</v>
      </c>
      <c r="C1125" t="s">
        <v>30</v>
      </c>
      <c r="D1125" t="s">
        <v>87</v>
      </c>
      <c r="E1125" t="s">
        <v>114</v>
      </c>
      <c r="F1125" t="s">
        <v>22</v>
      </c>
      <c r="H1125" t="str">
        <f>"0.0"</f>
        <v>0.0</v>
      </c>
      <c r="J1125" t="s">
        <v>33</v>
      </c>
      <c r="K1125" t="s">
        <v>34</v>
      </c>
    </row>
    <row r="1126" spans="1:14" x14ac:dyDescent="0.3">
      <c r="A1126">
        <v>3</v>
      </c>
      <c r="B1126">
        <v>103075685</v>
      </c>
      <c r="C1126" t="s">
        <v>15</v>
      </c>
      <c r="D1126" t="s">
        <v>16</v>
      </c>
      <c r="E1126" t="s">
        <v>874</v>
      </c>
      <c r="F1126" t="s">
        <v>22</v>
      </c>
      <c r="G1126" t="s">
        <v>19</v>
      </c>
      <c r="H1126">
        <v>1</v>
      </c>
      <c r="I1126" t="str">
        <f>"0017"</f>
        <v>0017</v>
      </c>
      <c r="K1126" t="s">
        <v>24</v>
      </c>
      <c r="N1126" t="s">
        <v>25</v>
      </c>
    </row>
    <row r="1127" spans="1:14" x14ac:dyDescent="0.3">
      <c r="A1127">
        <v>4</v>
      </c>
      <c r="B1127" t="s">
        <v>875</v>
      </c>
      <c r="C1127" t="s">
        <v>36</v>
      </c>
      <c r="D1127" t="s">
        <v>37</v>
      </c>
      <c r="E1127" t="s">
        <v>876</v>
      </c>
      <c r="F1127" t="s">
        <v>22</v>
      </c>
      <c r="H1127" t="str">
        <f t="shared" ref="H1127:H1134" si="61">"0.0"</f>
        <v>0.0</v>
      </c>
      <c r="K1127" t="s">
        <v>34</v>
      </c>
    </row>
    <row r="1128" spans="1:14" x14ac:dyDescent="0.3">
      <c r="A1128">
        <v>4</v>
      </c>
      <c r="B1128" t="s">
        <v>877</v>
      </c>
      <c r="C1128" t="s">
        <v>30</v>
      </c>
      <c r="D1128" t="s">
        <v>87</v>
      </c>
      <c r="E1128" t="s">
        <v>878</v>
      </c>
      <c r="F1128" t="s">
        <v>22</v>
      </c>
      <c r="H1128" t="str">
        <f t="shared" si="61"/>
        <v>0.0</v>
      </c>
      <c r="J1128" t="s">
        <v>33</v>
      </c>
      <c r="K1128" t="s">
        <v>34</v>
      </c>
    </row>
    <row r="1129" spans="1:14" x14ac:dyDescent="0.3">
      <c r="A1129">
        <v>4</v>
      </c>
      <c r="B1129" t="s">
        <v>39</v>
      </c>
      <c r="C1129" t="s">
        <v>40</v>
      </c>
      <c r="D1129" t="s">
        <v>41</v>
      </c>
      <c r="E1129" t="s">
        <v>42</v>
      </c>
      <c r="F1129" t="s">
        <v>22</v>
      </c>
      <c r="H1129" t="str">
        <f t="shared" si="61"/>
        <v>0.0</v>
      </c>
      <c r="J1129" t="s">
        <v>879</v>
      </c>
      <c r="K1129" t="s">
        <v>34</v>
      </c>
      <c r="L1129" t="s">
        <v>44</v>
      </c>
    </row>
    <row r="1130" spans="1:14" x14ac:dyDescent="0.3">
      <c r="A1130">
        <v>4</v>
      </c>
      <c r="B1130" t="s">
        <v>45</v>
      </c>
      <c r="C1130" t="s">
        <v>46</v>
      </c>
      <c r="D1130" t="s">
        <v>47</v>
      </c>
      <c r="E1130" t="s">
        <v>48</v>
      </c>
      <c r="F1130" t="s">
        <v>22</v>
      </c>
      <c r="H1130" t="str">
        <f t="shared" si="61"/>
        <v>0.0</v>
      </c>
      <c r="J1130" t="s">
        <v>108</v>
      </c>
      <c r="K1130" t="s">
        <v>34</v>
      </c>
    </row>
    <row r="1131" spans="1:14" x14ac:dyDescent="0.3">
      <c r="A1131">
        <v>4</v>
      </c>
      <c r="B1131" t="s">
        <v>62</v>
      </c>
      <c r="C1131" t="s">
        <v>40</v>
      </c>
      <c r="D1131" t="s">
        <v>63</v>
      </c>
      <c r="E1131" t="s">
        <v>64</v>
      </c>
      <c r="F1131" t="s">
        <v>22</v>
      </c>
      <c r="H1131" t="str">
        <f t="shared" si="61"/>
        <v>0.0</v>
      </c>
      <c r="J1131" t="s">
        <v>880</v>
      </c>
      <c r="K1131" t="s">
        <v>34</v>
      </c>
      <c r="L1131" t="s">
        <v>44</v>
      </c>
    </row>
    <row r="1132" spans="1:14" x14ac:dyDescent="0.3">
      <c r="A1132">
        <v>4</v>
      </c>
      <c r="B1132" t="s">
        <v>141</v>
      </c>
      <c r="C1132" t="s">
        <v>142</v>
      </c>
      <c r="D1132" t="s">
        <v>87</v>
      </c>
      <c r="E1132" t="s">
        <v>143</v>
      </c>
      <c r="F1132" t="s">
        <v>22</v>
      </c>
      <c r="H1132" t="str">
        <f t="shared" si="61"/>
        <v>0.0</v>
      </c>
      <c r="J1132" t="s">
        <v>187</v>
      </c>
      <c r="K1132" t="s">
        <v>34</v>
      </c>
    </row>
    <row r="1133" spans="1:14" x14ac:dyDescent="0.3">
      <c r="A1133">
        <v>4</v>
      </c>
      <c r="B1133" t="s">
        <v>109</v>
      </c>
      <c r="C1133" t="s">
        <v>46</v>
      </c>
      <c r="D1133" t="s">
        <v>110</v>
      </c>
      <c r="E1133" t="s">
        <v>111</v>
      </c>
      <c r="F1133" t="s">
        <v>22</v>
      </c>
      <c r="H1133" t="str">
        <f t="shared" si="61"/>
        <v>0.0</v>
      </c>
      <c r="J1133" t="s">
        <v>190</v>
      </c>
      <c r="K1133" t="s">
        <v>34</v>
      </c>
      <c r="L1133" t="s">
        <v>44</v>
      </c>
    </row>
    <row r="1134" spans="1:14" x14ac:dyDescent="0.3">
      <c r="A1134">
        <v>4</v>
      </c>
      <c r="B1134" t="s">
        <v>427</v>
      </c>
      <c r="C1134" t="s">
        <v>46</v>
      </c>
      <c r="D1134" t="s">
        <v>127</v>
      </c>
      <c r="E1134" t="s">
        <v>428</v>
      </c>
      <c r="F1134" t="s">
        <v>22</v>
      </c>
      <c r="H1134" t="str">
        <f t="shared" si="61"/>
        <v>0.0</v>
      </c>
      <c r="J1134" t="s">
        <v>810</v>
      </c>
      <c r="K1134" t="s">
        <v>34</v>
      </c>
    </row>
    <row r="1135" spans="1:14" x14ac:dyDescent="0.3">
      <c r="A1135">
        <v>3</v>
      </c>
      <c r="B1135">
        <v>101745438</v>
      </c>
      <c r="C1135" t="s">
        <v>15</v>
      </c>
      <c r="D1135" t="s">
        <v>59</v>
      </c>
      <c r="E1135" t="s">
        <v>881</v>
      </c>
      <c r="F1135" t="s">
        <v>22</v>
      </c>
      <c r="G1135" t="s">
        <v>19</v>
      </c>
      <c r="H1135">
        <v>2</v>
      </c>
      <c r="I1135" t="str">
        <f>"0018"</f>
        <v>0018</v>
      </c>
      <c r="K1135" t="s">
        <v>24</v>
      </c>
      <c r="N1135" t="s">
        <v>25</v>
      </c>
    </row>
    <row r="1136" spans="1:14" x14ac:dyDescent="0.3">
      <c r="A1136">
        <v>4</v>
      </c>
      <c r="B1136" t="s">
        <v>882</v>
      </c>
      <c r="C1136" t="s">
        <v>36</v>
      </c>
      <c r="D1136" t="s">
        <v>59</v>
      </c>
      <c r="E1136" t="s">
        <v>883</v>
      </c>
      <c r="F1136" t="s">
        <v>22</v>
      </c>
      <c r="H1136" t="str">
        <f>"0.0"</f>
        <v>0.0</v>
      </c>
      <c r="K1136" t="s">
        <v>34</v>
      </c>
    </row>
    <row r="1137" spans="1:14" x14ac:dyDescent="0.3">
      <c r="A1137">
        <v>4</v>
      </c>
      <c r="B1137" t="s">
        <v>290</v>
      </c>
      <c r="C1137" t="s">
        <v>258</v>
      </c>
      <c r="D1137" t="s">
        <v>246</v>
      </c>
      <c r="E1137" t="s">
        <v>291</v>
      </c>
      <c r="F1137" t="s">
        <v>22</v>
      </c>
      <c r="H1137" t="str">
        <f>"0.0"</f>
        <v>0.0</v>
      </c>
      <c r="K1137" t="s">
        <v>34</v>
      </c>
      <c r="L1137" t="s">
        <v>44</v>
      </c>
    </row>
    <row r="1138" spans="1:14" x14ac:dyDescent="0.3">
      <c r="A1138">
        <v>4</v>
      </c>
      <c r="B1138" t="s">
        <v>45</v>
      </c>
      <c r="C1138" t="s">
        <v>46</v>
      </c>
      <c r="D1138" t="s">
        <v>47</v>
      </c>
      <c r="E1138" t="s">
        <v>48</v>
      </c>
      <c r="F1138" t="s">
        <v>22</v>
      </c>
      <c r="H1138" t="str">
        <f>"0.0"</f>
        <v>0.0</v>
      </c>
      <c r="J1138" t="s">
        <v>386</v>
      </c>
      <c r="K1138" t="s">
        <v>34</v>
      </c>
    </row>
    <row r="1139" spans="1:14" x14ac:dyDescent="0.3">
      <c r="A1139">
        <v>3</v>
      </c>
      <c r="B1139" t="s">
        <v>884</v>
      </c>
      <c r="C1139" t="s">
        <v>95</v>
      </c>
      <c r="D1139" t="str">
        <f>"02"</f>
        <v>02</v>
      </c>
      <c r="E1139" t="s">
        <v>885</v>
      </c>
      <c r="F1139" t="s">
        <v>22</v>
      </c>
      <c r="G1139" t="s">
        <v>19</v>
      </c>
      <c r="H1139">
        <v>1</v>
      </c>
      <c r="I1139" t="str">
        <f>"0019"</f>
        <v>0019</v>
      </c>
      <c r="K1139" t="s">
        <v>24</v>
      </c>
      <c r="N1139" t="s">
        <v>25</v>
      </c>
    </row>
    <row r="1140" spans="1:14" x14ac:dyDescent="0.3">
      <c r="A1140">
        <v>4</v>
      </c>
      <c r="B1140">
        <v>100753772</v>
      </c>
      <c r="C1140" t="s">
        <v>258</v>
      </c>
      <c r="D1140" t="s">
        <v>20</v>
      </c>
      <c r="E1140" t="s">
        <v>886</v>
      </c>
      <c r="F1140" t="s">
        <v>22</v>
      </c>
      <c r="H1140" t="str">
        <f>"0.0"</f>
        <v>0.0</v>
      </c>
      <c r="K1140" t="s">
        <v>34</v>
      </c>
    </row>
    <row r="1141" spans="1:14" x14ac:dyDescent="0.3">
      <c r="A1141">
        <v>3</v>
      </c>
      <c r="B1141">
        <v>103075688</v>
      </c>
      <c r="C1141" t="s">
        <v>15</v>
      </c>
      <c r="D1141" t="s">
        <v>16</v>
      </c>
      <c r="E1141" t="s">
        <v>887</v>
      </c>
      <c r="F1141" t="s">
        <v>22</v>
      </c>
      <c r="G1141" t="s">
        <v>19</v>
      </c>
      <c r="H1141">
        <v>1</v>
      </c>
      <c r="I1141" t="str">
        <f>"0022"</f>
        <v>0022</v>
      </c>
      <c r="K1141" t="s">
        <v>24</v>
      </c>
      <c r="N1141" t="s">
        <v>25</v>
      </c>
    </row>
    <row r="1142" spans="1:14" x14ac:dyDescent="0.3">
      <c r="A1142">
        <v>4</v>
      </c>
      <c r="B1142" t="s">
        <v>807</v>
      </c>
      <c r="C1142" t="s">
        <v>30</v>
      </c>
      <c r="D1142" t="s">
        <v>75</v>
      </c>
      <c r="E1142" t="s">
        <v>808</v>
      </c>
      <c r="F1142" t="s">
        <v>22</v>
      </c>
      <c r="H1142" t="str">
        <f t="shared" ref="H1142:H1148" si="62">"0.0"</f>
        <v>0.0</v>
      </c>
      <c r="J1142" t="s">
        <v>809</v>
      </c>
      <c r="K1142" t="s">
        <v>34</v>
      </c>
    </row>
    <row r="1143" spans="1:14" x14ac:dyDescent="0.3">
      <c r="A1143">
        <v>4</v>
      </c>
      <c r="B1143" t="s">
        <v>45</v>
      </c>
      <c r="C1143" t="s">
        <v>46</v>
      </c>
      <c r="D1143" t="s">
        <v>47</v>
      </c>
      <c r="E1143" t="s">
        <v>48</v>
      </c>
      <c r="F1143" t="s">
        <v>22</v>
      </c>
      <c r="H1143" t="str">
        <f t="shared" si="62"/>
        <v>0.0</v>
      </c>
      <c r="J1143" t="s">
        <v>888</v>
      </c>
      <c r="K1143" t="s">
        <v>34</v>
      </c>
    </row>
    <row r="1144" spans="1:14" x14ac:dyDescent="0.3">
      <c r="A1144">
        <v>4</v>
      </c>
      <c r="B1144" t="s">
        <v>39</v>
      </c>
      <c r="C1144" t="s">
        <v>40</v>
      </c>
      <c r="D1144" t="s">
        <v>41</v>
      </c>
      <c r="E1144" t="s">
        <v>42</v>
      </c>
      <c r="F1144" t="s">
        <v>22</v>
      </c>
      <c r="H1144" t="str">
        <f t="shared" si="62"/>
        <v>0.0</v>
      </c>
      <c r="J1144" t="s">
        <v>889</v>
      </c>
      <c r="K1144" t="s">
        <v>34</v>
      </c>
      <c r="L1144" t="s">
        <v>44</v>
      </c>
    </row>
    <row r="1145" spans="1:14" x14ac:dyDescent="0.3">
      <c r="A1145">
        <v>4</v>
      </c>
      <c r="B1145" t="s">
        <v>890</v>
      </c>
      <c r="C1145" t="s">
        <v>36</v>
      </c>
      <c r="D1145" t="s">
        <v>20</v>
      </c>
      <c r="E1145" t="s">
        <v>891</v>
      </c>
      <c r="F1145" t="s">
        <v>22</v>
      </c>
      <c r="H1145" t="str">
        <f t="shared" si="62"/>
        <v>0.0</v>
      </c>
      <c r="K1145" t="s">
        <v>34</v>
      </c>
    </row>
    <row r="1146" spans="1:14" x14ac:dyDescent="0.3">
      <c r="A1146">
        <v>4</v>
      </c>
      <c r="B1146" t="s">
        <v>141</v>
      </c>
      <c r="C1146" t="s">
        <v>142</v>
      </c>
      <c r="D1146" t="s">
        <v>87</v>
      </c>
      <c r="E1146" t="s">
        <v>143</v>
      </c>
      <c r="F1146" t="s">
        <v>22</v>
      </c>
      <c r="H1146" t="str">
        <f t="shared" si="62"/>
        <v>0.0</v>
      </c>
      <c r="J1146" t="s">
        <v>187</v>
      </c>
      <c r="K1146" t="s">
        <v>34</v>
      </c>
    </row>
    <row r="1147" spans="1:14" x14ac:dyDescent="0.3">
      <c r="A1147">
        <v>4</v>
      </c>
      <c r="B1147" t="s">
        <v>109</v>
      </c>
      <c r="C1147" t="s">
        <v>46</v>
      </c>
      <c r="D1147" t="s">
        <v>110</v>
      </c>
      <c r="E1147" t="s">
        <v>111</v>
      </c>
      <c r="F1147" t="s">
        <v>22</v>
      </c>
      <c r="H1147" t="str">
        <f t="shared" si="62"/>
        <v>0.0</v>
      </c>
      <c r="J1147" t="s">
        <v>190</v>
      </c>
      <c r="K1147" t="s">
        <v>34</v>
      </c>
      <c r="L1147" t="s">
        <v>44</v>
      </c>
    </row>
    <row r="1148" spans="1:14" x14ac:dyDescent="0.3">
      <c r="A1148">
        <v>4</v>
      </c>
      <c r="B1148" t="s">
        <v>427</v>
      </c>
      <c r="C1148" t="s">
        <v>46</v>
      </c>
      <c r="D1148" t="s">
        <v>127</v>
      </c>
      <c r="E1148" t="s">
        <v>428</v>
      </c>
      <c r="F1148" t="s">
        <v>22</v>
      </c>
      <c r="H1148" t="str">
        <f t="shared" si="62"/>
        <v>0.0</v>
      </c>
      <c r="J1148" t="s">
        <v>810</v>
      </c>
      <c r="K1148" t="s">
        <v>34</v>
      </c>
    </row>
    <row r="1149" spans="1:14" x14ac:dyDescent="0.3">
      <c r="A1149">
        <v>3</v>
      </c>
      <c r="B1149">
        <v>101947645</v>
      </c>
      <c r="C1149" t="s">
        <v>15</v>
      </c>
      <c r="D1149" t="s">
        <v>20</v>
      </c>
      <c r="E1149" t="s">
        <v>892</v>
      </c>
      <c r="F1149" t="s">
        <v>22</v>
      </c>
      <c r="G1149" t="s">
        <v>19</v>
      </c>
      <c r="H1149">
        <v>10</v>
      </c>
      <c r="I1149" t="str">
        <f>"0023"</f>
        <v>0023</v>
      </c>
      <c r="K1149" t="s">
        <v>24</v>
      </c>
      <c r="N1149" t="s">
        <v>25</v>
      </c>
    </row>
    <row r="1150" spans="1:14" x14ac:dyDescent="0.3">
      <c r="A1150">
        <v>4</v>
      </c>
      <c r="B1150" t="s">
        <v>178</v>
      </c>
      <c r="C1150" t="s">
        <v>142</v>
      </c>
      <c r="D1150" t="s">
        <v>127</v>
      </c>
      <c r="E1150" t="s">
        <v>179</v>
      </c>
      <c r="F1150" t="s">
        <v>22</v>
      </c>
      <c r="H1150" t="str">
        <f>"0.0"</f>
        <v>0.0</v>
      </c>
      <c r="J1150" t="s">
        <v>893</v>
      </c>
      <c r="K1150" t="s">
        <v>34</v>
      </c>
    </row>
    <row r="1151" spans="1:14" x14ac:dyDescent="0.3">
      <c r="A1151">
        <v>4</v>
      </c>
      <c r="B1151" t="s">
        <v>45</v>
      </c>
      <c r="C1151" t="s">
        <v>46</v>
      </c>
      <c r="D1151" t="s">
        <v>47</v>
      </c>
      <c r="E1151" t="s">
        <v>48</v>
      </c>
      <c r="F1151" t="s">
        <v>22</v>
      </c>
      <c r="H1151" t="str">
        <f>"0.0"</f>
        <v>0.0</v>
      </c>
      <c r="J1151" t="s">
        <v>386</v>
      </c>
      <c r="K1151" t="s">
        <v>34</v>
      </c>
    </row>
    <row r="1152" spans="1:14" x14ac:dyDescent="0.3">
      <c r="A1152">
        <v>4</v>
      </c>
      <c r="B1152">
        <v>100120488</v>
      </c>
      <c r="C1152" t="s">
        <v>30</v>
      </c>
      <c r="D1152" t="s">
        <v>20</v>
      </c>
      <c r="E1152" t="s">
        <v>388</v>
      </c>
      <c r="F1152" t="s">
        <v>22</v>
      </c>
      <c r="H1152" t="str">
        <f>"0.0"</f>
        <v>0.0</v>
      </c>
      <c r="J1152" t="s">
        <v>33</v>
      </c>
      <c r="K1152" t="s">
        <v>34</v>
      </c>
    </row>
    <row r="1153" spans="1:14" x14ac:dyDescent="0.3">
      <c r="A1153">
        <v>4</v>
      </c>
      <c r="B1153" t="s">
        <v>894</v>
      </c>
      <c r="C1153" t="s">
        <v>36</v>
      </c>
      <c r="D1153" t="s">
        <v>20</v>
      </c>
      <c r="E1153" t="s">
        <v>895</v>
      </c>
      <c r="F1153" t="s">
        <v>22</v>
      </c>
      <c r="H1153" t="str">
        <f>"0.0"</f>
        <v>0.0</v>
      </c>
      <c r="K1153" t="s">
        <v>34</v>
      </c>
    </row>
    <row r="1154" spans="1:14" x14ac:dyDescent="0.3">
      <c r="A1154">
        <v>3</v>
      </c>
      <c r="B1154">
        <v>101723919</v>
      </c>
      <c r="C1154" t="s">
        <v>15</v>
      </c>
      <c r="D1154" t="s">
        <v>59</v>
      </c>
      <c r="E1154" t="s">
        <v>896</v>
      </c>
      <c r="F1154" t="s">
        <v>22</v>
      </c>
      <c r="G1154" t="s">
        <v>19</v>
      </c>
      <c r="H1154">
        <v>1</v>
      </c>
      <c r="I1154" t="str">
        <f>"0027"</f>
        <v>0027</v>
      </c>
      <c r="K1154" t="s">
        <v>24</v>
      </c>
      <c r="N1154" t="s">
        <v>25</v>
      </c>
    </row>
    <row r="1155" spans="1:14" x14ac:dyDescent="0.3">
      <c r="A1155">
        <v>4</v>
      </c>
      <c r="B1155" t="s">
        <v>45</v>
      </c>
      <c r="C1155" t="s">
        <v>46</v>
      </c>
      <c r="D1155" t="s">
        <v>47</v>
      </c>
      <c r="E1155" t="s">
        <v>48</v>
      </c>
      <c r="F1155" t="s">
        <v>22</v>
      </c>
      <c r="H1155" t="str">
        <f>"0.0"</f>
        <v>0.0</v>
      </c>
      <c r="J1155" t="s">
        <v>386</v>
      </c>
      <c r="K1155" t="s">
        <v>34</v>
      </c>
    </row>
    <row r="1156" spans="1:14" x14ac:dyDescent="0.3">
      <c r="A1156">
        <v>4</v>
      </c>
      <c r="B1156" t="s">
        <v>897</v>
      </c>
      <c r="C1156" t="s">
        <v>36</v>
      </c>
      <c r="D1156" t="s">
        <v>59</v>
      </c>
      <c r="E1156" t="s">
        <v>898</v>
      </c>
      <c r="F1156" t="s">
        <v>22</v>
      </c>
      <c r="H1156" t="str">
        <f>"0.0"</f>
        <v>0.0</v>
      </c>
      <c r="K1156" t="s">
        <v>34</v>
      </c>
    </row>
    <row r="1157" spans="1:14" x14ac:dyDescent="0.3">
      <c r="A1157">
        <v>4</v>
      </c>
      <c r="B1157" t="s">
        <v>113</v>
      </c>
      <c r="C1157" t="s">
        <v>30</v>
      </c>
      <c r="D1157" t="s">
        <v>87</v>
      </c>
      <c r="E1157" t="s">
        <v>114</v>
      </c>
      <c r="F1157" t="s">
        <v>22</v>
      </c>
      <c r="H1157" t="str">
        <f>"0.0"</f>
        <v>0.0</v>
      </c>
      <c r="K1157" t="s">
        <v>34</v>
      </c>
    </row>
    <row r="1158" spans="1:14" x14ac:dyDescent="0.3">
      <c r="A1158">
        <v>4</v>
      </c>
      <c r="B1158" t="s">
        <v>204</v>
      </c>
      <c r="C1158" t="s">
        <v>40</v>
      </c>
      <c r="D1158" t="s">
        <v>205</v>
      </c>
      <c r="E1158" t="s">
        <v>206</v>
      </c>
      <c r="F1158" t="s">
        <v>22</v>
      </c>
      <c r="H1158" t="str">
        <f>"0.0"</f>
        <v>0.0</v>
      </c>
      <c r="J1158" t="s">
        <v>97</v>
      </c>
      <c r="K1158" t="s">
        <v>34</v>
      </c>
      <c r="L1158" t="s">
        <v>44</v>
      </c>
    </row>
    <row r="1159" spans="1:14" x14ac:dyDescent="0.3">
      <c r="A1159">
        <v>3</v>
      </c>
      <c r="B1159" t="s">
        <v>899</v>
      </c>
      <c r="C1159" t="s">
        <v>267</v>
      </c>
      <c r="D1159" t="s">
        <v>16</v>
      </c>
      <c r="E1159" t="s">
        <v>900</v>
      </c>
      <c r="F1159" t="s">
        <v>22</v>
      </c>
      <c r="G1159" t="s">
        <v>19</v>
      </c>
      <c r="H1159">
        <v>1</v>
      </c>
      <c r="I1159" t="str">
        <f>"0029"</f>
        <v>0029</v>
      </c>
      <c r="J1159" t="s">
        <v>901</v>
      </c>
      <c r="K1159" t="s">
        <v>24</v>
      </c>
      <c r="N1159" t="s">
        <v>25</v>
      </c>
    </row>
    <row r="1160" spans="1:14" x14ac:dyDescent="0.3">
      <c r="A1160">
        <v>3</v>
      </c>
      <c r="B1160">
        <v>100579143</v>
      </c>
      <c r="C1160" t="s">
        <v>267</v>
      </c>
      <c r="D1160" t="s">
        <v>16</v>
      </c>
      <c r="E1160" t="s">
        <v>902</v>
      </c>
      <c r="F1160" t="s">
        <v>22</v>
      </c>
      <c r="G1160" t="s">
        <v>19</v>
      </c>
      <c r="H1160">
        <v>1</v>
      </c>
      <c r="I1160" t="str">
        <f>"0031"</f>
        <v>0031</v>
      </c>
      <c r="K1160" t="s">
        <v>24</v>
      </c>
      <c r="N1160" t="s">
        <v>25</v>
      </c>
    </row>
    <row r="1161" spans="1:14" x14ac:dyDescent="0.3">
      <c r="A1161">
        <v>3</v>
      </c>
      <c r="B1161">
        <v>101745528</v>
      </c>
      <c r="C1161" t="s">
        <v>15</v>
      </c>
      <c r="D1161" t="s">
        <v>59</v>
      </c>
      <c r="E1161" t="s">
        <v>903</v>
      </c>
      <c r="F1161" t="s">
        <v>22</v>
      </c>
      <c r="G1161" t="s">
        <v>19</v>
      </c>
      <c r="H1161">
        <v>1</v>
      </c>
      <c r="I1161" t="str">
        <f>"0032"</f>
        <v>0032</v>
      </c>
      <c r="K1161" t="s">
        <v>24</v>
      </c>
      <c r="N1161" t="s">
        <v>25</v>
      </c>
    </row>
    <row r="1162" spans="1:14" x14ac:dyDescent="0.3">
      <c r="A1162">
        <v>4</v>
      </c>
      <c r="B1162" t="s">
        <v>123</v>
      </c>
      <c r="C1162" t="s">
        <v>30</v>
      </c>
      <c r="D1162" t="s">
        <v>99</v>
      </c>
      <c r="E1162" t="s">
        <v>124</v>
      </c>
      <c r="F1162" t="s">
        <v>22</v>
      </c>
      <c r="H1162" t="str">
        <f>"0.0"</f>
        <v>0.0</v>
      </c>
      <c r="K1162" t="s">
        <v>34</v>
      </c>
    </row>
    <row r="1163" spans="1:14" x14ac:dyDescent="0.3">
      <c r="A1163">
        <v>4</v>
      </c>
      <c r="B1163" t="s">
        <v>204</v>
      </c>
      <c r="C1163" t="s">
        <v>40</v>
      </c>
      <c r="D1163" t="s">
        <v>205</v>
      </c>
      <c r="E1163" t="s">
        <v>206</v>
      </c>
      <c r="F1163" t="s">
        <v>22</v>
      </c>
      <c r="H1163" t="str">
        <f>"0.0"</f>
        <v>0.0</v>
      </c>
      <c r="K1163" t="s">
        <v>34</v>
      </c>
      <c r="L1163" t="s">
        <v>44</v>
      </c>
    </row>
    <row r="1164" spans="1:14" x14ac:dyDescent="0.3">
      <c r="A1164">
        <v>4</v>
      </c>
      <c r="B1164" t="s">
        <v>45</v>
      </c>
      <c r="C1164" t="s">
        <v>46</v>
      </c>
      <c r="D1164" t="s">
        <v>47</v>
      </c>
      <c r="E1164" t="s">
        <v>48</v>
      </c>
      <c r="F1164" t="s">
        <v>22</v>
      </c>
      <c r="H1164" t="str">
        <f>"0.0"</f>
        <v>0.0</v>
      </c>
      <c r="J1164" t="s">
        <v>386</v>
      </c>
      <c r="K1164" t="s">
        <v>34</v>
      </c>
    </row>
    <row r="1165" spans="1:14" x14ac:dyDescent="0.3">
      <c r="A1165">
        <v>4</v>
      </c>
      <c r="B1165" t="s">
        <v>904</v>
      </c>
      <c r="C1165" t="s">
        <v>36</v>
      </c>
      <c r="D1165" t="s">
        <v>59</v>
      </c>
      <c r="E1165" t="s">
        <v>905</v>
      </c>
      <c r="F1165" t="s">
        <v>22</v>
      </c>
      <c r="H1165" t="str">
        <f>"0.0"</f>
        <v>0.0</v>
      </c>
      <c r="K1165" t="s">
        <v>34</v>
      </c>
    </row>
    <row r="1166" spans="1:14" x14ac:dyDescent="0.3">
      <c r="A1166">
        <v>3</v>
      </c>
      <c r="B1166">
        <v>101795176</v>
      </c>
      <c r="C1166" t="s">
        <v>15</v>
      </c>
      <c r="D1166" t="s">
        <v>16</v>
      </c>
      <c r="E1166" t="s">
        <v>906</v>
      </c>
      <c r="F1166" t="s">
        <v>22</v>
      </c>
      <c r="G1166" t="s">
        <v>19</v>
      </c>
      <c r="H1166">
        <v>1</v>
      </c>
      <c r="I1166" t="str">
        <f>"0034"</f>
        <v>0034</v>
      </c>
      <c r="J1166" t="s">
        <v>901</v>
      </c>
      <c r="K1166" t="s">
        <v>24</v>
      </c>
      <c r="N1166" t="s">
        <v>25</v>
      </c>
    </row>
    <row r="1167" spans="1:14" x14ac:dyDescent="0.3">
      <c r="A1167">
        <v>4</v>
      </c>
      <c r="B1167" t="s">
        <v>907</v>
      </c>
      <c r="C1167" t="s">
        <v>52</v>
      </c>
      <c r="D1167" t="s">
        <v>16</v>
      </c>
      <c r="E1167" t="s">
        <v>908</v>
      </c>
      <c r="F1167" t="s">
        <v>22</v>
      </c>
      <c r="H1167" t="str">
        <f>"0.0"</f>
        <v>0.0</v>
      </c>
      <c r="K1167" t="s">
        <v>34</v>
      </c>
    </row>
    <row r="1168" spans="1:14" x14ac:dyDescent="0.3">
      <c r="A1168">
        <v>4</v>
      </c>
      <c r="B1168" t="s">
        <v>45</v>
      </c>
      <c r="C1168" t="s">
        <v>46</v>
      </c>
      <c r="D1168" t="s">
        <v>47</v>
      </c>
      <c r="E1168" t="s">
        <v>48</v>
      </c>
      <c r="F1168" t="s">
        <v>22</v>
      </c>
      <c r="H1168" t="str">
        <f>"0.0"</f>
        <v>0.0</v>
      </c>
      <c r="J1168" t="s">
        <v>386</v>
      </c>
      <c r="K1168" t="s">
        <v>34</v>
      </c>
    </row>
    <row r="1169" spans="1:14" x14ac:dyDescent="0.3">
      <c r="A1169">
        <v>4</v>
      </c>
      <c r="B1169" t="s">
        <v>907</v>
      </c>
      <c r="C1169" t="s">
        <v>261</v>
      </c>
      <c r="D1169" t="s">
        <v>16</v>
      </c>
      <c r="E1169" t="s">
        <v>908</v>
      </c>
      <c r="F1169" t="s">
        <v>22</v>
      </c>
      <c r="H1169" t="str">
        <f>"0.0"</f>
        <v>0.0</v>
      </c>
      <c r="K1169" t="s">
        <v>34</v>
      </c>
    </row>
    <row r="1170" spans="1:14" x14ac:dyDescent="0.3">
      <c r="A1170">
        <v>3</v>
      </c>
      <c r="B1170" t="s">
        <v>909</v>
      </c>
      <c r="C1170" t="s">
        <v>910</v>
      </c>
      <c r="D1170" t="s">
        <v>16</v>
      </c>
      <c r="E1170" t="s">
        <v>911</v>
      </c>
      <c r="F1170" t="s">
        <v>22</v>
      </c>
      <c r="G1170" t="s">
        <v>19</v>
      </c>
      <c r="H1170">
        <v>1</v>
      </c>
      <c r="I1170" t="str">
        <f>"0035"</f>
        <v>0035</v>
      </c>
      <c r="J1170" t="s">
        <v>901</v>
      </c>
      <c r="K1170" t="s">
        <v>24</v>
      </c>
      <c r="N1170" t="s">
        <v>25</v>
      </c>
    </row>
    <row r="1171" spans="1:14" x14ac:dyDescent="0.3">
      <c r="A1171">
        <v>4</v>
      </c>
      <c r="B1171">
        <v>102924434</v>
      </c>
      <c r="C1171" t="s">
        <v>46</v>
      </c>
      <c r="D1171" t="s">
        <v>59</v>
      </c>
      <c r="E1171" t="s">
        <v>369</v>
      </c>
      <c r="F1171" t="s">
        <v>22</v>
      </c>
      <c r="H1171" t="str">
        <f>"0.0"</f>
        <v>0.0</v>
      </c>
      <c r="K1171" t="s">
        <v>34</v>
      </c>
    </row>
    <row r="1172" spans="1:14" x14ac:dyDescent="0.3">
      <c r="A1172">
        <v>3</v>
      </c>
      <c r="B1172">
        <v>101680964</v>
      </c>
      <c r="C1172" t="s">
        <v>15</v>
      </c>
      <c r="D1172" t="s">
        <v>59</v>
      </c>
      <c r="E1172" t="s">
        <v>912</v>
      </c>
      <c r="F1172" t="s">
        <v>22</v>
      </c>
      <c r="G1172" t="s">
        <v>19</v>
      </c>
      <c r="H1172">
        <v>1</v>
      </c>
      <c r="I1172" t="str">
        <f>"0038"</f>
        <v>0038</v>
      </c>
      <c r="K1172" t="s">
        <v>24</v>
      </c>
      <c r="N1172" t="s">
        <v>25</v>
      </c>
    </row>
    <row r="1173" spans="1:14" x14ac:dyDescent="0.3">
      <c r="A1173">
        <v>4</v>
      </c>
      <c r="B1173" t="s">
        <v>913</v>
      </c>
      <c r="C1173" t="s">
        <v>36</v>
      </c>
      <c r="D1173" t="s">
        <v>59</v>
      </c>
      <c r="E1173" t="s">
        <v>914</v>
      </c>
      <c r="F1173" t="s">
        <v>22</v>
      </c>
      <c r="H1173" t="str">
        <f t="shared" ref="H1173:H1179" si="63">"0.0"</f>
        <v>0.0</v>
      </c>
      <c r="K1173" t="s">
        <v>34</v>
      </c>
    </row>
    <row r="1174" spans="1:14" x14ac:dyDescent="0.3">
      <c r="A1174">
        <v>4</v>
      </c>
      <c r="B1174" t="s">
        <v>204</v>
      </c>
      <c r="C1174" t="s">
        <v>40</v>
      </c>
      <c r="D1174" t="s">
        <v>205</v>
      </c>
      <c r="E1174" t="s">
        <v>206</v>
      </c>
      <c r="F1174" t="s">
        <v>22</v>
      </c>
      <c r="H1174" t="str">
        <f t="shared" si="63"/>
        <v>0.0</v>
      </c>
      <c r="K1174" t="s">
        <v>34</v>
      </c>
      <c r="L1174" t="s">
        <v>44</v>
      </c>
    </row>
    <row r="1175" spans="1:14" x14ac:dyDescent="0.3">
      <c r="A1175">
        <v>4</v>
      </c>
      <c r="B1175" t="s">
        <v>29</v>
      </c>
      <c r="C1175" t="s">
        <v>30</v>
      </c>
      <c r="D1175" t="s">
        <v>31</v>
      </c>
      <c r="E1175" t="s">
        <v>32</v>
      </c>
      <c r="F1175" t="s">
        <v>22</v>
      </c>
      <c r="H1175" t="str">
        <f t="shared" si="63"/>
        <v>0.0</v>
      </c>
      <c r="K1175" t="s">
        <v>34</v>
      </c>
    </row>
    <row r="1176" spans="1:14" x14ac:dyDescent="0.3">
      <c r="A1176">
        <v>4</v>
      </c>
      <c r="B1176" t="s">
        <v>45</v>
      </c>
      <c r="C1176" t="s">
        <v>46</v>
      </c>
      <c r="D1176" t="s">
        <v>47</v>
      </c>
      <c r="E1176" t="s">
        <v>48</v>
      </c>
      <c r="F1176" t="s">
        <v>22</v>
      </c>
      <c r="H1176" t="str">
        <f t="shared" si="63"/>
        <v>0.0</v>
      </c>
      <c r="J1176" t="s">
        <v>386</v>
      </c>
      <c r="K1176" t="s">
        <v>34</v>
      </c>
    </row>
    <row r="1177" spans="1:14" x14ac:dyDescent="0.3">
      <c r="A1177">
        <v>3</v>
      </c>
      <c r="B1177">
        <v>101286088</v>
      </c>
      <c r="C1177" t="s">
        <v>15</v>
      </c>
      <c r="D1177" t="s">
        <v>16</v>
      </c>
      <c r="E1177" t="s">
        <v>915</v>
      </c>
      <c r="F1177" t="s">
        <v>22</v>
      </c>
      <c r="G1177" t="s">
        <v>19</v>
      </c>
      <c r="H1177" t="str">
        <f t="shared" si="63"/>
        <v>0.0</v>
      </c>
      <c r="I1177">
        <v>8001</v>
      </c>
      <c r="J1177" t="s">
        <v>916</v>
      </c>
      <c r="K1177" t="s">
        <v>24</v>
      </c>
      <c r="N1177" t="s">
        <v>28</v>
      </c>
    </row>
    <row r="1178" spans="1:14" x14ac:dyDescent="0.3">
      <c r="A1178">
        <v>4</v>
      </c>
      <c r="B1178" t="s">
        <v>917</v>
      </c>
      <c r="C1178" t="s">
        <v>36</v>
      </c>
      <c r="D1178" t="s">
        <v>16</v>
      </c>
      <c r="E1178" t="s">
        <v>915</v>
      </c>
      <c r="F1178" t="s">
        <v>22</v>
      </c>
      <c r="H1178" t="str">
        <f t="shared" si="63"/>
        <v>0.0</v>
      </c>
      <c r="K1178" t="s">
        <v>34</v>
      </c>
    </row>
    <row r="1179" spans="1:14" x14ac:dyDescent="0.3">
      <c r="A1179">
        <v>4</v>
      </c>
      <c r="B1179" t="s">
        <v>45</v>
      </c>
      <c r="C1179" t="s">
        <v>46</v>
      </c>
      <c r="D1179" t="s">
        <v>47</v>
      </c>
      <c r="E1179" t="s">
        <v>48</v>
      </c>
      <c r="F1179" t="s">
        <v>22</v>
      </c>
      <c r="H1179" t="str">
        <f t="shared" si="63"/>
        <v>0.0</v>
      </c>
      <c r="J1179" t="s">
        <v>108</v>
      </c>
      <c r="K1179" t="s">
        <v>34</v>
      </c>
    </row>
    <row r="1180" spans="1:14" x14ac:dyDescent="0.3">
      <c r="A1180">
        <v>4</v>
      </c>
      <c r="B1180">
        <v>101283663</v>
      </c>
      <c r="C1180" t="s">
        <v>15</v>
      </c>
      <c r="D1180" t="s">
        <v>16</v>
      </c>
      <c r="E1180" t="s">
        <v>918</v>
      </c>
      <c r="F1180" t="s">
        <v>22</v>
      </c>
      <c r="G1180" t="s">
        <v>19</v>
      </c>
      <c r="H1180">
        <v>1</v>
      </c>
      <c r="I1180" t="str">
        <f>"0001"</f>
        <v>0001</v>
      </c>
      <c r="K1180" t="s">
        <v>24</v>
      </c>
      <c r="N1180" t="s">
        <v>25</v>
      </c>
    </row>
    <row r="1181" spans="1:14" x14ac:dyDescent="0.3">
      <c r="A1181">
        <v>4</v>
      </c>
      <c r="B1181">
        <v>101283751</v>
      </c>
      <c r="C1181" t="s">
        <v>15</v>
      </c>
      <c r="D1181" t="s">
        <v>16</v>
      </c>
      <c r="E1181" t="s">
        <v>919</v>
      </c>
      <c r="F1181" t="s">
        <v>22</v>
      </c>
      <c r="G1181" t="s">
        <v>19</v>
      </c>
      <c r="H1181">
        <v>1</v>
      </c>
      <c r="I1181" t="str">
        <f>"0002"</f>
        <v>0002</v>
      </c>
      <c r="K1181" t="s">
        <v>24</v>
      </c>
      <c r="N1181" t="s">
        <v>25</v>
      </c>
    </row>
    <row r="1182" spans="1:14" x14ac:dyDescent="0.3">
      <c r="A1182">
        <v>4</v>
      </c>
      <c r="B1182" t="s">
        <v>920</v>
      </c>
      <c r="C1182" t="s">
        <v>15</v>
      </c>
      <c r="D1182" t="s">
        <v>37</v>
      </c>
      <c r="E1182" t="s">
        <v>921</v>
      </c>
      <c r="F1182" t="s">
        <v>22</v>
      </c>
      <c r="G1182" t="s">
        <v>19</v>
      </c>
      <c r="H1182">
        <v>1</v>
      </c>
      <c r="I1182" t="str">
        <f>"0003"</f>
        <v>0003</v>
      </c>
      <c r="K1182" t="s">
        <v>24</v>
      </c>
      <c r="N1182" t="s">
        <v>25</v>
      </c>
    </row>
    <row r="1183" spans="1:14" x14ac:dyDescent="0.3">
      <c r="A1183">
        <v>4</v>
      </c>
      <c r="B1183" t="s">
        <v>922</v>
      </c>
      <c r="C1183" t="s">
        <v>15</v>
      </c>
      <c r="D1183" t="s">
        <v>59</v>
      </c>
      <c r="E1183" t="s">
        <v>923</v>
      </c>
      <c r="F1183" t="s">
        <v>22</v>
      </c>
      <c r="G1183" t="s">
        <v>19</v>
      </c>
      <c r="H1183">
        <v>1</v>
      </c>
      <c r="I1183" t="str">
        <f>"0004"</f>
        <v>0004</v>
      </c>
      <c r="K1183" t="s">
        <v>24</v>
      </c>
      <c r="N1183" t="s">
        <v>25</v>
      </c>
    </row>
    <row r="1184" spans="1:14" x14ac:dyDescent="0.3">
      <c r="A1184">
        <v>4</v>
      </c>
      <c r="B1184" t="s">
        <v>924</v>
      </c>
      <c r="C1184" t="s">
        <v>15</v>
      </c>
      <c r="D1184" t="s">
        <v>59</v>
      </c>
      <c r="E1184" t="s">
        <v>925</v>
      </c>
      <c r="F1184" t="s">
        <v>22</v>
      </c>
      <c r="G1184" t="s">
        <v>19</v>
      </c>
      <c r="H1184">
        <v>2</v>
      </c>
      <c r="I1184" t="str">
        <f>"0005"</f>
        <v>0005</v>
      </c>
      <c r="K1184" t="s">
        <v>24</v>
      </c>
      <c r="N1184" t="s">
        <v>25</v>
      </c>
    </row>
    <row r="1185" spans="1:14" x14ac:dyDescent="0.3">
      <c r="A1185">
        <v>4</v>
      </c>
      <c r="B1185">
        <v>100522361</v>
      </c>
      <c r="C1185" t="s">
        <v>267</v>
      </c>
      <c r="D1185" t="s">
        <v>59</v>
      </c>
      <c r="E1185" t="s">
        <v>926</v>
      </c>
      <c r="F1185" t="s">
        <v>22</v>
      </c>
      <c r="G1185" t="s">
        <v>19</v>
      </c>
      <c r="H1185">
        <v>4</v>
      </c>
      <c r="I1185" t="str">
        <f>"0006"</f>
        <v>0006</v>
      </c>
      <c r="K1185" t="s">
        <v>24</v>
      </c>
      <c r="N1185" t="s">
        <v>25</v>
      </c>
    </row>
    <row r="1186" spans="1:14" x14ac:dyDescent="0.3">
      <c r="A1186">
        <v>3</v>
      </c>
      <c r="B1186">
        <v>100311967</v>
      </c>
      <c r="C1186" t="s">
        <v>15</v>
      </c>
      <c r="D1186" t="s">
        <v>59</v>
      </c>
      <c r="E1186" t="s">
        <v>817</v>
      </c>
      <c r="F1186" t="s">
        <v>22</v>
      </c>
      <c r="G1186" t="s">
        <v>19</v>
      </c>
      <c r="H1186" t="str">
        <f t="shared" ref="H1186:H1191" si="64">"0.0"</f>
        <v>0.0</v>
      </c>
      <c r="I1186">
        <v>8002</v>
      </c>
      <c r="J1186" t="s">
        <v>927</v>
      </c>
      <c r="K1186" t="s">
        <v>24</v>
      </c>
      <c r="N1186" t="s">
        <v>28</v>
      </c>
    </row>
    <row r="1187" spans="1:14" x14ac:dyDescent="0.3">
      <c r="A1187">
        <v>4</v>
      </c>
      <c r="B1187" t="s">
        <v>29</v>
      </c>
      <c r="C1187" t="s">
        <v>30</v>
      </c>
      <c r="D1187" t="s">
        <v>31</v>
      </c>
      <c r="E1187" t="s">
        <v>32</v>
      </c>
      <c r="F1187" t="s">
        <v>22</v>
      </c>
      <c r="H1187" t="str">
        <f t="shared" si="64"/>
        <v>0.0</v>
      </c>
      <c r="J1187" t="s">
        <v>33</v>
      </c>
      <c r="K1187" t="s">
        <v>34</v>
      </c>
    </row>
    <row r="1188" spans="1:14" x14ac:dyDescent="0.3">
      <c r="A1188">
        <v>4</v>
      </c>
      <c r="B1188" t="s">
        <v>45</v>
      </c>
      <c r="C1188" t="s">
        <v>46</v>
      </c>
      <c r="D1188" t="s">
        <v>47</v>
      </c>
      <c r="E1188" t="s">
        <v>48</v>
      </c>
      <c r="F1188" t="s">
        <v>22</v>
      </c>
      <c r="H1188" t="str">
        <f t="shared" si="64"/>
        <v>0.0</v>
      </c>
      <c r="J1188" t="s">
        <v>928</v>
      </c>
      <c r="K1188" t="s">
        <v>34</v>
      </c>
    </row>
    <row r="1189" spans="1:14" x14ac:dyDescent="0.3">
      <c r="A1189">
        <v>4</v>
      </c>
      <c r="B1189" t="s">
        <v>35</v>
      </c>
      <c r="C1189" t="s">
        <v>36</v>
      </c>
      <c r="D1189" t="s">
        <v>37</v>
      </c>
      <c r="E1189" t="s">
        <v>38</v>
      </c>
      <c r="F1189" t="s">
        <v>22</v>
      </c>
      <c r="H1189" t="str">
        <f t="shared" si="64"/>
        <v>0.0</v>
      </c>
      <c r="K1189" t="s">
        <v>34</v>
      </c>
    </row>
    <row r="1190" spans="1:14" x14ac:dyDescent="0.3">
      <c r="A1190">
        <v>4</v>
      </c>
      <c r="B1190" t="s">
        <v>39</v>
      </c>
      <c r="C1190" t="s">
        <v>40</v>
      </c>
      <c r="D1190" t="s">
        <v>41</v>
      </c>
      <c r="E1190" t="s">
        <v>42</v>
      </c>
      <c r="F1190" t="s">
        <v>22</v>
      </c>
      <c r="H1190" t="str">
        <f t="shared" si="64"/>
        <v>0.0</v>
      </c>
      <c r="J1190" t="s">
        <v>929</v>
      </c>
      <c r="K1190" t="s">
        <v>34</v>
      </c>
      <c r="L1190" t="s">
        <v>44</v>
      </c>
    </row>
    <row r="1191" spans="1:14" x14ac:dyDescent="0.3">
      <c r="A1191">
        <v>4</v>
      </c>
      <c r="B1191" t="s">
        <v>930</v>
      </c>
      <c r="C1191" t="s">
        <v>52</v>
      </c>
      <c r="D1191" t="s">
        <v>59</v>
      </c>
      <c r="E1191" t="s">
        <v>931</v>
      </c>
      <c r="F1191" t="s">
        <v>22</v>
      </c>
      <c r="H1191" t="str">
        <f t="shared" si="64"/>
        <v>0.0</v>
      </c>
      <c r="J1191" t="s">
        <v>932</v>
      </c>
      <c r="K119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Part_SLB_101895166_AA__Engineer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Niu Xiang</dc:creator>
  <cp:lastModifiedBy>Niu Xiang</cp:lastModifiedBy>
  <dcterms:created xsi:type="dcterms:W3CDTF">2018-07-16T05:58:52Z</dcterms:created>
  <dcterms:modified xsi:type="dcterms:W3CDTF">2018-07-16T05:58:52Z</dcterms:modified>
</cp:coreProperties>
</file>