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75" windowHeight="9450" firstSheet="1" activeTab="4"/>
  </bookViews>
  <sheets>
    <sheet name="Задание 1 СУММЕСЛИ" sheetId="1" r:id="rId1"/>
    <sheet name="Задание 2 ВПР" sheetId="2" r:id="rId2"/>
    <sheet name="Задание 3 ЕСЛИ" sheetId="3" r:id="rId3"/>
    <sheet name="Лист4" sheetId="8" r:id="rId4"/>
    <sheet name="Задание 4 СВОДНАЯ ТАБЛИЦА" sheetId="4" r:id="rId5"/>
  </sheets>
  <definedNames>
    <definedName name="_xlnm._FilterDatabase" localSheetId="0" hidden="1">'Задание 1 СУММЕСЛИ'!$A$5:$F$56</definedName>
    <definedName name="_xlnm._FilterDatabase" localSheetId="1" hidden="1">'Задание 2 ВПР'!$A$4:$E$4</definedName>
    <definedName name="_xlnm._FilterDatabase" localSheetId="2" hidden="1">'Задание 3 ЕСЛИ'!$A$4:$F$55</definedName>
    <definedName name="_xlnm._FilterDatabase" localSheetId="4" hidden="1">'Задание 4 СВОДНАЯ ТАБЛИЦА'!$A$4:$F$55</definedName>
  </definedName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5" i="2"/>
  <c r="C3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1" i="2"/>
  <c r="C32" i="2"/>
  <c r="C5" i="2"/>
  <c r="S4" i="1"/>
  <c r="O3" i="1"/>
  <c r="Q2" i="1"/>
  <c r="N5" i="1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<sst xmlns="http://schemas.openxmlformats.org/spreadsheetml/2006/main" count="512" uniqueCount="93">
  <si>
    <t>Задание №1: использовать только формулу СУММЕСЛИ и данные Таблицы №1 для выполнения заданий</t>
  </si>
  <si>
    <t>1.1.</t>
  </si>
  <si>
    <t>Рассчитать сумму "Чистой инвестиции, в рублях" по "Переданным договорам":</t>
  </si>
  <si>
    <t>ячейка для формулы</t>
  </si>
  <si>
    <t>Таблица №1</t>
  </si>
  <si>
    <t>1.2.</t>
  </si>
  <si>
    <t>Посчитать "Кол-во договоров" по "Центру дохода"=Москва:</t>
  </si>
  <si>
    <t>1.3.</t>
  </si>
  <si>
    <t>Рассчитать сумму "Чистой инвестиции, в рублях" по договорам с "Датой передачи в лизинг"=28.05.2021:</t>
  </si>
  <si>
    <t>№</t>
  </si>
  <si>
    <t>Дата передачи в лизинг</t>
  </si>
  <si>
    <t>Центр дохода</t>
  </si>
  <si>
    <t>Кол-во договоров</t>
  </si>
  <si>
    <t>Чистая инвестиция, рубли</t>
  </si>
  <si>
    <t>Заключен договор/ Передан договор</t>
  </si>
  <si>
    <t>1.4.</t>
  </si>
  <si>
    <t>Посчитать "Кол-во переданных договоров":</t>
  </si>
  <si>
    <t>Москва</t>
  </si>
  <si>
    <t>Заключен договор</t>
  </si>
  <si>
    <t>Сызрань</t>
  </si>
  <si>
    <t>Хабаровск</t>
  </si>
  <si>
    <t>Передан договор</t>
  </si>
  <si>
    <t>Мытищи</t>
  </si>
  <si>
    <t>Бузулук</t>
  </si>
  <si>
    <t>Южно-Сахалинск</t>
  </si>
  <si>
    <t>Абакан</t>
  </si>
  <si>
    <t>Челябинск</t>
  </si>
  <si>
    <t>Благовещенск</t>
  </si>
  <si>
    <t>Новый Уренгой</t>
  </si>
  <si>
    <t>Обнинск</t>
  </si>
  <si>
    <t>Нижневартовск</t>
  </si>
  <si>
    <t>Владимир</t>
  </si>
  <si>
    <t>Тверь</t>
  </si>
  <si>
    <t>Рязань</t>
  </si>
  <si>
    <t>Ярославль</t>
  </si>
  <si>
    <t>Калуга</t>
  </si>
  <si>
    <t>Пермь</t>
  </si>
  <si>
    <t>Новороссийск</t>
  </si>
  <si>
    <t>Казань</t>
  </si>
  <si>
    <t>Киров</t>
  </si>
  <si>
    <t>Ставрополь</t>
  </si>
  <si>
    <t>Волгоград</t>
  </si>
  <si>
    <t>Тольятти</t>
  </si>
  <si>
    <t>Альметьевск</t>
  </si>
  <si>
    <t>Уфа</t>
  </si>
  <si>
    <t>Саратов</t>
  </si>
  <si>
    <t>Белгород</t>
  </si>
  <si>
    <t>Иваново</t>
  </si>
  <si>
    <t>Новокузнецк</t>
  </si>
  <si>
    <t>Тула</t>
  </si>
  <si>
    <t>Красноярск</t>
  </si>
  <si>
    <t>Набережные Челны</t>
  </si>
  <si>
    <t>Чебоксары</t>
  </si>
  <si>
    <t>Пенза</t>
  </si>
  <si>
    <t>Ульяновск</t>
  </si>
  <si>
    <t>Оренбург</t>
  </si>
  <si>
    <t>Задание №2: необходимо заполнить таблицу №2 используя формулу ВПР и данные Таблицы №1</t>
  </si>
  <si>
    <t>Таблица №2</t>
  </si>
  <si>
    <t>2.1.</t>
  </si>
  <si>
    <t>Заполнить колонку "Кол-во договоров";</t>
  </si>
  <si>
    <t>формула ВПР</t>
  </si>
  <si>
    <t>2.2.</t>
  </si>
  <si>
    <t>Заполнить колонку "Чистая инвестиция, рубли";</t>
  </si>
  <si>
    <t>2.3.</t>
  </si>
  <si>
    <t>Заполнить колонку "Заключен договор/ Передан договор".</t>
  </si>
  <si>
    <t>Орск</t>
  </si>
  <si>
    <t>Задание №3: с помощью формулы ЕСЛИ заполнить колонку "Заключен договор/ Передан договор"</t>
  </si>
  <si>
    <t>Таблица №3</t>
  </si>
  <si>
    <t>3.1.</t>
  </si>
  <si>
    <t>Заполнить колонку "Заключен договор/ Передан договор": при значении "Кол-во договоров" меньше или равно 4, то должно быть указано "Передан договор", в противном случае по остальным договорам должно быть указано "Заключен договор".</t>
  </si>
  <si>
    <t>формула ЕСЛИ</t>
  </si>
  <si>
    <t>Задание №4: составить сводную таблицу на основе Таблицы №4</t>
  </si>
  <si>
    <t>Таблица №4</t>
  </si>
  <si>
    <t>4.1.</t>
  </si>
  <si>
    <t>В сводной таблице необходимо показать сумму "Кол-во договоров "и сумму "Чистая инвестиция, рубли" при выбранных условиях "Центр дохода" = Москва и "Заключен договор/ Передан договор"=Передан договор.</t>
  </si>
  <si>
    <t>28.07.2019</t>
  </si>
  <si>
    <t>19.08.2019</t>
  </si>
  <si>
    <t>25.07.2020</t>
  </si>
  <si>
    <t>11.07.2020</t>
  </si>
  <si>
    <t>26.07.2020</t>
  </si>
  <si>
    <t>07.01.2021</t>
  </si>
  <si>
    <t>14.02.2021</t>
  </si>
  <si>
    <t>17.01.2021</t>
  </si>
  <si>
    <t>28.05.2021</t>
  </si>
  <si>
    <t>23.03.2021</t>
  </si>
  <si>
    <t>26.05.2021</t>
  </si>
  <si>
    <t>06.06.2021</t>
  </si>
  <si>
    <t>02.07.2021</t>
  </si>
  <si>
    <t>Названия строк</t>
  </si>
  <si>
    <t>Общий итог</t>
  </si>
  <si>
    <t>Количество по полю Чистая инвестиция, рубли</t>
  </si>
  <si>
    <t>Количество по полю Кол-во договоров</t>
  </si>
  <si>
    <t>(Все)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</si>
</sst>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/>
    <xf numFmtId="4" fontId="4" fillId="0" borderId="1" xfId="0" applyNumberFormat="1" applyFont="1" applyBorder="1" applyAlignment="1">
      <alignment horizontal="right" vertical="top"/>
    </xf>
    <xf numFmtId="3" fontId="4" fillId="0" borderId="1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4" fontId="2" fillId="2" borderId="1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8" xfId="0" applyFont="1" applyBorder="1" applyAlignment="1">
      <alignment horizontal="center" vertical="center" wrapText="1"/>
    </xf>
    <xf numFmtId="0" fontId="2" fillId="0" borderId="8" xfId="0" applyFont="1" applyBorder="1"/>
    <xf numFmtId="4" fontId="4" fillId="0" borderId="8" xfId="0" applyNumberFormat="1" applyFont="1" applyBorder="1" applyAlignment="1">
      <alignment horizontal="right" vertical="top"/>
    </xf>
    <xf numFmtId="0" fontId="2" fillId="0" borderId="9" xfId="0" applyFont="1" applyBorder="1"/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" fontId="4" fillId="2" borderId="1" xfId="0" applyNumberFormat="1" applyFont="1" applyFill="1" applyBorder="1" applyAlignment="1">
      <alignment horizontal="right" vertical="top"/>
    </xf>
    <xf numFmtId="14" fontId="0" fillId="0" borderId="0" xfId="0" applyNumberForma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736.080508449071" createdVersion="5" refreshedVersion="5" minRefreshableVersion="3" recordCount="51">
  <cacheSource type="worksheet">
    <worksheetSource name="Таблица1"/>
  </cacheSource>
  <cacheFields count="6">
    <cacheField name="№" numFmtId="0">
      <sharedItems containsSemiMixedTypes="0" containsString="0" containsNumber="1" containsInteger="1" minValue="1" maxValue="51"/>
    </cacheField>
    <cacheField name="Дата передачи в лизинг" numFmtId="0">
      <sharedItems containsDate="1" containsMixedTypes="1" minDate="2020-03-17T00:00:00" maxDate="2021-10-12T00:00:00"/>
    </cacheField>
    <cacheField name="Центр дохода" numFmtId="0">
      <sharedItems count="37">
        <s v="Москва"/>
        <s v="Сызрань"/>
        <s v="Хабаровск"/>
        <s v="Мытищи"/>
        <s v="Бузулук"/>
        <s v="Южно-Сахалинск"/>
        <s v="Абакан"/>
        <s v="Челябинск"/>
        <s v="Благовещенск"/>
        <s v="Новый Уренгой"/>
        <s v="Обнинск"/>
        <s v="Нижневартовск"/>
        <s v="Владимир"/>
        <s v="Тверь"/>
        <s v="Рязань"/>
        <s v="Ярославль"/>
        <s v="Калуга"/>
        <s v="Пермь"/>
        <s v="Новороссийск"/>
        <s v="Казань"/>
        <s v="Киров"/>
        <s v="Ставрополь"/>
        <s v="Волгоград"/>
        <s v="Тольятти"/>
        <s v="Альметьевск"/>
        <s v="Уфа"/>
        <s v="Саратов"/>
        <s v="Белгород"/>
        <s v="Иваново"/>
        <s v="Новокузнецк"/>
        <s v="Тула"/>
        <s v="Красноярск"/>
        <s v="Набережные Челны"/>
        <s v="Чебоксары"/>
        <s v="Пенза"/>
        <s v="Ульяновск"/>
        <s v="Оренбург"/>
      </sharedItems>
    </cacheField>
    <cacheField name="Кол-во договоров" numFmtId="0">
      <sharedItems containsString="0" containsBlank="1" containsNumber="1" containsInteger="1" minValue="0" maxValue="32" count="14">
        <n v="7"/>
        <n v="1"/>
        <n v="2"/>
        <n v="3"/>
        <m/>
        <n v="12"/>
        <n v="5"/>
        <n v="4"/>
        <n v="6"/>
        <n v="8"/>
        <n v="0"/>
        <n v="11"/>
        <n v="10"/>
        <n v="32"/>
      </sharedItems>
    </cacheField>
    <cacheField name="Чистая инвестиция, рубли" numFmtId="0">
      <sharedItems containsString="0" containsBlank="1" containsNumber="1" minValue="8614.1" maxValue="15188919.609999999" count="33">
        <n v="2323328.52"/>
        <m/>
        <n v="403398.08"/>
        <n v="820121.07"/>
        <n v="427744.77"/>
        <n v="617264.86"/>
        <n v="345133.85"/>
        <n v="977306.51"/>
        <n v="574543.15"/>
        <n v="1962896.95"/>
        <n v="744738.13"/>
        <n v="11779217.189999999"/>
        <n v="1879694.65"/>
        <n v="334936"/>
        <n v="8614.1"/>
        <n v="898742.65"/>
        <n v="933821.06"/>
        <n v="860600.19"/>
        <n v="2883927.38"/>
        <n v="4723228.9400000004"/>
        <n v="7635272.5700000003"/>
        <n v="5385126.0999999996"/>
        <n v="4531141.82"/>
        <n v="494916.16"/>
        <n v="720023.58"/>
        <n v="3433041.48"/>
        <n v="3694907.5"/>
        <n v="4828291.71"/>
        <n v="5239432.76"/>
        <n v="2910256.09"/>
        <n v="2589290.48"/>
        <n v="9416006"/>
        <n v="15188919.609999999"/>
      </sharedItems>
    </cacheField>
    <cacheField name="Заключен договор/ Передан договор" numFmtId="0">
      <sharedItems count="2">
        <s v="Заключен договор"/>
        <s v="Передан догово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736.16114178241" createdVersion="5" refreshedVersion="5" minRefreshableVersion="3" recordCount="5">
  <cacheSource type="worksheet">
    <worksheetSource name="Таблица2"/>
  </cacheSource>
  <cacheFields count="6">
    <cacheField name="№" numFmtId="0">
      <sharedItems containsSemiMixedTypes="0" containsString="0" containsNumber="1" containsInteger="1" minValue="13" maxValue="51"/>
    </cacheField>
    <cacheField name="Дата передачи в лизинг" numFmtId="0">
      <sharedItems containsDate="1" containsMixedTypes="1" minDate="2021-02-19T00:00:00" maxDate="2021-02-20T00:00:00" count="4">
        <s v="02.07.2021"/>
        <d v="2021-02-19T00:00:00"/>
        <s v="28.05.2021"/>
        <s v="07.01.2021"/>
      </sharedItems>
    </cacheField>
    <cacheField name="Центр дохода" numFmtId="0">
      <sharedItems count="1">
        <s v="Москва"/>
      </sharedItems>
    </cacheField>
    <cacheField name="Кол-во договоров" numFmtId="0">
      <sharedItems containsString="0" containsBlank="1" containsNumber="1" containsInteger="1" minValue="7" maxValue="32" count="3">
        <n v="32"/>
        <n v="7"/>
        <m/>
      </sharedItems>
    </cacheField>
    <cacheField name="Чистая инвестиция, рубли" numFmtId="0">
      <sharedItems containsString="0" containsBlank="1" containsNumber="1" minValue="4828291.71" maxValue="15188919.609999999" count="5">
        <n v="15188919.609999999"/>
        <n v="4828291.71"/>
        <m/>
        <n v="5385126.0999999996"/>
        <n v="11779217.189999999"/>
      </sharedItems>
    </cacheField>
    <cacheField name="Заключен договор/ Передан договор" numFmtId="0">
      <sharedItems count="1">
        <s v="Передан догово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1"/>
    <s v="28.07.2019"/>
    <x v="0"/>
    <x v="0"/>
    <x v="0"/>
    <x v="0"/>
  </r>
  <r>
    <n v="2"/>
    <s v="19.08.2019"/>
    <x v="1"/>
    <x v="1"/>
    <x v="1"/>
    <x v="0"/>
  </r>
  <r>
    <n v="3"/>
    <s v="25.07.2020"/>
    <x v="2"/>
    <x v="2"/>
    <x v="2"/>
    <x v="1"/>
  </r>
  <r>
    <n v="4"/>
    <s v="11.07.2020"/>
    <x v="3"/>
    <x v="2"/>
    <x v="2"/>
    <x v="1"/>
  </r>
  <r>
    <n v="5"/>
    <s v="11.07.2020"/>
    <x v="4"/>
    <x v="3"/>
    <x v="3"/>
    <x v="0"/>
  </r>
  <r>
    <n v="6"/>
    <d v="2020-09-22T00:00:00"/>
    <x v="5"/>
    <x v="4"/>
    <x v="4"/>
    <x v="0"/>
  </r>
  <r>
    <n v="7"/>
    <d v="2020-10-10T00:00:00"/>
    <x v="6"/>
    <x v="2"/>
    <x v="5"/>
    <x v="0"/>
  </r>
  <r>
    <n v="8"/>
    <d v="2020-12-18T00:00:00"/>
    <x v="7"/>
    <x v="2"/>
    <x v="6"/>
    <x v="0"/>
  </r>
  <r>
    <n v="9"/>
    <d v="2020-09-25T00:00:00"/>
    <x v="8"/>
    <x v="3"/>
    <x v="7"/>
    <x v="0"/>
  </r>
  <r>
    <n v="10"/>
    <s v="11.07.2020"/>
    <x v="9"/>
    <x v="2"/>
    <x v="8"/>
    <x v="0"/>
  </r>
  <r>
    <n v="11"/>
    <s v="26.07.2020"/>
    <x v="10"/>
    <x v="5"/>
    <x v="9"/>
    <x v="1"/>
  </r>
  <r>
    <n v="12"/>
    <s v="07.01.2021"/>
    <x v="11"/>
    <x v="3"/>
    <x v="10"/>
    <x v="0"/>
  </r>
  <r>
    <n v="13"/>
    <s v="07.01.2021"/>
    <x v="0"/>
    <x v="4"/>
    <x v="11"/>
    <x v="1"/>
  </r>
  <r>
    <n v="14"/>
    <d v="2020-03-17T00:00:00"/>
    <x v="12"/>
    <x v="6"/>
    <x v="12"/>
    <x v="1"/>
  </r>
  <r>
    <n v="15"/>
    <s v="07.01.2021"/>
    <x v="13"/>
    <x v="1"/>
    <x v="13"/>
    <x v="0"/>
  </r>
  <r>
    <n v="16"/>
    <d v="2021-02-07T00:00:00"/>
    <x v="14"/>
    <x v="1"/>
    <x v="14"/>
    <x v="1"/>
  </r>
  <r>
    <n v="17"/>
    <d v="2021-02-04T00:00:00"/>
    <x v="15"/>
    <x v="1"/>
    <x v="14"/>
    <x v="1"/>
  </r>
  <r>
    <n v="18"/>
    <d v="2021-03-09T00:00:00"/>
    <x v="16"/>
    <x v="4"/>
    <x v="15"/>
    <x v="1"/>
  </r>
  <r>
    <n v="19"/>
    <d v="2021-04-01T00:00:00"/>
    <x v="17"/>
    <x v="7"/>
    <x v="16"/>
    <x v="1"/>
  </r>
  <r>
    <n v="20"/>
    <d v="2021-06-10T00:00:00"/>
    <x v="18"/>
    <x v="7"/>
    <x v="1"/>
    <x v="1"/>
  </r>
  <r>
    <n v="21"/>
    <d v="2021-09-16T00:00:00"/>
    <x v="19"/>
    <x v="7"/>
    <x v="17"/>
    <x v="1"/>
  </r>
  <r>
    <n v="22"/>
    <s v="14.02.2021"/>
    <x v="20"/>
    <x v="8"/>
    <x v="18"/>
    <x v="0"/>
  </r>
  <r>
    <n v="23"/>
    <s v="17.01.2021"/>
    <x v="21"/>
    <x v="9"/>
    <x v="19"/>
    <x v="0"/>
  </r>
  <r>
    <n v="24"/>
    <s v="17.01.2021"/>
    <x v="22"/>
    <x v="10"/>
    <x v="1"/>
    <x v="0"/>
  </r>
  <r>
    <n v="25"/>
    <s v="17.01.2021"/>
    <x v="23"/>
    <x v="11"/>
    <x v="20"/>
    <x v="0"/>
  </r>
  <r>
    <n v="26"/>
    <s v="28.05.2021"/>
    <x v="0"/>
    <x v="0"/>
    <x v="21"/>
    <x v="1"/>
  </r>
  <r>
    <n v="27"/>
    <d v="2021-03-21T00:00:00"/>
    <x v="13"/>
    <x v="0"/>
    <x v="21"/>
    <x v="1"/>
  </r>
  <r>
    <n v="28"/>
    <d v="2021-03-15T00:00:00"/>
    <x v="24"/>
    <x v="0"/>
    <x v="21"/>
    <x v="1"/>
  </r>
  <r>
    <n v="29"/>
    <s v="28.05.2021"/>
    <x v="19"/>
    <x v="8"/>
    <x v="22"/>
    <x v="0"/>
  </r>
  <r>
    <n v="30"/>
    <d v="2021-05-12T00:00:00"/>
    <x v="25"/>
    <x v="3"/>
    <x v="23"/>
    <x v="1"/>
  </r>
  <r>
    <n v="31"/>
    <s v="28.05.2021"/>
    <x v="26"/>
    <x v="3"/>
    <x v="1"/>
    <x v="1"/>
  </r>
  <r>
    <n v="32"/>
    <d v="2021-10-11T00:00:00"/>
    <x v="7"/>
    <x v="3"/>
    <x v="23"/>
    <x v="1"/>
  </r>
  <r>
    <n v="33"/>
    <s v="28.05.2021"/>
    <x v="27"/>
    <x v="3"/>
    <x v="23"/>
    <x v="1"/>
  </r>
  <r>
    <n v="34"/>
    <d v="2021-05-18T00:00:00"/>
    <x v="28"/>
    <x v="3"/>
    <x v="23"/>
    <x v="1"/>
  </r>
  <r>
    <n v="35"/>
    <s v="28.05.2021"/>
    <x v="10"/>
    <x v="10"/>
    <x v="1"/>
    <x v="1"/>
  </r>
  <r>
    <n v="36"/>
    <s v="28.05.2021"/>
    <x v="29"/>
    <x v="3"/>
    <x v="23"/>
    <x v="1"/>
  </r>
  <r>
    <n v="37"/>
    <d v="2021-06-01T00:00:00"/>
    <x v="30"/>
    <x v="7"/>
    <x v="24"/>
    <x v="0"/>
  </r>
  <r>
    <n v="38"/>
    <s v="28.05.2021"/>
    <x v="15"/>
    <x v="6"/>
    <x v="25"/>
    <x v="0"/>
  </r>
  <r>
    <n v="39"/>
    <s v="28.05.2021"/>
    <x v="14"/>
    <x v="4"/>
    <x v="26"/>
    <x v="0"/>
  </r>
  <r>
    <n v="40"/>
    <s v="23.03.2021"/>
    <x v="31"/>
    <x v="0"/>
    <x v="27"/>
    <x v="1"/>
  </r>
  <r>
    <n v="41"/>
    <s v="23.03.2021"/>
    <x v="13"/>
    <x v="0"/>
    <x v="27"/>
    <x v="1"/>
  </r>
  <r>
    <n v="42"/>
    <s v="28.05.2021"/>
    <x v="0"/>
    <x v="4"/>
    <x v="1"/>
    <x v="1"/>
  </r>
  <r>
    <n v="43"/>
    <d v="2021-02-19T00:00:00"/>
    <x v="0"/>
    <x v="0"/>
    <x v="27"/>
    <x v="1"/>
  </r>
  <r>
    <n v="44"/>
    <d v="2021-07-01T00:00:00"/>
    <x v="32"/>
    <x v="3"/>
    <x v="23"/>
    <x v="1"/>
  </r>
  <r>
    <n v="45"/>
    <s v="28.05.2021"/>
    <x v="33"/>
    <x v="3"/>
    <x v="23"/>
    <x v="1"/>
  </r>
  <r>
    <n v="46"/>
    <s v="28.05.2021"/>
    <x v="34"/>
    <x v="3"/>
    <x v="1"/>
    <x v="1"/>
  </r>
  <r>
    <n v="47"/>
    <s v="26.05.2021"/>
    <x v="23"/>
    <x v="9"/>
    <x v="28"/>
    <x v="1"/>
  </r>
  <r>
    <n v="48"/>
    <s v="06.06.2021"/>
    <x v="35"/>
    <x v="4"/>
    <x v="29"/>
    <x v="1"/>
  </r>
  <r>
    <n v="49"/>
    <s v="06.06.2021"/>
    <x v="36"/>
    <x v="6"/>
    <x v="30"/>
    <x v="1"/>
  </r>
  <r>
    <n v="50"/>
    <s v="02.07.2021"/>
    <x v="6"/>
    <x v="12"/>
    <x v="31"/>
    <x v="0"/>
  </r>
  <r>
    <n v="51"/>
    <s v="02.07.2021"/>
    <x v="0"/>
    <x v="13"/>
    <x v="3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n v="51"/>
    <x v="0"/>
    <x v="0"/>
    <x v="0"/>
    <x v="0"/>
    <x v="0"/>
  </r>
  <r>
    <n v="43"/>
    <x v="1"/>
    <x v="0"/>
    <x v="1"/>
    <x v="1"/>
    <x v="0"/>
  </r>
  <r>
    <n v="42"/>
    <x v="2"/>
    <x v="0"/>
    <x v="2"/>
    <x v="2"/>
    <x v="0"/>
  </r>
  <r>
    <n v="26"/>
    <x v="2"/>
    <x v="0"/>
    <x v="1"/>
    <x v="3"/>
    <x v="0"/>
  </r>
  <r>
    <n v="13"/>
    <x v="3"/>
    <x v="0"/>
    <x v="2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compact="0" outline="1" outlineData="1" compactData="0" multipleFieldFilters="0">
  <location ref="B11:D14" firstHeaderRow="1" firstDataRow="1" firstDataCol="2" rowPageCount="1" colPageCount="1"/>
  <pivotFields count="6"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multipleItemSelectionAllowed="1" showAll="0">
      <items count="6">
        <item x="1"/>
        <item x="3"/>
        <item x="4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3">
    <i>
      <x/>
    </i>
    <i r="1">
      <x/>
    </i>
    <i t="grand">
      <x/>
    </i>
  </rowItems>
  <colItems count="1">
    <i/>
  </colItems>
  <pageFields count="1">
    <pageField fld="4" hier="-1"/>
  </pageFields>
  <dataFields count="1">
    <dataField name="Количество по полю Кол-во договоров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I12:J15" firstHeaderRow="1" firstDataRow="1" firstDataCol="1"/>
  <pivotFields count="6">
    <pivotField showAll="0"/>
    <pivotField showAll="0"/>
    <pivotField axis="axisRow" showAll="0">
      <items count="38">
        <item h="1" x="6"/>
        <item h="1" x="24"/>
        <item h="1" x="27"/>
        <item h="1" x="8"/>
        <item h="1" x="4"/>
        <item h="1" x="12"/>
        <item h="1" x="22"/>
        <item h="1" x="28"/>
        <item h="1" x="19"/>
        <item h="1" x="16"/>
        <item h="1" x="20"/>
        <item h="1" x="31"/>
        <item x="0"/>
        <item h="1" x="3"/>
        <item h="1" x="32"/>
        <item h="1" x="11"/>
        <item h="1" x="29"/>
        <item h="1" x="18"/>
        <item h="1" x="9"/>
        <item h="1" x="10"/>
        <item h="1" x="36"/>
        <item h="1" x="34"/>
        <item h="1" x="17"/>
        <item h="1" x="14"/>
        <item h="1" x="26"/>
        <item h="1" x="21"/>
        <item h="1" x="1"/>
        <item h="1" x="13"/>
        <item h="1" x="23"/>
        <item h="1" x="30"/>
        <item h="1" x="35"/>
        <item h="1" x="25"/>
        <item h="1" x="2"/>
        <item h="1" x="33"/>
        <item h="1" x="7"/>
        <item h="1" x="5"/>
        <item h="1" x="15"/>
        <item t="default"/>
      </items>
    </pivotField>
    <pivotField showAll="0">
      <items count="15">
        <item x="10"/>
        <item x="1"/>
        <item x="2"/>
        <item x="3"/>
        <item x="7"/>
        <item x="6"/>
        <item x="8"/>
        <item x="0"/>
        <item x="9"/>
        <item x="12"/>
        <item x="11"/>
        <item x="5"/>
        <item x="13"/>
        <item x="4"/>
        <item t="default"/>
      </items>
    </pivotField>
    <pivotField dataField="1" showAll="0">
      <items count="34">
        <item x="14"/>
        <item x="13"/>
        <item x="6"/>
        <item x="2"/>
        <item x="4"/>
        <item x="23"/>
        <item x="8"/>
        <item x="5"/>
        <item x="24"/>
        <item x="10"/>
        <item x="3"/>
        <item x="17"/>
        <item x="15"/>
        <item x="16"/>
        <item x="7"/>
        <item x="12"/>
        <item x="9"/>
        <item x="0"/>
        <item x="30"/>
        <item x="18"/>
        <item x="29"/>
        <item x="25"/>
        <item x="26"/>
        <item x="22"/>
        <item x="19"/>
        <item x="27"/>
        <item x="28"/>
        <item x="21"/>
        <item x="20"/>
        <item x="31"/>
        <item x="11"/>
        <item x="32"/>
        <item x="1"/>
        <item t="default"/>
      </items>
    </pivotField>
    <pivotField axis="axisRow" showAll="0">
      <items count="3">
        <item h="1" x="0"/>
        <item x="1"/>
        <item t="default"/>
      </items>
    </pivotField>
  </pivotFields>
  <rowFields count="2">
    <field x="2"/>
    <field x="5"/>
  </rowFields>
  <rowItems count="3">
    <i>
      <x v="12"/>
    </i>
    <i r="1">
      <x v="1"/>
    </i>
    <i t="grand">
      <x/>
    </i>
  </rowItems>
  <colItems count="1">
    <i/>
  </colItems>
  <dataFields count="1">
    <dataField name="Количество по полю Чистая инвестиция, рубли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:F6" totalsRowShown="0">
  <autoFilter ref="A1:F6"/>
  <tableColumns count="6">
    <tableColumn id="1" name="№"/>
    <tableColumn id="2" name="Дата передачи в лизинг"/>
    <tableColumn id="3" name="Центр дохода"/>
    <tableColumn id="4" name="Кол-во договоров"/>
    <tableColumn id="5" name="Чистая инвестиция, рубли"/>
    <tableColumn id="6" name="Заключен договор/ Передан договор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4:F55" totalsRowShown="0" headerRowDxfId="9" headerRowBorderDxfId="8" tableBorderDxfId="7" totalsRowBorderDxfId="6">
  <autoFilter ref="A4:F55"/>
  <tableColumns count="6">
    <tableColumn id="1" name="№" dataDxfId="5"/>
    <tableColumn id="2" name="Дата передачи в лизинг" dataDxfId="4"/>
    <tableColumn id="3" name="Центр дохода" dataDxfId="3"/>
    <tableColumn id="4" name="Кол-во договоров" dataDxfId="2"/>
    <tableColumn id="5" name="Чистая инвестиция, рубли" dataDxfId="1"/>
    <tableColumn id="6" name="Заключен договор/ Передан догово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pane ySplit="5" topLeftCell="A6" activePane="bottomLeft" state="frozen"/>
      <selection pane="bottomLeft" activeCell="S4" sqref="S4"/>
    </sheetView>
  </sheetViews>
  <sheetFormatPr defaultRowHeight="15" x14ac:dyDescent="0.25"/>
  <cols>
    <col min="1" max="1" width="4.7109375" style="1" customWidth="1"/>
    <col min="2" max="3" width="14.85546875" style="1" customWidth="1"/>
    <col min="4" max="4" width="16.42578125" style="1" customWidth="1"/>
    <col min="5" max="5" width="19" style="1" customWidth="1"/>
    <col min="6" max="6" width="18.5703125" style="1" customWidth="1"/>
    <col min="7" max="7" width="9.140625" style="1"/>
    <col min="8" max="8" width="5" style="1" customWidth="1"/>
    <col min="9" max="16" width="9.140625" style="1"/>
    <col min="17" max="17" width="12.42578125" style="1" bestFit="1" customWidth="1"/>
    <col min="18" max="18" width="9.140625" style="1"/>
    <col min="19" max="19" width="12.28515625" style="1" customWidth="1"/>
    <col min="20" max="20" width="12.42578125" style="1" bestFit="1" customWidth="1"/>
    <col min="21" max="16384" width="9.140625" style="1"/>
  </cols>
  <sheetData>
    <row r="1" spans="1:20" x14ac:dyDescent="0.25">
      <c r="H1" s="12" t="s">
        <v>0</v>
      </c>
    </row>
    <row r="2" spans="1:20" x14ac:dyDescent="0.25">
      <c r="H2" s="13" t="s">
        <v>1</v>
      </c>
      <c r="I2" s="1" t="s">
        <v>2</v>
      </c>
      <c r="Q2" s="15">
        <f>SUMIF(F:F,"Передан договор",E:E)</f>
        <v>86413567.289999962</v>
      </c>
      <c r="R2" s="1" t="s">
        <v>3</v>
      </c>
    </row>
    <row r="3" spans="1:20" x14ac:dyDescent="0.25">
      <c r="A3" s="8" t="s">
        <v>4</v>
      </c>
      <c r="H3" s="13" t="s">
        <v>5</v>
      </c>
      <c r="I3" s="1" t="s">
        <v>6</v>
      </c>
      <c r="O3" s="11">
        <f>SUMIF(C:C,"Москва",D:D)</f>
        <v>80</v>
      </c>
      <c r="P3" s="1" t="s">
        <v>3</v>
      </c>
    </row>
    <row r="4" spans="1:20" x14ac:dyDescent="0.25">
      <c r="H4" s="1" t="s">
        <v>7</v>
      </c>
      <c r="I4" s="1" t="s">
        <v>8</v>
      </c>
      <c r="S4" s="15">
        <f>SUMIF(B:B,"28.05.2021",E:E)</f>
        <v>24842005.57</v>
      </c>
      <c r="T4" s="1" t="s">
        <v>3</v>
      </c>
    </row>
    <row r="5" spans="1:20" s="2" customFormat="1" ht="45" x14ac:dyDescent="0.25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  <c r="H5" s="1" t="s">
        <v>15</v>
      </c>
      <c r="I5" s="1" t="s">
        <v>16</v>
      </c>
      <c r="N5" s="11">
        <f>SUMIF(F:F,"Передан договор",D:D)</f>
        <v>188</v>
      </c>
      <c r="O5" s="1" t="s">
        <v>3</v>
      </c>
    </row>
    <row r="6" spans="1:20" x14ac:dyDescent="0.25">
      <c r="A6" s="3">
        <v>1</v>
      </c>
      <c r="B6" s="10">
        <v>43674</v>
      </c>
      <c r="C6" s="3" t="s">
        <v>17</v>
      </c>
      <c r="D6" s="3">
        <v>7</v>
      </c>
      <c r="E6" s="4">
        <v>2323328.52</v>
      </c>
      <c r="F6" s="3" t="s">
        <v>18</v>
      </c>
    </row>
    <row r="7" spans="1:20" x14ac:dyDescent="0.25">
      <c r="A7" s="3">
        <v>2</v>
      </c>
      <c r="B7" s="10">
        <v>43696</v>
      </c>
      <c r="C7" s="3" t="s">
        <v>19</v>
      </c>
      <c r="D7" s="3">
        <v>1</v>
      </c>
      <c r="E7" s="4">
        <v>4906.92</v>
      </c>
      <c r="F7" s="3" t="s">
        <v>18</v>
      </c>
    </row>
    <row r="8" spans="1:20" x14ac:dyDescent="0.25">
      <c r="A8" s="3">
        <v>3</v>
      </c>
      <c r="B8" s="10">
        <v>44037</v>
      </c>
      <c r="C8" s="3" t="s">
        <v>20</v>
      </c>
      <c r="D8" s="3">
        <v>2</v>
      </c>
      <c r="E8" s="4">
        <v>403398.08</v>
      </c>
      <c r="F8" s="3" t="s">
        <v>21</v>
      </c>
      <c r="H8" s="13"/>
    </row>
    <row r="9" spans="1:20" x14ac:dyDescent="0.25">
      <c r="A9" s="3">
        <v>4</v>
      </c>
      <c r="B9" s="10">
        <v>44023</v>
      </c>
      <c r="C9" s="3" t="s">
        <v>22</v>
      </c>
      <c r="D9" s="3">
        <v>2</v>
      </c>
      <c r="E9" s="4">
        <v>403398.08</v>
      </c>
      <c r="F9" s="3" t="s">
        <v>21</v>
      </c>
    </row>
    <row r="10" spans="1:20" x14ac:dyDescent="0.25">
      <c r="A10" s="3">
        <v>5</v>
      </c>
      <c r="B10" s="10">
        <v>44023</v>
      </c>
      <c r="C10" s="3" t="s">
        <v>23</v>
      </c>
      <c r="D10" s="3">
        <v>3</v>
      </c>
      <c r="E10" s="4">
        <v>820121.07</v>
      </c>
      <c r="F10" s="3" t="s">
        <v>18</v>
      </c>
    </row>
    <row r="11" spans="1:20" x14ac:dyDescent="0.25">
      <c r="A11" s="3">
        <v>6</v>
      </c>
      <c r="B11" s="10">
        <v>44096</v>
      </c>
      <c r="C11" s="3" t="s">
        <v>24</v>
      </c>
      <c r="D11" s="3">
        <v>2</v>
      </c>
      <c r="E11" s="4">
        <v>427744.77</v>
      </c>
      <c r="F11" s="3" t="s">
        <v>18</v>
      </c>
    </row>
    <row r="12" spans="1:20" x14ac:dyDescent="0.25">
      <c r="A12" s="3">
        <v>7</v>
      </c>
      <c r="B12" s="10">
        <v>44114</v>
      </c>
      <c r="C12" s="3" t="s">
        <v>25</v>
      </c>
      <c r="D12" s="3">
        <v>2</v>
      </c>
      <c r="E12" s="4">
        <v>617264.86</v>
      </c>
      <c r="F12" s="3" t="s">
        <v>18</v>
      </c>
    </row>
    <row r="13" spans="1:20" x14ac:dyDescent="0.25">
      <c r="A13" s="3">
        <v>8</v>
      </c>
      <c r="B13" s="10">
        <v>44183</v>
      </c>
      <c r="C13" s="3" t="s">
        <v>26</v>
      </c>
      <c r="D13" s="3">
        <v>2</v>
      </c>
      <c r="E13" s="4">
        <v>345133.85</v>
      </c>
      <c r="F13" s="3" t="s">
        <v>18</v>
      </c>
    </row>
    <row r="14" spans="1:20" x14ac:dyDescent="0.25">
      <c r="A14" s="3">
        <v>9</v>
      </c>
      <c r="B14" s="10">
        <v>44099</v>
      </c>
      <c r="C14" s="3" t="s">
        <v>27</v>
      </c>
      <c r="D14" s="3">
        <v>3</v>
      </c>
      <c r="E14" s="4">
        <v>977306.51</v>
      </c>
      <c r="F14" s="3" t="s">
        <v>18</v>
      </c>
    </row>
    <row r="15" spans="1:20" x14ac:dyDescent="0.25">
      <c r="A15" s="3">
        <v>10</v>
      </c>
      <c r="B15" s="10">
        <v>44023</v>
      </c>
      <c r="C15" s="3" t="s">
        <v>28</v>
      </c>
      <c r="D15" s="3">
        <v>2</v>
      </c>
      <c r="E15" s="4">
        <v>574543.15</v>
      </c>
      <c r="F15" s="3" t="s">
        <v>18</v>
      </c>
    </row>
    <row r="16" spans="1:20" x14ac:dyDescent="0.25">
      <c r="A16" s="3">
        <v>11</v>
      </c>
      <c r="B16" s="10">
        <v>44038</v>
      </c>
      <c r="C16" s="3" t="s">
        <v>29</v>
      </c>
      <c r="D16" s="3">
        <v>12</v>
      </c>
      <c r="E16" s="4">
        <v>1962896.95</v>
      </c>
      <c r="F16" s="3" t="s">
        <v>21</v>
      </c>
    </row>
    <row r="17" spans="1:6" x14ac:dyDescent="0.25">
      <c r="A17" s="3">
        <v>12</v>
      </c>
      <c r="B17" s="10">
        <v>44203</v>
      </c>
      <c r="C17" s="3" t="s">
        <v>30</v>
      </c>
      <c r="D17" s="3">
        <v>3</v>
      </c>
      <c r="E17" s="4">
        <v>744738.13</v>
      </c>
      <c r="F17" s="3" t="s">
        <v>18</v>
      </c>
    </row>
    <row r="18" spans="1:6" x14ac:dyDescent="0.25">
      <c r="A18" s="3">
        <v>13</v>
      </c>
      <c r="B18" s="10">
        <v>44203</v>
      </c>
      <c r="C18" s="3" t="s">
        <v>17</v>
      </c>
      <c r="D18" s="3">
        <v>20</v>
      </c>
      <c r="E18" s="4">
        <v>11779217.189999999</v>
      </c>
      <c r="F18" s="3" t="s">
        <v>21</v>
      </c>
    </row>
    <row r="19" spans="1:6" x14ac:dyDescent="0.25">
      <c r="A19" s="3">
        <v>14</v>
      </c>
      <c r="B19" s="10">
        <v>43907</v>
      </c>
      <c r="C19" s="3" t="s">
        <v>31</v>
      </c>
      <c r="D19" s="3">
        <v>5</v>
      </c>
      <c r="E19" s="4">
        <v>1879694.65</v>
      </c>
      <c r="F19" s="3" t="s">
        <v>21</v>
      </c>
    </row>
    <row r="20" spans="1:6" x14ac:dyDescent="0.25">
      <c r="A20" s="3">
        <v>15</v>
      </c>
      <c r="B20" s="10">
        <v>44203</v>
      </c>
      <c r="C20" s="3" t="s">
        <v>32</v>
      </c>
      <c r="D20" s="3">
        <v>1</v>
      </c>
      <c r="E20" s="5">
        <v>334936</v>
      </c>
      <c r="F20" s="3" t="s">
        <v>18</v>
      </c>
    </row>
    <row r="21" spans="1:6" x14ac:dyDescent="0.25">
      <c r="A21" s="3">
        <v>16</v>
      </c>
      <c r="B21" s="10">
        <v>44234</v>
      </c>
      <c r="C21" s="3" t="s">
        <v>33</v>
      </c>
      <c r="D21" s="3">
        <v>1</v>
      </c>
      <c r="E21" s="6">
        <v>8614.1</v>
      </c>
      <c r="F21" s="3" t="s">
        <v>21</v>
      </c>
    </row>
    <row r="22" spans="1:6" x14ac:dyDescent="0.25">
      <c r="A22" s="3">
        <v>17</v>
      </c>
      <c r="B22" s="10">
        <v>44231</v>
      </c>
      <c r="C22" s="3" t="s">
        <v>34</v>
      </c>
      <c r="D22" s="3">
        <v>1</v>
      </c>
      <c r="E22" s="6">
        <v>8614.1</v>
      </c>
      <c r="F22" s="3" t="s">
        <v>21</v>
      </c>
    </row>
    <row r="23" spans="1:6" x14ac:dyDescent="0.25">
      <c r="A23" s="3">
        <v>18</v>
      </c>
      <c r="B23" s="10">
        <v>44264</v>
      </c>
      <c r="C23" s="3" t="s">
        <v>35</v>
      </c>
      <c r="D23" s="3">
        <v>4</v>
      </c>
      <c r="E23" s="4">
        <v>898742.65</v>
      </c>
      <c r="F23" s="3" t="s">
        <v>21</v>
      </c>
    </row>
    <row r="24" spans="1:6" x14ac:dyDescent="0.25">
      <c r="A24" s="3">
        <v>19</v>
      </c>
      <c r="B24" s="10">
        <v>44287</v>
      </c>
      <c r="C24" s="3" t="s">
        <v>36</v>
      </c>
      <c r="D24" s="3">
        <v>4</v>
      </c>
      <c r="E24" s="4">
        <v>933821.06</v>
      </c>
      <c r="F24" s="3" t="s">
        <v>21</v>
      </c>
    </row>
    <row r="25" spans="1:6" x14ac:dyDescent="0.25">
      <c r="A25" s="3">
        <v>20</v>
      </c>
      <c r="B25" s="10">
        <v>44357</v>
      </c>
      <c r="C25" s="3" t="s">
        <v>37</v>
      </c>
      <c r="D25" s="3">
        <v>4</v>
      </c>
      <c r="E25" s="4">
        <v>928964.56</v>
      </c>
      <c r="F25" s="3" t="s">
        <v>21</v>
      </c>
    </row>
    <row r="26" spans="1:6" x14ac:dyDescent="0.25">
      <c r="A26" s="3">
        <v>21</v>
      </c>
      <c r="B26" s="10">
        <v>44455</v>
      </c>
      <c r="C26" s="3" t="s">
        <v>38</v>
      </c>
      <c r="D26" s="3">
        <v>4</v>
      </c>
      <c r="E26" s="4">
        <v>860600.19</v>
      </c>
      <c r="F26" s="3" t="s">
        <v>21</v>
      </c>
    </row>
    <row r="27" spans="1:6" x14ac:dyDescent="0.25">
      <c r="A27" s="3">
        <v>22</v>
      </c>
      <c r="B27" s="10">
        <v>44241</v>
      </c>
      <c r="C27" s="3" t="s">
        <v>39</v>
      </c>
      <c r="D27" s="3">
        <v>6</v>
      </c>
      <c r="E27" s="4">
        <v>2883927.38</v>
      </c>
      <c r="F27" s="3" t="s">
        <v>18</v>
      </c>
    </row>
    <row r="28" spans="1:6" x14ac:dyDescent="0.25">
      <c r="A28" s="3">
        <v>23</v>
      </c>
      <c r="B28" s="10">
        <v>44213</v>
      </c>
      <c r="C28" s="3" t="s">
        <v>40</v>
      </c>
      <c r="D28" s="3">
        <v>8</v>
      </c>
      <c r="E28" s="4">
        <v>4723228.9400000004</v>
      </c>
      <c r="F28" s="3" t="s">
        <v>18</v>
      </c>
    </row>
    <row r="29" spans="1:6" x14ac:dyDescent="0.25">
      <c r="A29" s="3">
        <v>24</v>
      </c>
      <c r="B29" s="10">
        <v>44213</v>
      </c>
      <c r="C29" s="3" t="s">
        <v>41</v>
      </c>
      <c r="D29" s="3">
        <v>10</v>
      </c>
      <c r="E29" s="4">
        <v>7635271.7800000003</v>
      </c>
      <c r="F29" s="3" t="s">
        <v>18</v>
      </c>
    </row>
    <row r="30" spans="1:6" x14ac:dyDescent="0.25">
      <c r="A30" s="3">
        <v>25</v>
      </c>
      <c r="B30" s="10">
        <v>44213</v>
      </c>
      <c r="C30" s="3" t="s">
        <v>42</v>
      </c>
      <c r="D30" s="3">
        <v>11</v>
      </c>
      <c r="E30" s="4">
        <v>7635272.5700000003</v>
      </c>
      <c r="F30" s="3" t="s">
        <v>18</v>
      </c>
    </row>
    <row r="31" spans="1:6" x14ac:dyDescent="0.25">
      <c r="A31" s="3">
        <v>26</v>
      </c>
      <c r="B31" s="10">
        <v>44344</v>
      </c>
      <c r="C31" s="3" t="s">
        <v>17</v>
      </c>
      <c r="D31" s="3">
        <v>7</v>
      </c>
      <c r="E31" s="6">
        <v>5385126.0999999996</v>
      </c>
      <c r="F31" s="3" t="s">
        <v>21</v>
      </c>
    </row>
    <row r="32" spans="1:6" x14ac:dyDescent="0.25">
      <c r="A32" s="3">
        <v>27</v>
      </c>
      <c r="B32" s="10">
        <v>44276</v>
      </c>
      <c r="C32" s="3" t="s">
        <v>32</v>
      </c>
      <c r="D32" s="3">
        <v>7</v>
      </c>
      <c r="E32" s="6">
        <v>5385126.0999999996</v>
      </c>
      <c r="F32" s="3" t="s">
        <v>21</v>
      </c>
    </row>
    <row r="33" spans="1:6" x14ac:dyDescent="0.25">
      <c r="A33" s="3">
        <v>28</v>
      </c>
      <c r="B33" s="10">
        <v>44270</v>
      </c>
      <c r="C33" s="3" t="s">
        <v>43</v>
      </c>
      <c r="D33" s="3">
        <v>7</v>
      </c>
      <c r="E33" s="6">
        <v>5385126.0999999996</v>
      </c>
      <c r="F33" s="3" t="s">
        <v>21</v>
      </c>
    </row>
    <row r="34" spans="1:6" x14ac:dyDescent="0.25">
      <c r="A34" s="3">
        <v>29</v>
      </c>
      <c r="B34" s="10">
        <v>44344</v>
      </c>
      <c r="C34" s="3" t="s">
        <v>38</v>
      </c>
      <c r="D34" s="3">
        <v>6</v>
      </c>
      <c r="E34" s="4">
        <v>4531141.82</v>
      </c>
      <c r="F34" s="3" t="s">
        <v>18</v>
      </c>
    </row>
    <row r="35" spans="1:6" x14ac:dyDescent="0.25">
      <c r="A35" s="3">
        <v>30</v>
      </c>
      <c r="B35" s="10">
        <v>44328</v>
      </c>
      <c r="C35" s="3" t="s">
        <v>44</v>
      </c>
      <c r="D35" s="3">
        <v>3</v>
      </c>
      <c r="E35" s="4">
        <v>494916.16</v>
      </c>
      <c r="F35" s="3" t="s">
        <v>21</v>
      </c>
    </row>
    <row r="36" spans="1:6" x14ac:dyDescent="0.25">
      <c r="A36" s="3">
        <v>31</v>
      </c>
      <c r="B36" s="10">
        <v>44344</v>
      </c>
      <c r="C36" s="3" t="s">
        <v>45</v>
      </c>
      <c r="D36" s="3">
        <v>3</v>
      </c>
      <c r="E36" s="4">
        <v>494916.16</v>
      </c>
      <c r="F36" s="3" t="s">
        <v>21</v>
      </c>
    </row>
    <row r="37" spans="1:6" x14ac:dyDescent="0.25">
      <c r="A37" s="3">
        <v>32</v>
      </c>
      <c r="B37" s="10">
        <v>44480</v>
      </c>
      <c r="C37" s="3" t="s">
        <v>26</v>
      </c>
      <c r="D37" s="3">
        <v>3</v>
      </c>
      <c r="E37" s="4">
        <v>494916.16</v>
      </c>
      <c r="F37" s="3" t="s">
        <v>21</v>
      </c>
    </row>
    <row r="38" spans="1:6" x14ac:dyDescent="0.25">
      <c r="A38" s="3">
        <v>33</v>
      </c>
      <c r="B38" s="10">
        <v>44344</v>
      </c>
      <c r="C38" s="3" t="s">
        <v>46</v>
      </c>
      <c r="D38" s="3">
        <v>3</v>
      </c>
      <c r="E38" s="4">
        <v>494916.16</v>
      </c>
      <c r="F38" s="3" t="s">
        <v>21</v>
      </c>
    </row>
    <row r="39" spans="1:6" x14ac:dyDescent="0.25">
      <c r="A39" s="3">
        <v>34</v>
      </c>
      <c r="B39" s="10">
        <v>44334</v>
      </c>
      <c r="C39" s="3" t="s">
        <v>47</v>
      </c>
      <c r="D39" s="3">
        <v>3</v>
      </c>
      <c r="E39" s="4">
        <v>494916.16</v>
      </c>
      <c r="F39" s="3" t="s">
        <v>21</v>
      </c>
    </row>
    <row r="40" spans="1:6" x14ac:dyDescent="0.25">
      <c r="A40" s="3">
        <v>35</v>
      </c>
      <c r="B40" s="10">
        <v>44344</v>
      </c>
      <c r="C40" s="3" t="s">
        <v>29</v>
      </c>
      <c r="D40" s="3">
        <v>3</v>
      </c>
      <c r="E40" s="4">
        <v>494916.16</v>
      </c>
      <c r="F40" s="3" t="s">
        <v>21</v>
      </c>
    </row>
    <row r="41" spans="1:6" x14ac:dyDescent="0.25">
      <c r="A41" s="3">
        <v>36</v>
      </c>
      <c r="B41" s="10">
        <v>44344</v>
      </c>
      <c r="C41" s="3" t="s">
        <v>48</v>
      </c>
      <c r="D41" s="3">
        <v>3</v>
      </c>
      <c r="E41" s="4">
        <v>494916.16</v>
      </c>
      <c r="F41" s="3" t="s">
        <v>21</v>
      </c>
    </row>
    <row r="42" spans="1:6" x14ac:dyDescent="0.25">
      <c r="A42" s="3">
        <v>37</v>
      </c>
      <c r="B42" s="10">
        <v>44348</v>
      </c>
      <c r="C42" s="3" t="s">
        <v>49</v>
      </c>
      <c r="D42" s="3">
        <v>4</v>
      </c>
      <c r="E42" s="4">
        <v>720023.58</v>
      </c>
      <c r="F42" s="3" t="s">
        <v>18</v>
      </c>
    </row>
    <row r="43" spans="1:6" x14ac:dyDescent="0.25">
      <c r="A43" s="3">
        <v>38</v>
      </c>
      <c r="B43" s="10">
        <v>44344</v>
      </c>
      <c r="C43" s="3" t="s">
        <v>34</v>
      </c>
      <c r="D43" s="3">
        <v>5</v>
      </c>
      <c r="E43" s="4">
        <v>3433041.48</v>
      </c>
      <c r="F43" s="3" t="s">
        <v>18</v>
      </c>
    </row>
    <row r="44" spans="1:6" x14ac:dyDescent="0.25">
      <c r="A44" s="3">
        <v>39</v>
      </c>
      <c r="B44" s="10">
        <v>44344</v>
      </c>
      <c r="C44" s="3" t="s">
        <v>33</v>
      </c>
      <c r="D44" s="3">
        <v>6</v>
      </c>
      <c r="E44" s="6">
        <v>3694907.5</v>
      </c>
      <c r="F44" s="3" t="s">
        <v>18</v>
      </c>
    </row>
    <row r="45" spans="1:6" x14ac:dyDescent="0.25">
      <c r="A45" s="3">
        <v>40</v>
      </c>
      <c r="B45" s="10">
        <v>44278</v>
      </c>
      <c r="C45" s="3" t="s">
        <v>50</v>
      </c>
      <c r="D45" s="3">
        <v>7</v>
      </c>
      <c r="E45" s="4">
        <v>4828291.71</v>
      </c>
      <c r="F45" s="3" t="s">
        <v>21</v>
      </c>
    </row>
    <row r="46" spans="1:6" x14ac:dyDescent="0.25">
      <c r="A46" s="3">
        <v>41</v>
      </c>
      <c r="B46" s="10">
        <v>44278</v>
      </c>
      <c r="C46" s="3" t="s">
        <v>32</v>
      </c>
      <c r="D46" s="3">
        <v>7</v>
      </c>
      <c r="E46" s="4">
        <v>4828291.71</v>
      </c>
      <c r="F46" s="3" t="s">
        <v>21</v>
      </c>
    </row>
    <row r="47" spans="1:6" x14ac:dyDescent="0.25">
      <c r="A47" s="3">
        <v>42</v>
      </c>
      <c r="B47" s="10">
        <v>44344</v>
      </c>
      <c r="C47" s="3" t="s">
        <v>17</v>
      </c>
      <c r="D47" s="3">
        <v>7</v>
      </c>
      <c r="E47" s="4">
        <v>4828291.71</v>
      </c>
      <c r="F47" s="3" t="s">
        <v>21</v>
      </c>
    </row>
    <row r="48" spans="1:6" x14ac:dyDescent="0.25">
      <c r="A48" s="3">
        <v>43</v>
      </c>
      <c r="B48" s="10">
        <v>44246</v>
      </c>
      <c r="C48" s="3" t="s">
        <v>17</v>
      </c>
      <c r="D48" s="3">
        <v>7</v>
      </c>
      <c r="E48" s="4">
        <v>4828291.71</v>
      </c>
      <c r="F48" s="3" t="s">
        <v>21</v>
      </c>
    </row>
    <row r="49" spans="1:6" x14ac:dyDescent="0.25">
      <c r="A49" s="3">
        <v>44</v>
      </c>
      <c r="B49" s="10">
        <v>44378</v>
      </c>
      <c r="C49" s="3" t="s">
        <v>51</v>
      </c>
      <c r="D49" s="3">
        <v>3</v>
      </c>
      <c r="E49" s="4">
        <v>494916.16</v>
      </c>
      <c r="F49" s="3" t="s">
        <v>21</v>
      </c>
    </row>
    <row r="50" spans="1:6" x14ac:dyDescent="0.25">
      <c r="A50" s="3">
        <v>45</v>
      </c>
      <c r="B50" s="10">
        <v>44344</v>
      </c>
      <c r="C50" s="3" t="s">
        <v>52</v>
      </c>
      <c r="D50" s="3">
        <v>3</v>
      </c>
      <c r="E50" s="4">
        <v>494916.16</v>
      </c>
      <c r="F50" s="3" t="s">
        <v>21</v>
      </c>
    </row>
    <row r="51" spans="1:6" x14ac:dyDescent="0.25">
      <c r="A51" s="3">
        <v>46</v>
      </c>
      <c r="B51" s="10">
        <v>44344</v>
      </c>
      <c r="C51" s="3" t="s">
        <v>53</v>
      </c>
      <c r="D51" s="3">
        <v>3</v>
      </c>
      <c r="E51" s="4">
        <v>494916.16</v>
      </c>
      <c r="F51" s="3" t="s">
        <v>21</v>
      </c>
    </row>
    <row r="52" spans="1:6" x14ac:dyDescent="0.25">
      <c r="A52" s="3">
        <v>47</v>
      </c>
      <c r="B52" s="10">
        <v>44342</v>
      </c>
      <c r="C52" s="3" t="s">
        <v>42</v>
      </c>
      <c r="D52" s="3">
        <v>8</v>
      </c>
      <c r="E52" s="4">
        <v>5239432.76</v>
      </c>
      <c r="F52" s="3" t="s">
        <v>21</v>
      </c>
    </row>
    <row r="53" spans="1:6" x14ac:dyDescent="0.25">
      <c r="A53" s="3">
        <v>48</v>
      </c>
      <c r="B53" s="10">
        <v>44353</v>
      </c>
      <c r="C53" s="3" t="s">
        <v>54</v>
      </c>
      <c r="D53" s="3">
        <v>5</v>
      </c>
      <c r="E53" s="4">
        <v>2910256.09</v>
      </c>
      <c r="F53" s="3" t="s">
        <v>21</v>
      </c>
    </row>
    <row r="54" spans="1:6" x14ac:dyDescent="0.25">
      <c r="A54" s="3">
        <v>49</v>
      </c>
      <c r="B54" s="10">
        <v>44353</v>
      </c>
      <c r="C54" s="3" t="s">
        <v>55</v>
      </c>
      <c r="D54" s="3">
        <v>5</v>
      </c>
      <c r="E54" s="4">
        <v>2589290.48</v>
      </c>
      <c r="F54" s="3" t="s">
        <v>21</v>
      </c>
    </row>
    <row r="55" spans="1:6" x14ac:dyDescent="0.25">
      <c r="A55" s="3">
        <v>50</v>
      </c>
      <c r="B55" s="10">
        <v>44379</v>
      </c>
      <c r="C55" s="3" t="s">
        <v>25</v>
      </c>
      <c r="D55" s="3">
        <v>10</v>
      </c>
      <c r="E55" s="5">
        <v>9416006</v>
      </c>
      <c r="F55" s="3" t="s">
        <v>18</v>
      </c>
    </row>
    <row r="56" spans="1:6" x14ac:dyDescent="0.25">
      <c r="A56" s="3">
        <v>51</v>
      </c>
      <c r="B56" s="10">
        <v>44379</v>
      </c>
      <c r="C56" s="3" t="s">
        <v>17</v>
      </c>
      <c r="D56" s="3">
        <v>32</v>
      </c>
      <c r="E56" s="4">
        <v>15188919.609999999</v>
      </c>
      <c r="F56" s="3" t="s">
        <v>21</v>
      </c>
    </row>
  </sheetData>
  <autoFilter ref="A5:F56"/>
  <pageMargins left="0.7" right="0.7" top="0.75" bottom="0.75" header="0.3" footer="0.3"/>
  <pageSetup paperSize="9" orientation="portrait" r:id="rId1"/>
  <headerFooter>
    <oddFooter>&amp;L&amp;1#&amp;"Arial"&amp;7&amp;K737373Коммерческая тайна. ПАО «ЛК «Европлан», ОГРН 1177746637584. Россия, 119049, г. Москва, ул. Коровий Вал, д. 5.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4" topLeftCell="A5" activePane="bottomLeft" state="frozen"/>
      <selection pane="bottomLeft" activeCell="G30" sqref="G30"/>
    </sheetView>
  </sheetViews>
  <sheetFormatPr defaultRowHeight="15" x14ac:dyDescent="0.25"/>
  <cols>
    <col min="1" max="1" width="4.7109375" style="1" customWidth="1"/>
    <col min="2" max="2" width="16.7109375" style="1" customWidth="1"/>
    <col min="3" max="3" width="16.42578125" style="1" customWidth="1"/>
    <col min="4" max="4" width="19" style="1" customWidth="1"/>
    <col min="5" max="5" width="18.5703125" style="1" customWidth="1"/>
    <col min="6" max="6" width="9.140625" style="1"/>
    <col min="7" max="7" width="5" style="1" customWidth="1"/>
    <col min="8" max="12" width="9.140625" style="1"/>
    <col min="13" max="13" width="9.140625" style="1" customWidth="1"/>
    <col min="14" max="19" width="9.140625" style="1"/>
    <col min="20" max="20" width="20.7109375" style="1" customWidth="1"/>
    <col min="21" max="21" width="20.85546875" style="1" customWidth="1"/>
    <col min="22" max="22" width="10.42578125" style="1" customWidth="1"/>
    <col min="23" max="16384" width="9.140625" style="1"/>
  </cols>
  <sheetData>
    <row r="1" spans="1:21" ht="45" x14ac:dyDescent="0.25">
      <c r="G1" s="12" t="s">
        <v>56</v>
      </c>
      <c r="R1" s="7" t="s">
        <v>11</v>
      </c>
      <c r="S1" s="7" t="s">
        <v>12</v>
      </c>
      <c r="T1" s="1" t="s">
        <v>13</v>
      </c>
      <c r="U1" s="1" t="s">
        <v>14</v>
      </c>
    </row>
    <row r="2" spans="1:21" x14ac:dyDescent="0.25">
      <c r="A2" s="8" t="s">
        <v>57</v>
      </c>
      <c r="G2" s="13" t="s">
        <v>58</v>
      </c>
      <c r="H2" s="1" t="s">
        <v>59</v>
      </c>
      <c r="R2" s="3" t="s">
        <v>17</v>
      </c>
      <c r="S2" s="3">
        <v>7</v>
      </c>
      <c r="T2" s="1">
        <v>2323328.52</v>
      </c>
      <c r="U2" s="1" t="s">
        <v>18</v>
      </c>
    </row>
    <row r="3" spans="1:21" x14ac:dyDescent="0.25">
      <c r="C3" s="1" t="s">
        <v>60</v>
      </c>
      <c r="D3" s="1" t="s">
        <v>60</v>
      </c>
      <c r="E3" s="1" t="s">
        <v>60</v>
      </c>
      <c r="G3" s="13" t="s">
        <v>61</v>
      </c>
      <c r="H3" s="1" t="s">
        <v>62</v>
      </c>
      <c r="R3" s="3" t="s">
        <v>19</v>
      </c>
      <c r="S3" s="3">
        <v>1</v>
      </c>
      <c r="T3" s="1">
        <v>4906.92</v>
      </c>
      <c r="U3" s="1" t="s">
        <v>18</v>
      </c>
    </row>
    <row r="4" spans="1:21" s="2" customFormat="1" ht="45" x14ac:dyDescent="0.25">
      <c r="A4" s="7" t="s">
        <v>9</v>
      </c>
      <c r="B4" s="7" t="s">
        <v>11</v>
      </c>
      <c r="C4" s="7" t="s">
        <v>12</v>
      </c>
      <c r="D4" s="7" t="s">
        <v>13</v>
      </c>
      <c r="E4" s="7" t="s">
        <v>14</v>
      </c>
      <c r="G4" s="1" t="s">
        <v>63</v>
      </c>
      <c r="H4" s="1" t="s">
        <v>64</v>
      </c>
      <c r="R4" s="3" t="s">
        <v>20</v>
      </c>
      <c r="S4" s="3">
        <v>2</v>
      </c>
      <c r="T4" s="2">
        <v>403398.08</v>
      </c>
      <c r="U4" s="2" t="s">
        <v>21</v>
      </c>
    </row>
    <row r="5" spans="1:21" x14ac:dyDescent="0.25">
      <c r="A5" s="3">
        <v>1</v>
      </c>
      <c r="B5" s="3" t="s">
        <v>19</v>
      </c>
      <c r="C5" s="11">
        <f>VLOOKUP(B:B,R:S,2,0)</f>
        <v>1</v>
      </c>
      <c r="D5" s="31">
        <f>VLOOKUP(B:B,R:T,3,0)</f>
        <v>4906.92</v>
      </c>
      <c r="E5" s="11" t="str">
        <f>VLOOKUP(B:B,R:U,4,0)</f>
        <v>Заключен договор</v>
      </c>
      <c r="R5" s="3" t="s">
        <v>22</v>
      </c>
      <c r="S5" s="3">
        <v>2</v>
      </c>
      <c r="T5" s="1">
        <v>403398.08</v>
      </c>
      <c r="U5" s="1" t="s">
        <v>21</v>
      </c>
    </row>
    <row r="6" spans="1:21" x14ac:dyDescent="0.25">
      <c r="A6" s="3">
        <v>2</v>
      </c>
      <c r="B6" s="3" t="s">
        <v>20</v>
      </c>
      <c r="C6" s="11">
        <f t="shared" ref="C6:C32" si="0">VLOOKUP(B:B,R:S,2,0)</f>
        <v>2</v>
      </c>
      <c r="D6" s="31">
        <f t="shared" ref="D6:D32" si="1">VLOOKUP(B:B,R:T,3,0)</f>
        <v>403398.08</v>
      </c>
      <c r="E6" s="11" t="str">
        <f t="shared" ref="E6:E32" si="2">VLOOKUP(B:B,R:U,4,0)</f>
        <v>Передан договор</v>
      </c>
      <c r="G6" s="13"/>
      <c r="R6" s="3" t="s">
        <v>23</v>
      </c>
      <c r="S6" s="3">
        <v>3</v>
      </c>
      <c r="T6" s="1">
        <v>820121.07</v>
      </c>
      <c r="U6" s="1" t="s">
        <v>18</v>
      </c>
    </row>
    <row r="7" spans="1:21" x14ac:dyDescent="0.25">
      <c r="A7" s="3">
        <v>3</v>
      </c>
      <c r="B7" s="3" t="s">
        <v>22</v>
      </c>
      <c r="C7" s="11">
        <f t="shared" si="0"/>
        <v>2</v>
      </c>
      <c r="D7" s="31">
        <f t="shared" si="1"/>
        <v>403398.08</v>
      </c>
      <c r="E7" s="11" t="str">
        <f t="shared" si="2"/>
        <v>Передан договор</v>
      </c>
      <c r="R7" s="3" t="s">
        <v>24</v>
      </c>
      <c r="S7" s="3">
        <v>2</v>
      </c>
      <c r="T7" s="1">
        <v>427744.77</v>
      </c>
      <c r="U7" s="1" t="s">
        <v>18</v>
      </c>
    </row>
    <row r="8" spans="1:21" x14ac:dyDescent="0.25">
      <c r="A8" s="3">
        <v>4</v>
      </c>
      <c r="B8" s="3" t="s">
        <v>23</v>
      </c>
      <c r="C8" s="11">
        <f t="shared" si="0"/>
        <v>3</v>
      </c>
      <c r="D8" s="31">
        <f t="shared" si="1"/>
        <v>820121.07</v>
      </c>
      <c r="E8" s="11" t="str">
        <f t="shared" si="2"/>
        <v>Заключен договор</v>
      </c>
      <c r="R8" s="3" t="s">
        <v>25</v>
      </c>
      <c r="S8" s="3">
        <v>2</v>
      </c>
      <c r="T8" s="1">
        <v>617264.86</v>
      </c>
      <c r="U8" s="1" t="s">
        <v>18</v>
      </c>
    </row>
    <row r="9" spans="1:21" x14ac:dyDescent="0.25">
      <c r="A9" s="3">
        <v>5</v>
      </c>
      <c r="B9" s="3" t="s">
        <v>24</v>
      </c>
      <c r="C9" s="11">
        <f t="shared" si="0"/>
        <v>2</v>
      </c>
      <c r="D9" s="31">
        <f t="shared" si="1"/>
        <v>427744.77</v>
      </c>
      <c r="E9" s="11" t="str">
        <f t="shared" si="2"/>
        <v>Заключен договор</v>
      </c>
      <c r="R9" s="3" t="s">
        <v>26</v>
      </c>
      <c r="S9" s="3">
        <v>2</v>
      </c>
      <c r="T9" s="1">
        <v>345133.85</v>
      </c>
      <c r="U9" s="1" t="s">
        <v>18</v>
      </c>
    </row>
    <row r="10" spans="1:21" x14ac:dyDescent="0.25">
      <c r="A10" s="3">
        <v>6</v>
      </c>
      <c r="B10" s="3" t="s">
        <v>27</v>
      </c>
      <c r="C10" s="11">
        <f t="shared" si="0"/>
        <v>3</v>
      </c>
      <c r="D10" s="31">
        <f t="shared" si="1"/>
        <v>977306.51</v>
      </c>
      <c r="E10" s="11" t="str">
        <f t="shared" si="2"/>
        <v>Заключен договор</v>
      </c>
      <c r="R10" s="3" t="s">
        <v>27</v>
      </c>
      <c r="S10" s="3">
        <v>3</v>
      </c>
      <c r="T10" s="1">
        <v>977306.51</v>
      </c>
      <c r="U10" s="1" t="s">
        <v>18</v>
      </c>
    </row>
    <row r="11" spans="1:21" x14ac:dyDescent="0.25">
      <c r="A11" s="3">
        <v>7</v>
      </c>
      <c r="B11" s="3" t="s">
        <v>28</v>
      </c>
      <c r="C11" s="11">
        <f t="shared" si="0"/>
        <v>2</v>
      </c>
      <c r="D11" s="31">
        <f t="shared" si="1"/>
        <v>574543.15</v>
      </c>
      <c r="E11" s="11" t="str">
        <f t="shared" si="2"/>
        <v>Заключен договор</v>
      </c>
      <c r="R11" s="3" t="s">
        <v>28</v>
      </c>
      <c r="S11" s="3">
        <v>2</v>
      </c>
      <c r="T11" s="1">
        <v>574543.15</v>
      </c>
      <c r="U11" s="1" t="s">
        <v>18</v>
      </c>
    </row>
    <row r="12" spans="1:21" x14ac:dyDescent="0.25">
      <c r="A12" s="3">
        <v>8</v>
      </c>
      <c r="B12" s="3" t="s">
        <v>30</v>
      </c>
      <c r="C12" s="11">
        <f t="shared" si="0"/>
        <v>3</v>
      </c>
      <c r="D12" s="31">
        <f t="shared" si="1"/>
        <v>744738.13</v>
      </c>
      <c r="E12" s="11" t="str">
        <f t="shared" si="2"/>
        <v>Заключен договор</v>
      </c>
      <c r="R12" s="3" t="s">
        <v>29</v>
      </c>
      <c r="S12" s="3">
        <v>12</v>
      </c>
      <c r="T12" s="1">
        <v>1962896.95</v>
      </c>
      <c r="U12" s="1" t="s">
        <v>21</v>
      </c>
    </row>
    <row r="13" spans="1:21" x14ac:dyDescent="0.25">
      <c r="A13" s="3">
        <v>9</v>
      </c>
      <c r="B13" s="3" t="s">
        <v>31</v>
      </c>
      <c r="C13" s="11">
        <f t="shared" si="0"/>
        <v>5</v>
      </c>
      <c r="D13" s="31">
        <f t="shared" si="1"/>
        <v>1879694.65</v>
      </c>
      <c r="E13" s="11" t="str">
        <f t="shared" si="2"/>
        <v>Передан договор</v>
      </c>
      <c r="R13" s="3" t="s">
        <v>30</v>
      </c>
      <c r="S13" s="3">
        <v>3</v>
      </c>
      <c r="T13" s="1">
        <v>744738.13</v>
      </c>
      <c r="U13" s="1" t="s">
        <v>18</v>
      </c>
    </row>
    <row r="14" spans="1:21" x14ac:dyDescent="0.25">
      <c r="A14" s="3">
        <v>10</v>
      </c>
      <c r="B14" s="3" t="s">
        <v>35</v>
      </c>
      <c r="C14" s="11">
        <f t="shared" si="0"/>
        <v>4</v>
      </c>
      <c r="D14" s="31">
        <f t="shared" si="1"/>
        <v>898742.65</v>
      </c>
      <c r="E14" s="11" t="str">
        <f t="shared" si="2"/>
        <v>Передан договор</v>
      </c>
      <c r="R14" s="3" t="s">
        <v>17</v>
      </c>
      <c r="S14" s="3">
        <v>20</v>
      </c>
      <c r="T14" s="1">
        <v>11779217.189999999</v>
      </c>
      <c r="U14" s="1" t="s">
        <v>21</v>
      </c>
    </row>
    <row r="15" spans="1:21" x14ac:dyDescent="0.25">
      <c r="A15" s="3">
        <v>11</v>
      </c>
      <c r="B15" s="3" t="s">
        <v>36</v>
      </c>
      <c r="C15" s="11">
        <f t="shared" si="0"/>
        <v>4</v>
      </c>
      <c r="D15" s="31">
        <f t="shared" si="1"/>
        <v>933821.06</v>
      </c>
      <c r="E15" s="11" t="str">
        <f t="shared" si="2"/>
        <v>Передан договор</v>
      </c>
      <c r="R15" s="3" t="s">
        <v>31</v>
      </c>
      <c r="S15" s="3">
        <v>5</v>
      </c>
      <c r="T15" s="1">
        <v>1879694.65</v>
      </c>
      <c r="U15" s="1" t="s">
        <v>21</v>
      </c>
    </row>
    <row r="16" spans="1:21" x14ac:dyDescent="0.25">
      <c r="A16" s="3">
        <v>12</v>
      </c>
      <c r="B16" s="3" t="s">
        <v>37</v>
      </c>
      <c r="C16" s="11">
        <f t="shared" si="0"/>
        <v>4</v>
      </c>
      <c r="D16" s="31">
        <f t="shared" si="1"/>
        <v>928964.56</v>
      </c>
      <c r="E16" s="11" t="str">
        <f t="shared" si="2"/>
        <v>Передан договор</v>
      </c>
      <c r="R16" s="3" t="s">
        <v>32</v>
      </c>
      <c r="S16" s="3">
        <v>1</v>
      </c>
      <c r="T16" s="1">
        <v>334936</v>
      </c>
      <c r="U16" s="1" t="s">
        <v>18</v>
      </c>
    </row>
    <row r="17" spans="1:21" x14ac:dyDescent="0.25">
      <c r="A17" s="3">
        <v>13</v>
      </c>
      <c r="B17" s="3" t="s">
        <v>39</v>
      </c>
      <c r="C17" s="11">
        <f t="shared" si="0"/>
        <v>6</v>
      </c>
      <c r="D17" s="31">
        <f t="shared" si="1"/>
        <v>2883927.38</v>
      </c>
      <c r="E17" s="11" t="str">
        <f t="shared" si="2"/>
        <v>Заключен договор</v>
      </c>
      <c r="R17" s="3" t="s">
        <v>33</v>
      </c>
      <c r="S17" s="3">
        <v>1</v>
      </c>
      <c r="T17" s="1">
        <v>8614.1</v>
      </c>
      <c r="U17" s="1" t="s">
        <v>21</v>
      </c>
    </row>
    <row r="18" spans="1:21" x14ac:dyDescent="0.25">
      <c r="A18" s="3">
        <v>14</v>
      </c>
      <c r="B18" s="3" t="s">
        <v>40</v>
      </c>
      <c r="C18" s="11">
        <f t="shared" si="0"/>
        <v>8</v>
      </c>
      <c r="D18" s="31">
        <f t="shared" si="1"/>
        <v>4723228.9400000004</v>
      </c>
      <c r="E18" s="11" t="str">
        <f t="shared" si="2"/>
        <v>Заключен договор</v>
      </c>
      <c r="R18" s="3" t="s">
        <v>34</v>
      </c>
      <c r="S18" s="3">
        <v>1</v>
      </c>
      <c r="T18" s="1">
        <v>8614.1</v>
      </c>
      <c r="U18" s="1" t="s">
        <v>21</v>
      </c>
    </row>
    <row r="19" spans="1:21" x14ac:dyDescent="0.25">
      <c r="A19" s="3">
        <v>15</v>
      </c>
      <c r="B19" s="3" t="s">
        <v>41</v>
      </c>
      <c r="C19" s="11">
        <f t="shared" si="0"/>
        <v>10</v>
      </c>
      <c r="D19" s="31">
        <f t="shared" si="1"/>
        <v>7635271.7800000003</v>
      </c>
      <c r="E19" s="11" t="str">
        <f t="shared" si="2"/>
        <v>Заключен договор</v>
      </c>
      <c r="R19" s="3" t="s">
        <v>35</v>
      </c>
      <c r="S19" s="3">
        <v>4</v>
      </c>
      <c r="T19" s="1">
        <v>898742.65</v>
      </c>
      <c r="U19" s="1" t="s">
        <v>21</v>
      </c>
    </row>
    <row r="20" spans="1:21" x14ac:dyDescent="0.25">
      <c r="A20" s="3">
        <v>16</v>
      </c>
      <c r="B20" s="3" t="s">
        <v>43</v>
      </c>
      <c r="C20" s="11">
        <f t="shared" si="0"/>
        <v>7</v>
      </c>
      <c r="D20" s="31">
        <f t="shared" si="1"/>
        <v>5385126.0999999996</v>
      </c>
      <c r="E20" s="11" t="str">
        <f t="shared" si="2"/>
        <v>Передан договор</v>
      </c>
      <c r="R20" s="3" t="s">
        <v>36</v>
      </c>
      <c r="S20" s="3">
        <v>4</v>
      </c>
      <c r="T20" s="1">
        <v>933821.06</v>
      </c>
      <c r="U20" s="1" t="s">
        <v>21</v>
      </c>
    </row>
    <row r="21" spans="1:21" x14ac:dyDescent="0.25">
      <c r="A21" s="3">
        <v>17</v>
      </c>
      <c r="B21" s="3" t="s">
        <v>44</v>
      </c>
      <c r="C21" s="11">
        <f t="shared" si="0"/>
        <v>3</v>
      </c>
      <c r="D21" s="31">
        <f t="shared" si="1"/>
        <v>494916.16</v>
      </c>
      <c r="E21" s="11" t="str">
        <f t="shared" si="2"/>
        <v>Передан договор</v>
      </c>
      <c r="R21" s="3" t="s">
        <v>37</v>
      </c>
      <c r="S21" s="3">
        <v>4</v>
      </c>
      <c r="T21" s="1">
        <v>928964.56</v>
      </c>
      <c r="U21" s="1" t="s">
        <v>21</v>
      </c>
    </row>
    <row r="22" spans="1:21" x14ac:dyDescent="0.25">
      <c r="A22" s="3">
        <v>18</v>
      </c>
      <c r="B22" s="3" t="s">
        <v>45</v>
      </c>
      <c r="C22" s="11">
        <f t="shared" si="0"/>
        <v>3</v>
      </c>
      <c r="D22" s="31">
        <f t="shared" si="1"/>
        <v>494916.16</v>
      </c>
      <c r="E22" s="11" t="str">
        <f t="shared" si="2"/>
        <v>Передан договор</v>
      </c>
      <c r="R22" s="3" t="s">
        <v>38</v>
      </c>
      <c r="S22" s="3">
        <v>4</v>
      </c>
      <c r="T22" s="1">
        <v>860600.19</v>
      </c>
      <c r="U22" s="1" t="s">
        <v>21</v>
      </c>
    </row>
    <row r="23" spans="1:21" x14ac:dyDescent="0.25">
      <c r="A23" s="3">
        <v>19</v>
      </c>
      <c r="B23" s="3" t="s">
        <v>46</v>
      </c>
      <c r="C23" s="11">
        <f t="shared" si="0"/>
        <v>3</v>
      </c>
      <c r="D23" s="31">
        <f t="shared" si="1"/>
        <v>494916.16</v>
      </c>
      <c r="E23" s="11" t="str">
        <f t="shared" si="2"/>
        <v>Передан договор</v>
      </c>
      <c r="R23" s="3" t="s">
        <v>39</v>
      </c>
      <c r="S23" s="3">
        <v>6</v>
      </c>
      <c r="T23" s="1">
        <v>2883927.38</v>
      </c>
      <c r="U23" s="1" t="s">
        <v>18</v>
      </c>
    </row>
    <row r="24" spans="1:21" x14ac:dyDescent="0.25">
      <c r="A24" s="3">
        <v>20</v>
      </c>
      <c r="B24" s="3" t="s">
        <v>47</v>
      </c>
      <c r="C24" s="11">
        <f t="shared" si="0"/>
        <v>3</v>
      </c>
      <c r="D24" s="31">
        <f t="shared" si="1"/>
        <v>494916.16</v>
      </c>
      <c r="E24" s="11" t="str">
        <f t="shared" si="2"/>
        <v>Передан договор</v>
      </c>
      <c r="R24" s="3" t="s">
        <v>40</v>
      </c>
      <c r="S24" s="3">
        <v>8</v>
      </c>
      <c r="T24" s="1">
        <v>4723228.9400000004</v>
      </c>
      <c r="U24" s="1" t="s">
        <v>18</v>
      </c>
    </row>
    <row r="25" spans="1:21" x14ac:dyDescent="0.25">
      <c r="A25" s="3">
        <v>21</v>
      </c>
      <c r="B25" s="3" t="s">
        <v>48</v>
      </c>
      <c r="C25" s="11">
        <f t="shared" si="0"/>
        <v>3</v>
      </c>
      <c r="D25" s="31">
        <f t="shared" si="1"/>
        <v>494916.16</v>
      </c>
      <c r="E25" s="11" t="str">
        <f t="shared" si="2"/>
        <v>Передан договор</v>
      </c>
      <c r="R25" s="3" t="s">
        <v>41</v>
      </c>
      <c r="S25" s="3">
        <v>10</v>
      </c>
      <c r="T25" s="1">
        <v>7635271.7800000003</v>
      </c>
      <c r="U25" s="1" t="s">
        <v>18</v>
      </c>
    </row>
    <row r="26" spans="1:21" x14ac:dyDescent="0.25">
      <c r="A26" s="3">
        <v>22</v>
      </c>
      <c r="B26" s="3" t="s">
        <v>49</v>
      </c>
      <c r="C26" s="11">
        <f t="shared" si="0"/>
        <v>4</v>
      </c>
      <c r="D26" s="31">
        <f t="shared" si="1"/>
        <v>720023.58</v>
      </c>
      <c r="E26" s="11" t="str">
        <f t="shared" si="2"/>
        <v>Заключен договор</v>
      </c>
      <c r="R26" s="3" t="s">
        <v>42</v>
      </c>
      <c r="S26" s="3">
        <v>11</v>
      </c>
      <c r="T26" s="1">
        <v>7635272.5700000003</v>
      </c>
      <c r="U26" s="1" t="s">
        <v>18</v>
      </c>
    </row>
    <row r="27" spans="1:21" x14ac:dyDescent="0.25">
      <c r="A27" s="3">
        <v>23</v>
      </c>
      <c r="B27" s="3" t="s">
        <v>50</v>
      </c>
      <c r="C27" s="11">
        <f t="shared" si="0"/>
        <v>7</v>
      </c>
      <c r="D27" s="31">
        <f t="shared" si="1"/>
        <v>4828291.71</v>
      </c>
      <c r="E27" s="11" t="str">
        <f t="shared" si="2"/>
        <v>Передан договор</v>
      </c>
      <c r="R27" s="3" t="s">
        <v>17</v>
      </c>
      <c r="S27" s="3">
        <v>7</v>
      </c>
      <c r="T27" s="1">
        <v>5385126.0999999996</v>
      </c>
      <c r="U27" s="1" t="s">
        <v>21</v>
      </c>
    </row>
    <row r="28" spans="1:21" x14ac:dyDescent="0.25">
      <c r="A28" s="3">
        <v>24</v>
      </c>
      <c r="B28" s="3" t="s">
        <v>51</v>
      </c>
      <c r="C28" s="11">
        <f t="shared" si="0"/>
        <v>3</v>
      </c>
      <c r="D28" s="31">
        <f t="shared" si="1"/>
        <v>494916.16</v>
      </c>
      <c r="E28" s="11" t="str">
        <f t="shared" si="2"/>
        <v>Передан договор</v>
      </c>
      <c r="R28" s="3" t="s">
        <v>32</v>
      </c>
      <c r="S28" s="3">
        <v>7</v>
      </c>
      <c r="T28" s="1">
        <v>5385126.0999999996</v>
      </c>
      <c r="U28" s="1" t="s">
        <v>21</v>
      </c>
    </row>
    <row r="29" spans="1:21" x14ac:dyDescent="0.25">
      <c r="A29" s="3">
        <v>25</v>
      </c>
      <c r="B29" s="3" t="s">
        <v>52</v>
      </c>
      <c r="C29" s="11">
        <f t="shared" si="0"/>
        <v>3</v>
      </c>
      <c r="D29" s="31">
        <f t="shared" si="1"/>
        <v>494916.16</v>
      </c>
      <c r="E29" s="11" t="str">
        <f t="shared" si="2"/>
        <v>Передан договор</v>
      </c>
      <c r="R29" s="3" t="s">
        <v>43</v>
      </c>
      <c r="S29" s="3">
        <v>7</v>
      </c>
      <c r="T29" s="1">
        <v>5385126.0999999996</v>
      </c>
      <c r="U29" s="1" t="s">
        <v>21</v>
      </c>
    </row>
    <row r="30" spans="1:21" x14ac:dyDescent="0.25">
      <c r="A30" s="3">
        <v>26</v>
      </c>
      <c r="B30" s="3" t="s">
        <v>65</v>
      </c>
      <c r="C30" s="11" t="e">
        <f>VLOOKUP(B:B,R:S,2,0)</f>
        <v>#N/A</v>
      </c>
      <c r="D30" s="31" t="e">
        <f t="shared" si="1"/>
        <v>#N/A</v>
      </c>
      <c r="E30" s="11" t="e">
        <f t="shared" si="2"/>
        <v>#N/A</v>
      </c>
      <c r="R30" s="3" t="s">
        <v>38</v>
      </c>
      <c r="S30" s="3">
        <v>6</v>
      </c>
      <c r="T30" s="1">
        <v>4531141.82</v>
      </c>
      <c r="U30" s="1" t="s">
        <v>18</v>
      </c>
    </row>
    <row r="31" spans="1:21" x14ac:dyDescent="0.25">
      <c r="A31" s="3">
        <v>27</v>
      </c>
      <c r="B31" s="3" t="s">
        <v>54</v>
      </c>
      <c r="C31" s="11">
        <f t="shared" si="0"/>
        <v>5</v>
      </c>
      <c r="D31" s="31">
        <f t="shared" si="1"/>
        <v>2910256.09</v>
      </c>
      <c r="E31" s="11" t="str">
        <f t="shared" si="2"/>
        <v>Передан договор</v>
      </c>
      <c r="R31" s="3" t="s">
        <v>44</v>
      </c>
      <c r="S31" s="3">
        <v>3</v>
      </c>
      <c r="T31" s="1">
        <v>494916.16</v>
      </c>
      <c r="U31" s="1" t="s">
        <v>21</v>
      </c>
    </row>
    <row r="32" spans="1:21" x14ac:dyDescent="0.25">
      <c r="A32" s="3">
        <v>28</v>
      </c>
      <c r="B32" s="3" t="s">
        <v>55</v>
      </c>
      <c r="C32" s="11">
        <f t="shared" si="0"/>
        <v>5</v>
      </c>
      <c r="D32" s="31">
        <f t="shared" si="1"/>
        <v>2589290.48</v>
      </c>
      <c r="E32" s="11" t="str">
        <f t="shared" si="2"/>
        <v>Передан договор</v>
      </c>
      <c r="R32" s="3" t="s">
        <v>45</v>
      </c>
      <c r="S32" s="3">
        <v>3</v>
      </c>
      <c r="T32" s="1">
        <v>494916.16</v>
      </c>
      <c r="U32" s="1" t="s">
        <v>21</v>
      </c>
    </row>
    <row r="33" spans="18:21" x14ac:dyDescent="0.25">
      <c r="R33" s="3" t="s">
        <v>26</v>
      </c>
      <c r="S33" s="3">
        <v>3</v>
      </c>
      <c r="T33" s="1">
        <v>494916.16</v>
      </c>
      <c r="U33" s="1" t="s">
        <v>21</v>
      </c>
    </row>
    <row r="34" spans="18:21" x14ac:dyDescent="0.25">
      <c r="R34" s="3" t="s">
        <v>46</v>
      </c>
      <c r="S34" s="3">
        <v>3</v>
      </c>
      <c r="T34" s="1">
        <v>494916.16</v>
      </c>
      <c r="U34" s="1" t="s">
        <v>21</v>
      </c>
    </row>
    <row r="35" spans="18:21" x14ac:dyDescent="0.25">
      <c r="R35" s="3" t="s">
        <v>47</v>
      </c>
      <c r="S35" s="3">
        <v>3</v>
      </c>
      <c r="T35" s="1">
        <v>494916.16</v>
      </c>
      <c r="U35" s="1" t="s">
        <v>21</v>
      </c>
    </row>
    <row r="36" spans="18:21" x14ac:dyDescent="0.25">
      <c r="R36" s="3" t="s">
        <v>29</v>
      </c>
      <c r="S36" s="3">
        <v>3</v>
      </c>
      <c r="T36" s="1">
        <v>494916.16</v>
      </c>
      <c r="U36" s="1" t="s">
        <v>21</v>
      </c>
    </row>
    <row r="37" spans="18:21" x14ac:dyDescent="0.25">
      <c r="R37" s="3" t="s">
        <v>48</v>
      </c>
      <c r="S37" s="3">
        <v>3</v>
      </c>
      <c r="T37" s="1">
        <v>494916.16</v>
      </c>
      <c r="U37" s="1" t="s">
        <v>21</v>
      </c>
    </row>
    <row r="38" spans="18:21" x14ac:dyDescent="0.25">
      <c r="R38" s="3" t="s">
        <v>49</v>
      </c>
      <c r="S38" s="3">
        <v>4</v>
      </c>
      <c r="T38" s="1">
        <v>720023.58</v>
      </c>
      <c r="U38" s="1" t="s">
        <v>18</v>
      </c>
    </row>
    <row r="39" spans="18:21" x14ac:dyDescent="0.25">
      <c r="R39" s="3" t="s">
        <v>34</v>
      </c>
      <c r="S39" s="3">
        <v>5</v>
      </c>
      <c r="T39" s="1">
        <v>3433041.48</v>
      </c>
      <c r="U39" s="1" t="s">
        <v>18</v>
      </c>
    </row>
    <row r="40" spans="18:21" x14ac:dyDescent="0.25">
      <c r="R40" s="3" t="s">
        <v>33</v>
      </c>
      <c r="S40" s="3">
        <v>6</v>
      </c>
      <c r="T40" s="1">
        <v>3694907.5</v>
      </c>
      <c r="U40" s="1" t="s">
        <v>18</v>
      </c>
    </row>
    <row r="41" spans="18:21" x14ac:dyDescent="0.25">
      <c r="R41" s="3" t="s">
        <v>50</v>
      </c>
      <c r="S41" s="3">
        <v>7</v>
      </c>
      <c r="T41" s="1">
        <v>4828291.71</v>
      </c>
      <c r="U41" s="1" t="s">
        <v>21</v>
      </c>
    </row>
    <row r="42" spans="18:21" x14ac:dyDescent="0.25">
      <c r="R42" s="3" t="s">
        <v>32</v>
      </c>
      <c r="S42" s="3">
        <v>7</v>
      </c>
      <c r="T42" s="1">
        <v>4828291.71</v>
      </c>
      <c r="U42" s="1" t="s">
        <v>21</v>
      </c>
    </row>
    <row r="43" spans="18:21" x14ac:dyDescent="0.25">
      <c r="R43" s="3" t="s">
        <v>17</v>
      </c>
      <c r="S43" s="3">
        <v>7</v>
      </c>
      <c r="T43" s="1">
        <v>4828291.71</v>
      </c>
      <c r="U43" s="1" t="s">
        <v>21</v>
      </c>
    </row>
    <row r="44" spans="18:21" x14ac:dyDescent="0.25">
      <c r="R44" s="3" t="s">
        <v>17</v>
      </c>
      <c r="S44" s="3">
        <v>7</v>
      </c>
      <c r="T44" s="1">
        <v>4828291.71</v>
      </c>
      <c r="U44" s="1" t="s">
        <v>21</v>
      </c>
    </row>
    <row r="45" spans="18:21" x14ac:dyDescent="0.25">
      <c r="R45" s="3" t="s">
        <v>51</v>
      </c>
      <c r="S45" s="3">
        <v>3</v>
      </c>
      <c r="T45" s="1">
        <v>494916.16</v>
      </c>
      <c r="U45" s="1" t="s">
        <v>21</v>
      </c>
    </row>
    <row r="46" spans="18:21" x14ac:dyDescent="0.25">
      <c r="R46" s="3" t="s">
        <v>52</v>
      </c>
      <c r="S46" s="3">
        <v>3</v>
      </c>
      <c r="T46" s="1">
        <v>494916.16</v>
      </c>
      <c r="U46" s="1" t="s">
        <v>21</v>
      </c>
    </row>
    <row r="47" spans="18:21" x14ac:dyDescent="0.25">
      <c r="R47" s="3" t="s">
        <v>53</v>
      </c>
      <c r="S47" s="3">
        <v>3</v>
      </c>
      <c r="T47" s="1">
        <v>494916.16</v>
      </c>
      <c r="U47" s="1" t="s">
        <v>21</v>
      </c>
    </row>
    <row r="48" spans="18:21" x14ac:dyDescent="0.25">
      <c r="R48" s="3" t="s">
        <v>42</v>
      </c>
      <c r="S48" s="3">
        <v>8</v>
      </c>
      <c r="T48" s="1">
        <v>5239432.76</v>
      </c>
      <c r="U48" s="1" t="s">
        <v>21</v>
      </c>
    </row>
    <row r="49" spans="18:21" x14ac:dyDescent="0.25">
      <c r="R49" s="3" t="s">
        <v>54</v>
      </c>
      <c r="S49" s="3">
        <v>5</v>
      </c>
      <c r="T49" s="1">
        <v>2910256.09</v>
      </c>
      <c r="U49" s="1" t="s">
        <v>21</v>
      </c>
    </row>
    <row r="50" spans="18:21" x14ac:dyDescent="0.25">
      <c r="R50" s="3" t="s">
        <v>55</v>
      </c>
      <c r="S50" s="3">
        <v>5</v>
      </c>
      <c r="T50" s="1">
        <v>2589290.48</v>
      </c>
      <c r="U50" s="1" t="s">
        <v>21</v>
      </c>
    </row>
    <row r="51" spans="18:21" x14ac:dyDescent="0.25">
      <c r="R51" s="3" t="s">
        <v>25</v>
      </c>
      <c r="S51" s="3">
        <v>10</v>
      </c>
      <c r="T51" s="1">
        <v>9416006</v>
      </c>
      <c r="U51" s="1" t="s">
        <v>18</v>
      </c>
    </row>
    <row r="52" spans="18:21" x14ac:dyDescent="0.25">
      <c r="R52" s="3" t="s">
        <v>17</v>
      </c>
      <c r="S52" s="3">
        <v>32</v>
      </c>
      <c r="T52" s="1">
        <v>15188919.609999999</v>
      </c>
      <c r="U52" s="1" t="s">
        <v>21</v>
      </c>
    </row>
  </sheetData>
  <autoFilter ref="A4:E4"/>
  <pageMargins left="0.7" right="0.7" top="0.75" bottom="0.75" header="0.3" footer="0.3"/>
  <pageSetup paperSize="9" orientation="portrait" r:id="rId1"/>
  <headerFooter>
    <oddFooter>&amp;L&amp;1#&amp;"Arial"&amp;7&amp;K737373Коммерческая тайна. ПАО «ЛК «Европлан», ОГРН 1177746637584. Россия, 119049, г. Москва, ул. Коровий Вал, д. 5.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workbookViewId="0">
      <pane ySplit="4" topLeftCell="A5" activePane="bottomLeft" state="frozen"/>
      <selection pane="bottomLeft" activeCell="I12" sqref="I12"/>
    </sheetView>
  </sheetViews>
  <sheetFormatPr defaultRowHeight="15" x14ac:dyDescent="0.25"/>
  <cols>
    <col min="1" max="1" width="4.7109375" style="1" customWidth="1"/>
    <col min="2" max="3" width="14.85546875" style="1" customWidth="1"/>
    <col min="4" max="4" width="16.42578125" style="1" customWidth="1"/>
    <col min="5" max="5" width="19" style="1" customWidth="1"/>
    <col min="6" max="6" width="18.5703125" style="1" customWidth="1"/>
    <col min="7" max="7" width="9.140625" style="1"/>
    <col min="8" max="8" width="5" style="1" customWidth="1"/>
    <col min="9" max="16384" width="9.140625" style="1"/>
  </cols>
  <sheetData>
    <row r="1" spans="1:22" x14ac:dyDescent="0.25">
      <c r="H1" s="12" t="s">
        <v>66</v>
      </c>
    </row>
    <row r="2" spans="1:22" ht="15" customHeight="1" x14ac:dyDescent="0.25">
      <c r="A2" s="8" t="s">
        <v>67</v>
      </c>
      <c r="H2" s="13" t="s">
        <v>68</v>
      </c>
      <c r="I2" s="33" t="s">
        <v>69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1:22" x14ac:dyDescent="0.25">
      <c r="F3" s="1" t="s">
        <v>70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</row>
    <row r="4" spans="1:22" s="2" customFormat="1" ht="45" x14ac:dyDescent="0.25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22" x14ac:dyDescent="0.25">
      <c r="A5" s="3">
        <v>1</v>
      </c>
      <c r="B5" s="10">
        <v>43674</v>
      </c>
      <c r="C5" s="3" t="s">
        <v>17</v>
      </c>
      <c r="D5" s="3">
        <v>7</v>
      </c>
      <c r="E5" s="4">
        <v>2323328.52</v>
      </c>
      <c r="F5" s="31" t="str">
        <f>IF(D5&lt;=4,"Передан договор","Заключен договор")</f>
        <v>Заключен договор</v>
      </c>
    </row>
    <row r="6" spans="1:22" x14ac:dyDescent="0.25">
      <c r="A6" s="3">
        <v>2</v>
      </c>
      <c r="B6" s="10">
        <v>44353</v>
      </c>
      <c r="C6" s="3" t="s">
        <v>19</v>
      </c>
      <c r="D6" s="3">
        <v>1</v>
      </c>
      <c r="E6" s="4">
        <v>4906.92</v>
      </c>
      <c r="F6" s="31" t="str">
        <f t="shared" ref="F6:F55" si="0">IF(D6&lt;=4,"Передан договор","Заключен договор")</f>
        <v>Передан договор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22" x14ac:dyDescent="0.25">
      <c r="A7" s="3">
        <v>3</v>
      </c>
      <c r="B7" s="10">
        <v>44379</v>
      </c>
      <c r="C7" s="3" t="s">
        <v>20</v>
      </c>
      <c r="D7" s="3">
        <v>2</v>
      </c>
      <c r="E7" s="4">
        <v>403398.08</v>
      </c>
      <c r="F7" s="31" t="str">
        <f t="shared" si="0"/>
        <v>Передан договор</v>
      </c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22" x14ac:dyDescent="0.25">
      <c r="A8" s="3">
        <v>4</v>
      </c>
      <c r="B8" s="10">
        <v>44023</v>
      </c>
      <c r="C8" s="3" t="s">
        <v>22</v>
      </c>
      <c r="D8" s="3">
        <v>2</v>
      </c>
      <c r="E8" s="4">
        <v>403398.08</v>
      </c>
      <c r="F8" s="31" t="str">
        <f t="shared" si="0"/>
        <v>Передан договор</v>
      </c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22" x14ac:dyDescent="0.25">
      <c r="A9" s="3">
        <v>5</v>
      </c>
      <c r="B9" s="10">
        <v>44027</v>
      </c>
      <c r="C9" s="3" t="s">
        <v>23</v>
      </c>
      <c r="D9" s="3">
        <v>3</v>
      </c>
      <c r="E9" s="4">
        <v>820121.07</v>
      </c>
      <c r="F9" s="31" t="str">
        <f t="shared" si="0"/>
        <v>Передан договор</v>
      </c>
    </row>
    <row r="10" spans="1:22" x14ac:dyDescent="0.25">
      <c r="A10" s="3">
        <v>6</v>
      </c>
      <c r="B10" s="10">
        <v>44096</v>
      </c>
      <c r="C10" s="3" t="s">
        <v>24</v>
      </c>
      <c r="D10" s="3">
        <v>2</v>
      </c>
      <c r="E10" s="4">
        <v>427744.77</v>
      </c>
      <c r="F10" s="31" t="str">
        <f t="shared" si="0"/>
        <v>Передан договор</v>
      </c>
    </row>
    <row r="11" spans="1:22" x14ac:dyDescent="0.25">
      <c r="A11" s="3">
        <v>7</v>
      </c>
      <c r="B11" s="10">
        <v>44334</v>
      </c>
      <c r="C11" s="3" t="s">
        <v>25</v>
      </c>
      <c r="D11" s="3">
        <v>2</v>
      </c>
      <c r="E11" s="4">
        <v>617264.86</v>
      </c>
      <c r="F11" s="31" t="str">
        <f t="shared" si="0"/>
        <v>Передан договор</v>
      </c>
    </row>
    <row r="12" spans="1:22" x14ac:dyDescent="0.25">
      <c r="A12" s="3">
        <v>8</v>
      </c>
      <c r="B12" s="10">
        <v>44344</v>
      </c>
      <c r="C12" s="3" t="s">
        <v>26</v>
      </c>
      <c r="D12" s="3">
        <v>2</v>
      </c>
      <c r="E12" s="4">
        <v>345133.85</v>
      </c>
      <c r="F12" s="31" t="str">
        <f t="shared" si="0"/>
        <v>Передан договор</v>
      </c>
    </row>
    <row r="13" spans="1:22" x14ac:dyDescent="0.25">
      <c r="A13" s="3">
        <v>9</v>
      </c>
      <c r="B13" s="10">
        <v>44344</v>
      </c>
      <c r="C13" s="3" t="s">
        <v>27</v>
      </c>
      <c r="D13" s="3">
        <v>3</v>
      </c>
      <c r="E13" s="4">
        <v>977306.51</v>
      </c>
      <c r="F13" s="31" t="str">
        <f t="shared" si="0"/>
        <v>Передан договор</v>
      </c>
    </row>
    <row r="14" spans="1:22" x14ac:dyDescent="0.25">
      <c r="A14" s="3">
        <v>10</v>
      </c>
      <c r="B14" s="10">
        <v>44348</v>
      </c>
      <c r="C14" s="3" t="s">
        <v>28</v>
      </c>
      <c r="D14" s="3">
        <v>2</v>
      </c>
      <c r="E14" s="4">
        <v>574543.15</v>
      </c>
      <c r="F14" s="31" t="str">
        <f t="shared" si="0"/>
        <v>Передан договор</v>
      </c>
    </row>
    <row r="15" spans="1:22" x14ac:dyDescent="0.25">
      <c r="A15" s="3">
        <v>11</v>
      </c>
      <c r="B15" s="10">
        <v>44344</v>
      </c>
      <c r="C15" s="3" t="s">
        <v>29</v>
      </c>
      <c r="D15" s="3">
        <v>12</v>
      </c>
      <c r="E15" s="4">
        <v>1962896.95</v>
      </c>
      <c r="F15" s="31" t="str">
        <f t="shared" si="0"/>
        <v>Заключен договор</v>
      </c>
    </row>
    <row r="16" spans="1:22" x14ac:dyDescent="0.25">
      <c r="A16" s="3">
        <v>12</v>
      </c>
      <c r="B16" s="10">
        <v>44203</v>
      </c>
      <c r="C16" s="3" t="s">
        <v>30</v>
      </c>
      <c r="D16" s="3">
        <v>3</v>
      </c>
      <c r="E16" s="4">
        <v>744738.13</v>
      </c>
      <c r="F16" s="31" t="str">
        <f t="shared" si="0"/>
        <v>Передан договор</v>
      </c>
    </row>
    <row r="17" spans="1:6" x14ac:dyDescent="0.25">
      <c r="A17" s="3">
        <v>13</v>
      </c>
      <c r="B17" s="10">
        <v>44203</v>
      </c>
      <c r="C17" s="3" t="s">
        <v>17</v>
      </c>
      <c r="D17" s="3">
        <v>20</v>
      </c>
      <c r="E17" s="4">
        <v>11779217.189999999</v>
      </c>
      <c r="F17" s="31" t="str">
        <f t="shared" si="0"/>
        <v>Заключен договор</v>
      </c>
    </row>
    <row r="18" spans="1:6" x14ac:dyDescent="0.25">
      <c r="A18" s="3">
        <v>14</v>
      </c>
      <c r="B18" s="10">
        <v>43907</v>
      </c>
      <c r="C18" s="3" t="s">
        <v>31</v>
      </c>
      <c r="D18" s="3">
        <v>5</v>
      </c>
      <c r="E18" s="4">
        <v>1879694.65</v>
      </c>
      <c r="F18" s="31" t="str">
        <f t="shared" si="0"/>
        <v>Заключен договор</v>
      </c>
    </row>
    <row r="19" spans="1:6" x14ac:dyDescent="0.25">
      <c r="A19" s="3">
        <v>15</v>
      </c>
      <c r="B19" s="10">
        <v>44203</v>
      </c>
      <c r="C19" s="3" t="s">
        <v>32</v>
      </c>
      <c r="D19" s="3">
        <v>1</v>
      </c>
      <c r="E19" s="5">
        <v>334936</v>
      </c>
      <c r="F19" s="31" t="str">
        <f t="shared" si="0"/>
        <v>Передан договор</v>
      </c>
    </row>
    <row r="20" spans="1:6" x14ac:dyDescent="0.25">
      <c r="A20" s="3">
        <v>16</v>
      </c>
      <c r="B20" s="10">
        <v>44348</v>
      </c>
      <c r="C20" s="3" t="s">
        <v>33</v>
      </c>
      <c r="D20" s="3">
        <v>1</v>
      </c>
      <c r="E20" s="6">
        <v>8614.1</v>
      </c>
      <c r="F20" s="31" t="str">
        <f t="shared" si="0"/>
        <v>Передан договор</v>
      </c>
    </row>
    <row r="21" spans="1:6" x14ac:dyDescent="0.25">
      <c r="A21" s="3">
        <v>17</v>
      </c>
      <c r="B21" s="10">
        <v>44344</v>
      </c>
      <c r="C21" s="3" t="s">
        <v>34</v>
      </c>
      <c r="D21" s="3">
        <v>1</v>
      </c>
      <c r="E21" s="6">
        <v>8614.1</v>
      </c>
      <c r="F21" s="31" t="str">
        <f t="shared" si="0"/>
        <v>Передан договор</v>
      </c>
    </row>
    <row r="22" spans="1:6" x14ac:dyDescent="0.25">
      <c r="A22" s="3">
        <v>18</v>
      </c>
      <c r="B22" s="10">
        <v>44344</v>
      </c>
      <c r="C22" s="3" t="s">
        <v>35</v>
      </c>
      <c r="D22" s="3">
        <v>4</v>
      </c>
      <c r="E22" s="4">
        <v>898742.65</v>
      </c>
      <c r="F22" s="31" t="str">
        <f t="shared" si="0"/>
        <v>Передан договор</v>
      </c>
    </row>
    <row r="23" spans="1:6" x14ac:dyDescent="0.25">
      <c r="A23" s="3">
        <v>19</v>
      </c>
      <c r="B23" s="10">
        <v>44278</v>
      </c>
      <c r="C23" s="3" t="s">
        <v>36</v>
      </c>
      <c r="D23" s="3">
        <v>4</v>
      </c>
      <c r="E23" s="4">
        <v>933821.06</v>
      </c>
      <c r="F23" s="31" t="str">
        <f t="shared" si="0"/>
        <v>Передан договор</v>
      </c>
    </row>
    <row r="24" spans="1:6" x14ac:dyDescent="0.25">
      <c r="A24" s="3">
        <v>20</v>
      </c>
      <c r="B24" s="10">
        <v>44357</v>
      </c>
      <c r="C24" s="3" t="s">
        <v>37</v>
      </c>
      <c r="D24" s="3">
        <v>4</v>
      </c>
      <c r="E24" s="4">
        <v>928964.56</v>
      </c>
      <c r="F24" s="31" t="str">
        <f t="shared" si="0"/>
        <v>Передан договор</v>
      </c>
    </row>
    <row r="25" spans="1:6" x14ac:dyDescent="0.25">
      <c r="A25" s="3">
        <v>21</v>
      </c>
      <c r="B25" s="10">
        <v>44090</v>
      </c>
      <c r="C25" s="3" t="s">
        <v>38</v>
      </c>
      <c r="D25" s="3">
        <v>4</v>
      </c>
      <c r="E25" s="4">
        <v>860600.19</v>
      </c>
      <c r="F25" s="31" t="str">
        <f t="shared" si="0"/>
        <v>Передан договор</v>
      </c>
    </row>
    <row r="26" spans="1:6" x14ac:dyDescent="0.25">
      <c r="A26" s="3">
        <v>22</v>
      </c>
      <c r="B26" s="10">
        <v>44241</v>
      </c>
      <c r="C26" s="3" t="s">
        <v>39</v>
      </c>
      <c r="D26" s="3">
        <v>6</v>
      </c>
      <c r="E26" s="4">
        <v>2883927.38</v>
      </c>
      <c r="F26" s="31" t="str">
        <f t="shared" si="0"/>
        <v>Заключен договор</v>
      </c>
    </row>
    <row r="27" spans="1:6" x14ac:dyDescent="0.25">
      <c r="A27" s="3">
        <v>23</v>
      </c>
      <c r="B27" s="10">
        <v>44213</v>
      </c>
      <c r="C27" s="3" t="s">
        <v>40</v>
      </c>
      <c r="D27" s="3">
        <v>8</v>
      </c>
      <c r="E27" s="4">
        <v>4723228.9400000004</v>
      </c>
      <c r="F27" s="31" t="str">
        <f t="shared" si="0"/>
        <v>Заключен договор</v>
      </c>
    </row>
    <row r="28" spans="1:6" x14ac:dyDescent="0.25">
      <c r="A28" s="3">
        <v>24</v>
      </c>
      <c r="B28" s="10">
        <v>44213</v>
      </c>
      <c r="C28" s="3" t="s">
        <v>41</v>
      </c>
      <c r="D28" s="3">
        <v>10</v>
      </c>
      <c r="E28" s="4">
        <v>7635271.7800000003</v>
      </c>
      <c r="F28" s="31" t="str">
        <f t="shared" si="0"/>
        <v>Заключен договор</v>
      </c>
    </row>
    <row r="29" spans="1:6" x14ac:dyDescent="0.25">
      <c r="A29" s="3">
        <v>25</v>
      </c>
      <c r="B29" s="10">
        <v>44158</v>
      </c>
      <c r="C29" s="3" t="s">
        <v>42</v>
      </c>
      <c r="D29" s="3">
        <v>11</v>
      </c>
      <c r="E29" s="4">
        <v>7635272.5700000003</v>
      </c>
      <c r="F29" s="31" t="str">
        <f t="shared" si="0"/>
        <v>Заключен договор</v>
      </c>
    </row>
    <row r="30" spans="1:6" x14ac:dyDescent="0.25">
      <c r="A30" s="3">
        <v>26</v>
      </c>
      <c r="B30" s="10">
        <v>44344</v>
      </c>
      <c r="C30" s="3" t="s">
        <v>17</v>
      </c>
      <c r="D30" s="3">
        <v>7</v>
      </c>
      <c r="E30" s="6">
        <v>5385126.0999999996</v>
      </c>
      <c r="F30" s="31" t="str">
        <f t="shared" si="0"/>
        <v>Заключен договор</v>
      </c>
    </row>
    <row r="31" spans="1:6" x14ac:dyDescent="0.25">
      <c r="A31" s="3">
        <v>27</v>
      </c>
      <c r="B31" s="10">
        <v>44075</v>
      </c>
      <c r="C31" s="3" t="s">
        <v>32</v>
      </c>
      <c r="D31" s="3">
        <v>7</v>
      </c>
      <c r="E31" s="6">
        <v>5385126.0999999996</v>
      </c>
      <c r="F31" s="31" t="str">
        <f t="shared" si="0"/>
        <v>Заключен договор</v>
      </c>
    </row>
    <row r="32" spans="1:6" x14ac:dyDescent="0.25">
      <c r="A32" s="3">
        <v>28</v>
      </c>
      <c r="B32" s="10">
        <v>44270</v>
      </c>
      <c r="C32" s="3" t="s">
        <v>43</v>
      </c>
      <c r="D32" s="3">
        <v>7</v>
      </c>
      <c r="E32" s="6">
        <v>5385126.0999999996</v>
      </c>
      <c r="F32" s="31" t="str">
        <f t="shared" si="0"/>
        <v>Заключен договор</v>
      </c>
    </row>
    <row r="33" spans="1:6" x14ac:dyDescent="0.25">
      <c r="A33" s="3">
        <v>29</v>
      </c>
      <c r="B33" s="10">
        <v>44344</v>
      </c>
      <c r="C33" s="3" t="s">
        <v>38</v>
      </c>
      <c r="D33" s="3">
        <v>6</v>
      </c>
      <c r="E33" s="4">
        <v>4531141.82</v>
      </c>
      <c r="F33" s="31" t="str">
        <f t="shared" si="0"/>
        <v>Заключен договор</v>
      </c>
    </row>
    <row r="34" spans="1:6" x14ac:dyDescent="0.25">
      <c r="A34" s="3">
        <v>30</v>
      </c>
      <c r="B34" s="10">
        <v>44328</v>
      </c>
      <c r="C34" s="3" t="s">
        <v>44</v>
      </c>
      <c r="D34" s="3">
        <v>3</v>
      </c>
      <c r="E34" s="4">
        <v>494916.16</v>
      </c>
      <c r="F34" s="31" t="str">
        <f t="shared" si="0"/>
        <v>Передан договор</v>
      </c>
    </row>
    <row r="35" spans="1:6" x14ac:dyDescent="0.25">
      <c r="A35" s="3">
        <v>31</v>
      </c>
      <c r="B35" s="10">
        <v>44344</v>
      </c>
      <c r="C35" s="3" t="s">
        <v>45</v>
      </c>
      <c r="D35" s="3">
        <v>3</v>
      </c>
      <c r="E35" s="4">
        <v>494916.16</v>
      </c>
      <c r="F35" s="31" t="str">
        <f t="shared" si="0"/>
        <v>Передан договор</v>
      </c>
    </row>
    <row r="36" spans="1:6" x14ac:dyDescent="0.25">
      <c r="A36" s="3">
        <v>32</v>
      </c>
      <c r="B36" s="10">
        <v>44480</v>
      </c>
      <c r="C36" s="3" t="s">
        <v>26</v>
      </c>
      <c r="D36" s="3">
        <v>3</v>
      </c>
      <c r="E36" s="4">
        <v>494916.16</v>
      </c>
      <c r="F36" s="31" t="str">
        <f t="shared" si="0"/>
        <v>Передан договор</v>
      </c>
    </row>
    <row r="37" spans="1:6" x14ac:dyDescent="0.25">
      <c r="A37" s="3">
        <v>33</v>
      </c>
      <c r="B37" s="10">
        <v>44344</v>
      </c>
      <c r="C37" s="3" t="s">
        <v>46</v>
      </c>
      <c r="D37" s="3">
        <v>3</v>
      </c>
      <c r="E37" s="4">
        <v>494916.16</v>
      </c>
      <c r="F37" s="31" t="str">
        <f t="shared" si="0"/>
        <v>Передан договор</v>
      </c>
    </row>
    <row r="38" spans="1:6" x14ac:dyDescent="0.25">
      <c r="A38" s="3">
        <v>34</v>
      </c>
      <c r="B38" s="10">
        <v>44334</v>
      </c>
      <c r="C38" s="3" t="s">
        <v>47</v>
      </c>
      <c r="D38" s="3">
        <v>3</v>
      </c>
      <c r="E38" s="4">
        <v>494916.16</v>
      </c>
      <c r="F38" s="31" t="str">
        <f t="shared" si="0"/>
        <v>Передан договор</v>
      </c>
    </row>
    <row r="39" spans="1:6" x14ac:dyDescent="0.25">
      <c r="A39" s="3">
        <v>35</v>
      </c>
      <c r="B39" s="10">
        <v>44344</v>
      </c>
      <c r="C39" s="3" t="s">
        <v>29</v>
      </c>
      <c r="D39" s="3">
        <v>3</v>
      </c>
      <c r="E39" s="4">
        <v>494916.16</v>
      </c>
      <c r="F39" s="31" t="str">
        <f t="shared" si="0"/>
        <v>Передан договор</v>
      </c>
    </row>
    <row r="40" spans="1:6" x14ac:dyDescent="0.25">
      <c r="A40" s="3">
        <v>36</v>
      </c>
      <c r="B40" s="10">
        <v>44344</v>
      </c>
      <c r="C40" s="3" t="s">
        <v>48</v>
      </c>
      <c r="D40" s="3">
        <v>3</v>
      </c>
      <c r="E40" s="4">
        <v>494916.16</v>
      </c>
      <c r="F40" s="31" t="str">
        <f t="shared" si="0"/>
        <v>Передан договор</v>
      </c>
    </row>
    <row r="41" spans="1:6" x14ac:dyDescent="0.25">
      <c r="A41" s="3">
        <v>37</v>
      </c>
      <c r="B41" s="10">
        <v>44348</v>
      </c>
      <c r="C41" s="3" t="s">
        <v>49</v>
      </c>
      <c r="D41" s="3">
        <v>4</v>
      </c>
      <c r="E41" s="4">
        <v>720023.58</v>
      </c>
      <c r="F41" s="31" t="str">
        <f t="shared" si="0"/>
        <v>Передан договор</v>
      </c>
    </row>
    <row r="42" spans="1:6" x14ac:dyDescent="0.25">
      <c r="A42" s="3">
        <v>38</v>
      </c>
      <c r="B42" s="10">
        <v>44344</v>
      </c>
      <c r="C42" s="3" t="s">
        <v>34</v>
      </c>
      <c r="D42" s="3">
        <v>5</v>
      </c>
      <c r="E42" s="4">
        <v>3433041.48</v>
      </c>
      <c r="F42" s="31" t="str">
        <f t="shared" si="0"/>
        <v>Заключен договор</v>
      </c>
    </row>
    <row r="43" spans="1:6" x14ac:dyDescent="0.25">
      <c r="A43" s="3">
        <v>39</v>
      </c>
      <c r="B43" s="10">
        <v>44344</v>
      </c>
      <c r="C43" s="3" t="s">
        <v>33</v>
      </c>
      <c r="D43" s="3">
        <v>6</v>
      </c>
      <c r="E43" s="6">
        <v>3694907.5</v>
      </c>
      <c r="F43" s="31" t="str">
        <f t="shared" si="0"/>
        <v>Заключен договор</v>
      </c>
    </row>
    <row r="44" spans="1:6" x14ac:dyDescent="0.25">
      <c r="A44" s="3">
        <v>40</v>
      </c>
      <c r="B44" s="10">
        <v>44278</v>
      </c>
      <c r="C44" s="3" t="s">
        <v>50</v>
      </c>
      <c r="D44" s="3">
        <v>7</v>
      </c>
      <c r="E44" s="4">
        <v>4828291.71</v>
      </c>
      <c r="F44" s="31" t="str">
        <f t="shared" si="0"/>
        <v>Заключен договор</v>
      </c>
    </row>
    <row r="45" spans="1:6" x14ac:dyDescent="0.25">
      <c r="A45" s="3">
        <v>41</v>
      </c>
      <c r="B45" s="10">
        <v>44278</v>
      </c>
      <c r="C45" s="3" t="s">
        <v>32</v>
      </c>
      <c r="D45" s="3">
        <v>7</v>
      </c>
      <c r="E45" s="4">
        <v>4828291.71</v>
      </c>
      <c r="F45" s="31" t="str">
        <f t="shared" si="0"/>
        <v>Заключен договор</v>
      </c>
    </row>
    <row r="46" spans="1:6" x14ac:dyDescent="0.25">
      <c r="A46" s="3">
        <v>42</v>
      </c>
      <c r="B46" s="10">
        <v>44344</v>
      </c>
      <c r="C46" s="3" t="s">
        <v>17</v>
      </c>
      <c r="D46" s="3">
        <v>7</v>
      </c>
      <c r="E46" s="4">
        <v>4828291.71</v>
      </c>
      <c r="F46" s="31" t="str">
        <f t="shared" si="0"/>
        <v>Заключен договор</v>
      </c>
    </row>
    <row r="47" spans="1:6" x14ac:dyDescent="0.25">
      <c r="A47" s="3">
        <v>43</v>
      </c>
      <c r="B47" s="10">
        <v>44246</v>
      </c>
      <c r="C47" s="3" t="s">
        <v>17</v>
      </c>
      <c r="D47" s="3">
        <v>7</v>
      </c>
      <c r="E47" s="4">
        <v>4828291.71</v>
      </c>
      <c r="F47" s="31" t="str">
        <f t="shared" si="0"/>
        <v>Заключен договор</v>
      </c>
    </row>
    <row r="48" spans="1:6" x14ac:dyDescent="0.25">
      <c r="A48" s="3">
        <v>44</v>
      </c>
      <c r="B48" s="10">
        <v>44378</v>
      </c>
      <c r="C48" s="3" t="s">
        <v>51</v>
      </c>
      <c r="D48" s="3">
        <v>3</v>
      </c>
      <c r="E48" s="4">
        <v>494916.16</v>
      </c>
      <c r="F48" s="31" t="str">
        <f t="shared" si="0"/>
        <v>Передан договор</v>
      </c>
    </row>
    <row r="49" spans="1:6" x14ac:dyDescent="0.25">
      <c r="A49" s="3">
        <v>45</v>
      </c>
      <c r="B49" s="10">
        <v>44344</v>
      </c>
      <c r="C49" s="3" t="s">
        <v>52</v>
      </c>
      <c r="D49" s="3">
        <v>3</v>
      </c>
      <c r="E49" s="4">
        <v>494916.16</v>
      </c>
      <c r="F49" s="31" t="str">
        <f t="shared" si="0"/>
        <v>Передан договор</v>
      </c>
    </row>
    <row r="50" spans="1:6" x14ac:dyDescent="0.25">
      <c r="A50" s="3">
        <v>46</v>
      </c>
      <c r="B50" s="10">
        <v>44344</v>
      </c>
      <c r="C50" s="3" t="s">
        <v>53</v>
      </c>
      <c r="D50" s="3">
        <v>3</v>
      </c>
      <c r="E50" s="4">
        <v>494916.16</v>
      </c>
      <c r="F50" s="31" t="str">
        <f t="shared" si="0"/>
        <v>Передан договор</v>
      </c>
    </row>
    <row r="51" spans="1:6" x14ac:dyDescent="0.25">
      <c r="A51" s="3">
        <v>47</v>
      </c>
      <c r="B51" s="10">
        <v>44342</v>
      </c>
      <c r="C51" s="3" t="s">
        <v>42</v>
      </c>
      <c r="D51" s="3">
        <v>8</v>
      </c>
      <c r="E51" s="4">
        <v>5239432.76</v>
      </c>
      <c r="F51" s="31" t="str">
        <f t="shared" si="0"/>
        <v>Заключен договор</v>
      </c>
    </row>
    <row r="52" spans="1:6" x14ac:dyDescent="0.25">
      <c r="A52" s="3">
        <v>48</v>
      </c>
      <c r="B52" s="10">
        <v>44353</v>
      </c>
      <c r="C52" s="3" t="s">
        <v>54</v>
      </c>
      <c r="D52" s="3">
        <v>5</v>
      </c>
      <c r="E52" s="4">
        <v>2910256.09</v>
      </c>
      <c r="F52" s="31" t="str">
        <f t="shared" si="0"/>
        <v>Заключен договор</v>
      </c>
    </row>
    <row r="53" spans="1:6" x14ac:dyDescent="0.25">
      <c r="A53" s="3">
        <v>49</v>
      </c>
      <c r="B53" s="10">
        <v>44353</v>
      </c>
      <c r="C53" s="3" t="s">
        <v>55</v>
      </c>
      <c r="D53" s="3">
        <v>5</v>
      </c>
      <c r="E53" s="4">
        <v>2589290.48</v>
      </c>
      <c r="F53" s="31" t="str">
        <f t="shared" si="0"/>
        <v>Заключен договор</v>
      </c>
    </row>
    <row r="54" spans="1:6" x14ac:dyDescent="0.25">
      <c r="A54" s="3">
        <v>50</v>
      </c>
      <c r="B54" s="10">
        <v>44379</v>
      </c>
      <c r="C54" s="3" t="s">
        <v>25</v>
      </c>
      <c r="D54" s="3">
        <v>10</v>
      </c>
      <c r="E54" s="5">
        <v>9416006</v>
      </c>
      <c r="F54" s="31" t="str">
        <f t="shared" si="0"/>
        <v>Заключен договор</v>
      </c>
    </row>
    <row r="55" spans="1:6" x14ac:dyDescent="0.25">
      <c r="A55" s="3">
        <v>51</v>
      </c>
      <c r="B55" s="10">
        <v>44379</v>
      </c>
      <c r="C55" s="3" t="s">
        <v>17</v>
      </c>
      <c r="D55" s="3">
        <v>32</v>
      </c>
      <c r="E55" s="4">
        <v>15188919.609999999</v>
      </c>
      <c r="F55" s="31" t="str">
        <f t="shared" si="0"/>
        <v>Заключен договор</v>
      </c>
    </row>
    <row r="56" spans="1:6" x14ac:dyDescent="0.25">
      <c r="F56" s="4"/>
    </row>
  </sheetData>
  <autoFilter ref="A4:F55"/>
  <mergeCells count="1">
    <mergeCell ref="I2:V3"/>
  </mergeCells>
  <pageMargins left="0.7" right="0.7" top="0.75" bottom="0.75" header="0.3" footer="0.3"/>
  <pageSetup paperSize="9" orientation="portrait" r:id="rId1"/>
  <headerFooter>
    <oddFooter>&amp;L&amp;1#&amp;"Arial"&amp;7&amp;K737373Коммерческая тайна. ПАО «ЛК «Европлан», ОГРН 1177746637584. Россия, 119049, г. Москва, ул. Коровий Вал, д. 5.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8" sqref="F8"/>
    </sheetView>
  </sheetViews>
  <sheetFormatPr defaultRowHeight="15" x14ac:dyDescent="0.25"/>
  <cols>
    <col min="2" max="2" width="25" customWidth="1"/>
    <col min="3" max="3" width="38.5703125" customWidth="1"/>
    <col min="4" max="4" width="37.42578125" customWidth="1"/>
    <col min="5" max="5" width="31.85546875" customWidth="1"/>
    <col min="6" max="6" width="26.28515625" customWidth="1"/>
    <col min="7" max="7" width="7.42578125" customWidth="1"/>
    <col min="8" max="8" width="11.85546875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51</v>
      </c>
      <c r="B2" t="s">
        <v>87</v>
      </c>
      <c r="C2" t="s">
        <v>17</v>
      </c>
      <c r="D2">
        <v>32</v>
      </c>
      <c r="E2">
        <v>15188919.609999999</v>
      </c>
      <c r="F2" t="s">
        <v>21</v>
      </c>
    </row>
    <row r="3" spans="1:6" x14ac:dyDescent="0.25">
      <c r="A3">
        <v>43</v>
      </c>
      <c r="B3" s="32">
        <v>44246</v>
      </c>
      <c r="C3" t="s">
        <v>17</v>
      </c>
      <c r="D3">
        <v>7</v>
      </c>
      <c r="E3">
        <v>4828291.71</v>
      </c>
      <c r="F3" t="s">
        <v>21</v>
      </c>
    </row>
    <row r="4" spans="1:6" x14ac:dyDescent="0.25">
      <c r="A4">
        <v>42</v>
      </c>
      <c r="B4" t="s">
        <v>83</v>
      </c>
      <c r="C4" t="s">
        <v>17</v>
      </c>
      <c r="F4" t="s">
        <v>21</v>
      </c>
    </row>
    <row r="5" spans="1:6" x14ac:dyDescent="0.25">
      <c r="A5">
        <v>26</v>
      </c>
      <c r="B5" t="s">
        <v>83</v>
      </c>
      <c r="C5" t="s">
        <v>17</v>
      </c>
      <c r="D5">
        <v>7</v>
      </c>
      <c r="E5">
        <v>5385126.0999999996</v>
      </c>
      <c r="F5" t="s">
        <v>21</v>
      </c>
    </row>
    <row r="6" spans="1:6" x14ac:dyDescent="0.25">
      <c r="A6">
        <v>13</v>
      </c>
      <c r="B6" t="s">
        <v>80</v>
      </c>
      <c r="C6" t="s">
        <v>17</v>
      </c>
      <c r="E6">
        <v>11779217.189999999</v>
      </c>
      <c r="F6" t="s">
        <v>21</v>
      </c>
    </row>
    <row r="9" spans="1:6" x14ac:dyDescent="0.25">
      <c r="B9" s="27" t="s">
        <v>13</v>
      </c>
      <c r="C9" t="s">
        <v>92</v>
      </c>
    </row>
    <row r="11" spans="1:6" x14ac:dyDescent="0.25">
      <c r="B11" s="27" t="s">
        <v>11</v>
      </c>
      <c r="C11" s="27" t="s">
        <v>14</v>
      </c>
      <c r="D11" t="s">
        <v>91</v>
      </c>
    </row>
    <row r="12" spans="1:6" x14ac:dyDescent="0.25">
      <c r="B12" t="s">
        <v>17</v>
      </c>
      <c r="D12" s="29">
        <v>3</v>
      </c>
    </row>
    <row r="13" spans="1:6" x14ac:dyDescent="0.25">
      <c r="B13" t="s">
        <v>17</v>
      </c>
      <c r="C13" t="s">
        <v>21</v>
      </c>
      <c r="D13" s="29">
        <v>3</v>
      </c>
    </row>
    <row r="14" spans="1:6" x14ac:dyDescent="0.25">
      <c r="B14" t="s">
        <v>89</v>
      </c>
      <c r="D14" s="29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workbookViewId="0">
      <pane ySplit="4" topLeftCell="A38" activePane="bottomLeft" state="frozen"/>
      <selection pane="bottomLeft" activeCell="J13" sqref="J13"/>
    </sheetView>
  </sheetViews>
  <sheetFormatPr defaultRowHeight="15" x14ac:dyDescent="0.25"/>
  <cols>
    <col min="1" max="1" width="5.42578125" style="1" customWidth="1"/>
    <col min="2" max="2" width="24.85546875" style="1" customWidth="1"/>
    <col min="3" max="3" width="16.140625" style="1" customWidth="1"/>
    <col min="4" max="4" width="19.5703125" style="1" customWidth="1"/>
    <col min="5" max="5" width="26.85546875" style="1" customWidth="1"/>
    <col min="6" max="6" width="37.5703125" style="1" customWidth="1"/>
    <col min="7" max="7" width="9.140625" style="1"/>
    <col min="8" max="8" width="5" style="1" customWidth="1"/>
    <col min="9" max="9" width="20.85546875" style="1" customWidth="1"/>
    <col min="10" max="10" width="45" style="1" customWidth="1"/>
    <col min="11" max="11" width="37.42578125" style="1" customWidth="1"/>
    <col min="12" max="12" width="46" style="1" bestFit="1" customWidth="1"/>
    <col min="13" max="13" width="12" style="1" bestFit="1" customWidth="1"/>
    <col min="14" max="14" width="7.42578125" style="1" customWidth="1"/>
    <col min="15" max="15" width="11.85546875" style="1" bestFit="1" customWidth="1"/>
    <col min="16" max="16384" width="9.140625" style="1"/>
  </cols>
  <sheetData>
    <row r="1" spans="1:21" x14ac:dyDescent="0.25">
      <c r="H1" s="12" t="s">
        <v>71</v>
      </c>
    </row>
    <row r="2" spans="1:21" x14ac:dyDescent="0.25">
      <c r="A2" s="8" t="s">
        <v>72</v>
      </c>
      <c r="H2" s="1" t="s">
        <v>73</v>
      </c>
      <c r="I2" s="34" t="s">
        <v>74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x14ac:dyDescent="0.25"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</row>
    <row r="4" spans="1:21" s="2" customFormat="1" x14ac:dyDescent="0.25">
      <c r="A4" s="18" t="s">
        <v>9</v>
      </c>
      <c r="B4" s="19" t="s">
        <v>10</v>
      </c>
      <c r="C4" s="19" t="s">
        <v>11</v>
      </c>
      <c r="D4" s="19" t="s">
        <v>12</v>
      </c>
      <c r="E4" s="19" t="s">
        <v>13</v>
      </c>
      <c r="F4" s="20" t="s">
        <v>14</v>
      </c>
    </row>
    <row r="5" spans="1:21" x14ac:dyDescent="0.25">
      <c r="A5" s="16">
        <v>1</v>
      </c>
      <c r="B5" s="9" t="s">
        <v>75</v>
      </c>
      <c r="C5" s="3" t="s">
        <v>17</v>
      </c>
      <c r="D5" s="3">
        <v>7</v>
      </c>
      <c r="E5" s="4">
        <v>2323328.52</v>
      </c>
      <c r="F5" s="17" t="s">
        <v>18</v>
      </c>
    </row>
    <row r="6" spans="1:21" x14ac:dyDescent="0.25">
      <c r="A6" s="16">
        <v>2</v>
      </c>
      <c r="B6" s="9" t="s">
        <v>76</v>
      </c>
      <c r="C6" s="3" t="s">
        <v>19</v>
      </c>
      <c r="D6" s="3">
        <v>1</v>
      </c>
      <c r="E6" s="4"/>
      <c r="F6" s="17" t="s">
        <v>18</v>
      </c>
      <c r="H6" s="13"/>
    </row>
    <row r="7" spans="1:21" x14ac:dyDescent="0.25">
      <c r="A7" s="16">
        <v>3</v>
      </c>
      <c r="B7" s="9" t="s">
        <v>77</v>
      </c>
      <c r="C7" s="3" t="s">
        <v>20</v>
      </c>
      <c r="D7" s="3">
        <v>2</v>
      </c>
      <c r="E7" s="4">
        <v>403398.08</v>
      </c>
      <c r="F7" s="17" t="s">
        <v>21</v>
      </c>
      <c r="H7" s="13"/>
    </row>
    <row r="8" spans="1:21" x14ac:dyDescent="0.25">
      <c r="A8" s="16">
        <v>4</v>
      </c>
      <c r="B8" s="9" t="s">
        <v>78</v>
      </c>
      <c r="C8" s="3" t="s">
        <v>22</v>
      </c>
      <c r="D8" s="3">
        <v>2</v>
      </c>
      <c r="E8" s="4">
        <v>403398.08</v>
      </c>
      <c r="F8" s="17" t="s">
        <v>21</v>
      </c>
      <c r="H8" s="13"/>
    </row>
    <row r="9" spans="1:21" x14ac:dyDescent="0.25">
      <c r="A9" s="16">
        <v>5</v>
      </c>
      <c r="B9" s="9" t="s">
        <v>78</v>
      </c>
      <c r="C9" s="3" t="s">
        <v>23</v>
      </c>
      <c r="D9" s="3">
        <v>3</v>
      </c>
      <c r="E9" s="4">
        <v>820121.07</v>
      </c>
      <c r="F9" s="26" t="s">
        <v>18</v>
      </c>
    </row>
    <row r="10" spans="1:21" x14ac:dyDescent="0.25">
      <c r="A10" s="16">
        <v>6</v>
      </c>
      <c r="B10" s="10">
        <v>44096</v>
      </c>
      <c r="C10" s="3" t="s">
        <v>24</v>
      </c>
      <c r="D10" s="3"/>
      <c r="E10" s="4">
        <v>427744.77</v>
      </c>
      <c r="F10" s="17" t="s">
        <v>18</v>
      </c>
      <c r="I10"/>
      <c r="J10"/>
    </row>
    <row r="11" spans="1:21" x14ac:dyDescent="0.25">
      <c r="A11" s="16">
        <v>7</v>
      </c>
      <c r="B11" s="10">
        <v>44114</v>
      </c>
      <c r="C11" s="3" t="s">
        <v>25</v>
      </c>
      <c r="D11" s="3">
        <v>2</v>
      </c>
      <c r="E11" s="4">
        <v>617264.86</v>
      </c>
      <c r="F11" s="17" t="s">
        <v>18</v>
      </c>
    </row>
    <row r="12" spans="1:21" x14ac:dyDescent="0.25">
      <c r="A12" s="16">
        <v>8</v>
      </c>
      <c r="B12" s="10">
        <v>44183</v>
      </c>
      <c r="C12" s="3" t="s">
        <v>26</v>
      </c>
      <c r="D12" s="3">
        <v>2</v>
      </c>
      <c r="E12" s="4">
        <v>345133.85</v>
      </c>
      <c r="F12" s="17" t="s">
        <v>18</v>
      </c>
      <c r="I12" s="27" t="s">
        <v>88</v>
      </c>
      <c r="J12" t="s">
        <v>90</v>
      </c>
      <c r="K12"/>
      <c r="L12"/>
      <c r="M12"/>
      <c r="N12"/>
      <c r="O12"/>
    </row>
    <row r="13" spans="1:21" x14ac:dyDescent="0.25">
      <c r="A13" s="16">
        <v>9</v>
      </c>
      <c r="B13" s="10">
        <v>44099</v>
      </c>
      <c r="C13" s="3" t="s">
        <v>27</v>
      </c>
      <c r="D13" s="3">
        <v>3</v>
      </c>
      <c r="E13" s="4">
        <v>977306.51</v>
      </c>
      <c r="F13" s="17" t="s">
        <v>18</v>
      </c>
      <c r="I13" s="28" t="s">
        <v>17</v>
      </c>
      <c r="J13" s="29">
        <v>4</v>
      </c>
      <c r="K13"/>
      <c r="L13"/>
      <c r="M13"/>
      <c r="N13"/>
      <c r="O13"/>
    </row>
    <row r="14" spans="1:21" x14ac:dyDescent="0.25">
      <c r="A14" s="16">
        <v>10</v>
      </c>
      <c r="B14" s="9" t="s">
        <v>78</v>
      </c>
      <c r="C14" s="3" t="s">
        <v>28</v>
      </c>
      <c r="D14" s="3">
        <v>2</v>
      </c>
      <c r="E14" s="4">
        <v>574543.15</v>
      </c>
      <c r="F14" s="17" t="s">
        <v>18</v>
      </c>
      <c r="I14" s="30" t="s">
        <v>21</v>
      </c>
      <c r="J14" s="29">
        <v>4</v>
      </c>
      <c r="K14"/>
      <c r="L14"/>
      <c r="M14"/>
      <c r="N14"/>
      <c r="O14"/>
    </row>
    <row r="15" spans="1:21" x14ac:dyDescent="0.25">
      <c r="A15" s="16">
        <v>11</v>
      </c>
      <c r="B15" s="9" t="s">
        <v>79</v>
      </c>
      <c r="C15" s="3" t="s">
        <v>29</v>
      </c>
      <c r="D15" s="3">
        <v>12</v>
      </c>
      <c r="E15" s="4">
        <v>1962896.95</v>
      </c>
      <c r="F15" s="17" t="s">
        <v>21</v>
      </c>
      <c r="I15" s="28" t="s">
        <v>89</v>
      </c>
      <c r="J15" s="29">
        <v>4</v>
      </c>
      <c r="K15"/>
      <c r="L15"/>
      <c r="M15"/>
      <c r="N15"/>
      <c r="O15"/>
    </row>
    <row r="16" spans="1:21" x14ac:dyDescent="0.25">
      <c r="A16" s="16">
        <v>12</v>
      </c>
      <c r="B16" s="9" t="s">
        <v>80</v>
      </c>
      <c r="C16" s="3" t="s">
        <v>30</v>
      </c>
      <c r="D16" s="3">
        <v>3</v>
      </c>
      <c r="E16" s="4">
        <v>744738.13</v>
      </c>
      <c r="F16" s="17" t="s">
        <v>18</v>
      </c>
      <c r="I16"/>
      <c r="J16"/>
      <c r="K16"/>
      <c r="L16"/>
      <c r="M16"/>
      <c r="N16"/>
      <c r="O16"/>
    </row>
    <row r="17" spans="1:11" x14ac:dyDescent="0.25">
      <c r="A17" s="16">
        <v>13</v>
      </c>
      <c r="B17" s="9" t="s">
        <v>80</v>
      </c>
      <c r="C17" s="3" t="s">
        <v>17</v>
      </c>
      <c r="D17" s="3"/>
      <c r="E17" s="4">
        <v>11779217.189999999</v>
      </c>
      <c r="F17" s="17" t="s">
        <v>21</v>
      </c>
      <c r="I17"/>
      <c r="J17"/>
      <c r="K17"/>
    </row>
    <row r="18" spans="1:11" x14ac:dyDescent="0.25">
      <c r="A18" s="16">
        <v>14</v>
      </c>
      <c r="B18" s="10">
        <v>43907</v>
      </c>
      <c r="C18" s="3" t="s">
        <v>31</v>
      </c>
      <c r="D18" s="3">
        <v>5</v>
      </c>
      <c r="E18" s="4">
        <v>1879694.65</v>
      </c>
      <c r="F18" s="17" t="s">
        <v>21</v>
      </c>
      <c r="I18"/>
      <c r="J18"/>
      <c r="K18"/>
    </row>
    <row r="19" spans="1:11" x14ac:dyDescent="0.25">
      <c r="A19" s="16">
        <v>15</v>
      </c>
      <c r="B19" s="9" t="s">
        <v>80</v>
      </c>
      <c r="C19" s="3" t="s">
        <v>32</v>
      </c>
      <c r="D19" s="3">
        <v>1</v>
      </c>
      <c r="E19" s="5">
        <v>334936</v>
      </c>
      <c r="F19" s="17" t="s">
        <v>18</v>
      </c>
      <c r="I19"/>
      <c r="J19"/>
      <c r="K19"/>
    </row>
    <row r="20" spans="1:11" x14ac:dyDescent="0.25">
      <c r="A20" s="16">
        <v>16</v>
      </c>
      <c r="B20" s="10">
        <v>44234</v>
      </c>
      <c r="C20" s="3" t="s">
        <v>33</v>
      </c>
      <c r="D20" s="3">
        <v>1</v>
      </c>
      <c r="E20" s="6">
        <v>8614.1</v>
      </c>
      <c r="F20" s="17" t="s">
        <v>21</v>
      </c>
      <c r="I20"/>
      <c r="J20"/>
      <c r="K20"/>
    </row>
    <row r="21" spans="1:11" x14ac:dyDescent="0.25">
      <c r="A21" s="16">
        <v>17</v>
      </c>
      <c r="B21" s="10">
        <v>44231</v>
      </c>
      <c r="C21" s="3" t="s">
        <v>34</v>
      </c>
      <c r="D21" s="3">
        <v>1</v>
      </c>
      <c r="E21" s="6">
        <v>8614.1</v>
      </c>
      <c r="F21" s="17" t="s">
        <v>21</v>
      </c>
      <c r="I21"/>
      <c r="J21"/>
      <c r="K21"/>
    </row>
    <row r="22" spans="1:11" x14ac:dyDescent="0.25">
      <c r="A22" s="16">
        <v>18</v>
      </c>
      <c r="B22" s="10">
        <v>44264</v>
      </c>
      <c r="C22" s="3" t="s">
        <v>35</v>
      </c>
      <c r="D22" s="3"/>
      <c r="E22" s="4">
        <v>898742.65</v>
      </c>
      <c r="F22" s="17" t="s">
        <v>21</v>
      </c>
      <c r="I22"/>
      <c r="J22"/>
      <c r="K22"/>
    </row>
    <row r="23" spans="1:11" x14ac:dyDescent="0.25">
      <c r="A23" s="16">
        <v>19</v>
      </c>
      <c r="B23" s="10">
        <v>44287</v>
      </c>
      <c r="C23" s="3" t="s">
        <v>36</v>
      </c>
      <c r="D23" s="3">
        <v>4</v>
      </c>
      <c r="E23" s="4">
        <v>933821.06</v>
      </c>
      <c r="F23" s="17" t="s">
        <v>21</v>
      </c>
      <c r="I23"/>
      <c r="J23"/>
      <c r="K23"/>
    </row>
    <row r="24" spans="1:11" x14ac:dyDescent="0.25">
      <c r="A24" s="16">
        <v>20</v>
      </c>
      <c r="B24" s="10">
        <v>44357</v>
      </c>
      <c r="C24" s="3" t="s">
        <v>37</v>
      </c>
      <c r="D24" s="3">
        <v>4</v>
      </c>
      <c r="E24" s="4"/>
      <c r="F24" s="17" t="s">
        <v>21</v>
      </c>
      <c r="I24"/>
      <c r="J24"/>
      <c r="K24"/>
    </row>
    <row r="25" spans="1:11" x14ac:dyDescent="0.25">
      <c r="A25" s="16">
        <v>21</v>
      </c>
      <c r="B25" s="10">
        <v>44455</v>
      </c>
      <c r="C25" s="3" t="s">
        <v>38</v>
      </c>
      <c r="D25" s="3">
        <v>4</v>
      </c>
      <c r="E25" s="4">
        <v>860600.19</v>
      </c>
      <c r="F25" s="17" t="s">
        <v>21</v>
      </c>
      <c r="I25"/>
      <c r="J25"/>
      <c r="K25"/>
    </row>
    <row r="26" spans="1:11" x14ac:dyDescent="0.25">
      <c r="A26" s="16">
        <v>22</v>
      </c>
      <c r="B26" s="9" t="s">
        <v>81</v>
      </c>
      <c r="C26" s="3" t="s">
        <v>39</v>
      </c>
      <c r="D26" s="3">
        <v>6</v>
      </c>
      <c r="E26" s="4">
        <v>2883927.38</v>
      </c>
      <c r="F26" s="17" t="s">
        <v>18</v>
      </c>
      <c r="I26"/>
      <c r="J26"/>
      <c r="K26"/>
    </row>
    <row r="27" spans="1:11" x14ac:dyDescent="0.25">
      <c r="A27" s="16">
        <v>23</v>
      </c>
      <c r="B27" s="9" t="s">
        <v>82</v>
      </c>
      <c r="C27" s="3" t="s">
        <v>40</v>
      </c>
      <c r="D27" s="3">
        <v>8</v>
      </c>
      <c r="E27" s="4">
        <v>4723228.9400000004</v>
      </c>
      <c r="F27" s="17" t="s">
        <v>18</v>
      </c>
      <c r="I27"/>
      <c r="J27"/>
      <c r="K27"/>
    </row>
    <row r="28" spans="1:11" x14ac:dyDescent="0.25">
      <c r="A28" s="16">
        <v>24</v>
      </c>
      <c r="B28" s="9" t="s">
        <v>82</v>
      </c>
      <c r="C28" s="3" t="s">
        <v>41</v>
      </c>
      <c r="D28" s="3">
        <v>0</v>
      </c>
      <c r="E28" s="4"/>
      <c r="F28" s="17" t="s">
        <v>18</v>
      </c>
      <c r="I28"/>
      <c r="J28"/>
      <c r="K28"/>
    </row>
    <row r="29" spans="1:11" x14ac:dyDescent="0.25">
      <c r="A29" s="16">
        <v>25</v>
      </c>
      <c r="B29" s="9" t="s">
        <v>82</v>
      </c>
      <c r="C29" s="3" t="s">
        <v>42</v>
      </c>
      <c r="D29" s="3">
        <v>11</v>
      </c>
      <c r="E29" s="4">
        <v>7635272.5700000003</v>
      </c>
      <c r="F29" s="17" t="s">
        <v>18</v>
      </c>
      <c r="I29"/>
      <c r="J29"/>
      <c r="K29"/>
    </row>
    <row r="30" spans="1:11" x14ac:dyDescent="0.25">
      <c r="A30" s="16">
        <v>26</v>
      </c>
      <c r="B30" s="9" t="s">
        <v>83</v>
      </c>
      <c r="C30" s="3" t="s">
        <v>17</v>
      </c>
      <c r="D30" s="3">
        <v>7</v>
      </c>
      <c r="E30" s="6">
        <v>5385126.0999999996</v>
      </c>
      <c r="F30" s="17" t="s">
        <v>21</v>
      </c>
    </row>
    <row r="31" spans="1:11" x14ac:dyDescent="0.25">
      <c r="A31" s="16">
        <v>27</v>
      </c>
      <c r="B31" s="10">
        <v>44276</v>
      </c>
      <c r="C31" s="3" t="s">
        <v>32</v>
      </c>
      <c r="D31" s="3">
        <v>7</v>
      </c>
      <c r="E31" s="6">
        <v>5385126.0999999996</v>
      </c>
      <c r="F31" s="17" t="s">
        <v>21</v>
      </c>
    </row>
    <row r="32" spans="1:11" x14ac:dyDescent="0.25">
      <c r="A32" s="16">
        <v>28</v>
      </c>
      <c r="B32" s="10">
        <v>44270</v>
      </c>
      <c r="C32" s="3" t="s">
        <v>43</v>
      </c>
      <c r="D32" s="3">
        <v>7</v>
      </c>
      <c r="E32" s="6">
        <v>5385126.0999999996</v>
      </c>
      <c r="F32" s="17" t="s">
        <v>21</v>
      </c>
    </row>
    <row r="33" spans="1:6" x14ac:dyDescent="0.25">
      <c r="A33" s="16">
        <v>29</v>
      </c>
      <c r="B33" s="9" t="s">
        <v>83</v>
      </c>
      <c r="C33" s="3" t="s">
        <v>38</v>
      </c>
      <c r="D33" s="3">
        <v>6</v>
      </c>
      <c r="E33" s="4">
        <v>4531141.82</v>
      </c>
      <c r="F33" s="17" t="s">
        <v>18</v>
      </c>
    </row>
    <row r="34" spans="1:6" x14ac:dyDescent="0.25">
      <c r="A34" s="16">
        <v>30</v>
      </c>
      <c r="B34" s="10">
        <v>44328</v>
      </c>
      <c r="C34" s="3" t="s">
        <v>44</v>
      </c>
      <c r="D34" s="3">
        <v>3</v>
      </c>
      <c r="E34" s="4">
        <v>494916.16</v>
      </c>
      <c r="F34" s="17" t="s">
        <v>21</v>
      </c>
    </row>
    <row r="35" spans="1:6" x14ac:dyDescent="0.25">
      <c r="A35" s="16">
        <v>31</v>
      </c>
      <c r="B35" s="9" t="s">
        <v>83</v>
      </c>
      <c r="C35" s="3" t="s">
        <v>45</v>
      </c>
      <c r="D35" s="3">
        <v>3</v>
      </c>
      <c r="E35" s="4"/>
      <c r="F35" s="17" t="s">
        <v>21</v>
      </c>
    </row>
    <row r="36" spans="1:6" x14ac:dyDescent="0.25">
      <c r="A36" s="16">
        <v>32</v>
      </c>
      <c r="B36" s="10">
        <v>44480</v>
      </c>
      <c r="C36" s="3" t="s">
        <v>26</v>
      </c>
      <c r="D36" s="3">
        <v>3</v>
      </c>
      <c r="E36" s="4">
        <v>494916.16</v>
      </c>
      <c r="F36" s="17" t="s">
        <v>21</v>
      </c>
    </row>
    <row r="37" spans="1:6" x14ac:dyDescent="0.25">
      <c r="A37" s="16">
        <v>33</v>
      </c>
      <c r="B37" s="9" t="s">
        <v>83</v>
      </c>
      <c r="C37" s="3" t="s">
        <v>46</v>
      </c>
      <c r="D37" s="3">
        <v>3</v>
      </c>
      <c r="E37" s="4">
        <v>494916.16</v>
      </c>
      <c r="F37" s="17" t="s">
        <v>21</v>
      </c>
    </row>
    <row r="38" spans="1:6" x14ac:dyDescent="0.25">
      <c r="A38" s="16">
        <v>34</v>
      </c>
      <c r="B38" s="10">
        <v>44334</v>
      </c>
      <c r="C38" s="3" t="s">
        <v>47</v>
      </c>
      <c r="D38" s="3">
        <v>3</v>
      </c>
      <c r="E38" s="4">
        <v>494916.16</v>
      </c>
      <c r="F38" s="17" t="s">
        <v>21</v>
      </c>
    </row>
    <row r="39" spans="1:6" x14ac:dyDescent="0.25">
      <c r="A39" s="16">
        <v>35</v>
      </c>
      <c r="B39" s="9" t="s">
        <v>83</v>
      </c>
      <c r="C39" s="3" t="s">
        <v>29</v>
      </c>
      <c r="D39" s="3">
        <v>0</v>
      </c>
      <c r="E39" s="4"/>
      <c r="F39" s="17" t="s">
        <v>21</v>
      </c>
    </row>
    <row r="40" spans="1:6" x14ac:dyDescent="0.25">
      <c r="A40" s="16">
        <v>36</v>
      </c>
      <c r="B40" s="9" t="s">
        <v>83</v>
      </c>
      <c r="C40" s="3" t="s">
        <v>48</v>
      </c>
      <c r="D40" s="3">
        <v>3</v>
      </c>
      <c r="E40" s="4">
        <v>494916.16</v>
      </c>
      <c r="F40" s="17" t="s">
        <v>21</v>
      </c>
    </row>
    <row r="41" spans="1:6" x14ac:dyDescent="0.25">
      <c r="A41" s="16">
        <v>37</v>
      </c>
      <c r="B41" s="10">
        <v>44348</v>
      </c>
      <c r="C41" s="3" t="s">
        <v>49</v>
      </c>
      <c r="D41" s="3">
        <v>4</v>
      </c>
      <c r="E41" s="4">
        <v>720023.58</v>
      </c>
      <c r="F41" s="17" t="s">
        <v>18</v>
      </c>
    </row>
    <row r="42" spans="1:6" x14ac:dyDescent="0.25">
      <c r="A42" s="16">
        <v>38</v>
      </c>
      <c r="B42" s="9" t="s">
        <v>83</v>
      </c>
      <c r="C42" s="3" t="s">
        <v>34</v>
      </c>
      <c r="D42" s="3">
        <v>5</v>
      </c>
      <c r="E42" s="4">
        <v>3433041.48</v>
      </c>
      <c r="F42" s="17" t="s">
        <v>18</v>
      </c>
    </row>
    <row r="43" spans="1:6" x14ac:dyDescent="0.25">
      <c r="A43" s="16">
        <v>39</v>
      </c>
      <c r="B43" s="9" t="s">
        <v>83</v>
      </c>
      <c r="C43" s="3" t="s">
        <v>33</v>
      </c>
      <c r="D43" s="3"/>
      <c r="E43" s="6">
        <v>3694907.5</v>
      </c>
      <c r="F43" s="17" t="s">
        <v>18</v>
      </c>
    </row>
    <row r="44" spans="1:6" x14ac:dyDescent="0.25">
      <c r="A44" s="16">
        <v>40</v>
      </c>
      <c r="B44" s="9" t="s">
        <v>84</v>
      </c>
      <c r="C44" s="3" t="s">
        <v>50</v>
      </c>
      <c r="D44" s="3">
        <v>7</v>
      </c>
      <c r="E44" s="4">
        <v>4828291.71</v>
      </c>
      <c r="F44" s="17" t="s">
        <v>21</v>
      </c>
    </row>
    <row r="45" spans="1:6" x14ac:dyDescent="0.25">
      <c r="A45" s="16">
        <v>41</v>
      </c>
      <c r="B45" s="9" t="s">
        <v>84</v>
      </c>
      <c r="C45" s="3" t="s">
        <v>32</v>
      </c>
      <c r="D45" s="3">
        <v>7</v>
      </c>
      <c r="E45" s="4">
        <v>4828291.71</v>
      </c>
      <c r="F45" s="17" t="s">
        <v>21</v>
      </c>
    </row>
    <row r="46" spans="1:6" x14ac:dyDescent="0.25">
      <c r="A46" s="16">
        <v>42</v>
      </c>
      <c r="B46" s="9" t="s">
        <v>83</v>
      </c>
      <c r="C46" s="3" t="s">
        <v>17</v>
      </c>
      <c r="D46" s="3"/>
      <c r="E46" s="4"/>
      <c r="F46" s="17" t="s">
        <v>21</v>
      </c>
    </row>
    <row r="47" spans="1:6" x14ac:dyDescent="0.25">
      <c r="A47" s="16">
        <v>43</v>
      </c>
      <c r="B47" s="10">
        <v>44246</v>
      </c>
      <c r="C47" s="3" t="s">
        <v>17</v>
      </c>
      <c r="D47" s="3">
        <v>7</v>
      </c>
      <c r="E47" s="4">
        <v>4828291.71</v>
      </c>
      <c r="F47" s="17" t="s">
        <v>21</v>
      </c>
    </row>
    <row r="48" spans="1:6" x14ac:dyDescent="0.25">
      <c r="A48" s="16">
        <v>44</v>
      </c>
      <c r="B48" s="10">
        <v>44378</v>
      </c>
      <c r="C48" s="3" t="s">
        <v>51</v>
      </c>
      <c r="D48" s="3">
        <v>3</v>
      </c>
      <c r="E48" s="4">
        <v>494916.16</v>
      </c>
      <c r="F48" s="17" t="s">
        <v>21</v>
      </c>
    </row>
    <row r="49" spans="1:6" x14ac:dyDescent="0.25">
      <c r="A49" s="16">
        <v>45</v>
      </c>
      <c r="B49" s="9" t="s">
        <v>83</v>
      </c>
      <c r="C49" s="3" t="s">
        <v>52</v>
      </c>
      <c r="D49" s="3">
        <v>3</v>
      </c>
      <c r="E49" s="4">
        <v>494916.16</v>
      </c>
      <c r="F49" s="17" t="s">
        <v>21</v>
      </c>
    </row>
    <row r="50" spans="1:6" x14ac:dyDescent="0.25">
      <c r="A50" s="16">
        <v>46</v>
      </c>
      <c r="B50" s="9" t="s">
        <v>83</v>
      </c>
      <c r="C50" s="3" t="s">
        <v>53</v>
      </c>
      <c r="D50" s="3">
        <v>3</v>
      </c>
      <c r="E50" s="4"/>
      <c r="F50" s="17" t="s">
        <v>21</v>
      </c>
    </row>
    <row r="51" spans="1:6" x14ac:dyDescent="0.25">
      <c r="A51" s="16">
        <v>47</v>
      </c>
      <c r="B51" s="9" t="s">
        <v>85</v>
      </c>
      <c r="C51" s="3" t="s">
        <v>42</v>
      </c>
      <c r="D51" s="3">
        <v>8</v>
      </c>
      <c r="E51" s="4">
        <v>5239432.76</v>
      </c>
      <c r="F51" s="17" t="s">
        <v>21</v>
      </c>
    </row>
    <row r="52" spans="1:6" x14ac:dyDescent="0.25">
      <c r="A52" s="16">
        <v>48</v>
      </c>
      <c r="B52" s="9" t="s">
        <v>86</v>
      </c>
      <c r="C52" s="3" t="s">
        <v>54</v>
      </c>
      <c r="D52" s="3"/>
      <c r="E52" s="4">
        <v>2910256.09</v>
      </c>
      <c r="F52" s="17" t="s">
        <v>21</v>
      </c>
    </row>
    <row r="53" spans="1:6" x14ac:dyDescent="0.25">
      <c r="A53" s="16">
        <v>49</v>
      </c>
      <c r="B53" s="9" t="s">
        <v>86</v>
      </c>
      <c r="C53" s="3" t="s">
        <v>55</v>
      </c>
      <c r="D53" s="3">
        <v>5</v>
      </c>
      <c r="E53" s="4">
        <v>2589290.48</v>
      </c>
      <c r="F53" s="17" t="s">
        <v>21</v>
      </c>
    </row>
    <row r="54" spans="1:6" x14ac:dyDescent="0.25">
      <c r="A54" s="16">
        <v>50</v>
      </c>
      <c r="B54" s="9" t="s">
        <v>87</v>
      </c>
      <c r="C54" s="3" t="s">
        <v>25</v>
      </c>
      <c r="D54" s="3">
        <v>10</v>
      </c>
      <c r="E54" s="5">
        <v>9416006</v>
      </c>
      <c r="F54" s="17" t="s">
        <v>18</v>
      </c>
    </row>
    <row r="55" spans="1:6" x14ac:dyDescent="0.25">
      <c r="A55" s="21">
        <v>51</v>
      </c>
      <c r="B55" s="22" t="s">
        <v>87</v>
      </c>
      <c r="C55" s="23" t="s">
        <v>17</v>
      </c>
      <c r="D55" s="23">
        <v>32</v>
      </c>
      <c r="E55" s="24">
        <v>15188919.609999999</v>
      </c>
      <c r="F55" s="25" t="s">
        <v>21</v>
      </c>
    </row>
  </sheetData>
  <mergeCells count="1">
    <mergeCell ref="I2:U3"/>
  </mergeCells>
  <pageMargins left="0.7" right="0.7" top="0.75" bottom="0.75" header="0.3" footer="0.3"/>
  <pageSetup paperSize="9" orientation="portrait" r:id="rId2"/>
  <headerFooter>
    <oddFooter>&amp;L&amp;1#&amp;"Arial"&amp;7&amp;K737373Коммерческая тайна. ПАО «ЛК «Европлан», ОГРН 1177746637584. Россия, 119049, г. Москва, ул. Коровий Вал, д. 5.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37C02F51042424EBAF644166B4081E9" ma:contentTypeVersion="9" ma:contentTypeDescription="Создание документа." ma:contentTypeScope="" ma:versionID="c2d78e8dc31b41507661f28c19dd7e67">
  <xsd:schema xmlns:xsd="http://www.w3.org/2001/XMLSchema" xmlns:xs="http://www.w3.org/2001/XMLSchema" xmlns:p="http://schemas.microsoft.com/office/2006/metadata/properties" xmlns:ns2="35971b10-a654-4c20-99b8-c400b4388bb3" xmlns:ns3="d2d55da4-84ca-4e2f-ae85-3f4e76993131" targetNamespace="http://schemas.microsoft.com/office/2006/metadata/properties" ma:root="true" ma:fieldsID="6165413727bbc033063d1df4abe20f15" ns2:_="" ns3:_="">
    <xsd:import namespace="35971b10-a654-4c20-99b8-c400b4388bb3"/>
    <xsd:import namespace="d2d55da4-84ca-4e2f-ae85-3f4e769931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71b10-a654-4c20-99b8-c400b4388b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55da4-84ca-4e2f-ae85-3f4e7699313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2d55da4-84ca-4e2f-ae85-3f4e76993131">
      <UserInfo>
        <DisplayName>Буравлёва Полина Сергеевна</DisplayName>
        <AccountId>936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C4B3725-E62A-4B88-A470-2D96FE233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971b10-a654-4c20-99b8-c400b4388bb3"/>
    <ds:schemaRef ds:uri="d2d55da4-84ca-4e2f-ae85-3f4e769931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725FE4-4C18-4B9D-891F-BF3A4448103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452929-A24C-4C31-B975-DC5EE7ED35C8}">
  <ds:schemaRefs>
    <ds:schemaRef ds:uri="d2d55da4-84ca-4e2f-ae85-3f4e76993131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5971b10-a654-4c20-99b8-c400b4388bb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 СУММЕСЛИ</vt:lpstr>
      <vt:lpstr>Задание 2 ВПР</vt:lpstr>
      <vt:lpstr>Задание 3 ЕСЛИ</vt:lpstr>
      <vt:lpstr>Лист4</vt:lpstr>
      <vt:lpstr>Задание 4 СВОДНАЯ ТАБЛИЦА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Акулинушкина Татьяна Валерьевна</dc:creator>
  <cp:lastModifiedBy>Руководитель005</cp:lastModifiedBy>
  <cp:revision/>
  <dcterms:created xsi:type="dcterms:W3CDTF">2015-06-05T18:19:34Z</dcterms:created>
  <dcterms:modified xsi:type="dcterms:W3CDTF">2022-06-24T08:25:48Z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4da9-3308-4bd6-bbcb-dc50be2e2f47_Enabled">
    <vt:lpwstr>true</vt:lpwstr>
  </property>
  <property fmtid="{D5CDD505-2E9C-101B-9397-08002B2CF9AE}" pid="3" name="MSIP_Label_40444da9-3308-4bd6-bbcb-dc50be2e2f47_SetDate">
    <vt:lpwstr>2022-02-14T07:31:01Z</vt:lpwstr>
  </property>
  <property fmtid="{D5CDD505-2E9C-101B-9397-08002B2CF9AE}" pid="4" name="MSIP_Label_40444da9-3308-4bd6-bbcb-dc50be2e2f47_Method">
    <vt:lpwstr>Privileged</vt:lpwstr>
  </property>
  <property fmtid="{D5CDD505-2E9C-101B-9397-08002B2CF9AE}" pid="5" name="MSIP_Label_40444da9-3308-4bd6-bbcb-dc50be2e2f47_Name">
    <vt:lpwstr>40444da9-3308-4bd6-bbcb-dc50be2e2f47</vt:lpwstr>
  </property>
  <property fmtid="{D5CDD505-2E9C-101B-9397-08002B2CF9AE}" pid="6" name="MSIP_Label_40444da9-3308-4bd6-bbcb-dc50be2e2f47_SiteId">
    <vt:lpwstr>1a88a898-a3d6-4cd1-bd61-b3827e15f78f</vt:lpwstr>
  </property>
  <property fmtid="{D5CDD505-2E9C-101B-9397-08002B2CF9AE}" pid="7" name="MSIP_Label_40444da9-3308-4bd6-bbcb-dc50be2e2f47_ActionId">
    <vt:lpwstr>b8cca1ff-ddee-4459-9130-1723e198ddc2</vt:lpwstr>
  </property>
  <property fmtid="{D5CDD505-2E9C-101B-9397-08002B2CF9AE}" pid="8" name="MSIP_Label_40444da9-3308-4bd6-bbcb-dc50be2e2f47_ContentBits">
    <vt:lpwstr>2</vt:lpwstr>
  </property>
  <property fmtid="{D5CDD505-2E9C-101B-9397-08002B2CF9AE}" pid="9" name="ContentTypeId">
    <vt:lpwstr>0x010100637C02F51042424EBAF644166B4081E9</vt:lpwstr>
  </property>
</Properties>
</file>