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beb2bcca116a7e/Documents/"/>
    </mc:Choice>
  </mc:AlternateContent>
  <xr:revisionPtr revIDLastSave="86" documentId="8_{880BB4E5-2F53-2D47-958B-7623325563E7}" xr6:coauthVersionLast="47" xr6:coauthVersionMax="47" xr10:uidLastSave="{D524F91B-B7A9-3B42-A7A1-D1DD412BFF59}"/>
  <bookViews>
    <workbookView xWindow="8020" yWindow="500" windowWidth="20740" windowHeight="17500" activeTab="5" xr2:uid="{00000000-000D-0000-FFFF-FFFF00000000}"/>
  </bookViews>
  <sheets>
    <sheet name="Crowdfunding" sheetId="1" r:id="rId1"/>
    <sheet name="Pivot Table 1" sheetId="2" r:id="rId2"/>
    <sheet name="Pivot Table 2" sheetId="4" r:id="rId3"/>
    <sheet name="Pivot Table 3" sheetId="12" r:id="rId4"/>
    <sheet name="Crowdfunding Goal Analysis" sheetId="13" r:id="rId5"/>
    <sheet name="Statistical Analysis" sheetId="15" r:id="rId6"/>
  </sheets>
  <definedNames>
    <definedName name="_xlnm._FilterDatabase" localSheetId="0" hidden="1">Crowdfunding!$D$1:$H$12812</definedName>
  </definedNames>
  <calcPr calcId="191029"/>
  <pivotCaches>
    <pivotCache cacheId="48" r:id="rId7"/>
    <pivotCache cacheId="49" r:id="rId8"/>
    <pivotCache cacheId="50" r:id="rId9"/>
    <pivotCache cacheId="5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3" l="1"/>
  <c r="D13" i="13"/>
  <c r="F2" i="13"/>
  <c r="E13" i="13"/>
  <c r="E2" i="13"/>
  <c r="C13" i="13"/>
  <c r="E3" i="13"/>
  <c r="E4" i="13"/>
  <c r="E5" i="13"/>
  <c r="E6" i="13"/>
  <c r="E7" i="13"/>
  <c r="E8" i="13"/>
  <c r="E9" i="13"/>
  <c r="E10" i="13"/>
  <c r="E11" i="13"/>
  <c r="E12" i="13"/>
  <c r="B2" i="13"/>
  <c r="D12" i="13"/>
  <c r="D11" i="13"/>
  <c r="D10" i="13"/>
  <c r="D9" i="13"/>
  <c r="D8" i="13"/>
  <c r="D7" i="13"/>
  <c r="D6" i="13"/>
  <c r="D5" i="13"/>
  <c r="D4" i="13"/>
  <c r="D3" i="13"/>
  <c r="D2" i="13"/>
  <c r="C12" i="13"/>
  <c r="C11" i="13"/>
  <c r="C10" i="13"/>
  <c r="C9" i="13"/>
  <c r="C8" i="13"/>
  <c r="C7" i="13"/>
  <c r="C6" i="13"/>
  <c r="C5" i="13"/>
  <c r="C4" i="13"/>
  <c r="C3" i="13"/>
  <c r="B3" i="13"/>
  <c r="C2" i="13"/>
  <c r="B12" i="13"/>
  <c r="B11" i="13"/>
  <c r="B10" i="13"/>
  <c r="B9" i="13"/>
  <c r="B8" i="13"/>
  <c r="B7" i="13"/>
  <c r="B6" i="13"/>
  <c r="B5" i="13"/>
  <c r="B4" i="13"/>
  <c r="J7" i="15"/>
  <c r="I7" i="15"/>
  <c r="J6" i="15"/>
  <c r="I6" i="15"/>
  <c r="J5" i="15"/>
  <c r="I5" i="15"/>
  <c r="J4" i="15"/>
  <c r="I4" i="15"/>
  <c r="J3" i="15"/>
  <c r="I3" i="15"/>
  <c r="I2" i="15"/>
  <c r="J2" i="15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G2" i="1"/>
  <c r="F2" i="1" s="1"/>
  <c r="G3" i="1"/>
  <c r="F3" i="1" s="1"/>
  <c r="G4" i="1"/>
  <c r="F4" i="1" s="1"/>
  <c r="G5" i="1"/>
  <c r="F5" i="1" s="1"/>
  <c r="G6" i="1"/>
  <c r="F6" i="1" s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G19" i="1"/>
  <c r="G20" i="1"/>
  <c r="G21" i="1"/>
  <c r="G22" i="1"/>
  <c r="G23" i="1"/>
  <c r="G24" i="1"/>
  <c r="F24" i="1" s="1"/>
  <c r="G25" i="1"/>
  <c r="F25" i="1" s="1"/>
  <c r="G26" i="1"/>
  <c r="F26" i="1" s="1"/>
  <c r="G27" i="1"/>
  <c r="F27" i="1" s="1"/>
  <c r="G28" i="1"/>
  <c r="F28" i="1" s="1"/>
  <c r="G29" i="1"/>
  <c r="F29" i="1" s="1"/>
  <c r="G30" i="1"/>
  <c r="F30" i="1" s="1"/>
  <c r="G31" i="1"/>
  <c r="F31" i="1" s="1"/>
  <c r="G32" i="1"/>
  <c r="F32" i="1" s="1"/>
  <c r="G33" i="1"/>
  <c r="F33" i="1" s="1"/>
  <c r="G34" i="1"/>
  <c r="F34" i="1" s="1"/>
  <c r="G35" i="1"/>
  <c r="F35" i="1" s="1"/>
  <c r="G36" i="1"/>
  <c r="F36" i="1" s="1"/>
  <c r="G37" i="1"/>
  <c r="F37" i="1" s="1"/>
  <c r="G38" i="1"/>
  <c r="F38" i="1" s="1"/>
  <c r="G39" i="1"/>
  <c r="F39" i="1" s="1"/>
  <c r="G40" i="1"/>
  <c r="F40" i="1" s="1"/>
  <c r="G41" i="1"/>
  <c r="F41" i="1" s="1"/>
  <c r="G42" i="1"/>
  <c r="F42" i="1" s="1"/>
  <c r="G43" i="1"/>
  <c r="F43" i="1" s="1"/>
  <c r="G44" i="1"/>
  <c r="F44" i="1" s="1"/>
  <c r="G45" i="1"/>
  <c r="F45" i="1" s="1"/>
  <c r="G46" i="1"/>
  <c r="F46" i="1" s="1"/>
  <c r="G47" i="1"/>
  <c r="F47" i="1" s="1"/>
  <c r="G48" i="1"/>
  <c r="F48" i="1" s="1"/>
  <c r="G49" i="1"/>
  <c r="F49" i="1" s="1"/>
  <c r="G50" i="1"/>
  <c r="F50" i="1" s="1"/>
  <c r="G51" i="1"/>
  <c r="F51" i="1" s="1"/>
  <c r="G52" i="1"/>
  <c r="F52" i="1" s="1"/>
  <c r="G53" i="1"/>
  <c r="F53" i="1" s="1"/>
  <c r="G54" i="1"/>
  <c r="F54" i="1" s="1"/>
  <c r="G55" i="1"/>
  <c r="F55" i="1" s="1"/>
  <c r="G56" i="1"/>
  <c r="F56" i="1" s="1"/>
  <c r="G57" i="1"/>
  <c r="F57" i="1" s="1"/>
  <c r="G58" i="1"/>
  <c r="F58" i="1" s="1"/>
  <c r="G59" i="1"/>
  <c r="F59" i="1" s="1"/>
  <c r="G60" i="1"/>
  <c r="F60" i="1" s="1"/>
  <c r="G61" i="1"/>
  <c r="F61" i="1" s="1"/>
  <c r="G62" i="1"/>
  <c r="F62" i="1" s="1"/>
  <c r="G63" i="1"/>
  <c r="F63" i="1" s="1"/>
  <c r="G64" i="1"/>
  <c r="F64" i="1" s="1"/>
  <c r="G65" i="1"/>
  <c r="F65" i="1" s="1"/>
  <c r="G66" i="1"/>
  <c r="F66" i="1" s="1"/>
  <c r="G67" i="1"/>
  <c r="F67" i="1" s="1"/>
  <c r="G68" i="1"/>
  <c r="F68" i="1" s="1"/>
  <c r="G69" i="1"/>
  <c r="F69" i="1" s="1"/>
  <c r="G70" i="1"/>
  <c r="F70" i="1" s="1"/>
  <c r="G71" i="1"/>
  <c r="F71" i="1" s="1"/>
  <c r="G72" i="1"/>
  <c r="F72" i="1" s="1"/>
  <c r="G73" i="1"/>
  <c r="F73" i="1" s="1"/>
  <c r="G74" i="1"/>
  <c r="F74" i="1" s="1"/>
  <c r="G75" i="1"/>
  <c r="F75" i="1" s="1"/>
  <c r="G76" i="1"/>
  <c r="F76" i="1" s="1"/>
  <c r="G77" i="1"/>
  <c r="F77" i="1" s="1"/>
  <c r="G78" i="1"/>
  <c r="F78" i="1" s="1"/>
  <c r="G79" i="1"/>
  <c r="F79" i="1" s="1"/>
  <c r="G80" i="1"/>
  <c r="F80" i="1" s="1"/>
  <c r="G81" i="1"/>
  <c r="F81" i="1" s="1"/>
  <c r="G82" i="1"/>
  <c r="F82" i="1" s="1"/>
  <c r="G83" i="1"/>
  <c r="F83" i="1" s="1"/>
  <c r="G84" i="1"/>
  <c r="F84" i="1" s="1"/>
  <c r="G85" i="1"/>
  <c r="F85" i="1" s="1"/>
  <c r="G86" i="1"/>
  <c r="F86" i="1" s="1"/>
  <c r="G87" i="1"/>
  <c r="F87" i="1" s="1"/>
  <c r="G88" i="1"/>
  <c r="F88" i="1" s="1"/>
  <c r="G89" i="1"/>
  <c r="F89" i="1" s="1"/>
  <c r="G90" i="1"/>
  <c r="F90" i="1" s="1"/>
  <c r="G91" i="1"/>
  <c r="F91" i="1" s="1"/>
  <c r="G92" i="1"/>
  <c r="F92" i="1" s="1"/>
  <c r="G93" i="1"/>
  <c r="F93" i="1" s="1"/>
  <c r="G94" i="1"/>
  <c r="F94" i="1" s="1"/>
  <c r="G95" i="1"/>
  <c r="F95" i="1" s="1"/>
  <c r="G96" i="1"/>
  <c r="F96" i="1" s="1"/>
  <c r="G97" i="1"/>
  <c r="F97" i="1" s="1"/>
  <c r="G98" i="1"/>
  <c r="F98" i="1" s="1"/>
  <c r="G99" i="1"/>
  <c r="F99" i="1" s="1"/>
  <c r="G100" i="1"/>
  <c r="F100" i="1" s="1"/>
  <c r="G101" i="1"/>
  <c r="F101" i="1" s="1"/>
  <c r="G102" i="1"/>
  <c r="F102" i="1" s="1"/>
  <c r="G103" i="1"/>
  <c r="F103" i="1" s="1"/>
  <c r="G104" i="1"/>
  <c r="F104" i="1" s="1"/>
  <c r="G105" i="1"/>
  <c r="F105" i="1" s="1"/>
  <c r="G106" i="1"/>
  <c r="F106" i="1" s="1"/>
  <c r="G107" i="1"/>
  <c r="F107" i="1" s="1"/>
  <c r="G108" i="1"/>
  <c r="F108" i="1" s="1"/>
  <c r="G109" i="1"/>
  <c r="F109" i="1" s="1"/>
  <c r="G110" i="1"/>
  <c r="F110" i="1" s="1"/>
  <c r="G111" i="1"/>
  <c r="F111" i="1" s="1"/>
  <c r="G112" i="1"/>
  <c r="F112" i="1" s="1"/>
  <c r="G113" i="1"/>
  <c r="F113" i="1" s="1"/>
  <c r="G114" i="1"/>
  <c r="F114" i="1" s="1"/>
  <c r="G115" i="1"/>
  <c r="F115" i="1" s="1"/>
  <c r="G116" i="1"/>
  <c r="F116" i="1" s="1"/>
  <c r="G117" i="1"/>
  <c r="F117" i="1" s="1"/>
  <c r="G118" i="1"/>
  <c r="F118" i="1" s="1"/>
  <c r="G119" i="1"/>
  <c r="F119" i="1" s="1"/>
  <c r="G120" i="1"/>
  <c r="F120" i="1" s="1"/>
  <c r="G121" i="1"/>
  <c r="F121" i="1" s="1"/>
  <c r="G122" i="1"/>
  <c r="F122" i="1" s="1"/>
  <c r="G123" i="1"/>
  <c r="F123" i="1" s="1"/>
  <c r="G124" i="1"/>
  <c r="F124" i="1" s="1"/>
  <c r="G125" i="1"/>
  <c r="F125" i="1" s="1"/>
  <c r="G126" i="1"/>
  <c r="F126" i="1" s="1"/>
  <c r="G127" i="1"/>
  <c r="F127" i="1" s="1"/>
  <c r="G128" i="1"/>
  <c r="F128" i="1" s="1"/>
  <c r="G129" i="1"/>
  <c r="F129" i="1" s="1"/>
  <c r="G130" i="1"/>
  <c r="F130" i="1" s="1"/>
  <c r="G131" i="1"/>
  <c r="F131" i="1" s="1"/>
  <c r="G132" i="1"/>
  <c r="F132" i="1" s="1"/>
  <c r="G133" i="1"/>
  <c r="F133" i="1" s="1"/>
  <c r="G134" i="1"/>
  <c r="G135" i="1"/>
  <c r="F135" i="1" s="1"/>
  <c r="G136" i="1"/>
  <c r="F136" i="1" s="1"/>
  <c r="G137" i="1"/>
  <c r="F137" i="1" s="1"/>
  <c r="G138" i="1"/>
  <c r="F138" i="1" s="1"/>
  <c r="G139" i="1"/>
  <c r="F139" i="1" s="1"/>
  <c r="G140" i="1"/>
  <c r="F140" i="1" s="1"/>
  <c r="G141" i="1"/>
  <c r="F141" i="1" s="1"/>
  <c r="G142" i="1"/>
  <c r="F142" i="1" s="1"/>
  <c r="G143" i="1"/>
  <c r="F143" i="1" s="1"/>
  <c r="G144" i="1"/>
  <c r="F144" i="1" s="1"/>
  <c r="G145" i="1"/>
  <c r="F145" i="1" s="1"/>
  <c r="G146" i="1"/>
  <c r="F146" i="1" s="1"/>
  <c r="G147" i="1"/>
  <c r="F147" i="1" s="1"/>
  <c r="G148" i="1"/>
  <c r="F148" i="1" s="1"/>
  <c r="G149" i="1"/>
  <c r="F149" i="1" s="1"/>
  <c r="G150" i="1"/>
  <c r="F150" i="1" s="1"/>
  <c r="G151" i="1"/>
  <c r="F151" i="1" s="1"/>
  <c r="G152" i="1"/>
  <c r="F152" i="1" s="1"/>
  <c r="G153" i="1"/>
  <c r="F153" i="1" s="1"/>
  <c r="G154" i="1"/>
  <c r="F154" i="1" s="1"/>
  <c r="G155" i="1"/>
  <c r="F155" i="1" s="1"/>
  <c r="G156" i="1"/>
  <c r="F156" i="1" s="1"/>
  <c r="G157" i="1"/>
  <c r="F157" i="1" s="1"/>
  <c r="G158" i="1"/>
  <c r="F158" i="1" s="1"/>
  <c r="G159" i="1"/>
  <c r="F159" i="1" s="1"/>
  <c r="G160" i="1"/>
  <c r="F160" i="1" s="1"/>
  <c r="G161" i="1"/>
  <c r="F161" i="1" s="1"/>
  <c r="G162" i="1"/>
  <c r="F162" i="1" s="1"/>
  <c r="G163" i="1"/>
  <c r="F163" i="1" s="1"/>
  <c r="G164" i="1"/>
  <c r="F164" i="1" s="1"/>
  <c r="G165" i="1"/>
  <c r="F165" i="1" s="1"/>
  <c r="G166" i="1"/>
  <c r="F166" i="1" s="1"/>
  <c r="G167" i="1"/>
  <c r="F167" i="1" s="1"/>
  <c r="G168" i="1"/>
  <c r="F168" i="1" s="1"/>
  <c r="G169" i="1"/>
  <c r="F169" i="1" s="1"/>
  <c r="G170" i="1"/>
  <c r="F170" i="1" s="1"/>
  <c r="G171" i="1"/>
  <c r="F171" i="1" s="1"/>
  <c r="G172" i="1"/>
  <c r="F172" i="1" s="1"/>
  <c r="G173" i="1"/>
  <c r="F173" i="1" s="1"/>
  <c r="G174" i="1"/>
  <c r="F174" i="1" s="1"/>
  <c r="G175" i="1"/>
  <c r="F175" i="1" s="1"/>
  <c r="G176" i="1"/>
  <c r="F176" i="1" s="1"/>
  <c r="G177" i="1"/>
  <c r="F177" i="1" s="1"/>
  <c r="G178" i="1"/>
  <c r="F178" i="1" s="1"/>
  <c r="G179" i="1"/>
  <c r="F179" i="1" s="1"/>
  <c r="G180" i="1"/>
  <c r="F180" i="1" s="1"/>
  <c r="G181" i="1"/>
  <c r="F181" i="1" s="1"/>
  <c r="G182" i="1"/>
  <c r="F182" i="1" s="1"/>
  <c r="G183" i="1"/>
  <c r="F183" i="1" s="1"/>
  <c r="G184" i="1"/>
  <c r="F184" i="1" s="1"/>
  <c r="G185" i="1"/>
  <c r="F185" i="1" s="1"/>
  <c r="G186" i="1"/>
  <c r="F186" i="1" s="1"/>
  <c r="G187" i="1"/>
  <c r="F187" i="1" s="1"/>
  <c r="G188" i="1"/>
  <c r="F188" i="1" s="1"/>
  <c r="G189" i="1"/>
  <c r="F189" i="1" s="1"/>
  <c r="G190" i="1"/>
  <c r="F190" i="1" s="1"/>
  <c r="G191" i="1"/>
  <c r="F191" i="1" s="1"/>
  <c r="G192" i="1"/>
  <c r="F192" i="1" s="1"/>
  <c r="G193" i="1"/>
  <c r="F193" i="1" s="1"/>
  <c r="G194" i="1"/>
  <c r="F194" i="1" s="1"/>
  <c r="G195" i="1"/>
  <c r="F195" i="1" s="1"/>
  <c r="G196" i="1"/>
  <c r="F196" i="1" s="1"/>
  <c r="G197" i="1"/>
  <c r="F197" i="1" s="1"/>
  <c r="G198" i="1"/>
  <c r="F198" i="1" s="1"/>
  <c r="G199" i="1"/>
  <c r="F199" i="1" s="1"/>
  <c r="G200" i="1"/>
  <c r="F200" i="1" s="1"/>
  <c r="G201" i="1"/>
  <c r="F201" i="1" s="1"/>
  <c r="G202" i="1"/>
  <c r="F202" i="1" s="1"/>
  <c r="G203" i="1"/>
  <c r="F203" i="1" s="1"/>
  <c r="G204" i="1"/>
  <c r="F204" i="1" s="1"/>
  <c r="G205" i="1"/>
  <c r="F205" i="1" s="1"/>
  <c r="G206" i="1"/>
  <c r="F206" i="1" s="1"/>
  <c r="G207" i="1"/>
  <c r="F207" i="1" s="1"/>
  <c r="G208" i="1"/>
  <c r="F208" i="1" s="1"/>
  <c r="G209" i="1"/>
  <c r="F209" i="1" s="1"/>
  <c r="G210" i="1"/>
  <c r="F210" i="1" s="1"/>
  <c r="G211" i="1"/>
  <c r="F211" i="1" s="1"/>
  <c r="G212" i="1"/>
  <c r="F212" i="1" s="1"/>
  <c r="G213" i="1"/>
  <c r="F213" i="1" s="1"/>
  <c r="G214" i="1"/>
  <c r="F214" i="1" s="1"/>
  <c r="G215" i="1"/>
  <c r="F215" i="1" s="1"/>
  <c r="G216" i="1"/>
  <c r="F216" i="1" s="1"/>
  <c r="G217" i="1"/>
  <c r="F217" i="1" s="1"/>
  <c r="G218" i="1"/>
  <c r="F218" i="1" s="1"/>
  <c r="G219" i="1"/>
  <c r="F219" i="1" s="1"/>
  <c r="G220" i="1"/>
  <c r="F220" i="1" s="1"/>
  <c r="G221" i="1"/>
  <c r="F221" i="1" s="1"/>
  <c r="G222" i="1"/>
  <c r="F222" i="1" s="1"/>
  <c r="G223" i="1"/>
  <c r="F223" i="1" s="1"/>
  <c r="G224" i="1"/>
  <c r="F224" i="1" s="1"/>
  <c r="G225" i="1"/>
  <c r="F225" i="1" s="1"/>
  <c r="G226" i="1"/>
  <c r="F226" i="1" s="1"/>
  <c r="G227" i="1"/>
  <c r="F227" i="1" s="1"/>
  <c r="G228" i="1"/>
  <c r="F228" i="1" s="1"/>
  <c r="G229" i="1"/>
  <c r="F229" i="1" s="1"/>
  <c r="G230" i="1"/>
  <c r="F230" i="1" s="1"/>
  <c r="G231" i="1"/>
  <c r="F231" i="1" s="1"/>
  <c r="G232" i="1"/>
  <c r="F232" i="1" s="1"/>
  <c r="G233" i="1"/>
  <c r="F233" i="1" s="1"/>
  <c r="G234" i="1"/>
  <c r="F234" i="1" s="1"/>
  <c r="G235" i="1"/>
  <c r="F235" i="1" s="1"/>
  <c r="G236" i="1"/>
  <c r="F236" i="1" s="1"/>
  <c r="G237" i="1"/>
  <c r="F237" i="1" s="1"/>
  <c r="G238" i="1"/>
  <c r="F238" i="1" s="1"/>
  <c r="G239" i="1"/>
  <c r="F239" i="1" s="1"/>
  <c r="G240" i="1"/>
  <c r="F240" i="1" s="1"/>
  <c r="G241" i="1"/>
  <c r="F241" i="1" s="1"/>
  <c r="G242" i="1"/>
  <c r="F242" i="1" s="1"/>
  <c r="G243" i="1"/>
  <c r="F243" i="1" s="1"/>
  <c r="G244" i="1"/>
  <c r="F244" i="1" s="1"/>
  <c r="G245" i="1"/>
  <c r="F245" i="1" s="1"/>
  <c r="G246" i="1"/>
  <c r="F246" i="1" s="1"/>
  <c r="G247" i="1"/>
  <c r="F247" i="1" s="1"/>
  <c r="G248" i="1"/>
  <c r="F248" i="1" s="1"/>
  <c r="G249" i="1"/>
  <c r="F249" i="1" s="1"/>
  <c r="G250" i="1"/>
  <c r="F250" i="1" s="1"/>
  <c r="G251" i="1"/>
  <c r="F251" i="1" s="1"/>
  <c r="G252" i="1"/>
  <c r="F252" i="1" s="1"/>
  <c r="G253" i="1"/>
  <c r="F253" i="1" s="1"/>
  <c r="G254" i="1"/>
  <c r="G255" i="1"/>
  <c r="F255" i="1" s="1"/>
  <c r="G256" i="1"/>
  <c r="F256" i="1" s="1"/>
  <c r="G257" i="1"/>
  <c r="F257" i="1" s="1"/>
  <c r="G258" i="1"/>
  <c r="F258" i="1" s="1"/>
  <c r="G259" i="1"/>
  <c r="F259" i="1" s="1"/>
  <c r="G260" i="1"/>
  <c r="F260" i="1" s="1"/>
  <c r="G261" i="1"/>
  <c r="F261" i="1" s="1"/>
  <c r="G262" i="1"/>
  <c r="F262" i="1" s="1"/>
  <c r="G263" i="1"/>
  <c r="F263" i="1" s="1"/>
  <c r="G264" i="1"/>
  <c r="F264" i="1" s="1"/>
  <c r="G265" i="1"/>
  <c r="F265" i="1" s="1"/>
  <c r="G266" i="1"/>
  <c r="F266" i="1" s="1"/>
  <c r="G267" i="1"/>
  <c r="F267" i="1" s="1"/>
  <c r="G268" i="1"/>
  <c r="F268" i="1" s="1"/>
  <c r="G269" i="1"/>
  <c r="F269" i="1" s="1"/>
  <c r="G270" i="1"/>
  <c r="F270" i="1" s="1"/>
  <c r="G271" i="1"/>
  <c r="F271" i="1" s="1"/>
  <c r="G272" i="1"/>
  <c r="F272" i="1" s="1"/>
  <c r="G273" i="1"/>
  <c r="F273" i="1" s="1"/>
  <c r="G274" i="1"/>
  <c r="F274" i="1" s="1"/>
  <c r="G275" i="1"/>
  <c r="F275" i="1" s="1"/>
  <c r="G276" i="1"/>
  <c r="F276" i="1" s="1"/>
  <c r="G277" i="1"/>
  <c r="F277" i="1" s="1"/>
  <c r="G278" i="1"/>
  <c r="F278" i="1" s="1"/>
  <c r="G279" i="1"/>
  <c r="F279" i="1" s="1"/>
  <c r="G280" i="1"/>
  <c r="F280" i="1" s="1"/>
  <c r="G281" i="1"/>
  <c r="F281" i="1" s="1"/>
  <c r="G282" i="1"/>
  <c r="F282" i="1" s="1"/>
  <c r="G283" i="1"/>
  <c r="F283" i="1" s="1"/>
  <c r="G284" i="1"/>
  <c r="F284" i="1" s="1"/>
  <c r="G285" i="1"/>
  <c r="F285" i="1" s="1"/>
  <c r="G286" i="1"/>
  <c r="F286" i="1" s="1"/>
  <c r="G287" i="1"/>
  <c r="F287" i="1" s="1"/>
  <c r="G288" i="1"/>
  <c r="F288" i="1" s="1"/>
  <c r="G289" i="1"/>
  <c r="F289" i="1" s="1"/>
  <c r="G290" i="1"/>
  <c r="F290" i="1" s="1"/>
  <c r="G291" i="1"/>
  <c r="F291" i="1" s="1"/>
  <c r="G292" i="1"/>
  <c r="F292" i="1" s="1"/>
  <c r="G293" i="1"/>
  <c r="F293" i="1" s="1"/>
  <c r="G294" i="1"/>
  <c r="F294" i="1" s="1"/>
  <c r="G295" i="1"/>
  <c r="F295" i="1" s="1"/>
  <c r="G296" i="1"/>
  <c r="F296" i="1" s="1"/>
  <c r="G297" i="1"/>
  <c r="F297" i="1" s="1"/>
  <c r="G298" i="1"/>
  <c r="F298" i="1" s="1"/>
  <c r="G299" i="1"/>
  <c r="F299" i="1" s="1"/>
  <c r="G300" i="1"/>
  <c r="F300" i="1" s="1"/>
  <c r="G301" i="1"/>
  <c r="F301" i="1" s="1"/>
  <c r="G302" i="1"/>
  <c r="F302" i="1" s="1"/>
  <c r="G303" i="1"/>
  <c r="F303" i="1" s="1"/>
  <c r="G304" i="1"/>
  <c r="F304" i="1" s="1"/>
  <c r="G305" i="1"/>
  <c r="F305" i="1" s="1"/>
  <c r="G306" i="1"/>
  <c r="F306" i="1" s="1"/>
  <c r="G307" i="1"/>
  <c r="F307" i="1" s="1"/>
  <c r="G308" i="1"/>
  <c r="F308" i="1" s="1"/>
  <c r="G309" i="1"/>
  <c r="F309" i="1" s="1"/>
  <c r="G310" i="1"/>
  <c r="F310" i="1" s="1"/>
  <c r="G311" i="1"/>
  <c r="F311" i="1" s="1"/>
  <c r="G312" i="1"/>
  <c r="F312" i="1" s="1"/>
  <c r="G313" i="1"/>
  <c r="F313" i="1" s="1"/>
  <c r="G314" i="1"/>
  <c r="F314" i="1" s="1"/>
  <c r="G315" i="1"/>
  <c r="F315" i="1" s="1"/>
  <c r="G316" i="1"/>
  <c r="F316" i="1" s="1"/>
  <c r="G317" i="1"/>
  <c r="F317" i="1" s="1"/>
  <c r="G318" i="1"/>
  <c r="F318" i="1" s="1"/>
  <c r="G319" i="1"/>
  <c r="F319" i="1" s="1"/>
  <c r="G320" i="1"/>
  <c r="F320" i="1" s="1"/>
  <c r="G321" i="1"/>
  <c r="F321" i="1" s="1"/>
  <c r="G322" i="1"/>
  <c r="F322" i="1" s="1"/>
  <c r="G323" i="1"/>
  <c r="F323" i="1" s="1"/>
  <c r="G324" i="1"/>
  <c r="F324" i="1" s="1"/>
  <c r="G325" i="1"/>
  <c r="F325" i="1" s="1"/>
  <c r="G326" i="1"/>
  <c r="F326" i="1" s="1"/>
  <c r="G327" i="1"/>
  <c r="F327" i="1" s="1"/>
  <c r="G328" i="1"/>
  <c r="F328" i="1" s="1"/>
  <c r="G329" i="1"/>
  <c r="F329" i="1" s="1"/>
  <c r="G330" i="1"/>
  <c r="F330" i="1" s="1"/>
  <c r="G331" i="1"/>
  <c r="F331" i="1" s="1"/>
  <c r="G332" i="1"/>
  <c r="F332" i="1" s="1"/>
  <c r="G333" i="1"/>
  <c r="F333" i="1" s="1"/>
  <c r="G334" i="1"/>
  <c r="F334" i="1" s="1"/>
  <c r="G335" i="1"/>
  <c r="F335" i="1" s="1"/>
  <c r="G336" i="1"/>
  <c r="F336" i="1" s="1"/>
  <c r="G337" i="1"/>
  <c r="F337" i="1" s="1"/>
  <c r="G338" i="1"/>
  <c r="F338" i="1" s="1"/>
  <c r="G339" i="1"/>
  <c r="F339" i="1" s="1"/>
  <c r="G340" i="1"/>
  <c r="F340" i="1" s="1"/>
  <c r="G341" i="1"/>
  <c r="F341" i="1" s="1"/>
  <c r="G342" i="1"/>
  <c r="F342" i="1" s="1"/>
  <c r="G343" i="1"/>
  <c r="F343" i="1" s="1"/>
  <c r="G344" i="1"/>
  <c r="F344" i="1" s="1"/>
  <c r="G345" i="1"/>
  <c r="F345" i="1" s="1"/>
  <c r="G346" i="1"/>
  <c r="F346" i="1" s="1"/>
  <c r="G347" i="1"/>
  <c r="F347" i="1" s="1"/>
  <c r="G348" i="1"/>
  <c r="F348" i="1" s="1"/>
  <c r="G349" i="1"/>
  <c r="F349" i="1" s="1"/>
  <c r="G350" i="1"/>
  <c r="F350" i="1" s="1"/>
  <c r="G351" i="1"/>
  <c r="F351" i="1" s="1"/>
  <c r="G352" i="1"/>
  <c r="F352" i="1" s="1"/>
  <c r="G353" i="1"/>
  <c r="F353" i="1" s="1"/>
  <c r="G354" i="1"/>
  <c r="F354" i="1" s="1"/>
  <c r="G355" i="1"/>
  <c r="F355" i="1" s="1"/>
  <c r="G356" i="1"/>
  <c r="F356" i="1" s="1"/>
  <c r="G357" i="1"/>
  <c r="F357" i="1" s="1"/>
  <c r="G358" i="1"/>
  <c r="F358" i="1" s="1"/>
  <c r="G359" i="1"/>
  <c r="F359" i="1" s="1"/>
  <c r="G360" i="1"/>
  <c r="F360" i="1" s="1"/>
  <c r="G361" i="1"/>
  <c r="F361" i="1" s="1"/>
  <c r="G362" i="1"/>
  <c r="F362" i="1" s="1"/>
  <c r="G363" i="1"/>
  <c r="F363" i="1" s="1"/>
  <c r="G364" i="1"/>
  <c r="F364" i="1" s="1"/>
  <c r="G365" i="1"/>
  <c r="F365" i="1" s="1"/>
  <c r="G366" i="1"/>
  <c r="F366" i="1" s="1"/>
  <c r="G367" i="1"/>
  <c r="F367" i="1" s="1"/>
  <c r="G368" i="1"/>
  <c r="F368" i="1" s="1"/>
  <c r="G369" i="1"/>
  <c r="F369" i="1" s="1"/>
  <c r="G370" i="1"/>
  <c r="F370" i="1" s="1"/>
  <c r="G371" i="1"/>
  <c r="F371" i="1" s="1"/>
  <c r="G372" i="1"/>
  <c r="F372" i="1" s="1"/>
  <c r="G373" i="1"/>
  <c r="F373" i="1" s="1"/>
  <c r="G374" i="1"/>
  <c r="F374" i="1" s="1"/>
  <c r="G375" i="1"/>
  <c r="F375" i="1" s="1"/>
  <c r="G376" i="1"/>
  <c r="F376" i="1" s="1"/>
  <c r="G377" i="1"/>
  <c r="F377" i="1" s="1"/>
  <c r="G378" i="1"/>
  <c r="F378" i="1" s="1"/>
  <c r="G379" i="1"/>
  <c r="F379" i="1" s="1"/>
  <c r="G380" i="1"/>
  <c r="F380" i="1" s="1"/>
  <c r="G381" i="1"/>
  <c r="F381" i="1" s="1"/>
  <c r="G382" i="1"/>
  <c r="F382" i="1" s="1"/>
  <c r="G383" i="1"/>
  <c r="F383" i="1" s="1"/>
  <c r="G384" i="1"/>
  <c r="F384" i="1" s="1"/>
  <c r="G385" i="1"/>
  <c r="F385" i="1" s="1"/>
  <c r="G386" i="1"/>
  <c r="F386" i="1" s="1"/>
  <c r="G387" i="1"/>
  <c r="F387" i="1" s="1"/>
  <c r="G388" i="1"/>
  <c r="F388" i="1" s="1"/>
  <c r="G389" i="1"/>
  <c r="F389" i="1" s="1"/>
  <c r="G390" i="1"/>
  <c r="F390" i="1" s="1"/>
  <c r="G391" i="1"/>
  <c r="F391" i="1" s="1"/>
  <c r="G392" i="1"/>
  <c r="F392" i="1" s="1"/>
  <c r="G393" i="1"/>
  <c r="F393" i="1" s="1"/>
  <c r="G394" i="1"/>
  <c r="F394" i="1" s="1"/>
  <c r="G395" i="1"/>
  <c r="F395" i="1" s="1"/>
  <c r="G396" i="1"/>
  <c r="F396" i="1" s="1"/>
  <c r="G397" i="1"/>
  <c r="F397" i="1" s="1"/>
  <c r="G398" i="1"/>
  <c r="F398" i="1" s="1"/>
  <c r="G399" i="1"/>
  <c r="F399" i="1" s="1"/>
  <c r="G400" i="1"/>
  <c r="F400" i="1" s="1"/>
  <c r="G401" i="1"/>
  <c r="F401" i="1" s="1"/>
  <c r="G402" i="1"/>
  <c r="F402" i="1" s="1"/>
  <c r="G403" i="1"/>
  <c r="F403" i="1" s="1"/>
  <c r="G404" i="1"/>
  <c r="F404" i="1" s="1"/>
  <c r="G405" i="1"/>
  <c r="F405" i="1" s="1"/>
  <c r="G406" i="1"/>
  <c r="F406" i="1" s="1"/>
  <c r="G407" i="1"/>
  <c r="F407" i="1" s="1"/>
  <c r="G408" i="1"/>
  <c r="F408" i="1" s="1"/>
  <c r="G409" i="1"/>
  <c r="F409" i="1" s="1"/>
  <c r="G410" i="1"/>
  <c r="F410" i="1" s="1"/>
  <c r="G411" i="1"/>
  <c r="F411" i="1" s="1"/>
  <c r="G412" i="1"/>
  <c r="F412" i="1" s="1"/>
  <c r="G413" i="1"/>
  <c r="F413" i="1" s="1"/>
  <c r="G414" i="1"/>
  <c r="F414" i="1" s="1"/>
  <c r="G415" i="1"/>
  <c r="F415" i="1" s="1"/>
  <c r="G416" i="1"/>
  <c r="F416" i="1" s="1"/>
  <c r="G417" i="1"/>
  <c r="F417" i="1" s="1"/>
  <c r="G418" i="1"/>
  <c r="F418" i="1" s="1"/>
  <c r="G419" i="1"/>
  <c r="F419" i="1" s="1"/>
  <c r="G420" i="1"/>
  <c r="F420" i="1" s="1"/>
  <c r="G421" i="1"/>
  <c r="F421" i="1" s="1"/>
  <c r="G422" i="1"/>
  <c r="F422" i="1" s="1"/>
  <c r="G423" i="1"/>
  <c r="F423" i="1" s="1"/>
  <c r="G424" i="1"/>
  <c r="F424" i="1" s="1"/>
  <c r="G425" i="1"/>
  <c r="F425" i="1" s="1"/>
  <c r="G426" i="1"/>
  <c r="F426" i="1" s="1"/>
  <c r="G427" i="1"/>
  <c r="F427" i="1" s="1"/>
  <c r="G428" i="1"/>
  <c r="F428" i="1" s="1"/>
  <c r="G429" i="1"/>
  <c r="F429" i="1" s="1"/>
  <c r="G430" i="1"/>
  <c r="F430" i="1" s="1"/>
  <c r="G431" i="1"/>
  <c r="F431" i="1" s="1"/>
  <c r="G432" i="1"/>
  <c r="F432" i="1" s="1"/>
  <c r="G433" i="1"/>
  <c r="F433" i="1" s="1"/>
  <c r="G434" i="1"/>
  <c r="F434" i="1" s="1"/>
  <c r="G435" i="1"/>
  <c r="F435" i="1" s="1"/>
  <c r="G436" i="1"/>
  <c r="F436" i="1" s="1"/>
  <c r="G437" i="1"/>
  <c r="F437" i="1" s="1"/>
  <c r="G438" i="1"/>
  <c r="F438" i="1" s="1"/>
  <c r="G439" i="1"/>
  <c r="F439" i="1" s="1"/>
  <c r="G440" i="1"/>
  <c r="F440" i="1" s="1"/>
  <c r="G441" i="1"/>
  <c r="F441" i="1" s="1"/>
  <c r="G442" i="1"/>
  <c r="F442" i="1" s="1"/>
  <c r="G443" i="1"/>
  <c r="F443" i="1" s="1"/>
  <c r="G444" i="1"/>
  <c r="F444" i="1" s="1"/>
  <c r="G445" i="1"/>
  <c r="F445" i="1" s="1"/>
  <c r="G446" i="1"/>
  <c r="F446" i="1" s="1"/>
  <c r="G447" i="1"/>
  <c r="F447" i="1" s="1"/>
  <c r="G448" i="1"/>
  <c r="F448" i="1" s="1"/>
  <c r="G449" i="1"/>
  <c r="F449" i="1" s="1"/>
  <c r="G450" i="1"/>
  <c r="F450" i="1" s="1"/>
  <c r="G451" i="1"/>
  <c r="F451" i="1" s="1"/>
  <c r="G452" i="1"/>
  <c r="F452" i="1" s="1"/>
  <c r="G453" i="1"/>
  <c r="F453" i="1" s="1"/>
  <c r="G454" i="1"/>
  <c r="F454" i="1" s="1"/>
  <c r="G455" i="1"/>
  <c r="F455" i="1" s="1"/>
  <c r="G456" i="1"/>
  <c r="F456" i="1" s="1"/>
  <c r="G457" i="1"/>
  <c r="F457" i="1" s="1"/>
  <c r="G458" i="1"/>
  <c r="F458" i="1" s="1"/>
  <c r="G459" i="1"/>
  <c r="F459" i="1" s="1"/>
  <c r="G460" i="1"/>
  <c r="F460" i="1" s="1"/>
  <c r="G461" i="1"/>
  <c r="F461" i="1" s="1"/>
  <c r="G462" i="1"/>
  <c r="F462" i="1" s="1"/>
  <c r="G463" i="1"/>
  <c r="F463" i="1" s="1"/>
  <c r="G464" i="1"/>
  <c r="F464" i="1" s="1"/>
  <c r="G465" i="1"/>
  <c r="F465" i="1" s="1"/>
  <c r="G466" i="1"/>
  <c r="F466" i="1" s="1"/>
  <c r="G467" i="1"/>
  <c r="F467" i="1" s="1"/>
  <c r="G468" i="1"/>
  <c r="F468" i="1" s="1"/>
  <c r="G469" i="1"/>
  <c r="F469" i="1" s="1"/>
  <c r="G470" i="1"/>
  <c r="F470" i="1" s="1"/>
  <c r="G471" i="1"/>
  <c r="F471" i="1" s="1"/>
  <c r="G472" i="1"/>
  <c r="F472" i="1" s="1"/>
  <c r="G473" i="1"/>
  <c r="F473" i="1" s="1"/>
  <c r="G474" i="1"/>
  <c r="F474" i="1" s="1"/>
  <c r="G475" i="1"/>
  <c r="F475" i="1" s="1"/>
  <c r="G476" i="1"/>
  <c r="F476" i="1" s="1"/>
  <c r="G477" i="1"/>
  <c r="F477" i="1" s="1"/>
  <c r="G478" i="1"/>
  <c r="F478" i="1" s="1"/>
  <c r="G479" i="1"/>
  <c r="F479" i="1" s="1"/>
  <c r="G480" i="1"/>
  <c r="F480" i="1" s="1"/>
  <c r="G481" i="1"/>
  <c r="F481" i="1" s="1"/>
  <c r="G482" i="1"/>
  <c r="F482" i="1" s="1"/>
  <c r="G483" i="1"/>
  <c r="F483" i="1" s="1"/>
  <c r="G484" i="1"/>
  <c r="F484" i="1" s="1"/>
  <c r="G485" i="1"/>
  <c r="F485" i="1" s="1"/>
  <c r="G486" i="1"/>
  <c r="F486" i="1" s="1"/>
  <c r="G487" i="1"/>
  <c r="F487" i="1" s="1"/>
  <c r="G488" i="1"/>
  <c r="F488" i="1" s="1"/>
  <c r="G489" i="1"/>
  <c r="F489" i="1" s="1"/>
  <c r="G490" i="1"/>
  <c r="F490" i="1" s="1"/>
  <c r="G491" i="1"/>
  <c r="F491" i="1" s="1"/>
  <c r="G492" i="1"/>
  <c r="F492" i="1" s="1"/>
  <c r="G493" i="1"/>
  <c r="F493" i="1" s="1"/>
  <c r="G494" i="1"/>
  <c r="F494" i="1" s="1"/>
  <c r="G495" i="1"/>
  <c r="F495" i="1" s="1"/>
  <c r="G496" i="1"/>
  <c r="F496" i="1" s="1"/>
  <c r="G497" i="1"/>
  <c r="F497" i="1" s="1"/>
  <c r="G498" i="1"/>
  <c r="F498" i="1" s="1"/>
  <c r="G499" i="1"/>
  <c r="F499" i="1" s="1"/>
  <c r="G500" i="1"/>
  <c r="F500" i="1" s="1"/>
  <c r="G501" i="1"/>
  <c r="F501" i="1" s="1"/>
  <c r="G502" i="1"/>
  <c r="F502" i="1" s="1"/>
  <c r="G503" i="1"/>
  <c r="F503" i="1" s="1"/>
  <c r="G504" i="1"/>
  <c r="F504" i="1" s="1"/>
  <c r="G505" i="1"/>
  <c r="F505" i="1" s="1"/>
  <c r="G506" i="1"/>
  <c r="F506" i="1" s="1"/>
  <c r="G507" i="1"/>
  <c r="F507" i="1" s="1"/>
  <c r="G508" i="1"/>
  <c r="F508" i="1" s="1"/>
  <c r="G509" i="1"/>
  <c r="F509" i="1" s="1"/>
  <c r="G510" i="1"/>
  <c r="F510" i="1" s="1"/>
  <c r="G511" i="1"/>
  <c r="F511" i="1" s="1"/>
  <c r="G512" i="1"/>
  <c r="F512" i="1" s="1"/>
  <c r="G513" i="1"/>
  <c r="F513" i="1" s="1"/>
  <c r="G514" i="1"/>
  <c r="F514" i="1" s="1"/>
  <c r="G515" i="1"/>
  <c r="F515" i="1" s="1"/>
  <c r="G516" i="1"/>
  <c r="F516" i="1" s="1"/>
  <c r="G517" i="1"/>
  <c r="F517" i="1" s="1"/>
  <c r="G518" i="1"/>
  <c r="F518" i="1" s="1"/>
  <c r="G519" i="1"/>
  <c r="F519" i="1" s="1"/>
  <c r="G520" i="1"/>
  <c r="F520" i="1" s="1"/>
  <c r="G521" i="1"/>
  <c r="F521" i="1" s="1"/>
  <c r="G522" i="1"/>
  <c r="F522" i="1" s="1"/>
  <c r="G523" i="1"/>
  <c r="F523" i="1" s="1"/>
  <c r="G524" i="1"/>
  <c r="F524" i="1" s="1"/>
  <c r="G525" i="1"/>
  <c r="F525" i="1" s="1"/>
  <c r="G526" i="1"/>
  <c r="F526" i="1" s="1"/>
  <c r="G527" i="1"/>
  <c r="F527" i="1" s="1"/>
  <c r="G528" i="1"/>
  <c r="F528" i="1" s="1"/>
  <c r="G529" i="1"/>
  <c r="F529" i="1" s="1"/>
  <c r="G530" i="1"/>
  <c r="F530" i="1" s="1"/>
  <c r="G531" i="1"/>
  <c r="F531" i="1" s="1"/>
  <c r="G532" i="1"/>
  <c r="F532" i="1" s="1"/>
  <c r="G533" i="1"/>
  <c r="F533" i="1" s="1"/>
  <c r="G534" i="1"/>
  <c r="F534" i="1" s="1"/>
  <c r="G535" i="1"/>
  <c r="F535" i="1" s="1"/>
  <c r="G536" i="1"/>
  <c r="F536" i="1" s="1"/>
  <c r="G537" i="1"/>
  <c r="F537" i="1" s="1"/>
  <c r="G538" i="1"/>
  <c r="F538" i="1" s="1"/>
  <c r="G539" i="1"/>
  <c r="F539" i="1" s="1"/>
  <c r="G540" i="1"/>
  <c r="F540" i="1" s="1"/>
  <c r="G541" i="1"/>
  <c r="F541" i="1" s="1"/>
  <c r="G542" i="1"/>
  <c r="G543" i="1"/>
  <c r="F543" i="1" s="1"/>
  <c r="G544" i="1"/>
  <c r="F544" i="1" s="1"/>
  <c r="G545" i="1"/>
  <c r="F545" i="1" s="1"/>
  <c r="G546" i="1"/>
  <c r="F546" i="1" s="1"/>
  <c r="G547" i="1"/>
  <c r="F547" i="1" s="1"/>
  <c r="G548" i="1"/>
  <c r="F548" i="1" s="1"/>
  <c r="G549" i="1"/>
  <c r="F549" i="1" s="1"/>
  <c r="G550" i="1"/>
  <c r="F550" i="1" s="1"/>
  <c r="G551" i="1"/>
  <c r="F551" i="1" s="1"/>
  <c r="G552" i="1"/>
  <c r="F552" i="1" s="1"/>
  <c r="G553" i="1"/>
  <c r="F553" i="1" s="1"/>
  <c r="G554" i="1"/>
  <c r="F554" i="1" s="1"/>
  <c r="G555" i="1"/>
  <c r="F555" i="1" s="1"/>
  <c r="G556" i="1"/>
  <c r="F556" i="1" s="1"/>
  <c r="G557" i="1"/>
  <c r="F557" i="1" s="1"/>
  <c r="G558" i="1"/>
  <c r="F558" i="1" s="1"/>
  <c r="G559" i="1"/>
  <c r="F559" i="1" s="1"/>
  <c r="G560" i="1"/>
  <c r="F560" i="1" s="1"/>
  <c r="G561" i="1"/>
  <c r="F561" i="1" s="1"/>
  <c r="G562" i="1"/>
  <c r="F562" i="1" s="1"/>
  <c r="G563" i="1"/>
  <c r="F563" i="1" s="1"/>
  <c r="G564" i="1"/>
  <c r="F564" i="1" s="1"/>
  <c r="G565" i="1"/>
  <c r="F565" i="1" s="1"/>
  <c r="G566" i="1"/>
  <c r="F566" i="1" s="1"/>
  <c r="G567" i="1"/>
  <c r="F567" i="1" s="1"/>
  <c r="G568" i="1"/>
  <c r="F568" i="1" s="1"/>
  <c r="G569" i="1"/>
  <c r="F569" i="1" s="1"/>
  <c r="G570" i="1"/>
  <c r="F570" i="1" s="1"/>
  <c r="G571" i="1"/>
  <c r="F571" i="1" s="1"/>
  <c r="G572" i="1"/>
  <c r="F572" i="1" s="1"/>
  <c r="G573" i="1"/>
  <c r="F573" i="1" s="1"/>
  <c r="G574" i="1"/>
  <c r="F574" i="1" s="1"/>
  <c r="G575" i="1"/>
  <c r="F575" i="1" s="1"/>
  <c r="G576" i="1"/>
  <c r="F576" i="1" s="1"/>
  <c r="G577" i="1"/>
  <c r="F577" i="1" s="1"/>
  <c r="G578" i="1"/>
  <c r="F578" i="1" s="1"/>
  <c r="G579" i="1"/>
  <c r="F579" i="1" s="1"/>
  <c r="G580" i="1"/>
  <c r="F580" i="1" s="1"/>
  <c r="G581" i="1"/>
  <c r="F581" i="1" s="1"/>
  <c r="G582" i="1"/>
  <c r="F582" i="1" s="1"/>
  <c r="G583" i="1"/>
  <c r="F583" i="1" s="1"/>
  <c r="G584" i="1"/>
  <c r="F584" i="1" s="1"/>
  <c r="G585" i="1"/>
  <c r="F585" i="1" s="1"/>
  <c r="G586" i="1"/>
  <c r="F586" i="1" s="1"/>
  <c r="G587" i="1"/>
  <c r="F587" i="1" s="1"/>
  <c r="G588" i="1"/>
  <c r="F588" i="1" s="1"/>
  <c r="G589" i="1"/>
  <c r="F589" i="1" s="1"/>
  <c r="G590" i="1"/>
  <c r="F590" i="1" s="1"/>
  <c r="G591" i="1"/>
  <c r="F591" i="1" s="1"/>
  <c r="G592" i="1"/>
  <c r="F592" i="1" s="1"/>
  <c r="G593" i="1"/>
  <c r="F593" i="1" s="1"/>
  <c r="G594" i="1"/>
  <c r="F594" i="1" s="1"/>
  <c r="G595" i="1"/>
  <c r="F595" i="1" s="1"/>
  <c r="G596" i="1"/>
  <c r="F596" i="1" s="1"/>
  <c r="G597" i="1"/>
  <c r="F597" i="1" s="1"/>
  <c r="G598" i="1"/>
  <c r="G599" i="1"/>
  <c r="F599" i="1" s="1"/>
  <c r="G600" i="1"/>
  <c r="F600" i="1" s="1"/>
  <c r="G601" i="1"/>
  <c r="F601" i="1" s="1"/>
  <c r="G602" i="1"/>
  <c r="F602" i="1" s="1"/>
  <c r="G603" i="1"/>
  <c r="F603" i="1" s="1"/>
  <c r="G604" i="1"/>
  <c r="F604" i="1" s="1"/>
  <c r="G605" i="1"/>
  <c r="F605" i="1" s="1"/>
  <c r="G606" i="1"/>
  <c r="F606" i="1" s="1"/>
  <c r="G607" i="1"/>
  <c r="F607" i="1" s="1"/>
  <c r="G608" i="1"/>
  <c r="F608" i="1" s="1"/>
  <c r="G609" i="1"/>
  <c r="F609" i="1" s="1"/>
  <c r="G610" i="1"/>
  <c r="F610" i="1" s="1"/>
  <c r="G611" i="1"/>
  <c r="F611" i="1" s="1"/>
  <c r="G612" i="1"/>
  <c r="F612" i="1" s="1"/>
  <c r="G613" i="1"/>
  <c r="F613" i="1" s="1"/>
  <c r="G614" i="1"/>
  <c r="F614" i="1" s="1"/>
  <c r="G615" i="1"/>
  <c r="F615" i="1" s="1"/>
  <c r="G616" i="1"/>
  <c r="F616" i="1" s="1"/>
  <c r="G617" i="1"/>
  <c r="F617" i="1" s="1"/>
  <c r="G618" i="1"/>
  <c r="F618" i="1" s="1"/>
  <c r="G619" i="1"/>
  <c r="F619" i="1" s="1"/>
  <c r="G620" i="1"/>
  <c r="F620" i="1" s="1"/>
  <c r="G621" i="1"/>
  <c r="F621" i="1" s="1"/>
  <c r="G622" i="1"/>
  <c r="F622" i="1" s="1"/>
  <c r="G623" i="1"/>
  <c r="F623" i="1" s="1"/>
  <c r="G624" i="1"/>
  <c r="F624" i="1" s="1"/>
  <c r="G625" i="1"/>
  <c r="F625" i="1" s="1"/>
  <c r="G626" i="1"/>
  <c r="F626" i="1" s="1"/>
  <c r="G627" i="1"/>
  <c r="F627" i="1" s="1"/>
  <c r="G628" i="1"/>
  <c r="F628" i="1" s="1"/>
  <c r="G629" i="1"/>
  <c r="F629" i="1" s="1"/>
  <c r="G630" i="1"/>
  <c r="F630" i="1" s="1"/>
  <c r="G631" i="1"/>
  <c r="F631" i="1" s="1"/>
  <c r="G632" i="1"/>
  <c r="F632" i="1" s="1"/>
  <c r="G633" i="1"/>
  <c r="F633" i="1" s="1"/>
  <c r="G634" i="1"/>
  <c r="F634" i="1" s="1"/>
  <c r="G635" i="1"/>
  <c r="F635" i="1" s="1"/>
  <c r="G636" i="1"/>
  <c r="F636" i="1" s="1"/>
  <c r="G637" i="1"/>
  <c r="F637" i="1" s="1"/>
  <c r="G638" i="1"/>
  <c r="F638" i="1" s="1"/>
  <c r="G639" i="1"/>
  <c r="F639" i="1" s="1"/>
  <c r="G640" i="1"/>
  <c r="F640" i="1" s="1"/>
  <c r="G641" i="1"/>
  <c r="F641" i="1" s="1"/>
  <c r="G642" i="1"/>
  <c r="F642" i="1" s="1"/>
  <c r="G643" i="1"/>
  <c r="F643" i="1" s="1"/>
  <c r="G644" i="1"/>
  <c r="F644" i="1" s="1"/>
  <c r="G645" i="1"/>
  <c r="F645" i="1" s="1"/>
  <c r="G646" i="1"/>
  <c r="F646" i="1" s="1"/>
  <c r="G647" i="1"/>
  <c r="F647" i="1" s="1"/>
  <c r="G648" i="1"/>
  <c r="F648" i="1" s="1"/>
  <c r="G649" i="1"/>
  <c r="F649" i="1" s="1"/>
  <c r="G650" i="1"/>
  <c r="F650" i="1" s="1"/>
  <c r="G651" i="1"/>
  <c r="F651" i="1" s="1"/>
  <c r="G652" i="1"/>
  <c r="F652" i="1" s="1"/>
  <c r="G653" i="1"/>
  <c r="F653" i="1" s="1"/>
  <c r="G654" i="1"/>
  <c r="F654" i="1" s="1"/>
  <c r="G655" i="1"/>
  <c r="F655" i="1" s="1"/>
  <c r="G656" i="1"/>
  <c r="F656" i="1" s="1"/>
  <c r="G657" i="1"/>
  <c r="F657" i="1" s="1"/>
  <c r="G658" i="1"/>
  <c r="F658" i="1" s="1"/>
  <c r="G659" i="1"/>
  <c r="F659" i="1" s="1"/>
  <c r="G660" i="1"/>
  <c r="F660" i="1" s="1"/>
  <c r="G661" i="1"/>
  <c r="F661" i="1" s="1"/>
  <c r="G662" i="1"/>
  <c r="F662" i="1" s="1"/>
  <c r="G663" i="1"/>
  <c r="F663" i="1" s="1"/>
  <c r="G664" i="1"/>
  <c r="F664" i="1" s="1"/>
  <c r="G665" i="1"/>
  <c r="F665" i="1" s="1"/>
  <c r="G666" i="1"/>
  <c r="F666" i="1" s="1"/>
  <c r="G667" i="1"/>
  <c r="F667" i="1" s="1"/>
  <c r="G668" i="1"/>
  <c r="F668" i="1" s="1"/>
  <c r="G669" i="1"/>
  <c r="F669" i="1" s="1"/>
  <c r="G670" i="1"/>
  <c r="G671" i="1"/>
  <c r="F671" i="1" s="1"/>
  <c r="G672" i="1"/>
  <c r="F672" i="1" s="1"/>
  <c r="G673" i="1"/>
  <c r="F673" i="1" s="1"/>
  <c r="G674" i="1"/>
  <c r="F674" i="1" s="1"/>
  <c r="G675" i="1"/>
  <c r="F675" i="1" s="1"/>
  <c r="G676" i="1"/>
  <c r="F676" i="1" s="1"/>
  <c r="G677" i="1"/>
  <c r="F677" i="1" s="1"/>
  <c r="G678" i="1"/>
  <c r="F678" i="1" s="1"/>
  <c r="G679" i="1"/>
  <c r="F679" i="1" s="1"/>
  <c r="G680" i="1"/>
  <c r="F680" i="1" s="1"/>
  <c r="G681" i="1"/>
  <c r="F681" i="1" s="1"/>
  <c r="G682" i="1"/>
  <c r="F682" i="1" s="1"/>
  <c r="G683" i="1"/>
  <c r="F683" i="1" s="1"/>
  <c r="G684" i="1"/>
  <c r="F684" i="1" s="1"/>
  <c r="G685" i="1"/>
  <c r="F685" i="1" s="1"/>
  <c r="G686" i="1"/>
  <c r="F686" i="1" s="1"/>
  <c r="G687" i="1"/>
  <c r="F687" i="1" s="1"/>
  <c r="G688" i="1"/>
  <c r="F688" i="1" s="1"/>
  <c r="G689" i="1"/>
  <c r="F689" i="1" s="1"/>
  <c r="G690" i="1"/>
  <c r="F690" i="1" s="1"/>
  <c r="G691" i="1"/>
  <c r="F691" i="1" s="1"/>
  <c r="G692" i="1"/>
  <c r="F692" i="1" s="1"/>
  <c r="G693" i="1"/>
  <c r="F693" i="1" s="1"/>
  <c r="G694" i="1"/>
  <c r="F694" i="1" s="1"/>
  <c r="G695" i="1"/>
  <c r="F695" i="1" s="1"/>
  <c r="G696" i="1"/>
  <c r="F696" i="1" s="1"/>
  <c r="G697" i="1"/>
  <c r="F697" i="1" s="1"/>
  <c r="G698" i="1"/>
  <c r="F698" i="1" s="1"/>
  <c r="G699" i="1"/>
  <c r="F699" i="1" s="1"/>
  <c r="G700" i="1"/>
  <c r="F700" i="1" s="1"/>
  <c r="G701" i="1"/>
  <c r="F701" i="1" s="1"/>
  <c r="G702" i="1"/>
  <c r="F702" i="1" s="1"/>
  <c r="G703" i="1"/>
  <c r="F703" i="1" s="1"/>
  <c r="G704" i="1"/>
  <c r="F704" i="1" s="1"/>
  <c r="G705" i="1"/>
  <c r="F705" i="1" s="1"/>
  <c r="G706" i="1"/>
  <c r="F706" i="1" s="1"/>
  <c r="G707" i="1"/>
  <c r="F707" i="1" s="1"/>
  <c r="G708" i="1"/>
  <c r="F708" i="1" s="1"/>
  <c r="G709" i="1"/>
  <c r="F709" i="1" s="1"/>
  <c r="G710" i="1"/>
  <c r="F710" i="1" s="1"/>
  <c r="G711" i="1"/>
  <c r="F711" i="1" s="1"/>
  <c r="G712" i="1"/>
  <c r="F712" i="1" s="1"/>
  <c r="G713" i="1"/>
  <c r="F713" i="1" s="1"/>
  <c r="G714" i="1"/>
  <c r="F714" i="1" s="1"/>
  <c r="G715" i="1"/>
  <c r="F715" i="1" s="1"/>
  <c r="G716" i="1"/>
  <c r="F716" i="1" s="1"/>
  <c r="G717" i="1"/>
  <c r="F717" i="1" s="1"/>
  <c r="G718" i="1"/>
  <c r="F718" i="1" s="1"/>
  <c r="G719" i="1"/>
  <c r="F719" i="1" s="1"/>
  <c r="G720" i="1"/>
  <c r="F720" i="1" s="1"/>
  <c r="G721" i="1"/>
  <c r="F721" i="1" s="1"/>
  <c r="G722" i="1"/>
  <c r="F722" i="1" s="1"/>
  <c r="G723" i="1"/>
  <c r="F723" i="1" s="1"/>
  <c r="G724" i="1"/>
  <c r="F724" i="1" s="1"/>
  <c r="G725" i="1"/>
  <c r="F725" i="1" s="1"/>
  <c r="G726" i="1"/>
  <c r="F726" i="1" s="1"/>
  <c r="G727" i="1"/>
  <c r="F727" i="1" s="1"/>
  <c r="G728" i="1"/>
  <c r="F728" i="1" s="1"/>
  <c r="G729" i="1"/>
  <c r="F729" i="1" s="1"/>
  <c r="G730" i="1"/>
  <c r="F730" i="1" s="1"/>
  <c r="G731" i="1"/>
  <c r="F731" i="1" s="1"/>
  <c r="G732" i="1"/>
  <c r="F732" i="1" s="1"/>
  <c r="G733" i="1"/>
  <c r="F733" i="1" s="1"/>
  <c r="G734" i="1"/>
  <c r="F734" i="1" s="1"/>
  <c r="G735" i="1"/>
  <c r="F735" i="1" s="1"/>
  <c r="G736" i="1"/>
  <c r="F736" i="1" s="1"/>
  <c r="G737" i="1"/>
  <c r="F737" i="1" s="1"/>
  <c r="G738" i="1"/>
  <c r="F738" i="1" s="1"/>
  <c r="G739" i="1"/>
  <c r="F739" i="1" s="1"/>
  <c r="G740" i="1"/>
  <c r="F740" i="1" s="1"/>
  <c r="G741" i="1"/>
  <c r="F741" i="1" s="1"/>
  <c r="G742" i="1"/>
  <c r="F742" i="1" s="1"/>
  <c r="G743" i="1"/>
  <c r="F743" i="1" s="1"/>
  <c r="G744" i="1"/>
  <c r="F744" i="1" s="1"/>
  <c r="G745" i="1"/>
  <c r="F745" i="1" s="1"/>
  <c r="G746" i="1"/>
  <c r="F746" i="1" s="1"/>
  <c r="G747" i="1"/>
  <c r="F747" i="1" s="1"/>
  <c r="G748" i="1"/>
  <c r="F748" i="1" s="1"/>
  <c r="G749" i="1"/>
  <c r="F749" i="1" s="1"/>
  <c r="G750" i="1"/>
  <c r="F750" i="1" s="1"/>
  <c r="G751" i="1"/>
  <c r="F751" i="1" s="1"/>
  <c r="G752" i="1"/>
  <c r="F752" i="1" s="1"/>
  <c r="G753" i="1"/>
  <c r="F753" i="1" s="1"/>
  <c r="G754" i="1"/>
  <c r="F754" i="1" s="1"/>
  <c r="G755" i="1"/>
  <c r="F755" i="1" s="1"/>
  <c r="G756" i="1"/>
  <c r="F756" i="1" s="1"/>
  <c r="G757" i="1"/>
  <c r="F757" i="1" s="1"/>
  <c r="G758" i="1"/>
  <c r="F758" i="1" s="1"/>
  <c r="G759" i="1"/>
  <c r="F759" i="1" s="1"/>
  <c r="G760" i="1"/>
  <c r="F760" i="1" s="1"/>
  <c r="G761" i="1"/>
  <c r="F761" i="1" s="1"/>
  <c r="G762" i="1"/>
  <c r="F762" i="1" s="1"/>
  <c r="G763" i="1"/>
  <c r="F763" i="1" s="1"/>
  <c r="G764" i="1"/>
  <c r="F764" i="1" s="1"/>
  <c r="G765" i="1"/>
  <c r="F765" i="1" s="1"/>
  <c r="G766" i="1"/>
  <c r="F766" i="1" s="1"/>
  <c r="G767" i="1"/>
  <c r="F767" i="1" s="1"/>
  <c r="G768" i="1"/>
  <c r="F768" i="1" s="1"/>
  <c r="G769" i="1"/>
  <c r="F769" i="1" s="1"/>
  <c r="G770" i="1"/>
  <c r="F770" i="1" s="1"/>
  <c r="G771" i="1"/>
  <c r="F771" i="1" s="1"/>
  <c r="G772" i="1"/>
  <c r="F772" i="1" s="1"/>
  <c r="G773" i="1"/>
  <c r="F773" i="1" s="1"/>
  <c r="G774" i="1"/>
  <c r="F774" i="1" s="1"/>
  <c r="G775" i="1"/>
  <c r="F775" i="1" s="1"/>
  <c r="G776" i="1"/>
  <c r="F776" i="1" s="1"/>
  <c r="G777" i="1"/>
  <c r="F777" i="1" s="1"/>
  <c r="G778" i="1"/>
  <c r="F778" i="1" s="1"/>
  <c r="G779" i="1"/>
  <c r="F779" i="1" s="1"/>
  <c r="G780" i="1"/>
  <c r="F780" i="1" s="1"/>
  <c r="G781" i="1"/>
  <c r="F781" i="1" s="1"/>
  <c r="G782" i="1"/>
  <c r="F782" i="1" s="1"/>
  <c r="G783" i="1"/>
  <c r="F783" i="1" s="1"/>
  <c r="G784" i="1"/>
  <c r="F784" i="1" s="1"/>
  <c r="G785" i="1"/>
  <c r="F785" i="1" s="1"/>
  <c r="G786" i="1"/>
  <c r="F786" i="1" s="1"/>
  <c r="G787" i="1"/>
  <c r="F787" i="1" s="1"/>
  <c r="G788" i="1"/>
  <c r="F788" i="1" s="1"/>
  <c r="G789" i="1"/>
  <c r="F789" i="1" s="1"/>
  <c r="G790" i="1"/>
  <c r="F790" i="1" s="1"/>
  <c r="G791" i="1"/>
  <c r="F791" i="1" s="1"/>
  <c r="G792" i="1"/>
  <c r="F792" i="1" s="1"/>
  <c r="G793" i="1"/>
  <c r="F793" i="1" s="1"/>
  <c r="G794" i="1"/>
  <c r="F794" i="1" s="1"/>
  <c r="G795" i="1"/>
  <c r="F795" i="1" s="1"/>
  <c r="G796" i="1"/>
  <c r="F796" i="1" s="1"/>
  <c r="G797" i="1"/>
  <c r="F797" i="1" s="1"/>
  <c r="G798" i="1"/>
  <c r="F798" i="1" s="1"/>
  <c r="G799" i="1"/>
  <c r="F799" i="1" s="1"/>
  <c r="G800" i="1"/>
  <c r="F800" i="1" s="1"/>
  <c r="G801" i="1"/>
  <c r="F801" i="1" s="1"/>
  <c r="G802" i="1"/>
  <c r="F802" i="1" s="1"/>
  <c r="G803" i="1"/>
  <c r="F803" i="1" s="1"/>
  <c r="G804" i="1"/>
  <c r="F804" i="1" s="1"/>
  <c r="G805" i="1"/>
  <c r="F805" i="1" s="1"/>
  <c r="G806" i="1"/>
  <c r="F806" i="1" s="1"/>
  <c r="G807" i="1"/>
  <c r="F807" i="1" s="1"/>
  <c r="G808" i="1"/>
  <c r="F808" i="1" s="1"/>
  <c r="G809" i="1"/>
  <c r="F809" i="1" s="1"/>
  <c r="G810" i="1"/>
  <c r="F810" i="1" s="1"/>
  <c r="G811" i="1"/>
  <c r="F811" i="1" s="1"/>
  <c r="G812" i="1"/>
  <c r="F812" i="1" s="1"/>
  <c r="G813" i="1"/>
  <c r="F813" i="1" s="1"/>
  <c r="G814" i="1"/>
  <c r="F814" i="1" s="1"/>
  <c r="G815" i="1"/>
  <c r="F815" i="1" s="1"/>
  <c r="G816" i="1"/>
  <c r="F816" i="1" s="1"/>
  <c r="G817" i="1"/>
  <c r="F817" i="1" s="1"/>
  <c r="G818" i="1"/>
  <c r="F818" i="1" s="1"/>
  <c r="G819" i="1"/>
  <c r="F819" i="1" s="1"/>
  <c r="G820" i="1"/>
  <c r="F820" i="1" s="1"/>
  <c r="G821" i="1"/>
  <c r="F821" i="1" s="1"/>
  <c r="G822" i="1"/>
  <c r="F822" i="1" s="1"/>
  <c r="G823" i="1"/>
  <c r="F823" i="1" s="1"/>
  <c r="G824" i="1"/>
  <c r="F824" i="1" s="1"/>
  <c r="G825" i="1"/>
  <c r="F825" i="1" s="1"/>
  <c r="G826" i="1"/>
  <c r="F826" i="1" s="1"/>
  <c r="G827" i="1"/>
  <c r="F827" i="1" s="1"/>
  <c r="G828" i="1"/>
  <c r="F828" i="1" s="1"/>
  <c r="G829" i="1"/>
  <c r="F829" i="1" s="1"/>
  <c r="G830" i="1"/>
  <c r="G831" i="1"/>
  <c r="F831" i="1" s="1"/>
  <c r="G832" i="1"/>
  <c r="F832" i="1" s="1"/>
  <c r="G833" i="1"/>
  <c r="F833" i="1" s="1"/>
  <c r="G834" i="1"/>
  <c r="F834" i="1" s="1"/>
  <c r="G835" i="1"/>
  <c r="F835" i="1" s="1"/>
  <c r="G836" i="1"/>
  <c r="F836" i="1" s="1"/>
  <c r="G837" i="1"/>
  <c r="F837" i="1" s="1"/>
  <c r="G838" i="1"/>
  <c r="F838" i="1" s="1"/>
  <c r="G839" i="1"/>
  <c r="F839" i="1" s="1"/>
  <c r="G840" i="1"/>
  <c r="F840" i="1" s="1"/>
  <c r="G841" i="1"/>
  <c r="F841" i="1" s="1"/>
  <c r="G842" i="1"/>
  <c r="F842" i="1" s="1"/>
  <c r="G843" i="1"/>
  <c r="F843" i="1" s="1"/>
  <c r="G844" i="1"/>
  <c r="F844" i="1" s="1"/>
  <c r="G845" i="1"/>
  <c r="F845" i="1" s="1"/>
  <c r="G846" i="1"/>
  <c r="F846" i="1" s="1"/>
  <c r="G847" i="1"/>
  <c r="F847" i="1" s="1"/>
  <c r="G848" i="1"/>
  <c r="F848" i="1" s="1"/>
  <c r="G849" i="1"/>
  <c r="F849" i="1" s="1"/>
  <c r="G850" i="1"/>
  <c r="F850" i="1" s="1"/>
  <c r="G851" i="1"/>
  <c r="F851" i="1" s="1"/>
  <c r="G852" i="1"/>
  <c r="F852" i="1" s="1"/>
  <c r="G853" i="1"/>
  <c r="F853" i="1" s="1"/>
  <c r="G854" i="1"/>
  <c r="F854" i="1" s="1"/>
  <c r="G855" i="1"/>
  <c r="F855" i="1" s="1"/>
  <c r="G856" i="1"/>
  <c r="F856" i="1" s="1"/>
  <c r="G857" i="1"/>
  <c r="F857" i="1" s="1"/>
  <c r="G858" i="1"/>
  <c r="F858" i="1" s="1"/>
  <c r="G859" i="1"/>
  <c r="F859" i="1" s="1"/>
  <c r="G860" i="1"/>
  <c r="F860" i="1" s="1"/>
  <c r="G861" i="1"/>
  <c r="F861" i="1" s="1"/>
  <c r="G862" i="1"/>
  <c r="F862" i="1" s="1"/>
  <c r="G863" i="1"/>
  <c r="F863" i="1" s="1"/>
  <c r="G864" i="1"/>
  <c r="F864" i="1" s="1"/>
  <c r="G865" i="1"/>
  <c r="F865" i="1" s="1"/>
  <c r="G866" i="1"/>
  <c r="F866" i="1" s="1"/>
  <c r="G867" i="1"/>
  <c r="F867" i="1" s="1"/>
  <c r="G868" i="1"/>
  <c r="F868" i="1" s="1"/>
  <c r="G869" i="1"/>
  <c r="F869" i="1" s="1"/>
  <c r="G870" i="1"/>
  <c r="F870" i="1" s="1"/>
  <c r="G871" i="1"/>
  <c r="F871" i="1" s="1"/>
  <c r="G872" i="1"/>
  <c r="F872" i="1" s="1"/>
  <c r="G873" i="1"/>
  <c r="F873" i="1" s="1"/>
  <c r="G874" i="1"/>
  <c r="F874" i="1" s="1"/>
  <c r="G875" i="1"/>
  <c r="F875" i="1" s="1"/>
  <c r="G876" i="1"/>
  <c r="F876" i="1" s="1"/>
  <c r="G877" i="1"/>
  <c r="F877" i="1" s="1"/>
  <c r="G878" i="1"/>
  <c r="F878" i="1" s="1"/>
  <c r="G879" i="1"/>
  <c r="F879" i="1" s="1"/>
  <c r="G880" i="1"/>
  <c r="F880" i="1" s="1"/>
  <c r="G881" i="1"/>
  <c r="F881" i="1" s="1"/>
  <c r="G882" i="1"/>
  <c r="F882" i="1" s="1"/>
  <c r="G883" i="1"/>
  <c r="F883" i="1" s="1"/>
  <c r="G884" i="1"/>
  <c r="F884" i="1" s="1"/>
  <c r="G885" i="1"/>
  <c r="F885" i="1" s="1"/>
  <c r="G886" i="1"/>
  <c r="F886" i="1" s="1"/>
  <c r="G887" i="1"/>
  <c r="F887" i="1" s="1"/>
  <c r="G888" i="1"/>
  <c r="F888" i="1" s="1"/>
  <c r="G889" i="1"/>
  <c r="F889" i="1" s="1"/>
  <c r="G890" i="1"/>
  <c r="F890" i="1" s="1"/>
  <c r="G891" i="1"/>
  <c r="F891" i="1" s="1"/>
  <c r="G892" i="1"/>
  <c r="F892" i="1" s="1"/>
  <c r="G893" i="1"/>
  <c r="F893" i="1" s="1"/>
  <c r="G894" i="1"/>
  <c r="F894" i="1" s="1"/>
  <c r="G895" i="1"/>
  <c r="F895" i="1" s="1"/>
  <c r="G896" i="1"/>
  <c r="F896" i="1" s="1"/>
  <c r="G897" i="1"/>
  <c r="F897" i="1" s="1"/>
  <c r="G898" i="1"/>
  <c r="F898" i="1" s="1"/>
  <c r="G899" i="1"/>
  <c r="F899" i="1" s="1"/>
  <c r="G900" i="1"/>
  <c r="F900" i="1" s="1"/>
  <c r="G901" i="1"/>
  <c r="F901" i="1" s="1"/>
  <c r="G902" i="1"/>
  <c r="F902" i="1" s="1"/>
  <c r="G903" i="1"/>
  <c r="F903" i="1" s="1"/>
  <c r="G904" i="1"/>
  <c r="F904" i="1" s="1"/>
  <c r="G905" i="1"/>
  <c r="F905" i="1" s="1"/>
  <c r="G906" i="1"/>
  <c r="F906" i="1" s="1"/>
  <c r="G907" i="1"/>
  <c r="F907" i="1" s="1"/>
  <c r="G908" i="1"/>
  <c r="F908" i="1" s="1"/>
  <c r="G909" i="1"/>
  <c r="F909" i="1" s="1"/>
  <c r="G910" i="1"/>
  <c r="F910" i="1" s="1"/>
  <c r="G911" i="1"/>
  <c r="F911" i="1" s="1"/>
  <c r="G912" i="1"/>
  <c r="F912" i="1" s="1"/>
  <c r="G913" i="1"/>
  <c r="F913" i="1" s="1"/>
  <c r="G914" i="1"/>
  <c r="F914" i="1" s="1"/>
  <c r="G915" i="1"/>
  <c r="F915" i="1" s="1"/>
  <c r="G916" i="1"/>
  <c r="F916" i="1" s="1"/>
  <c r="G917" i="1"/>
  <c r="F917" i="1" s="1"/>
  <c r="G918" i="1"/>
  <c r="F918" i="1" s="1"/>
  <c r="G919" i="1"/>
  <c r="F919" i="1" s="1"/>
  <c r="G920" i="1"/>
  <c r="F920" i="1" s="1"/>
  <c r="G921" i="1"/>
  <c r="F921" i="1" s="1"/>
  <c r="G922" i="1"/>
  <c r="F922" i="1" s="1"/>
  <c r="G923" i="1"/>
  <c r="F923" i="1" s="1"/>
  <c r="G924" i="1"/>
  <c r="F924" i="1" s="1"/>
  <c r="G925" i="1"/>
  <c r="F925" i="1" s="1"/>
  <c r="G926" i="1"/>
  <c r="F926" i="1" s="1"/>
  <c r="G927" i="1"/>
  <c r="F927" i="1" s="1"/>
  <c r="G928" i="1"/>
  <c r="F928" i="1" s="1"/>
  <c r="G929" i="1"/>
  <c r="F929" i="1" s="1"/>
  <c r="G930" i="1"/>
  <c r="F930" i="1" s="1"/>
  <c r="G931" i="1"/>
  <c r="F931" i="1" s="1"/>
  <c r="G932" i="1"/>
  <c r="F932" i="1" s="1"/>
  <c r="G933" i="1"/>
  <c r="F933" i="1" s="1"/>
  <c r="G934" i="1"/>
  <c r="F934" i="1" s="1"/>
  <c r="G935" i="1"/>
  <c r="F935" i="1" s="1"/>
  <c r="G936" i="1"/>
  <c r="F936" i="1" s="1"/>
  <c r="G937" i="1"/>
  <c r="F937" i="1" s="1"/>
  <c r="G938" i="1"/>
  <c r="F938" i="1" s="1"/>
  <c r="G939" i="1"/>
  <c r="F939" i="1" s="1"/>
  <c r="G940" i="1"/>
  <c r="F940" i="1" s="1"/>
  <c r="G941" i="1"/>
  <c r="F941" i="1" s="1"/>
  <c r="G942" i="1"/>
  <c r="F942" i="1" s="1"/>
  <c r="G943" i="1"/>
  <c r="F943" i="1" s="1"/>
  <c r="G944" i="1"/>
  <c r="F944" i="1" s="1"/>
  <c r="G945" i="1"/>
  <c r="F945" i="1" s="1"/>
  <c r="G946" i="1"/>
  <c r="F946" i="1" s="1"/>
  <c r="G947" i="1"/>
  <c r="F947" i="1" s="1"/>
  <c r="G948" i="1"/>
  <c r="F948" i="1" s="1"/>
  <c r="G949" i="1"/>
  <c r="F949" i="1" s="1"/>
  <c r="G950" i="1"/>
  <c r="F950" i="1" s="1"/>
  <c r="G951" i="1"/>
  <c r="F951" i="1" s="1"/>
  <c r="G952" i="1"/>
  <c r="F952" i="1" s="1"/>
  <c r="G953" i="1"/>
  <c r="F953" i="1" s="1"/>
  <c r="G954" i="1"/>
  <c r="F954" i="1" s="1"/>
  <c r="G955" i="1"/>
  <c r="F955" i="1" s="1"/>
  <c r="G956" i="1"/>
  <c r="F956" i="1" s="1"/>
  <c r="G957" i="1"/>
  <c r="F957" i="1" s="1"/>
  <c r="G958" i="1"/>
  <c r="F958" i="1" s="1"/>
  <c r="G959" i="1"/>
  <c r="F959" i="1" s="1"/>
  <c r="G960" i="1"/>
  <c r="F960" i="1" s="1"/>
  <c r="G961" i="1"/>
  <c r="F961" i="1" s="1"/>
  <c r="G962" i="1"/>
  <c r="F962" i="1" s="1"/>
  <c r="G963" i="1"/>
  <c r="F963" i="1" s="1"/>
  <c r="G964" i="1"/>
  <c r="F964" i="1" s="1"/>
  <c r="G965" i="1"/>
  <c r="F965" i="1" s="1"/>
  <c r="G966" i="1"/>
  <c r="F966" i="1" s="1"/>
  <c r="G967" i="1"/>
  <c r="F967" i="1" s="1"/>
  <c r="G968" i="1"/>
  <c r="F968" i="1" s="1"/>
  <c r="G969" i="1"/>
  <c r="F969" i="1" s="1"/>
  <c r="G970" i="1"/>
  <c r="F970" i="1" s="1"/>
  <c r="G971" i="1"/>
  <c r="F971" i="1" s="1"/>
  <c r="G972" i="1"/>
  <c r="F972" i="1" s="1"/>
  <c r="G973" i="1"/>
  <c r="F973" i="1" s="1"/>
  <c r="G974" i="1"/>
  <c r="F974" i="1" s="1"/>
  <c r="G975" i="1"/>
  <c r="F975" i="1" s="1"/>
  <c r="G976" i="1"/>
  <c r="F976" i="1" s="1"/>
  <c r="G977" i="1"/>
  <c r="F977" i="1" s="1"/>
  <c r="G978" i="1"/>
  <c r="F978" i="1" s="1"/>
  <c r="G979" i="1"/>
  <c r="F979" i="1" s="1"/>
  <c r="G980" i="1"/>
  <c r="F980" i="1" s="1"/>
  <c r="G981" i="1"/>
  <c r="F981" i="1" s="1"/>
  <c r="G982" i="1"/>
  <c r="F982" i="1" s="1"/>
  <c r="G983" i="1"/>
  <c r="F983" i="1" s="1"/>
  <c r="G984" i="1"/>
  <c r="F984" i="1" s="1"/>
  <c r="G985" i="1"/>
  <c r="F985" i="1" s="1"/>
  <c r="G986" i="1"/>
  <c r="F986" i="1" s="1"/>
  <c r="G987" i="1"/>
  <c r="F987" i="1" s="1"/>
  <c r="G988" i="1"/>
  <c r="F988" i="1" s="1"/>
  <c r="G989" i="1"/>
  <c r="F989" i="1" s="1"/>
  <c r="G990" i="1"/>
  <c r="F990" i="1" s="1"/>
  <c r="G991" i="1"/>
  <c r="F991" i="1" s="1"/>
  <c r="G992" i="1"/>
  <c r="F992" i="1" s="1"/>
  <c r="G993" i="1"/>
  <c r="F993" i="1" s="1"/>
  <c r="G994" i="1"/>
  <c r="F994" i="1" s="1"/>
  <c r="G995" i="1"/>
  <c r="F995" i="1" s="1"/>
  <c r="G996" i="1"/>
  <c r="F996" i="1" s="1"/>
  <c r="G997" i="1"/>
  <c r="F997" i="1" s="1"/>
  <c r="G998" i="1"/>
  <c r="F998" i="1" s="1"/>
  <c r="G999" i="1"/>
  <c r="F999" i="1" s="1"/>
  <c r="G1000" i="1"/>
  <c r="F1000" i="1" s="1"/>
  <c r="G1001" i="1"/>
  <c r="F1001" i="1" s="1"/>
  <c r="F18" i="1"/>
  <c r="F19" i="1"/>
  <c r="F20" i="1"/>
  <c r="F21" i="1"/>
  <c r="F22" i="1"/>
  <c r="F23" i="1"/>
  <c r="F134" i="1"/>
  <c r="F254" i="1"/>
  <c r="F542" i="1"/>
  <c r="F598" i="1"/>
  <c r="F670" i="1"/>
  <c r="F830" i="1"/>
</calcChain>
</file>

<file path=xl/sharedStrings.xml><?xml version="1.0" encoding="utf-8"?>
<sst xmlns="http://schemas.openxmlformats.org/spreadsheetml/2006/main" count="9052" uniqueCount="2110">
  <si>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</si>
  <si>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</si>
  <si>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</si>
  <si>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</si>
  <si>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</si>
  <si>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</si>
  <si>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</si>
  <si>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</si>
  <si>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</si>
  <si>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</si>
  <si>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</si>
  <si>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</si>
  <si>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</si>
  <si>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</si>
  <si>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</si>
  <si>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</si>
  <si>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</si>
  <si>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</si>
  <si>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</si>
  <si>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</si>
  <si>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</si>
  <si>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</si>
  <si>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</si>
  <si>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</si>
  <si>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</si>
  <si>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</si>
  <si>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</si>
  <si>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</si>
  <si>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</si>
  <si>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</si>
  <si>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</si>
  <si>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</si>
  <si>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</si>
  <si>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</si>
  <si>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</si>
  <si>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</si>
  <si>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</si>
  <si>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</si>
  <si>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</si>
  <si>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</si>
  <si>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</si>
  <si>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</si>
  <si>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</si>
  <si>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</si>
  <si>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</si>
  <si>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</si>
  <si>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</si>
  <si>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</si>
  <si>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</si>
  <si>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</si>
  <si>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</si>
  <si>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</si>
  <si>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</si>
  <si>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</si>
  <si>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</si>
  <si>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</si>
  <si>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</si>
  <si>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</si>
  <si>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</si>
  <si>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</si>
  <si>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</si>
  <si>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</si>
  <si>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</si>
  <si>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</si>
  <si>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</si>
  <si>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</si>
  <si>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</si>
  <si>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</si>
  <si>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</si>
  <si>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</si>
  <si>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</si>
  <si>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</si>
  <si>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</si>
  <si>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</si>
  <si>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</si>
  <si>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</si>
  <si>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</si>
  <si>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</si>
  <si>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</si>
  <si>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</si>
  <si>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</si>
  <si>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</si>
  <si>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</si>
  <si>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</si>
  <si>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</si>
  <si>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</si>
  <si>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</si>
  <si>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</si>
  <si>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</si>
  <si>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</si>
  <si>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</si>
  <si>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</si>
  <si>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</si>
  <si>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</si>
  <si>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</si>
  <si>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</si>
  <si>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</si>
  <si>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</si>
  <si>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</si>
  <si>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</si>
  <si>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</si>
  <si>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</si>
  <si>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</si>
  <si>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</si>
  <si>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</si>
  <si>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</si>
  <si>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</si>
  <si>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</si>
  <si>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</si>
  <si>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</si>
  <si>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</si>
  <si>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</si>
  <si>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</si>
  <si>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</si>
  <si>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</si>
  <si>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</si>
  <si>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</si>
  <si>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</si>
  <si>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</si>
  <si>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</si>
  <si>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</si>
  <si>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</si>
  <si>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</si>
  <si>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</si>
  <si>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</si>
  <si>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</si>
  <si>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</si>
  <si>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</si>
  <si>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</si>
  <si>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</si>
  <si>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</si>
  <si>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</si>
  <si>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</si>
  <si>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</si>
  <si>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</si>
  <si>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</si>
  <si>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</si>
  <si>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</si>
  <si>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</si>
  <si>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</si>
  <si>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</si>
  <si>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</si>
  <si>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</si>
  <si>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</si>
  <si>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</si>
  <si>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</si>
  <si>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</si>
  <si>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</si>
  <si>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</si>
  <si>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</si>
  <si>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</si>
  <si>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</si>
  <si>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</si>
  <si>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</si>
  <si>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</si>
  <si>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</si>
  <si>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</si>
  <si>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</si>
  <si>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</si>
  <si>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</si>
  <si>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</si>
  <si>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</si>
  <si>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</si>
  <si>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</si>
  <si>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</si>
  <si>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</si>
  <si>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</si>
  <si>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</si>
  <si>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</si>
  <si>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</si>
  <si>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</si>
  <si>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</si>
  <si>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</si>
  <si>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</si>
  <si>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</si>
  <si>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</si>
  <si>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</si>
  <si>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</si>
  <si>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</si>
  <si>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</si>
  <si>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</si>
  <si>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</si>
  <si>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</si>
  <si>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</si>
  <si>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</si>
  <si>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</si>
  <si>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</si>
  <si>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</si>
  <si>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</si>
  <si>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</si>
  <si>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</si>
  <si>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</si>
  <si>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</si>
  <si>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</si>
  <si>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</si>
  <si>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</si>
  <si>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</si>
  <si>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</si>
  <si>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</si>
  <si>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</si>
  <si>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</si>
  <si>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</si>
  <si>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</si>
  <si>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</si>
  <si>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</si>
  <si>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</si>
  <si>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</si>
  <si>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</si>
  <si>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</si>
  <si>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</si>
  <si>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</si>
  <si>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</si>
  <si>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</si>
  <si>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</si>
  <si>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</si>
  <si>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</si>
  <si>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</si>
  <si>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</si>
  <si>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</si>
  <si>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</si>
  <si>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</si>
  <si>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</si>
  <si>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</si>
  <si>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</si>
  <si>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</si>
  <si>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</si>
  <si>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</si>
  <si>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</si>
  <si>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</si>
  <si>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</si>
  <si>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</si>
  <si>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</si>
  <si>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</si>
  <si>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</si>
  <si>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</si>
  <si>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</si>
  <si>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</si>
  <si>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</si>
  <si>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</si>
  <si>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</si>
  <si>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</si>
  <si>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</si>
  <si>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</si>
  <si>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</si>
  <si>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</si>
  <si>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</si>
  <si>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</si>
  <si>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</si>
  <si>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</si>
  <si>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</si>
  <si>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</si>
  <si>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</si>
  <si>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</si>
  <si>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</si>
  <si>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</si>
  <si>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</si>
  <si>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</si>
  <si>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</si>
  <si>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</si>
  <si>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</si>
  <si>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</si>
  <si>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</si>
  <si>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</si>
  <si>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</si>
  <si>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</si>
  <si>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</si>
  <si>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</si>
  <si>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</si>
  <si>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</si>
  <si>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</si>
  <si>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</si>
  <si>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</si>
  <si>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</si>
  <si>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</si>
  <si>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</si>
  <si>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</si>
  <si>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</si>
  <si>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</si>
  <si>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</si>
  <si>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</si>
  <si>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</si>
  <si>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</si>
  <si>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</si>
  <si>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</si>
  <si>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</si>
  <si>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</si>
  <si>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</si>
  <si>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</si>
  <si>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</si>
  <si>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</si>
  <si>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</si>
  <si>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</si>
  <si>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</si>
  <si>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</si>
  <si>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</si>
  <si>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</si>
  <si>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</si>
  <si>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</si>
  <si>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</si>
  <si>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</si>
  <si>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</si>
  <si>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</si>
  <si>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</si>
  <si>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</si>
  <si>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</si>
  <si>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</si>
  <si>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</si>
  <si>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</si>
  <si>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</si>
  <si>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</si>
  <si>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</si>
  <si>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</si>
  <si>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</si>
  <si>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</si>
  <si>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</si>
  <si>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</si>
  <si>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</si>
  <si>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</si>
  <si>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</si>
  <si>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</si>
  <si>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</si>
  <si>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</si>
  <si>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</si>
  <si>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</si>
  <si>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</si>
  <si>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</si>
  <si>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</si>
  <si>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</si>
  <si>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</si>
  <si>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</si>
  <si>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</si>
  <si>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</si>
  <si>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</si>
  <si>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</si>
  <si>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</si>
  <si>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</si>
  <si>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</si>
  <si>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</si>
  <si>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</si>
  <si>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</si>
  <si>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</si>
  <si>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</si>
  <si>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</si>
  <si>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</si>
  <si>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</si>
  <si>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</si>
  <si>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</si>
  <si>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</si>
  <si>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</si>
  <si>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</si>
  <si>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</si>
  <si>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</si>
  <si>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</si>
  <si>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</si>
  <si>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</si>
  <si>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</si>
  <si>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</si>
  <si>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</si>
  <si>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</si>
  <si>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</si>
  <si>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</si>
  <si>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</si>
  <si>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</si>
  <si>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</si>
  <si>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</si>
  <si>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</si>
  <si>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</si>
  <si>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</si>
  <si>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</si>
  <si>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</si>
  <si>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</si>
  <si>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</si>
  <si>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</si>
  <si>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</si>
  <si>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</si>
  <si>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</si>
  <si>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</si>
  <si>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</si>
  <si>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</si>
  <si>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</si>
  <si>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</si>
  <si>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</si>
  <si>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</si>
  <si>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</si>
  <si>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</si>
  <si>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</si>
  <si>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</si>
  <si>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</si>
  <si>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</si>
  <si>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</si>
  <si>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</si>
  <si>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</si>
  <si>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</si>
  <si>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</si>
  <si>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</si>
  <si>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</si>
  <si>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</si>
  <si>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</si>
  <si>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</si>
  <si>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</si>
  <si>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</si>
  <si>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</si>
  <si>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</si>
  <si>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</si>
  <si>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</si>
  <si>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</si>
  <si>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</si>
  <si>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</si>
  <si>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</si>
  <si>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</si>
  <si>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</si>
  <si>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</si>
  <si>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</si>
  <si>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</si>
  <si>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</si>
  <si>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</si>
  <si>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</si>
  <si>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</si>
  <si>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</si>
  <si>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</si>
  <si>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</si>
  <si>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</si>
  <si>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</si>
  <si>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</si>
  <si>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</si>
  <si>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</si>
  <si>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</si>
  <si>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</si>
  <si>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</si>
  <si>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</si>
  <si>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</si>
  <si>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</si>
  <si>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</si>
  <si>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</si>
  <si>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</si>
  <si>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</si>
  <si>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</si>
  <si>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</si>
  <si>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</si>
  <si>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</si>
  <si>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</si>
  <si>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</si>
  <si>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</si>
  <si>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</si>
  <si>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</si>
  <si>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</si>
  <si>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</si>
  <si>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</si>
  <si>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</si>
  <si>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</si>
  <si>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</si>
  <si>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</si>
  <si>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</si>
  <si>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</si>
  <si>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</si>
  <si>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</si>
  <si>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</si>
  <si>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</si>
  <si>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</si>
  <si>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</si>
  <si>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</si>
  <si>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</si>
  <si>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</si>
  <si>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</si>
  <si>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</si>
  <si>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</si>
  <si>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</si>
  <si>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</si>
  <si>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</si>
  <si>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</si>
  <si>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</si>
  <si>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</si>
  <si>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</si>
  <si>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</si>
  <si>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</si>
  <si>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</si>
  <si>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</si>
  <si>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</si>
  <si>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</si>
  <si>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</si>
  <si>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</si>
  <si>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</si>
  <si>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</si>
  <si>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</si>
  <si>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</si>
  <si>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</si>
  <si>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</si>
  <si>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</si>
  <si>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</si>
  <si>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</si>
  <si>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</si>
  <si>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</si>
  <si>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</si>
  <si>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</si>
  <si>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</si>
  <si>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</si>
  <si>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</si>
  <si>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</si>
  <si>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</si>
  <si>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</si>
  <si>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</si>
  <si>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</si>
  <si>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</si>
  <si>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</si>
  <si>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</si>
  <si>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</si>
  <si>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</si>
  <si>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</si>
  <si>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</si>
  <si>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</si>
  <si>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</si>
  <si>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</si>
  <si>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</si>
  <si>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</si>
  <si>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</si>
  <si>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</si>
  <si>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</si>
  <si>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</si>
  <si>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</si>
  <si>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</si>
  <si>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</si>
  <si>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</si>
  <si>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</si>
  <si>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</si>
  <si>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</si>
  <si>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</si>
  <si>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</si>
  <si>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</si>
  <si>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</si>
  <si>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</si>
  <si>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</si>
  <si>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</si>
  <si>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</si>
  <si>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</si>
  <si>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</si>
  <si>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</si>
  <si>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</si>
  <si>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</si>
  <si>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</si>
  <si>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</si>
  <si>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</si>
  <si>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</si>
  <si>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</si>
  <si>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</si>
  <si>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</si>
  <si>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</si>
  <si>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</si>
  <si>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</si>
  <si>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</si>
  <si>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</si>
  <si>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</si>
  <si>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</si>
  <si>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</si>
  <si>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</si>
  <si>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</si>
  <si>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</si>
  <si>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</si>
  <si>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</si>
  <si>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</si>
  <si>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</si>
  <si>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</si>
  <si>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</si>
  <si>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</si>
  <si>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</si>
  <si>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</si>
  <si>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</si>
  <si>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</si>
  <si>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</si>
  <si>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</si>
  <si>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</si>
  <si>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</si>
  <si>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</si>
  <si>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</si>
  <si>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</si>
  <si>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</si>
  <si>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</si>
  <si>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</si>
  <si>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</si>
  <si>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</si>
  <si>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</si>
  <si>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</si>
  <si>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</si>
  <si>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</si>
  <si>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</si>
  <si>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</si>
  <si>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</si>
  <si>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</si>
  <si>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</si>
  <si>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</si>
  <si>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</si>
  <si>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</si>
  <si>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</si>
  <si>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</si>
  <si>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</si>
  <si>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</si>
  <si>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</si>
  <si>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</si>
  <si>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</si>
  <si>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</si>
  <si>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</si>
  <si>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</si>
  <si>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</si>
  <si>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</si>
  <si>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</si>
  <si>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</si>
  <si>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</si>
  <si>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</si>
  <si>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</si>
  <si>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</si>
  <si>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</si>
  <si>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</si>
  <si>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</si>
  <si>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</si>
  <si>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</si>
  <si>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</si>
  <si>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</si>
  <si>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</si>
  <si>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</si>
  <si>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</si>
  <si>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</si>
  <si>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</si>
  <si>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</si>
  <si>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</si>
  <si>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</si>
  <si>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</si>
  <si>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</si>
  <si>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</si>
  <si>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</si>
  <si>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</si>
  <si>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</si>
  <si>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</si>
  <si>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</si>
  <si>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</si>
  <si>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</si>
  <si>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</si>
  <si>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</si>
  <si>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</si>
  <si>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</si>
  <si>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</si>
  <si>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</si>
  <si>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</si>
  <si>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</si>
  <si>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</si>
  <si>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</si>
  <si>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</si>
  <si>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</si>
  <si>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</si>
  <si>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</si>
  <si>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</si>
  <si>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</si>
  <si>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</si>
  <si>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</si>
  <si>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</si>
  <si>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</si>
  <si>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</si>
  <si>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</si>
  <si>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</si>
  <si>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</si>
  <si>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</si>
  <si>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</si>
  <si>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</si>
  <si>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</si>
  <si>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</si>
  <si>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</si>
  <si>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</si>
  <si>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</si>
  <si>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</si>
  <si>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</si>
  <si>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</si>
  <si>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</si>
  <si>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</si>
  <si>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</si>
  <si>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</si>
  <si>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</si>
  <si>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</si>
  <si>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</si>
  <si>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</si>
  <si>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</si>
  <si>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</si>
  <si>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</si>
  <si>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</si>
  <si>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</si>
  <si>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</si>
  <si>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</si>
  <si>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</si>
  <si>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</si>
  <si>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</si>
  <si>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</si>
  <si>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</si>
  <si>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</si>
  <si>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</si>
  <si>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</si>
  <si>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</si>
  <si>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</si>
  <si>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</si>
  <si>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</si>
  <si>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</si>
  <si>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</si>
  <si>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</si>
  <si>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</si>
  <si>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</si>
  <si>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</si>
  <si>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</si>
  <si>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</si>
  <si>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</si>
  <si>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</si>
  <si>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</si>
  <si>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</si>
  <si>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</si>
  <si>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</si>
  <si>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</si>
  <si>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</si>
  <si>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</si>
  <si>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</si>
  <si>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</si>
  <si>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</si>
  <si>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</si>
  <si>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</si>
  <si>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</si>
  <si>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</si>
  <si>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</si>
  <si>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</si>
  <si>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</si>
  <si>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</si>
  <si>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</si>
  <si>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</si>
  <si>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</si>
  <si>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</si>
  <si>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</si>
  <si>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</si>
  <si>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</si>
  <si>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</si>
  <si>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</si>
  <si>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</si>
  <si>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</si>
  <si>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</si>
  <si>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</si>
  <si>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</si>
  <si>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</si>
  <si>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</si>
  <si>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</si>
  <si>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</si>
  <si>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</si>
  <si>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</si>
  <si>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</si>
  <si>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</si>
  <si>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</si>
  <si>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</si>
  <si>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</si>
  <si>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</si>
  <si>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</si>
  <si>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</si>
  <si>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</si>
  <si>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</si>
  <si>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</si>
  <si>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</si>
  <si>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</si>
  <si>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</si>
  <si>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</si>
  <si>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</si>
  <si>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</si>
  <si>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</si>
  <si>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</si>
  <si>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</si>
  <si>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</si>
  <si>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</si>
  <si>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</si>
  <si>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</si>
  <si>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</si>
  <si>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</si>
  <si>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</si>
  <si>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</si>
  <si>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</si>
  <si>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</si>
  <si>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</si>
  <si>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</si>
  <si>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</si>
  <si>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</si>
  <si>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</si>
  <si>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</si>
  <si>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</si>
  <si>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</si>
  <si>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</si>
  <si>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</si>
  <si>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</si>
  <si>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</si>
  <si>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</si>
  <si>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</si>
  <si>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</si>
  <si>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</si>
  <si>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</si>
  <si>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</si>
  <si>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</si>
  <si>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</si>
  <si>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</si>
  <si>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</si>
  <si>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</si>
  <si>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</si>
  <si>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</si>
  <si>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</si>
  <si>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</si>
  <si>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</si>
  <si>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</si>
  <si>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</si>
  <si>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</si>
  <si>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</si>
  <si>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</si>
  <si>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</si>
  <si>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</si>
  <si>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</si>
  <si>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</si>
  <si>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</si>
  <si>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</si>
  <si>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</si>
  <si>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</si>
  <si>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</si>
  <si>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</si>
  <si>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</si>
  <si>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</si>
  <si>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</si>
  <si>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</si>
  <si>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</si>
  <si>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</si>
  <si>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</si>
  <si>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</si>
  <si>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</si>
  <si>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</si>
  <si>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</si>
  <si>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</si>
  <si>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</si>
  <si>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</si>
  <si>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</si>
  <si>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</si>
  <si>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</si>
  <si>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</si>
  <si>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</si>
  <si>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</si>
  <si>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</si>
  <si>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</si>
  <si>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</si>
  <si>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</si>
  <si>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</si>
  <si>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</si>
  <si>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</si>
  <si>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</si>
  <si>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</si>
  <si>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</si>
  <si>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</si>
  <si>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</si>
  <si>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</si>
  <si>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</si>
  <si>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</si>
  <si>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</si>
  <si>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</si>
  <si>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</si>
  <si>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</si>
  <si>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</si>
  <si>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</si>
  <si>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</si>
  <si>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</si>
  <si>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</si>
  <si>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</si>
  <si>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</si>
  <si>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</si>
  <si>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</si>
  <si>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</si>
  <si>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</si>
  <si>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</si>
  <si>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</si>
  <si>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</si>
  <si>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</si>
  <si>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</si>
  <si>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</si>
  <si>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</si>
  <si>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</si>
  <si>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</si>
  <si>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</si>
  <si>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</si>
  <si>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</si>
  <si>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</si>
  <si>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</si>
  <si>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</si>
  <si>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</si>
  <si>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</si>
  <si>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</si>
  <si>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</si>
  <si>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</si>
  <si>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</si>
  <si>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</si>
  <si>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</si>
  <si>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</si>
  <si>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</si>
  <si>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</si>
  <si>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</si>
  <si>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</si>
  <si>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</si>
  <si>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</si>
  <si>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</si>
  <si>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</si>
  <si>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</si>
  <si>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</si>
  <si>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</si>
  <si>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</si>
  <si>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</si>
  <si>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</si>
  <si>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</si>
  <si>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</si>
  <si>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</si>
  <si>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</si>
  <si>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</si>
  <si>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</si>
  <si>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</si>
  <si>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</si>
  <si>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</si>
  <si>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</si>
  <si>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</si>
  <si>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</si>
  <si>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</si>
  <si>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</si>
  <si>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</si>
  <si>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</si>
  <si>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</si>
  <si>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</si>
  <si>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</si>
  <si>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</si>
  <si>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</si>
  <si>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</si>
  <si>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</si>
  <si>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</si>
  <si>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</si>
  <si>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</si>
  <si>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</si>
  <si>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</si>
  <si>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</si>
  <si>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</si>
  <si>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</si>
  <si>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</si>
  <si>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</si>
  <si>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</si>
  <si>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</si>
  <si>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</si>
  <si>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</si>
  <si>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</si>
  <si>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</si>
  <si>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</si>
  <si>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</si>
  <si>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</si>
  <si>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</si>
  <si>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</si>
  <si>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</si>
  <si>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</si>
  <si>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</si>
  <si>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</si>
  <si>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</si>
  <si>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</si>
  <si>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</si>
  <si>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</si>
  <si>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</si>
  <si>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</si>
  <si>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</si>
  <si>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</si>
  <si>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</si>
  <si>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</si>
  <si>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</si>
  <si>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</si>
  <si>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</si>
  <si>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</si>
  <si>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</si>
  <si>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</si>
  <si>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</si>
  <si>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</si>
  <si>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</si>
  <si>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</si>
  <si>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</si>
  <si>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</si>
  <si>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</si>
  <si>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</si>
  <si>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</si>
  <si>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</si>
  <si>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</si>
  <si>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</si>
  <si>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</si>
  <si>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</si>
  <si>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</si>
  <si>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</si>
  <si>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</si>
  <si>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</si>
  <si>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</si>
  <si>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</si>
  <si>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</si>
  <si>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</si>
  <si>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</si>
  <si>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</si>
  <si>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</si>
  <si>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</si>
  <si>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</si>
  <si>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</si>
  <si>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</si>
  <si>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</si>
  <si>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</si>
  <si>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</si>
  <si>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</si>
  <si>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</si>
  <si>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</si>
  <si>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</si>
  <si>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</si>
  <si>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</si>
  <si>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</si>
  <si>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</si>
  <si>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</si>
  <si>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</si>
  <si>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</si>
  <si>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</si>
  <si>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</si>
  <si>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</si>
  <si>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</si>
  <si>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</si>
  <si>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</si>
  <si>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</si>
  <si>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</si>
  <si>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</si>
  <si>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</si>
  <si>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</si>
  <si>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</si>
  <si>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</si>
  <si>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</si>
  <si>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</si>
  <si>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</si>
  <si>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</si>
  <si>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</si>
  <si>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</si>
  <si>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</si>
  <si>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</si>
  <si>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</si>
  <si>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</si>
  <si>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</si>
  <si>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</si>
  <si>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</si>
  <si>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</si>
  <si>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</si>
  <si>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</si>
  <si>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</si>
  <si>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</si>
  <si>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</si>
  <si>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</si>
  <si>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</si>
  <si>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</si>
  <si>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</si>
  <si>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</si>
  <si>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</si>
  <si>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</si>
  <si>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</si>
  <si>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</si>
  <si>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</si>
  <si>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</si>
  <si>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</si>
  <si>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</si>
  <si>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</si>
  <si>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</si>
  <si>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</si>
  <si>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</si>
  <si>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</si>
  <si>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</si>
  <si>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</si>
  <si>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</si>
  <si>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</si>
  <si>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</si>
  <si>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</si>
  <si>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</si>
  <si>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</si>
  <si>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</si>
  <si>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</si>
  <si>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</si>
  <si>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</si>
  <si>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</si>
  <si>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</si>
  <si>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</si>
  <si>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</si>
  <si>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</si>
  <si>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</si>
  <si>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</si>
  <si>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</si>
  <si>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</si>
  <si>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</si>
  <si>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</si>
  <si>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</si>
  <si>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</si>
  <si>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</si>
  <si>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</si>
  <si>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</si>
  <si>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</si>
  <si>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</si>
  <si>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</si>
  <si>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</si>
  <si>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</si>
  <si>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</si>
  <si>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</si>
  <si>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</si>
  <si>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</si>
  <si>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</si>
  <si>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</si>
  <si>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</si>
  <si>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</si>
  <si>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</si>
  <si>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</si>
  <si>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</si>
  <si>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</si>
  <si>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</si>
  <si>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</si>
  <si>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</si>
  <si>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</si>
  <si>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</si>
  <si>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</si>
  <si>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</si>
  <si>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</si>
  <si>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</si>
  <si>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</si>
  <si>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</si>
  <si>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</si>
  <si>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</si>
  <si>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</si>
  <si>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</si>
  <si>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</si>
  <si>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</si>
  <si>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</si>
  <si>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</si>
  <si>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</si>
  <si>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</si>
  <si>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</si>
  <si>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</si>
  <si>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</si>
  <si>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</si>
  <si>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</si>
  <si>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</si>
  <si>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</si>
  <si>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</si>
  <si>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</si>
  <si>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</si>
  <si>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</si>
  <si>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</si>
  <si>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</si>
  <si>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</si>
  <si>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</si>
  <si>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</si>
  <si>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</si>
  <si>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</si>
  <si>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</si>
  <si>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</si>
  <si>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</si>
  <si>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</si>
  <si>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</si>
  <si>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</si>
  <si>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</si>
  <si>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</si>
  <si>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</si>
  <si>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</si>
  <si>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</si>
  <si>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</si>
  <si>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</si>
  <si>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</si>
  <si>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</si>
  <si>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</si>
  <si>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</si>
  <si>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</si>
  <si>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</si>
  <si>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</si>
  <si>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</si>
  <si>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</si>
  <si>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</si>
  <si>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</si>
  <si>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</si>
  <si>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</si>
  <si>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</si>
  <si>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</si>
  <si>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</si>
  <si>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</si>
  <si>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</si>
  <si>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</si>
  <si>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</si>
  <si>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</si>
  <si>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</si>
  <si>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</si>
  <si>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</si>
  <si>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</si>
  <si>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</si>
  <si>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</si>
  <si>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</si>
  <si>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</si>
  <si>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</si>
  <si>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</si>
  <si>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</si>
  <si>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</si>
  <si>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</si>
  <si>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</si>
  <si>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</si>
  <si>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</si>
  <si>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</si>
  <si>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</si>
  <si>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</si>
  <si>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</si>
  <si>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</si>
  <si>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</si>
  <si>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</si>
  <si>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</si>
  <si>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</si>
  <si>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</si>
  <si>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</si>
  <si>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</si>
  <si>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</si>
  <si>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</si>
  <si>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</si>
  <si>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</si>
  <si>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</si>
  <si>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</si>
  <si>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</si>
  <si>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</si>
  <si>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</si>
  <si>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</si>
  <si>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</si>
  <si>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</si>
  <si>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</si>
  <si>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</si>
  <si>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</si>
  <si>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</si>
  <si>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</si>
  <si>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</si>
  <si>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</si>
  <si>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</si>
  <si>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</si>
  <si>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</si>
  <si>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</si>
  <si>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</si>
  <si>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</si>
  <si>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</si>
  <si>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</si>
  <si>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</si>
  <si>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</si>
  <si>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</si>
  <si>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</si>
  <si>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</si>
  <si>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</si>
  <si>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</si>
  <si>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</si>
  <si>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</si>
  <si>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</si>
  <si>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</si>
  <si>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</si>
  <si>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</si>
  <si>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</si>
  <si>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</si>
  <si>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</si>
  <si>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</si>
  <si>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</si>
  <si>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</si>
  <si>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</si>
  <si>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</si>
  <si>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</si>
  <si>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</si>
  <si>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</si>
  <si>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</si>
  <si>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</si>
  <si>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</si>
  <si>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</si>
  <si>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</si>
  <si>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</si>
  <si>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</si>
  <si>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</si>
  <si>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</si>
  <si>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</si>
  <si>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</si>
  <si>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</si>
  <si>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</si>
  <si>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</si>
  <si>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</si>
  <si>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</si>
  <si>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</si>
  <si>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</si>
  <si>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</si>
  <si>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</si>
  <si>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</si>
  <si>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</si>
  <si>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</si>
  <si>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</si>
  <si>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</si>
  <si>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</si>
  <si>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</si>
  <si>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</si>
  <si>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</si>
  <si>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</si>
  <si>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</si>
  <si>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</si>
  <si>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</si>
  <si>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</si>
  <si>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</si>
  <si>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</si>
  <si>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</si>
  <si>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</si>
  <si>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</si>
  <si>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</si>
  <si>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</si>
  <si>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</si>
  <si>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</si>
  <si>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</si>
  <si>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</si>
  <si>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</si>
  <si>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</si>
  <si>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</si>
  <si>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</si>
  <si>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</si>
  <si>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</si>
  <si>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</si>
  <si>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</si>
  <si>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</si>
  <si>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</si>
  <si>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</si>
  <si>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</si>
  <si>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</si>
  <si>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</si>
  <si>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</si>
  <si>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</si>
  <si>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</si>
  <si>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</si>
  <si>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</si>
  <si>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</si>
  <si>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</si>
  <si>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</si>
  <si>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</si>
  <si>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</si>
  <si>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</si>
  <si>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</si>
  <si>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</si>
  <si>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</si>
  <si>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</si>
  <si>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</si>
  <si>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</si>
  <si>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</si>
  <si>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</si>
  <si>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</si>
  <si>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</si>
  <si>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</si>
  <si>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</si>
  <si>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</si>
  <si>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</si>
  <si>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</si>
  <si>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</si>
  <si>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</si>
  <si>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</si>
  <si>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</si>
  <si>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</si>
  <si>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</si>
  <si>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</si>
  <si>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</si>
  <si>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</si>
  <si>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</si>
  <si>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</si>
  <si>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</si>
  <si>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</si>
  <si>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</si>
  <si>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</si>
  <si>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</si>
  <si>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</si>
  <si>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</si>
  <si>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</si>
  <si>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</si>
  <si>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</si>
  <si>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</si>
  <si>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</si>
  <si>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</si>
  <si>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</si>
  <si>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</si>
  <si>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</si>
  <si>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</si>
  <si>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</si>
  <si>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</si>
  <si>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</si>
  <si>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</si>
  <si>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</si>
  <si>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</si>
  <si>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</si>
  <si>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</si>
  <si>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</si>
  <si>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</si>
  <si>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</si>
  <si>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</si>
  <si>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</si>
  <si>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</si>
  <si>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</si>
  <si>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</si>
  <si>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</si>
  <si>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</si>
  <si>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</si>
  <si>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</si>
  <si>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</si>
  <si>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</si>
  <si>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</si>
  <si>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</si>
  <si>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</si>
  <si>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</si>
  <si>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</si>
  <si>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</si>
  <si>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</si>
  <si>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</si>
  <si>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</si>
  <si>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</si>
  <si>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</si>
  <si>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</si>
  <si>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</si>
  <si>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</si>
  <si>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</si>
  <si>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</si>
  <si>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</si>
  <si>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</si>
  <si>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</si>
  <si>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</si>
  <si>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</si>
  <si>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</si>
  <si>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</si>
  <si>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</si>
  <si>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</si>
  <si>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</si>
  <si>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</si>
  <si>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</si>
  <si>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</si>
  <si>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</si>
  <si>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</si>
  <si>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</si>
  <si>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</si>
  <si>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</si>
  <si>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</si>
  <si>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</si>
  <si>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</si>
  <si>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</si>
  <si>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</si>
  <si>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</si>
  <si>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</si>
  <si>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</si>
  <si>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</si>
  <si>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</si>
  <si>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</si>
  <si>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</si>
  <si>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</si>
  <si>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</si>
  <si>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</si>
  <si>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</si>
  <si>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</si>
  <si>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</si>
  <si>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</si>
  <si>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</si>
  <si>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</si>
  <si>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</si>
  <si>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</si>
  <si>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</si>
  <si>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</si>
  <si>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</si>
  <si>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</si>
  <si>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</si>
  <si>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</si>
  <si>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</si>
  <si>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</si>
  <si>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</si>
  <si>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</si>
  <si>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</si>
  <si>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</si>
  <si>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</si>
  <si>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</si>
  <si>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</si>
  <si>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</si>
  <si>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</si>
  <si>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</si>
  <si>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</si>
  <si>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</si>
  <si>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</si>
  <si>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</si>
  <si>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</si>
  <si>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</si>
  <si>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</si>
  <si>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</si>
  <si>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</si>
  <si>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</si>
  <si>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</si>
  <si>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</si>
  <si>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</si>
  <si>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</si>
  <si>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</si>
  <si>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</si>
  <si>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</si>
  <si>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</si>
  <si>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</si>
  <si>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</si>
  <si>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</si>
  <si>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</si>
  <si>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</si>
  <si>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</si>
  <si>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</si>
  <si>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</si>
  <si>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</si>
  <si>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</si>
  <si>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</si>
  <si>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</si>
  <si>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</si>
  <si>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</si>
  <si>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</si>
  <si>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</si>
  <si>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</si>
  <si>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</si>
  <si>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</si>
  <si>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</si>
  <si>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</si>
  <si>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</si>
  <si>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</si>
  <si>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</si>
  <si>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</si>
  <si>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</si>
  <si>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</si>
  <si>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</si>
  <si>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</si>
  <si>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</si>
  <si>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</si>
  <si>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</si>
  <si>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</si>
  <si>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</si>
  <si>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</si>
  <si>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</si>
  <si>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</si>
  <si>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</si>
  <si>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</si>
  <si>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</si>
  <si>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</si>
  <si>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</si>
  <si>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</si>
  <si>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</si>
  <si>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</si>
  <si>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</si>
  <si>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</si>
  <si>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</si>
  <si>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</si>
  <si>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</si>
  <si>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</si>
  <si>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</si>
  <si>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</si>
  <si>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</si>
  <si>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</si>
  <si>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</si>
  <si>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</si>
  <si>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</si>
  <si>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</si>
  <si>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</si>
  <si>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</si>
  <si>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</si>
  <si>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</si>
  <si>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</si>
  <si>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</si>
  <si>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</si>
  <si>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</si>
  <si>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</si>
  <si>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</si>
  <si>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</si>
  <si>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</si>
  <si>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</si>
  <si>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</si>
  <si>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</si>
  <si>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</si>
  <si>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</si>
  <si>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</si>
  <si>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</si>
  <si>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</si>
  <si>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</si>
  <si>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</si>
  <si>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</si>
  <si>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</si>
  <si>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</si>
  <si>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</si>
  <si>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</si>
  <si>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</si>
  <si>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</si>
  <si>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</si>
  <si>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</si>
  <si>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</si>
  <si>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</si>
  <si>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</si>
  <si>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</si>
  <si>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</si>
  <si>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</si>
  <si>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</si>
  <si>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</si>
  <si>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</si>
  <si>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</si>
  <si>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</si>
  <si>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</si>
  <si>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</si>
  <si>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</si>
  <si>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</si>
  <si>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</si>
  <si>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</si>
  <si>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</si>
  <si>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</si>
  <si>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</si>
  <si>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</si>
  <si>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</si>
  <si>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</si>
  <si>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</si>
  <si>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</si>
  <si>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</si>
  <si>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</si>
  <si>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</si>
  <si>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</si>
  <si>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</si>
  <si>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</si>
  <si>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</si>
  <si>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</si>
  <si>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</si>
  <si>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</si>
  <si>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</si>
  <si>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</si>
  <si>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</si>
  <si>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</si>
  <si>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</si>
  <si>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</si>
  <si>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</si>
  <si>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</si>
  <si>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</si>
  <si>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</si>
  <si>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</si>
  <si>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</si>
  <si>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</si>
  <si>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</si>
  <si>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</si>
  <si>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</si>
  <si>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</si>
  <si>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</si>
  <si>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</si>
  <si>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</si>
  <si>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</si>
  <si>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</si>
  <si>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</si>
  <si>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</si>
  <si>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</si>
  <si>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</si>
  <si>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</si>
  <si>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</si>
  <si>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</si>
  <si>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</si>
  <si>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</si>
  <si>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</si>
  <si>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</si>
  <si>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</si>
  <si>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</si>
  <si>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</si>
  <si>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</si>
  <si>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</si>
  <si>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</si>
  <si>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</si>
  <si>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</si>
  <si>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</si>
  <si>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</si>
  <si>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</si>
  <si>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</si>
  <si>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</si>
  <si>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</si>
  <si>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</si>
  <si>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</si>
  <si>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</si>
  <si>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</si>
  <si>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</si>
  <si>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</si>
  <si>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</si>
  <si>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</si>
  <si>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</si>
  <si>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</si>
  <si>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</si>
  <si>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</si>
  <si>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</si>
  <si>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</si>
  <si>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</si>
  <si>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</si>
  <si>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</si>
  <si>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</si>
  <si>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</si>
  <si>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</si>
  <si>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</si>
  <si>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</si>
  <si>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</si>
  <si>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</si>
  <si>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</si>
  <si>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</si>
  <si>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</si>
  <si>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</si>
  <si>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</si>
  <si>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</si>
  <si>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</si>
  <si>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</si>
  <si>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</si>
  <si>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</si>
  <si>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</si>
  <si>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</si>
  <si>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</si>
  <si>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</si>
  <si>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</si>
  <si>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</si>
  <si>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</si>
  <si>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</si>
  <si>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</si>
  <si>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</si>
  <si>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</si>
  <si>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</si>
  <si>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</si>
  <si>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</si>
  <si>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</si>
  <si>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</si>
  <si>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</si>
  <si>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</si>
  <si>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</si>
  <si>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</si>
  <si>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</si>
  <si>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</si>
  <si>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</si>
  <si>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</si>
  <si>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</si>
  <si>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</si>
  <si>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</si>
  <si>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</si>
  <si>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</si>
  <si>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</si>
  <si>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</si>
  <si>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</si>
  <si>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</si>
  <si>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</si>
  <si>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</si>
  <si>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</si>
  <si>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</si>
  <si>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</si>
  <si>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</si>
  <si>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</si>
  <si>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</si>
  <si>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</si>
  <si>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</si>
  <si>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</si>
  <si>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</si>
  <si>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</si>
  <si>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</si>
  <si>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</si>
  <si>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</si>
  <si>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</si>
  <si>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</si>
  <si>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</si>
  <si>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</si>
  <si>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</si>
  <si>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</si>
  <si>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</si>
  <si>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</si>
  <si>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</si>
  <si>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</si>
  <si>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</si>
  <si>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</si>
  <si>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</si>
  <si>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</si>
  <si>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</si>
  <si>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</si>
  <si>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</si>
  <si>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</si>
  <si>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</si>
  <si>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</si>
  <si>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</si>
  <si>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</si>
  <si>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</si>
  <si>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</si>
  <si>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</si>
  <si>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</si>
  <si>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</si>
  <si>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</si>
  <si>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</si>
  <si>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</si>
  <si>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</si>
  <si>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</si>
  <si>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</si>
  <si>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</si>
  <si>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</si>
  <si>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</si>
  <si>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</si>
  <si>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</si>
  <si>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</si>
  <si>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</si>
  <si>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</si>
  <si>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</si>
  <si>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</si>
  <si>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</si>
  <si>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</si>
  <si>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</si>
  <si>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</si>
  <si>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</si>
  <si>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</si>
  <si>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</si>
  <si>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</si>
  <si>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</si>
  <si>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</si>
  <si>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</si>
  <si>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</si>
  <si>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</si>
  <si>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</si>
  <si>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</si>
  <si>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</si>
  <si>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</si>
  <si>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</si>
  <si>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</si>
  <si>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</si>
  <si>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</si>
  <si>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</si>
  <si>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</si>
  <si>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</si>
  <si>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</si>
  <si>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</si>
  <si>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</si>
  <si>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</si>
  <si>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</si>
  <si>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</si>
  <si>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</si>
  <si>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</si>
  <si>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</si>
  <si>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</si>
  <si>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</si>
  <si>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</si>
  <si>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</si>
  <si>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</si>
  <si>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</si>
  <si>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</si>
  <si>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</si>
  <si>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</si>
  <si>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</si>
  <si>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</si>
  <si>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</si>
  <si>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</si>
  <si>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</si>
  <si>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</si>
  <si>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</si>
  <si>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</si>
  <si>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</si>
  <si>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</si>
  <si>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</si>
  <si>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</si>
  <si>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</si>
  <si>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</si>
  <si>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</si>
  <si>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</si>
  <si>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</si>
  <si>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</si>
  <si>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</si>
  <si>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</si>
  <si>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</si>
  <si>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</si>
  <si>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</si>
  <si>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</si>
  <si>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</si>
  <si>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</si>
  <si>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</si>
  <si>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</si>
  <si>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</si>
  <si>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</si>
  <si>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</si>
  <si>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</si>
  <si>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</si>
  <si>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</si>
  <si>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</si>
  <si>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</si>
  <si>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</si>
  <si>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</si>
  <si>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</si>
  <si>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</si>
  <si>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</si>
  <si>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</si>
  <si>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</si>
  <si>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</si>
  <si>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</si>
  <si>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</si>
  <si>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</si>
  <si>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</si>
  <si>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</si>
  <si>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</si>
  <si>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</si>
  <si>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</si>
  <si>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</si>
  <si>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</si>
  <si>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</si>
  <si>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</si>
  <si>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</si>
  <si>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</si>
  <si>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</si>
  <si>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</si>
  <si>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</si>
  <si>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</si>
  <si>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</si>
  <si>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</si>
  <si>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</si>
  <si>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</si>
  <si>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</si>
  <si>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</si>
  <si>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</si>
  <si>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</si>
  <si>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</si>
  <si>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</si>
  <si>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</si>
  <si>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</si>
  <si>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</si>
  <si>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</si>
  <si>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</si>
  <si>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</si>
  <si>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</si>
  <si>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</si>
  <si>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</si>
  <si>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</si>
  <si>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</si>
  <si>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</si>
  <si>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</si>
  <si>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</si>
  <si>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</si>
  <si>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</si>
  <si>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</si>
  <si>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</si>
  <si>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</si>
  <si>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</si>
  <si>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</si>
  <si>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</si>
  <si>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</si>
  <si>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</si>
  <si>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</si>
  <si>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</si>
  <si>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</si>
  <si>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</si>
  <si>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</si>
  <si>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</si>
  <si>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</si>
  <si>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</si>
  <si>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</si>
  <si>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</si>
  <si>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</si>
  <si>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</si>
  <si>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</si>
  <si>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</si>
  <si>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</si>
  <si>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</si>
  <si>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</si>
  <si>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</si>
  <si>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</si>
  <si>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</si>
  <si>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</si>
  <si>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</si>
  <si>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</si>
  <si>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</si>
  <si>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</si>
  <si>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</si>
  <si>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</si>
  <si>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</si>
  <si>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</si>
  <si>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</si>
  <si>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</si>
  <si>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</si>
  <si>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</si>
  <si>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</si>
  <si>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</si>
  <si>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</si>
  <si>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</si>
  <si>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</si>
  <si>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</si>
  <si>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</si>
  <si>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</si>
  <si>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</si>
  <si>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</si>
  <si>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</si>
  <si>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</si>
  <si>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</si>
  <si>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</si>
  <si>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</si>
  <si>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</si>
  <si>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</si>
  <si>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</si>
  <si>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</si>
  <si>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</si>
  <si>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</si>
  <si>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</si>
  <si>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</si>
  <si>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</si>
  <si>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</si>
  <si>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</si>
  <si>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</si>
  <si>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</si>
  <si>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</si>
  <si>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</si>
  <si>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</si>
  <si>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</si>
  <si>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</si>
  <si>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</si>
  <si>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</si>
  <si>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</si>
  <si>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</si>
  <si>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</si>
  <si>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</si>
  <si>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</si>
  <si>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</si>
  <si>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</si>
  <si>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</si>
  <si>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</si>
  <si>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</si>
  <si>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</si>
  <si>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</si>
  <si>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</si>
  <si>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</si>
  <si>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</si>
  <si>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</si>
  <si>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</si>
  <si>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</si>
  <si>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</si>
  <si>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</si>
  <si>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</si>
  <si>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</si>
  <si>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</si>
  <si>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</si>
  <si>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</si>
  <si>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</si>
  <si>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</si>
  <si>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</si>
  <si>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</si>
  <si>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</si>
  <si>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</si>
  <si>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</si>
  <si>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</si>
  <si>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</si>
  <si>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</si>
  <si>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</si>
  <si>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</si>
  <si>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</si>
  <si>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</si>
  <si>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</si>
  <si>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</si>
  <si>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</si>
  <si>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</si>
  <si>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</si>
  <si>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</si>
  <si>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</si>
  <si>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</si>
  <si>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</si>
  <si>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</si>
  <si>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</si>
  <si>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</si>
  <si>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</si>
  <si>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</si>
  <si>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</si>
  <si>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</si>
  <si>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</si>
  <si>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</si>
  <si>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</si>
  <si>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</si>
  <si>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</si>
  <si>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</si>
  <si>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</si>
  <si>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</si>
  <si>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</si>
  <si>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</si>
  <si>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</si>
  <si>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</si>
  <si>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</si>
  <si>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</si>
  <si>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</si>
  <si>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</si>
  <si>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</si>
  <si>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</si>
  <si>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</si>
  <si>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</si>
  <si>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country</t>
  </si>
  <si>
    <t>Row Labels</t>
  </si>
  <si>
    <t>Grand Total</t>
  </si>
  <si>
    <t>Column Labels</t>
  </si>
  <si>
    <t xml:space="preserve">percent funded </t>
  </si>
  <si>
    <t>Count of parent category</t>
  </si>
  <si>
    <t>date create conv</t>
  </si>
  <si>
    <t>date end conv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</si>
  <si>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</si>
  <si>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</si>
  <si>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</si>
  <si>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</si>
  <si>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</si>
  <si>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</si>
  <si>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</si>
  <si>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</si>
  <si>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</si>
  <si>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</si>
  <si>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</si>
  <si>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</si>
  <si>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</si>
  <si>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</si>
  <si>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</si>
  <si>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</si>
  <si>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</si>
  <si>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</si>
  <si>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</si>
  <si>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</si>
  <si>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</si>
  <si>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</si>
  <si>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</si>
  <si>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</si>
  <si>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</si>
  <si>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</si>
  <si>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</si>
  <si>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</si>
  <si>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49999</t>
  </si>
  <si>
    <t>Greater than or equal to 50000</t>
  </si>
  <si>
    <t>(All)</t>
  </si>
  <si>
    <t>Successful</t>
  </si>
  <si>
    <t>Failed</t>
  </si>
  <si>
    <t>(Multiple Items)</t>
  </si>
  <si>
    <t>I believe Mean is better for this data since we needed to find the total number of successful and failed.</t>
  </si>
  <si>
    <t xml:space="preserve">With the variability I would give it to successful since there are many different numbers and there is more success so you can try to figure out more with that data set.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</si>
</sst>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164" fontId="0" fillId="0" borderId="0" xfId="0" applyNumberFormat="1"/>
    <xf numFmtId="1" fontId="0" fillId="0" borderId="0" xfId="0" applyNumberFormat="1"/>
    <xf numFmtId="0" fontId="16" fillId="0" borderId="0" xfId="0" applyFont="1"/>
    <xf numFmtId="0" fontId="17" fillId="0" borderId="0" xfId="0" applyFont="1"/>
    <xf numFmtId="9" fontId="0" fillId="0" borderId="0" xfId="42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265644426025668E-2"/>
          <c:y val="1.9933554817275746E-2"/>
          <c:w val="0.78106178339549659"/>
          <c:h val="0.78622675072592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6-9246-8478-8825E3FB2879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76-9246-8478-8825E3FB2879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E76-9246-8478-8825E3FB2879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E76-9246-8478-8825E3FB2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100"/>
        <c:axId val="1676496"/>
        <c:axId val="1678496"/>
      </c:barChart>
      <c:catAx>
        <c:axId val="16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96"/>
        <c:crosses val="autoZero"/>
        <c:auto val="1"/>
        <c:lblAlgn val="ctr"/>
        <c:lblOffset val="100"/>
        <c:noMultiLvlLbl val="0"/>
      </c:catAx>
      <c:valAx>
        <c:axId val="16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1-0446-83FC-8DE9E8239B0F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1-0446-83FC-8DE9E8239B0F}"/>
            </c:ext>
          </c:extLst>
        </c:ser>
        <c:ser>
          <c:idx val="2"/>
          <c:order val="2"/>
          <c:tx>
            <c:strRef>
              <c:f>'Pivot Table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71-0446-83FC-8DE9E8239B0F}"/>
            </c:ext>
          </c:extLst>
        </c:ser>
        <c:ser>
          <c:idx val="3"/>
          <c:order val="3"/>
          <c:tx>
            <c:strRef>
              <c:f>'Pivot Table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71-0446-83FC-8DE9E8239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7908703"/>
        <c:axId val="1724064335"/>
      </c:barChart>
      <c:catAx>
        <c:axId val="175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64335"/>
        <c:crosses val="autoZero"/>
        <c:auto val="1"/>
        <c:lblAlgn val="ctr"/>
        <c:lblOffset val="100"/>
        <c:noMultiLvlLbl val="0"/>
      </c:catAx>
      <c:valAx>
        <c:axId val="172406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0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'Pivot Table 3'!$B$3:$B$4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D-3645-9309-6BC6448C8671}"/>
            </c:ext>
          </c:extLst>
        </c:ser>
        <c:ser>
          <c:idx val="1"/>
          <c:order val="1"/>
          <c:tx>
            <c:strRef>
              <c:f>'Pivot Table 3'!$C$3:$C$4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D-3645-9309-6BC6448C8671}"/>
            </c:ext>
          </c:extLst>
        </c:ser>
        <c:ser>
          <c:idx val="2"/>
          <c:order val="2"/>
          <c:tx>
            <c:strRef>
              <c:f>'Pivot Table 3'!$D$3:$D$4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D-3645-9309-6BC6448C8671}"/>
            </c:ext>
          </c:extLst>
        </c:ser>
        <c:ser>
          <c:idx val="3"/>
          <c:order val="3"/>
          <c:tx>
            <c:strRef>
              <c:f>'Pivot Table 3'!$E$3:$E$4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1D-3645-9309-6BC6448C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159023"/>
        <c:axId val="1883512143"/>
      </c:lineChart>
      <c:catAx>
        <c:axId val="13711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12143"/>
        <c:crosses val="autoZero"/>
        <c:auto val="1"/>
        <c:lblAlgn val="ctr"/>
        <c:lblOffset val="100"/>
        <c:noMultiLvlLbl val="0"/>
      </c:catAx>
      <c:valAx>
        <c:axId val="18835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Analysis'!$B$2:$B$12</c:f>
              <c:numCache>
                <c:formatCode>General</c:formatCode>
                <c:ptCount val="11"/>
                <c:pt idx="0">
                  <c:v>36</c:v>
                </c:pt>
                <c:pt idx="1">
                  <c:v>184</c:v>
                </c:pt>
                <c:pt idx="2">
                  <c:v>157</c:v>
                </c:pt>
                <c:pt idx="3">
                  <c:v>12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19</c:v>
                </c:pt>
                <c:pt idx="1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4-9B45-B5F6-4DBDB04C76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Analysis'!$C$2:$C$12</c:f>
              <c:numCache>
                <c:formatCode>General</c:formatCode>
                <c:ptCount val="11"/>
                <c:pt idx="0">
                  <c:v>21</c:v>
                </c:pt>
                <c:pt idx="1">
                  <c:v>37</c:v>
                </c:pt>
                <c:pt idx="2">
                  <c:v>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4-9B45-B5F6-4DBDB04C76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4-9B45-B5F6-4DBDB04C76A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Analysis'!$E$2:$E$12</c:f>
              <c:numCache>
                <c:formatCode>General</c:formatCode>
                <c:ptCount val="11"/>
                <c:pt idx="0">
                  <c:v>58</c:v>
                </c:pt>
                <c:pt idx="1">
                  <c:v>223</c:v>
                </c:pt>
                <c:pt idx="2">
                  <c:v>307</c:v>
                </c:pt>
                <c:pt idx="3">
                  <c:v>12</c:v>
                </c:pt>
                <c:pt idx="4">
                  <c:v>10</c:v>
                </c:pt>
                <c:pt idx="5">
                  <c:v>5</c:v>
                </c:pt>
                <c:pt idx="6">
                  <c:v>13</c:v>
                </c:pt>
                <c:pt idx="7">
                  <c:v>7</c:v>
                </c:pt>
                <c:pt idx="8">
                  <c:v>11</c:v>
                </c:pt>
                <c:pt idx="9">
                  <c:v>25</c:v>
                </c:pt>
                <c:pt idx="10">
                  <c:v>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4-9B45-B5F6-4DBDB04C7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52959"/>
        <c:axId val="1585377631"/>
      </c:lineChart>
      <c:catAx>
        <c:axId val="158625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77631"/>
        <c:crosses val="autoZero"/>
        <c:auto val="1"/>
        <c:lblAlgn val="ctr"/>
        <c:lblOffset val="100"/>
        <c:noMultiLvlLbl val="0"/>
      </c:catAx>
      <c:valAx>
        <c:axId val="158537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5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63500</xdr:rowOff>
    </xdr:from>
    <xdr:to>
      <xdr:col>13</xdr:col>
      <xdr:colOff>495300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60919-E1E4-3E52-FEE9-1D456616D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1</xdr:row>
      <xdr:rowOff>190500</xdr:rowOff>
    </xdr:from>
    <xdr:to>
      <xdr:col>24</xdr:col>
      <xdr:colOff>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8ED08-AB20-BC53-9DBD-A995A23FF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134599</xdr:colOff>
      <xdr:row>1</xdr:row>
      <xdr:rowOff>202332</xdr:rowOff>
    </xdr:from>
    <xdr:to>
      <xdr:col>9</xdr:col>
      <xdr:colOff>119402</xdr:colOff>
      <xdr:row>17</xdr:row>
      <xdr:rowOff>65129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60E06-7A75-9E71-9CF4-FD0FDECBB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17</xdr:row>
      <xdr:rowOff>88900</xdr:rowOff>
    </xdr:from>
    <xdr:to>
      <xdr:col>5</xdr:col>
      <xdr:colOff>12700</xdr:colOff>
      <xdr:row>34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27F7FF-EDCD-54D9-469C-69250E9B4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0.542985879627" createdVersion="8" refreshedVersion="8" minRefreshableVersion="3" recordCount="1001" xr:uid="{CC085EC4-EF66-8E42-B88D-FA485918DAF8}">
  <cacheSource type="worksheet">
    <worksheetSource ref="A1:T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2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containsInteger="1" minValue="0" maxValue="0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category &amp; sub-category2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0.572846643518" createdVersion="8" refreshedVersion="8" minRefreshableVersion="3" recordCount="1001" xr:uid="{6CBF231A-793F-314B-BFAB-DC350F251E35}">
  <cacheSource type="worksheet">
    <worksheetSource ref="A1:U1048576" sheet="Crowdfunding"/>
  </cacheSource>
  <cacheFields count="19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8" count="420">
        <n v="0"/>
        <n v="1040"/>
        <n v="131"/>
        <n v="58"/>
        <n v="69"/>
        <n v="173"/>
        <n v="20"/>
        <n v="327"/>
        <n v="19"/>
        <n v="51"/>
        <n v="266"/>
        <n v="48"/>
        <n v="89"/>
        <n v="245"/>
        <n v="66"/>
        <n v="47"/>
        <n v="649"/>
        <n v="159"/>
        <n v="112"/>
        <n v="40"/>
        <n v="128"/>
        <n v="332"/>
        <n v="216"/>
        <n v="79"/>
        <n v="105"/>
        <n v="328"/>
        <n v="160"/>
        <n v="310"/>
        <n v="86"/>
        <n v="377"/>
        <n v="150"/>
        <n v="157"/>
        <n v="139"/>
        <n v="325"/>
        <n v="50"/>
        <n v="169"/>
        <n v="212"/>
        <n v="443"/>
        <n v="185"/>
        <n v="658"/>
        <n v="114"/>
        <n v="475"/>
        <n v="386"/>
        <n v="189"/>
        <n v="2"/>
        <n v="91"/>
        <n v="34"/>
        <n v="140"/>
        <n v="177"/>
        <n v="143"/>
        <n v="215"/>
        <n v="227"/>
        <n v="275"/>
        <n v="144"/>
        <n v="92"/>
        <n v="722"/>
        <n v="11"/>
        <n v="97"/>
        <n v="236"/>
        <n v="45"/>
        <n v="162"/>
        <n v="254"/>
        <n v="24"/>
        <n v="123"/>
        <n v="108"/>
        <n v="670"/>
        <n v="660"/>
        <n v="122"/>
        <n v="78"/>
        <n v="46"/>
        <n v="300"/>
        <n v="637"/>
        <n v="225"/>
        <n v="1497"/>
        <n v="37"/>
        <n v="132"/>
        <n v="167"/>
        <n v="61"/>
        <n v="260"/>
        <n v="252"/>
        <n v="258"/>
        <n v="60"/>
        <n v="303"/>
        <n v="113"/>
        <n v="217"/>
        <n v="926"/>
        <n v="33"/>
        <n v="196"/>
        <n v="1"/>
        <n v="1021"/>
        <n v="281"/>
        <n v="359"/>
        <n v="186"/>
        <n v="595"/>
        <n v="59"/>
        <n v="14"/>
        <n v="119"/>
        <n v="268"/>
        <n v="376"/>
        <n v="727"/>
        <n v="87"/>
        <n v="88"/>
        <n v="117"/>
        <n v="214"/>
        <n v="149"/>
        <n v="219"/>
        <n v="64"/>
        <n v="18"/>
        <n v="367"/>
        <n v="38"/>
        <n v="3"/>
        <n v="155"/>
        <n v="100"/>
        <n v="116"/>
        <n v="71"/>
        <n v="261"/>
        <n v="96"/>
        <n v="223"/>
        <n v="101"/>
        <n v="230"/>
        <n v="135"/>
        <n v="129"/>
        <n v="17"/>
        <n v="121"/>
        <n v="423"/>
        <n v="65"/>
        <n v="73"/>
        <n v="52"/>
        <n v="220"/>
        <n v="253"/>
        <n v="137"/>
        <n v="415"/>
        <n v="31"/>
        <n v="424"/>
        <n v="10"/>
        <n v="82"/>
        <n v="163"/>
        <n v="894"/>
        <n v="26"/>
        <n v="74"/>
        <n v="416"/>
        <n v="357"/>
        <n v="308"/>
        <n v="293"/>
        <n v="229"/>
        <n v="32"/>
        <n v="23"/>
        <n v="68"/>
        <n v="361"/>
        <n v="63"/>
        <n v="298"/>
        <n v="9"/>
        <n v="53"/>
        <n v="681"/>
        <n v="134"/>
        <n v="431"/>
        <n v="425"/>
        <n v="21"/>
        <n v="67"/>
        <n v="94"/>
        <n v="151"/>
        <n v="195"/>
        <n v="1023"/>
        <n v="44"/>
        <n v="8"/>
        <n v="98"/>
        <n v="93"/>
        <n v="403"/>
        <n v="366"/>
        <n v="168"/>
        <n v="193"/>
        <n v="420"/>
        <n v="76"/>
        <n v="171"/>
        <n v="109"/>
        <n v="41"/>
        <n v="422"/>
        <n v="418"/>
        <n v="127"/>
        <n v="445"/>
        <n v="569"/>
        <n v="509"/>
        <n v="932"/>
        <n v="211"/>
        <n v="273"/>
        <n v="54"/>
        <n v="626"/>
        <n v="184"/>
        <n v="120"/>
        <n v="146"/>
        <n v="597"/>
        <n v="313"/>
        <n v="370"/>
        <n v="362"/>
        <n v="233"/>
        <n v="180"/>
        <n v="27"/>
        <n v="304"/>
        <n v="241"/>
        <n v="1066"/>
        <n v="170"/>
        <n v="581"/>
        <n v="83"/>
        <n v="706"/>
        <n v="209"/>
        <n v="1684"/>
        <n v="456"/>
        <n v="16"/>
        <n v="1339"/>
        <n v="35"/>
        <n v="5"/>
        <n v="1344"/>
        <n v="546"/>
        <n v="286"/>
        <n v="7"/>
        <n v="75"/>
        <n v="203"/>
        <n v="395"/>
        <n v="294"/>
        <n v="15"/>
        <n v="166"/>
        <n v="164"/>
        <n v="90"/>
        <n v="133"/>
        <n v="22"/>
        <n v="199"/>
        <n v="179"/>
        <n v="84"/>
        <n v="1400"/>
        <n v="410"/>
        <n v="36"/>
        <n v="226"/>
        <n v="371"/>
        <n v="1616"/>
        <n v="733"/>
        <n v="592"/>
        <n v="276"/>
        <n v="1591"/>
        <n v="730"/>
        <n v="13"/>
        <n v="183"/>
        <n v="172"/>
        <n v="39"/>
        <n v="228"/>
        <n v="469"/>
        <n v="130"/>
        <n v="717"/>
        <n v="1530"/>
        <n v="315"/>
        <n v="182"/>
        <n v="355"/>
        <n v="104"/>
        <n v="668"/>
        <n v="62"/>
        <n v="43"/>
        <n v="55"/>
        <n v="57"/>
        <n v="287"/>
        <n v="572"/>
        <n v="192"/>
        <n v="1052"/>
        <n v="178"/>
        <n v="161"/>
        <n v="198"/>
        <n v="176"/>
        <n v="511"/>
        <n v="967"/>
        <n v="4"/>
        <n v="56"/>
        <n v="118"/>
        <n v="351"/>
        <n v="141"/>
        <n v="30"/>
        <n v="187"/>
        <n v="575"/>
        <n v="285"/>
        <n v="319"/>
        <n v="365"/>
        <n v="29"/>
        <n v="512"/>
        <n v="81"/>
        <n v="191"/>
        <n v="305"/>
        <n v="723"/>
        <n v="547"/>
        <n v="414"/>
        <n v="70"/>
        <n v="529"/>
        <n v="927"/>
        <n v="42"/>
        <n v="145"/>
        <n v="700"/>
        <n v="99"/>
        <n v="80"/>
        <n v="95"/>
        <n v="502"/>
        <n v="482"/>
        <n v="72"/>
        <n v="265"/>
        <n v="969"/>
        <n v="270"/>
        <n v="284"/>
        <n v="239"/>
        <n v="794"/>
        <n v="369"/>
        <n v="12"/>
        <n v="138"/>
        <n v="204"/>
        <n v="218"/>
        <n v="237"/>
        <n v="111"/>
        <n v="341"/>
        <n v="322"/>
        <n v="950"/>
        <n v="1037"/>
        <n v="154"/>
        <n v="208"/>
        <n v="201"/>
        <n v="206"/>
        <n v="188"/>
        <n v="283"/>
        <n v="419"/>
        <n v="174"/>
        <n v="249"/>
        <n v="28"/>
        <n v="619"/>
        <n v="279"/>
        <n v="77"/>
        <n v="694"/>
        <n v="221"/>
        <n v="126"/>
        <n v="2338"/>
        <n v="508"/>
        <n v="358"/>
        <n v="468"/>
        <n v="1036"/>
        <n v="542"/>
        <n v="429"/>
        <n v="142"/>
        <n v="152"/>
        <n v="446"/>
        <n v="175"/>
        <n v="311"/>
        <n v="158"/>
        <n v="707"/>
        <n v="147"/>
        <n v="1840"/>
        <n v="472"/>
        <n v="517"/>
        <n v="247"/>
        <n v="153"/>
        <n v="156"/>
        <n v="165"/>
        <n v="412"/>
        <n v="527"/>
        <n v="354"/>
        <n v="1179"/>
        <n v="1126"/>
        <n v="712"/>
        <n v="232"/>
        <n v="256"/>
        <n v="772"/>
        <n v="406"/>
        <n v="564"/>
        <n v="655"/>
        <n v="728"/>
        <n v="231"/>
        <n v="49"/>
        <n v="190"/>
        <n v="787"/>
        <n v="106"/>
        <n v="115"/>
        <n v="729"/>
        <n v="25"/>
        <n v="1185"/>
        <n v="125"/>
        <n v="202"/>
        <n v="197"/>
        <n v="107"/>
        <n v="1180"/>
        <n v="264"/>
        <n v="615"/>
        <n v="368"/>
        <n v="1094"/>
        <n v="800"/>
        <n v="291"/>
        <n v="349"/>
        <n v="387"/>
        <n v="457"/>
        <n v="852"/>
        <n v="563"/>
        <n v="338"/>
        <n v="207"/>
        <n v="652"/>
        <n v="102"/>
        <n v="356"/>
        <n v="251"/>
        <n v="347"/>
        <n v="272"/>
        <n v="346"/>
        <n v="543"/>
        <n v="6"/>
        <n v="774"/>
        <n v="407"/>
        <n v="478"/>
        <n v="795"/>
        <n v="488"/>
        <n v="224"/>
        <n v="181"/>
        <n v="1096"/>
        <n v="1109"/>
        <n v="734"/>
        <n v="85"/>
        <n v="296"/>
        <n v="792"/>
        <n v="373"/>
        <n v="864"/>
        <n v="499"/>
        <n v="426"/>
        <m/>
      </sharedItems>
    </cacheField>
    <cacheField name="percent funded " numFmtId="2">
      <sharedItems containsString="0" containsBlank="1" containsNumber="1" minValue="0" maxValue="23.388333333333332" count="987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containsInteger="1" minValue="0" maxValue="0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593232754632" createdVersion="8" refreshedVersion="8" minRefreshableVersion="3" recordCount="1001" xr:uid="{AC3D6BD6-0912-4045-9BE0-0FBA5C5C960B}">
  <cacheSource type="worksheet">
    <worksheetSource ref="H1:U1048576" sheet="Crowdfunding"/>
  </cacheSource>
  <cacheFields count="14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containsInteger="1" minValue="0" maxValue="0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 conv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base="6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 conv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2.492362731478" createdVersion="8" refreshedVersion="8" minRefreshableVersion="3" recordCount="1001" xr:uid="{D06F2E6D-21C5-4246-83A6-968F1E05433B}">
  <cacheSource type="worksheet">
    <worksheetSource ref="H1:I1048576" sheet="Crowdfunding"/>
  </cacheSource>
  <cacheFields count="2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</r>
  <r>
    <n v="1"/>
    <s v="Odom Inc"/>
    <s v="Managed bottom-line architecture"/>
    <n v="1400"/>
    <n v="14560"/>
    <n v="10.4"/>
    <x v="1"/>
    <n v="158"/>
    <m/>
    <x v="1"/>
    <s v="USD"/>
    <n v="1408424400"/>
    <n v="1408597200"/>
    <b v="0"/>
    <b v="1"/>
    <x v="1"/>
    <x v="1"/>
  </r>
  <r>
    <n v="2"/>
    <s v="Melton, Robinson and Fritz"/>
    <s v="Function-based leadingedge pricing structure"/>
    <n v="108400"/>
    <n v="142523"/>
    <n v="1.3147878228782288"/>
    <x v="1"/>
    <n v="1425"/>
    <m/>
    <x v="2"/>
    <s v="AUD"/>
    <n v="1384668000"/>
    <n v="1384840800"/>
    <b v="0"/>
    <b v="0"/>
    <x v="2"/>
    <x v="2"/>
  </r>
  <r>
    <n v="3"/>
    <s v="Mcdonald, Gonzalez and Ross"/>
    <s v="Vision-oriented fresh-thinking conglomeration"/>
    <n v="4200"/>
    <n v="2477"/>
    <n v="0.58976190476190471"/>
    <x v="0"/>
    <n v="24"/>
    <m/>
    <x v="1"/>
    <s v="USD"/>
    <n v="1565499600"/>
    <n v="1568955600"/>
    <b v="0"/>
    <b v="0"/>
    <x v="1"/>
    <x v="1"/>
  </r>
  <r>
    <n v="4"/>
    <s v="Larson-Little"/>
    <s v="Proactive foreground core"/>
    <n v="7600"/>
    <n v="5265"/>
    <n v="0.69276315789473686"/>
    <x v="0"/>
    <n v="53"/>
    <m/>
    <x v="1"/>
    <s v="USD"/>
    <n v="1547964000"/>
    <n v="1548309600"/>
    <b v="0"/>
    <b v="0"/>
    <x v="3"/>
    <x v="3"/>
  </r>
  <r>
    <n v="5"/>
    <s v="Harris Group"/>
    <s v="Open-source optimizing database"/>
    <n v="7600"/>
    <n v="13195"/>
    <n v="1.7361842105263159"/>
    <x v="1"/>
    <n v="174"/>
    <m/>
    <x v="3"/>
    <s v="DKK"/>
    <n v="1346130000"/>
    <n v="1347080400"/>
    <b v="0"/>
    <b v="0"/>
    <x v="3"/>
    <x v="3"/>
  </r>
  <r>
    <n v="6"/>
    <s v="Ortiz, Coleman and Mitchell"/>
    <s v="Operative upward-trending algorithm"/>
    <n v="5200"/>
    <n v="1090"/>
    <n v="0.20961538461538462"/>
    <x v="0"/>
    <n v="18"/>
    <m/>
    <x v="4"/>
    <s v="GBP"/>
    <n v="1505278800"/>
    <n v="1505365200"/>
    <b v="0"/>
    <b v="0"/>
    <x v="4"/>
    <x v="4"/>
  </r>
  <r>
    <n v="7"/>
    <s v="Carter-Guzman"/>
    <s v="Centralized cohesive challenge"/>
    <n v="4500"/>
    <n v="14741"/>
    <n v="3.2757777777777779"/>
    <x v="1"/>
    <n v="227"/>
    <m/>
    <x v="3"/>
    <s v="DKK"/>
    <n v="1439442000"/>
    <n v="1439614800"/>
    <b v="0"/>
    <b v="0"/>
    <x v="3"/>
    <x v="3"/>
  </r>
  <r>
    <n v="8"/>
    <s v="Nunez-Richards"/>
    <s v="Exclusive attitude-oriented intranet"/>
    <n v="110100"/>
    <n v="21946"/>
    <n v="0.19932788374205268"/>
    <x v="2"/>
    <n v="708"/>
    <m/>
    <x v="3"/>
    <s v="DKK"/>
    <n v="1281330000"/>
    <n v="1281502800"/>
    <b v="0"/>
    <b v="0"/>
    <x v="3"/>
    <x v="3"/>
  </r>
  <r>
    <n v="9"/>
    <s v="Rangel, Holt and Jones"/>
    <s v="Open-source fresh-thinking model"/>
    <n v="6200"/>
    <n v="3208"/>
    <n v="0.51741935483870971"/>
    <x v="0"/>
    <n v="44"/>
    <m/>
    <x v="1"/>
    <s v="USD"/>
    <n v="1379566800"/>
    <n v="1383804000"/>
    <b v="0"/>
    <b v="0"/>
    <x v="5"/>
    <x v="1"/>
  </r>
  <r>
    <n v="10"/>
    <s v="Green Ltd"/>
    <s v="Monitored empowering installation"/>
    <n v="5200"/>
    <n v="13838"/>
    <n v="2.6611538461538462"/>
    <x v="1"/>
    <n v="220"/>
    <m/>
    <x v="1"/>
    <s v="USD"/>
    <n v="1281762000"/>
    <n v="1285909200"/>
    <b v="0"/>
    <b v="0"/>
    <x v="6"/>
    <x v="4"/>
  </r>
  <r>
    <n v="11"/>
    <s v="Perez, Johnson and Gardner"/>
    <s v="Grass-roots zero administration system engine"/>
    <n v="6300"/>
    <n v="3030"/>
    <n v="0.48095238095238096"/>
    <x v="0"/>
    <n v="27"/>
    <m/>
    <x v="1"/>
    <s v="USD"/>
    <n v="1285045200"/>
    <n v="1285563600"/>
    <b v="0"/>
    <b v="1"/>
    <x v="3"/>
    <x v="3"/>
  </r>
  <r>
    <n v="12"/>
    <s v="Kim Ltd"/>
    <s v="Assimilated hybrid intranet"/>
    <n v="6300"/>
    <n v="5629"/>
    <n v="0.89349206349206345"/>
    <x v="0"/>
    <n v="55"/>
    <m/>
    <x v="1"/>
    <s v="USD"/>
    <n v="1571720400"/>
    <n v="1572411600"/>
    <b v="0"/>
    <b v="0"/>
    <x v="6"/>
    <x v="4"/>
  </r>
  <r>
    <n v="13"/>
    <s v="Walker, Taylor and Coleman"/>
    <s v="Multi-tiered directional open architecture"/>
    <n v="4200"/>
    <n v="10295"/>
    <n v="2.4511904761904764"/>
    <x v="1"/>
    <n v="98"/>
    <m/>
    <x v="1"/>
    <s v="USD"/>
    <n v="1465621200"/>
    <n v="1466658000"/>
    <b v="0"/>
    <b v="0"/>
    <x v="7"/>
    <x v="1"/>
  </r>
  <r>
    <n v="14"/>
    <s v="Rodriguez, Rose and Stewart"/>
    <s v="Cloned directional synergy"/>
    <n v="28200"/>
    <n v="18829"/>
    <n v="0.66769503546099296"/>
    <x v="0"/>
    <n v="200"/>
    <m/>
    <x v="1"/>
    <s v="USD"/>
    <n v="1331013600"/>
    <n v="1333342800"/>
    <b v="0"/>
    <b v="0"/>
    <x v="7"/>
    <x v="1"/>
  </r>
  <r>
    <n v="15"/>
    <s v="Wright, Hunt and Rowe"/>
    <s v="Extended eco-centric pricing structure"/>
    <n v="81200"/>
    <n v="38414"/>
    <n v="0.47307881773399013"/>
    <x v="0"/>
    <n v="452"/>
    <m/>
    <x v="1"/>
    <s v="USD"/>
    <n v="1575957600"/>
    <n v="1576303200"/>
    <b v="0"/>
    <b v="0"/>
    <x v="8"/>
    <x v="2"/>
  </r>
  <r>
    <n v="16"/>
    <s v="Hines Inc"/>
    <s v="Cross-platform systemic adapter"/>
    <n v="1700"/>
    <n v="11041"/>
    <n v="6.4947058823529416"/>
    <x v="1"/>
    <n v="100"/>
    <m/>
    <x v="1"/>
    <s v="USD"/>
    <n v="1390370400"/>
    <n v="1392271200"/>
    <b v="0"/>
    <b v="0"/>
    <x v="9"/>
    <x v="5"/>
  </r>
  <r>
    <n v="17"/>
    <s v="Cochran-Nguyen"/>
    <s v="Seamless 4thgeneration methodology"/>
    <n v="84600"/>
    <n v="134845"/>
    <n v="1.5939125295508274"/>
    <x v="1"/>
    <n v="1249"/>
    <m/>
    <x v="1"/>
    <s v="USD"/>
    <n v="1294812000"/>
    <n v="1294898400"/>
    <b v="0"/>
    <b v="0"/>
    <x v="10"/>
    <x v="4"/>
  </r>
  <r>
    <n v="18"/>
    <s v="Johnson-Gould"/>
    <s v="Exclusive needs-based adapter"/>
    <n v="9100"/>
    <n v="6089"/>
    <n v="0.66912087912087914"/>
    <x v="3"/>
    <n v="135"/>
    <m/>
    <x v="1"/>
    <s v="USD"/>
    <n v="1536382800"/>
    <n v="1537074000"/>
    <b v="0"/>
    <b v="0"/>
    <x v="3"/>
    <x v="3"/>
  </r>
  <r>
    <n v="19"/>
    <s v="Perez-Hess"/>
    <s v="Down-sized cohesive archive"/>
    <n v="62500"/>
    <n v="30331"/>
    <n v="0.48529600000000001"/>
    <x v="0"/>
    <n v="674"/>
    <m/>
    <x v="1"/>
    <s v="USD"/>
    <n v="1551679200"/>
    <n v="1553490000"/>
    <b v="0"/>
    <b v="1"/>
    <x v="3"/>
    <x v="3"/>
  </r>
  <r>
    <n v="20"/>
    <s v="Reeves, Thompson and Richardson"/>
    <s v="Proactive composite alliance"/>
    <n v="131800"/>
    <n v="147936"/>
    <n v="1.1224279210925645"/>
    <x v="1"/>
    <n v="1396"/>
    <m/>
    <x v="1"/>
    <s v="USD"/>
    <n v="1406523600"/>
    <n v="1406523600"/>
    <b v="0"/>
    <b v="0"/>
    <x v="6"/>
    <x v="4"/>
  </r>
  <r>
    <n v="21"/>
    <s v="Simmons-Reynolds"/>
    <s v="Re-engineered intangible definition"/>
    <n v="94000"/>
    <n v="38533"/>
    <n v="0.40992553191489361"/>
    <x v="0"/>
    <n v="558"/>
    <m/>
    <x v="1"/>
    <s v="USD"/>
    <n v="1313384400"/>
    <n v="1316322000"/>
    <b v="0"/>
    <b v="0"/>
    <x v="3"/>
    <x v="3"/>
  </r>
  <r>
    <n v="22"/>
    <s v="Collier Inc"/>
    <s v="Enhanced dynamic definition"/>
    <n v="59100"/>
    <n v="75690"/>
    <n v="1.2807106598984772"/>
    <x v="1"/>
    <n v="890"/>
    <m/>
    <x v="1"/>
    <s v="USD"/>
    <n v="1522731600"/>
    <n v="1524027600"/>
    <b v="0"/>
    <b v="0"/>
    <x v="3"/>
    <x v="3"/>
  </r>
  <r>
    <n v="23"/>
    <s v="Gray-Jenkins"/>
    <s v="Devolved next generation adapter"/>
    <n v="4500"/>
    <n v="14942"/>
    <n v="3.3204444444444445"/>
    <x v="1"/>
    <n v="142"/>
    <m/>
    <x v="4"/>
    <s v="GBP"/>
    <n v="1550124000"/>
    <n v="1554699600"/>
    <b v="0"/>
    <b v="0"/>
    <x v="4"/>
    <x v="4"/>
  </r>
  <r>
    <n v="24"/>
    <s v="Scott, Wilson and Martin"/>
    <s v="Cross-platform intermediate frame"/>
    <n v="92400"/>
    <n v="104257"/>
    <n v="1.1283225108225108"/>
    <x v="1"/>
    <n v="2673"/>
    <m/>
    <x v="1"/>
    <s v="USD"/>
    <n v="1403326800"/>
    <n v="1403499600"/>
    <b v="0"/>
    <b v="0"/>
    <x v="8"/>
    <x v="2"/>
  </r>
  <r>
    <n v="25"/>
    <s v="Caldwell, Velazquez and Wilson"/>
    <s v="Monitored impactful analyzer"/>
    <n v="5500"/>
    <n v="11904"/>
    <n v="2.1643636363636363"/>
    <x v="1"/>
    <n v="163"/>
    <m/>
    <x v="1"/>
    <s v="USD"/>
    <n v="1305694800"/>
    <n v="1307422800"/>
    <b v="0"/>
    <b v="1"/>
    <x v="11"/>
    <x v="6"/>
  </r>
  <r>
    <n v="26"/>
    <s v="Spencer-Bates"/>
    <s v="Optional responsive customer loyalty"/>
    <n v="107500"/>
    <n v="51814"/>
    <n v="0.4819906976744186"/>
    <x v="3"/>
    <n v="1480"/>
    <m/>
    <x v="1"/>
    <s v="USD"/>
    <n v="1533013200"/>
    <n v="1535346000"/>
    <b v="0"/>
    <b v="0"/>
    <x v="3"/>
    <x v="3"/>
  </r>
  <r>
    <n v="27"/>
    <s v="Best, Carr and Williams"/>
    <s v="Diverse transitional migration"/>
    <n v="2000"/>
    <n v="1599"/>
    <n v="0.79949999999999999"/>
    <x v="0"/>
    <n v="15"/>
    <m/>
    <x v="1"/>
    <s v="USD"/>
    <n v="1443848400"/>
    <n v="1444539600"/>
    <b v="0"/>
    <b v="0"/>
    <x v="1"/>
    <x v="1"/>
  </r>
  <r>
    <n v="28"/>
    <s v="Campbell, Brown and Powell"/>
    <s v="Synchronized global task-force"/>
    <n v="130800"/>
    <n v="137635"/>
    <n v="1.0522553516819573"/>
    <x v="1"/>
    <n v="2220"/>
    <m/>
    <x v="1"/>
    <s v="USD"/>
    <n v="1265695200"/>
    <n v="1267682400"/>
    <b v="0"/>
    <b v="1"/>
    <x v="3"/>
    <x v="3"/>
  </r>
  <r>
    <n v="29"/>
    <s v="Johnson, Parker and Haynes"/>
    <s v="Focused 6thgeneration forecast"/>
    <n v="45900"/>
    <n v="150965"/>
    <n v="3.2889978213507627"/>
    <x v="1"/>
    <n v="1606"/>
    <m/>
    <x v="5"/>
    <s v="CHF"/>
    <n v="1532062800"/>
    <n v="1535518800"/>
    <b v="0"/>
    <b v="0"/>
    <x v="12"/>
    <x v="4"/>
  </r>
  <r>
    <n v="30"/>
    <s v="Clark-Cooke"/>
    <s v="Down-sized analyzing challenge"/>
    <n v="9000"/>
    <n v="14455"/>
    <n v="1.606111111111111"/>
    <x v="1"/>
    <n v="129"/>
    <m/>
    <x v="1"/>
    <s v="USD"/>
    <n v="1558674000"/>
    <n v="1559106000"/>
    <b v="0"/>
    <b v="0"/>
    <x v="10"/>
    <x v="4"/>
  </r>
  <r>
    <n v="31"/>
    <s v="Schroeder Ltd"/>
    <s v="Progressive needs-based focus group"/>
    <n v="3500"/>
    <n v="10850"/>
    <n v="3.1"/>
    <x v="1"/>
    <n v="226"/>
    <m/>
    <x v="4"/>
    <s v="GBP"/>
    <n v="1451973600"/>
    <n v="1454392800"/>
    <b v="0"/>
    <b v="0"/>
    <x v="11"/>
    <x v="6"/>
  </r>
  <r>
    <n v="32"/>
    <s v="Jackson PLC"/>
    <s v="Ergonomic 6thgeneration success"/>
    <n v="101000"/>
    <n v="87676"/>
    <n v="0.86807920792079207"/>
    <x v="0"/>
    <n v="2307"/>
    <m/>
    <x v="6"/>
    <s v="EUR"/>
    <n v="1515564000"/>
    <n v="1517896800"/>
    <b v="0"/>
    <b v="0"/>
    <x v="4"/>
    <x v="4"/>
  </r>
  <r>
    <n v="33"/>
    <s v="Blair, Collins and Carter"/>
    <s v="Exclusive interactive approach"/>
    <n v="50200"/>
    <n v="189666"/>
    <n v="3.7782071713147412"/>
    <x v="1"/>
    <n v="5419"/>
    <m/>
    <x v="1"/>
    <s v="USD"/>
    <n v="1412485200"/>
    <n v="1415685600"/>
    <b v="0"/>
    <b v="0"/>
    <x v="3"/>
    <x v="3"/>
  </r>
  <r>
    <n v="34"/>
    <s v="Maldonado and Sons"/>
    <s v="Reverse-engineered asynchronous archive"/>
    <n v="9300"/>
    <n v="14025"/>
    <n v="1.5080645161290323"/>
    <x v="1"/>
    <n v="165"/>
    <m/>
    <x v="1"/>
    <s v="USD"/>
    <n v="1490245200"/>
    <n v="1490677200"/>
    <b v="0"/>
    <b v="0"/>
    <x v="4"/>
    <x v="4"/>
  </r>
  <r>
    <n v="35"/>
    <s v="Mitchell and Sons"/>
    <s v="Synergized intangible challenge"/>
    <n v="125500"/>
    <n v="188628"/>
    <n v="1.5030119521912351"/>
    <x v="1"/>
    <n v="1965"/>
    <m/>
    <x v="3"/>
    <s v="DKK"/>
    <n v="1547877600"/>
    <n v="1551506400"/>
    <b v="0"/>
    <b v="1"/>
    <x v="6"/>
    <x v="4"/>
  </r>
  <r>
    <n v="36"/>
    <s v="Jackson-Lewis"/>
    <s v="Monitored multi-state encryption"/>
    <n v="700"/>
    <n v="1101"/>
    <n v="1.572857142857143"/>
    <x v="1"/>
    <n v="16"/>
    <m/>
    <x v="1"/>
    <s v="USD"/>
    <n v="1298700000"/>
    <n v="1300856400"/>
    <b v="0"/>
    <b v="0"/>
    <x v="3"/>
    <x v="3"/>
  </r>
  <r>
    <n v="37"/>
    <s v="Black, Armstrong and Anderson"/>
    <s v="Profound attitude-oriented functionalities"/>
    <n v="8100"/>
    <n v="11339"/>
    <n v="1.3998765432098765"/>
    <x v="1"/>
    <n v="107"/>
    <m/>
    <x v="1"/>
    <s v="USD"/>
    <n v="1570338000"/>
    <n v="1573192800"/>
    <b v="0"/>
    <b v="1"/>
    <x v="13"/>
    <x v="5"/>
  </r>
  <r>
    <n v="38"/>
    <s v="Maldonado-Gonzalez"/>
    <s v="Digitized client-driven database"/>
    <n v="3100"/>
    <n v="10085"/>
    <n v="3.2532258064516131"/>
    <x v="1"/>
    <n v="134"/>
    <m/>
    <x v="1"/>
    <s v="USD"/>
    <n v="1287378000"/>
    <n v="1287810000"/>
    <b v="0"/>
    <b v="0"/>
    <x v="14"/>
    <x v="7"/>
  </r>
  <r>
    <n v="39"/>
    <s v="Kim-Rice"/>
    <s v="Organized bi-directional function"/>
    <n v="9900"/>
    <n v="5027"/>
    <n v="0.50777777777777777"/>
    <x v="0"/>
    <n v="88"/>
    <m/>
    <x v="3"/>
    <s v="DKK"/>
    <n v="1361772000"/>
    <n v="1362978000"/>
    <b v="0"/>
    <b v="0"/>
    <x v="3"/>
    <x v="3"/>
  </r>
  <r>
    <n v="40"/>
    <s v="Garcia, Garcia and Lopez"/>
    <s v="Reduced stable middleware"/>
    <n v="8800"/>
    <n v="14878"/>
    <n v="1.6906818181818182"/>
    <x v="1"/>
    <n v="198"/>
    <m/>
    <x v="1"/>
    <s v="USD"/>
    <n v="1275714000"/>
    <n v="1277355600"/>
    <b v="0"/>
    <b v="1"/>
    <x v="8"/>
    <x v="2"/>
  </r>
  <r>
    <n v="41"/>
    <s v="Watts Group"/>
    <s v="Universal 5thgeneration neural-net"/>
    <n v="5600"/>
    <n v="11924"/>
    <n v="2.1292857142857144"/>
    <x v="1"/>
    <n v="111"/>
    <m/>
    <x v="6"/>
    <s v="EUR"/>
    <n v="1346734800"/>
    <n v="1348981200"/>
    <b v="0"/>
    <b v="1"/>
    <x v="1"/>
    <x v="1"/>
  </r>
  <r>
    <n v="42"/>
    <s v="Werner-Bryant"/>
    <s v="Virtual uniform frame"/>
    <n v="1800"/>
    <n v="7991"/>
    <n v="4.4394444444444447"/>
    <x v="1"/>
    <n v="222"/>
    <m/>
    <x v="1"/>
    <s v="USD"/>
    <n v="1309755600"/>
    <n v="1310533200"/>
    <b v="0"/>
    <b v="0"/>
    <x v="0"/>
    <x v="0"/>
  </r>
  <r>
    <n v="43"/>
    <s v="Schmitt-Mendoza"/>
    <s v="Profound explicit paradigm"/>
    <n v="90200"/>
    <n v="167717"/>
    <n v="1.859390243902439"/>
    <x v="1"/>
    <n v="6212"/>
    <m/>
    <x v="1"/>
    <s v="USD"/>
    <n v="1406178000"/>
    <n v="1407560400"/>
    <b v="0"/>
    <b v="0"/>
    <x v="15"/>
    <x v="5"/>
  </r>
  <r>
    <n v="44"/>
    <s v="Reid-Mccullough"/>
    <s v="Visionary real-time groupware"/>
    <n v="1600"/>
    <n v="10541"/>
    <n v="6.5881249999999998"/>
    <x v="1"/>
    <n v="98"/>
    <m/>
    <x v="3"/>
    <s v="DKK"/>
    <n v="1552798800"/>
    <n v="1552885200"/>
    <b v="0"/>
    <b v="0"/>
    <x v="13"/>
    <x v="5"/>
  </r>
  <r>
    <n v="45"/>
    <s v="Woods-Clark"/>
    <s v="Networked tertiary Graphical User Interface"/>
    <n v="9500"/>
    <n v="4530"/>
    <n v="0.4768421052631579"/>
    <x v="0"/>
    <n v="48"/>
    <m/>
    <x v="1"/>
    <s v="USD"/>
    <n v="1478062800"/>
    <n v="1479362400"/>
    <b v="0"/>
    <b v="1"/>
    <x v="3"/>
    <x v="3"/>
  </r>
  <r>
    <n v="46"/>
    <s v="Vaughn, Hunt and Caldwell"/>
    <s v="Virtual grid-enabled task-force"/>
    <n v="3700"/>
    <n v="4247"/>
    <n v="1.1478378378378378"/>
    <x v="1"/>
    <n v="92"/>
    <m/>
    <x v="1"/>
    <s v="USD"/>
    <n v="1278565200"/>
    <n v="1280552400"/>
    <b v="0"/>
    <b v="0"/>
    <x v="1"/>
    <x v="1"/>
  </r>
  <r>
    <n v="47"/>
    <s v="Bennett and Sons"/>
    <s v="Function-based multi-state software"/>
    <n v="1500"/>
    <n v="7129"/>
    <n v="4.7526666666666664"/>
    <x v="1"/>
    <n v="149"/>
    <m/>
    <x v="1"/>
    <s v="USD"/>
    <n v="1396069200"/>
    <n v="1398661200"/>
    <b v="0"/>
    <b v="0"/>
    <x v="3"/>
    <x v="3"/>
  </r>
  <r>
    <n v="48"/>
    <s v="Lamb Inc"/>
    <s v="Optimized leadingedge concept"/>
    <n v="33300"/>
    <n v="128862"/>
    <n v="3.86972972972973"/>
    <x v="1"/>
    <n v="2431"/>
    <m/>
    <x v="1"/>
    <s v="USD"/>
    <n v="1435208400"/>
    <n v="1436245200"/>
    <b v="0"/>
    <b v="0"/>
    <x v="3"/>
    <x v="3"/>
  </r>
  <r>
    <n v="49"/>
    <s v="Casey-Kelly"/>
    <s v="Sharable holistic interface"/>
    <n v="7200"/>
    <n v="13653"/>
    <n v="1.89625"/>
    <x v="1"/>
    <n v="303"/>
    <m/>
    <x v="1"/>
    <s v="USD"/>
    <n v="1571547600"/>
    <n v="1575439200"/>
    <b v="0"/>
    <b v="0"/>
    <x v="1"/>
    <x v="1"/>
  </r>
  <r>
    <n v="50"/>
    <s v="Jones, Taylor and Moore"/>
    <s v="Down-sized system-worthy secured line"/>
    <n v="100"/>
    <n v="2"/>
    <n v="0.02"/>
    <x v="0"/>
    <n v="1"/>
    <m/>
    <x v="6"/>
    <s v="EUR"/>
    <n v="1375333200"/>
    <n v="1377752400"/>
    <b v="0"/>
    <b v="0"/>
    <x v="16"/>
    <x v="1"/>
  </r>
  <r>
    <n v="51"/>
    <s v="Bradshaw, Gill and Donovan"/>
    <s v="Inverse secondary infrastructure"/>
    <n v="158100"/>
    <n v="145243"/>
    <n v="0.91867805186590767"/>
    <x v="0"/>
    <n v="1467"/>
    <m/>
    <x v="4"/>
    <s v="GBP"/>
    <n v="1332824400"/>
    <n v="1334206800"/>
    <b v="0"/>
    <b v="1"/>
    <x v="8"/>
    <x v="2"/>
  </r>
  <r>
    <n v="52"/>
    <s v="Hernandez, Rodriguez and Clark"/>
    <s v="Organic foreground leverage"/>
    <n v="7200"/>
    <n v="2459"/>
    <n v="0.34152777777777776"/>
    <x v="0"/>
    <n v="75"/>
    <m/>
    <x v="1"/>
    <s v="USD"/>
    <n v="1284526800"/>
    <n v="1284872400"/>
    <b v="0"/>
    <b v="0"/>
    <x v="3"/>
    <x v="3"/>
  </r>
  <r>
    <n v="53"/>
    <s v="Smith-Jones"/>
    <s v="Reverse-engineered static concept"/>
    <n v="8800"/>
    <n v="12356"/>
    <n v="1.4040909090909091"/>
    <x v="1"/>
    <n v="209"/>
    <m/>
    <x v="1"/>
    <s v="USD"/>
    <n v="1400562000"/>
    <n v="1403931600"/>
    <b v="0"/>
    <b v="0"/>
    <x v="6"/>
    <x v="4"/>
  </r>
  <r>
    <n v="54"/>
    <s v="Roy PLC"/>
    <s v="Multi-channeled neutral customer loyalty"/>
    <n v="6000"/>
    <n v="5392"/>
    <n v="0.89866666666666661"/>
    <x v="0"/>
    <n v="120"/>
    <m/>
    <x v="1"/>
    <s v="USD"/>
    <n v="1520748000"/>
    <n v="1521262800"/>
    <b v="0"/>
    <b v="0"/>
    <x v="8"/>
    <x v="2"/>
  </r>
  <r>
    <n v="55"/>
    <s v="Wright, Brooks and Villarreal"/>
    <s v="Reverse-engineered bifurcated strategy"/>
    <n v="6600"/>
    <n v="11746"/>
    <n v="1.7796969696969698"/>
    <x v="1"/>
    <n v="131"/>
    <m/>
    <x v="1"/>
    <s v="USD"/>
    <n v="1532926800"/>
    <n v="1533358800"/>
    <b v="0"/>
    <b v="0"/>
    <x v="17"/>
    <x v="1"/>
  </r>
  <r>
    <n v="56"/>
    <s v="Flores, Miller and Johnson"/>
    <s v="Horizontal context-sensitive knowledge user"/>
    <n v="8000"/>
    <n v="11493"/>
    <n v="1.436625"/>
    <x v="1"/>
    <n v="164"/>
    <m/>
    <x v="1"/>
    <s v="USD"/>
    <n v="1420869600"/>
    <n v="1421474400"/>
    <b v="0"/>
    <b v="0"/>
    <x v="8"/>
    <x v="2"/>
  </r>
  <r>
    <n v="57"/>
    <s v="Bridges, Freeman and Kim"/>
    <s v="Cross-group multi-state task-force"/>
    <n v="2900"/>
    <n v="6243"/>
    <n v="2.1527586206896552"/>
    <x v="1"/>
    <n v="201"/>
    <m/>
    <x v="1"/>
    <s v="USD"/>
    <n v="1504242000"/>
    <n v="1505278800"/>
    <b v="0"/>
    <b v="0"/>
    <x v="11"/>
    <x v="6"/>
  </r>
  <r>
    <n v="58"/>
    <s v="Anderson-Perez"/>
    <s v="Expanded 3rdgeneration strategy"/>
    <n v="2700"/>
    <n v="6132"/>
    <n v="2.2711111111111113"/>
    <x v="1"/>
    <n v="211"/>
    <m/>
    <x v="1"/>
    <s v="USD"/>
    <n v="1442811600"/>
    <n v="1443934800"/>
    <b v="0"/>
    <b v="0"/>
    <x v="3"/>
    <x v="3"/>
  </r>
  <r>
    <n v="59"/>
    <s v="Wright, Fox and Marks"/>
    <s v="Assimilated real-time support"/>
    <n v="1400"/>
    <n v="3851"/>
    <n v="2.7507142857142859"/>
    <x v="1"/>
    <n v="128"/>
    <m/>
    <x v="1"/>
    <s v="USD"/>
    <n v="1497243600"/>
    <n v="1498539600"/>
    <b v="0"/>
    <b v="1"/>
    <x v="3"/>
    <x v="3"/>
  </r>
  <r>
    <n v="60"/>
    <s v="Crawford-Peters"/>
    <s v="User-centric regional database"/>
    <n v="94200"/>
    <n v="135997"/>
    <n v="1.4437048832271762"/>
    <x v="1"/>
    <n v="1600"/>
    <m/>
    <x v="0"/>
    <s v="CAD"/>
    <n v="1342501200"/>
    <n v="1342760400"/>
    <b v="0"/>
    <b v="0"/>
    <x v="3"/>
    <x v="3"/>
  </r>
  <r>
    <n v="61"/>
    <s v="Romero-Hoffman"/>
    <s v="Open-source zero administration complexity"/>
    <n v="199200"/>
    <n v="184750"/>
    <n v="0.92745983935742971"/>
    <x v="0"/>
    <n v="2253"/>
    <m/>
    <x v="0"/>
    <s v="CAD"/>
    <n v="1298268000"/>
    <n v="1301720400"/>
    <b v="0"/>
    <b v="0"/>
    <x v="3"/>
    <x v="3"/>
  </r>
  <r>
    <n v="62"/>
    <s v="Sparks-West"/>
    <s v="Organized incremental standardization"/>
    <n v="2000"/>
    <n v="14452"/>
    <n v="7.226"/>
    <x v="1"/>
    <n v="249"/>
    <m/>
    <x v="1"/>
    <s v="USD"/>
    <n v="1433480400"/>
    <n v="1433566800"/>
    <b v="0"/>
    <b v="0"/>
    <x v="2"/>
    <x v="2"/>
  </r>
  <r>
    <n v="63"/>
    <s v="Baker, Morgan and Brown"/>
    <s v="Assimilated didactic open system"/>
    <n v="4700"/>
    <n v="557"/>
    <n v="0.11851063829787234"/>
    <x v="0"/>
    <n v="5"/>
    <m/>
    <x v="1"/>
    <s v="USD"/>
    <n v="1493355600"/>
    <n v="1493874000"/>
    <b v="0"/>
    <b v="0"/>
    <x v="3"/>
    <x v="3"/>
  </r>
  <r>
    <n v="64"/>
    <s v="Mosley-Gilbert"/>
    <s v="Vision-oriented logistical intranet"/>
    <n v="2800"/>
    <n v="2734"/>
    <n v="0.97642857142857142"/>
    <x v="0"/>
    <n v="38"/>
    <m/>
    <x v="1"/>
    <s v="USD"/>
    <n v="1530507600"/>
    <n v="1531803600"/>
    <b v="0"/>
    <b v="1"/>
    <x v="2"/>
    <x v="2"/>
  </r>
  <r>
    <n v="65"/>
    <s v="Berry-Boyer"/>
    <s v="Mandatory incremental projection"/>
    <n v="6100"/>
    <n v="14405"/>
    <n v="2.3614754098360655"/>
    <x v="1"/>
    <n v="236"/>
    <m/>
    <x v="1"/>
    <s v="USD"/>
    <n v="1296108000"/>
    <n v="1296712800"/>
    <b v="0"/>
    <b v="0"/>
    <x v="3"/>
    <x v="3"/>
  </r>
  <r>
    <n v="66"/>
    <s v="Sanders-Allen"/>
    <s v="Grass-roots needs-based encryption"/>
    <n v="2900"/>
    <n v="1307"/>
    <n v="0.45068965517241377"/>
    <x v="0"/>
    <n v="12"/>
    <m/>
    <x v="1"/>
    <s v="USD"/>
    <n v="1428469200"/>
    <n v="1428901200"/>
    <b v="0"/>
    <b v="1"/>
    <x v="3"/>
    <x v="3"/>
  </r>
  <r>
    <n v="67"/>
    <s v="Lopez Inc"/>
    <s v="Team-oriented 6thgeneration middleware"/>
    <n v="72600"/>
    <n v="117892"/>
    <n v="1.6238567493112948"/>
    <x v="1"/>
    <n v="4065"/>
    <m/>
    <x v="4"/>
    <s v="GBP"/>
    <n v="1264399200"/>
    <n v="1264831200"/>
    <b v="0"/>
    <b v="1"/>
    <x v="8"/>
    <x v="2"/>
  </r>
  <r>
    <n v="68"/>
    <s v="Moreno-Turner"/>
    <s v="Inverse multi-tasking installation"/>
    <n v="5700"/>
    <n v="14508"/>
    <n v="2.5452631578947367"/>
    <x v="1"/>
    <n v="246"/>
    <m/>
    <x v="6"/>
    <s v="EUR"/>
    <n v="1501131600"/>
    <n v="1505192400"/>
    <b v="0"/>
    <b v="1"/>
    <x v="3"/>
    <x v="3"/>
  </r>
  <r>
    <n v="69"/>
    <s v="Jones-Watson"/>
    <s v="Switchable disintermediate moderator"/>
    <n v="7900"/>
    <n v="1901"/>
    <n v="0.24063291139240506"/>
    <x v="3"/>
    <n v="17"/>
    <m/>
    <x v="1"/>
    <s v="USD"/>
    <n v="1292738400"/>
    <n v="1295676000"/>
    <b v="0"/>
    <b v="0"/>
    <x v="3"/>
    <x v="3"/>
  </r>
  <r>
    <n v="70"/>
    <s v="Barker Inc"/>
    <s v="Re-engineered 24/7 task-force"/>
    <n v="128000"/>
    <n v="158389"/>
    <n v="1.2374140625000001"/>
    <x v="1"/>
    <n v="2475"/>
    <m/>
    <x v="6"/>
    <s v="EUR"/>
    <n v="1288674000"/>
    <n v="1292911200"/>
    <b v="0"/>
    <b v="1"/>
    <x v="3"/>
    <x v="3"/>
  </r>
  <r>
    <n v="71"/>
    <s v="Tate, Bass and House"/>
    <s v="Organic object-oriented budgetary management"/>
    <n v="6000"/>
    <n v="6484"/>
    <n v="1.0806666666666667"/>
    <x v="1"/>
    <n v="76"/>
    <m/>
    <x v="1"/>
    <s v="USD"/>
    <n v="1575093600"/>
    <n v="1575439200"/>
    <b v="0"/>
    <b v="0"/>
    <x v="3"/>
    <x v="3"/>
  </r>
  <r>
    <n v="72"/>
    <s v="Hampton, Lewis and Ray"/>
    <s v="Seamless coherent parallelism"/>
    <n v="600"/>
    <n v="4022"/>
    <n v="6.7033333333333331"/>
    <x v="1"/>
    <n v="54"/>
    <m/>
    <x v="1"/>
    <s v="USD"/>
    <n v="1435726800"/>
    <n v="1438837200"/>
    <b v="0"/>
    <b v="0"/>
    <x v="10"/>
    <x v="4"/>
  </r>
  <r>
    <n v="73"/>
    <s v="Collins-Goodman"/>
    <s v="Cross-platform even-keeled initiative"/>
    <n v="1400"/>
    <n v="9253"/>
    <n v="6.609285714285714"/>
    <x v="1"/>
    <n v="88"/>
    <m/>
    <x v="1"/>
    <s v="USD"/>
    <n v="1480226400"/>
    <n v="1480485600"/>
    <b v="0"/>
    <b v="0"/>
    <x v="17"/>
    <x v="1"/>
  </r>
  <r>
    <n v="74"/>
    <s v="Davis-Michael"/>
    <s v="Progressive tertiary framework"/>
    <n v="3900"/>
    <n v="4776"/>
    <n v="1.2246153846153847"/>
    <x v="1"/>
    <n v="85"/>
    <m/>
    <x v="4"/>
    <s v="GBP"/>
    <n v="1459054800"/>
    <n v="1459141200"/>
    <b v="0"/>
    <b v="0"/>
    <x v="16"/>
    <x v="1"/>
  </r>
  <r>
    <n v="75"/>
    <s v="White, Torres and Bishop"/>
    <s v="Multi-layered dynamic protocol"/>
    <n v="9700"/>
    <n v="14606"/>
    <n v="1.5057731958762886"/>
    <x v="1"/>
    <n v="170"/>
    <m/>
    <x v="1"/>
    <s v="USD"/>
    <n v="1531630800"/>
    <n v="1532322000"/>
    <b v="0"/>
    <b v="0"/>
    <x v="14"/>
    <x v="7"/>
  </r>
  <r>
    <n v="76"/>
    <s v="Martin, Conway and Larsen"/>
    <s v="Horizontal next generation function"/>
    <n v="122900"/>
    <n v="95993"/>
    <n v="0.78106590724165992"/>
    <x v="0"/>
    <n v="1684"/>
    <m/>
    <x v="1"/>
    <s v="USD"/>
    <n v="1421992800"/>
    <n v="1426222800"/>
    <b v="1"/>
    <b v="1"/>
    <x v="3"/>
    <x v="3"/>
  </r>
  <r>
    <n v="77"/>
    <s v="Acevedo-Huffman"/>
    <s v="Pre-emptive impactful model"/>
    <n v="9500"/>
    <n v="4460"/>
    <n v="0.46947368421052632"/>
    <x v="0"/>
    <n v="56"/>
    <m/>
    <x v="1"/>
    <s v="USD"/>
    <n v="1285563600"/>
    <n v="1286773200"/>
    <b v="0"/>
    <b v="1"/>
    <x v="10"/>
    <x v="4"/>
  </r>
  <r>
    <n v="78"/>
    <s v="Montgomery, Larson and Spencer"/>
    <s v="User-centric bifurcated knowledge user"/>
    <n v="4500"/>
    <n v="13536"/>
    <n v="3.008"/>
    <x v="1"/>
    <n v="330"/>
    <m/>
    <x v="1"/>
    <s v="USD"/>
    <n v="1523854800"/>
    <n v="1523941200"/>
    <b v="0"/>
    <b v="0"/>
    <x v="18"/>
    <x v="5"/>
  </r>
  <r>
    <n v="79"/>
    <s v="Soto LLC"/>
    <s v="Triple-buffered reciprocal project"/>
    <n v="57800"/>
    <n v="40228"/>
    <n v="0.6959861591695502"/>
    <x v="0"/>
    <n v="838"/>
    <m/>
    <x v="1"/>
    <s v="USD"/>
    <n v="1529125200"/>
    <n v="1529557200"/>
    <b v="0"/>
    <b v="0"/>
    <x v="3"/>
    <x v="3"/>
  </r>
  <r>
    <n v="80"/>
    <s v="Sutton, Barrett and Tucker"/>
    <s v="Cross-platform needs-based approach"/>
    <n v="1100"/>
    <n v="7012"/>
    <n v="6.374545454545455"/>
    <x v="1"/>
    <n v="127"/>
    <m/>
    <x v="1"/>
    <s v="USD"/>
    <n v="1503982800"/>
    <n v="1506574800"/>
    <b v="0"/>
    <b v="0"/>
    <x v="11"/>
    <x v="6"/>
  </r>
  <r>
    <n v="81"/>
    <s v="Gomez, Bailey and Flores"/>
    <s v="User-friendly static contingency"/>
    <n v="16800"/>
    <n v="37857"/>
    <n v="2.253392857142857"/>
    <x v="1"/>
    <n v="411"/>
    <m/>
    <x v="1"/>
    <s v="USD"/>
    <n v="1511416800"/>
    <n v="1513576800"/>
    <b v="0"/>
    <b v="0"/>
    <x v="1"/>
    <x v="1"/>
  </r>
  <r>
    <n v="82"/>
    <s v="Porter-George"/>
    <s v="Reactive content-based framework"/>
    <n v="1000"/>
    <n v="14973"/>
    <n v="14.973000000000001"/>
    <x v="1"/>
    <n v="180"/>
    <m/>
    <x v="4"/>
    <s v="GBP"/>
    <n v="1547704800"/>
    <n v="1548309600"/>
    <b v="0"/>
    <b v="1"/>
    <x v="11"/>
    <x v="6"/>
  </r>
  <r>
    <n v="83"/>
    <s v="Fitzgerald PLC"/>
    <s v="Realigned user-facing concept"/>
    <n v="106400"/>
    <n v="39996"/>
    <n v="0.37590225563909774"/>
    <x v="0"/>
    <n v="1000"/>
    <m/>
    <x v="1"/>
    <s v="USD"/>
    <n v="1469682000"/>
    <n v="1471582800"/>
    <b v="0"/>
    <b v="0"/>
    <x v="5"/>
    <x v="1"/>
  </r>
  <r>
    <n v="84"/>
    <s v="Cisneros-Burton"/>
    <s v="Public-key zero tolerance orchestration"/>
    <n v="31400"/>
    <n v="41564"/>
    <n v="1.3236942675159236"/>
    <x v="1"/>
    <n v="374"/>
    <m/>
    <x v="1"/>
    <s v="USD"/>
    <n v="1343451600"/>
    <n v="1344315600"/>
    <b v="0"/>
    <b v="0"/>
    <x v="8"/>
    <x v="2"/>
  </r>
  <r>
    <n v="85"/>
    <s v="Hill, Lawson and Wilkinson"/>
    <s v="Multi-tiered eco-centric architecture"/>
    <n v="4900"/>
    <n v="6430"/>
    <n v="1.3122448979591836"/>
    <x v="1"/>
    <n v="71"/>
    <m/>
    <x v="2"/>
    <s v="AUD"/>
    <n v="1315717200"/>
    <n v="1316408400"/>
    <b v="0"/>
    <b v="0"/>
    <x v="7"/>
    <x v="1"/>
  </r>
  <r>
    <n v="86"/>
    <s v="Davis-Smith"/>
    <s v="Organic motivating firmware"/>
    <n v="7400"/>
    <n v="12405"/>
    <n v="1.6763513513513513"/>
    <x v="1"/>
    <n v="203"/>
    <m/>
    <x v="1"/>
    <s v="USD"/>
    <n v="1430715600"/>
    <n v="1431838800"/>
    <b v="1"/>
    <b v="0"/>
    <x v="3"/>
    <x v="3"/>
  </r>
  <r>
    <n v="87"/>
    <s v="Farrell and Sons"/>
    <s v="Synergized 4thgeneration conglomeration"/>
    <n v="198500"/>
    <n v="123040"/>
    <n v="0.6198488664987406"/>
    <x v="0"/>
    <n v="1482"/>
    <m/>
    <x v="2"/>
    <s v="AUD"/>
    <n v="1299564000"/>
    <n v="1300510800"/>
    <b v="0"/>
    <b v="1"/>
    <x v="1"/>
    <x v="1"/>
  </r>
  <r>
    <n v="88"/>
    <s v="Clark Group"/>
    <s v="Grass-roots fault-tolerant policy"/>
    <n v="4800"/>
    <n v="12516"/>
    <n v="2.6074999999999999"/>
    <x v="1"/>
    <n v="113"/>
    <m/>
    <x v="1"/>
    <s v="USD"/>
    <n v="1429160400"/>
    <n v="1431061200"/>
    <b v="0"/>
    <b v="0"/>
    <x v="18"/>
    <x v="5"/>
  </r>
  <r>
    <n v="89"/>
    <s v="White, Singleton and Zimmerman"/>
    <s v="Monitored scalable knowledgebase"/>
    <n v="3400"/>
    <n v="8588"/>
    <n v="2.5258823529411765"/>
    <x v="1"/>
    <n v="96"/>
    <m/>
    <x v="1"/>
    <s v="USD"/>
    <n v="1271307600"/>
    <n v="1271480400"/>
    <b v="0"/>
    <b v="0"/>
    <x v="3"/>
    <x v="3"/>
  </r>
  <r>
    <n v="90"/>
    <s v="Kramer Group"/>
    <s v="Synergistic explicit parallelism"/>
    <n v="7800"/>
    <n v="6132"/>
    <n v="0.7861538461538462"/>
    <x v="0"/>
    <n v="106"/>
    <m/>
    <x v="1"/>
    <s v="USD"/>
    <n v="1456380000"/>
    <n v="1456380000"/>
    <b v="0"/>
    <b v="1"/>
    <x v="3"/>
    <x v="3"/>
  </r>
  <r>
    <n v="91"/>
    <s v="Frazier, Patrick and Smith"/>
    <s v="Enhanced systemic analyzer"/>
    <n v="154300"/>
    <n v="74688"/>
    <n v="0.48404406999351912"/>
    <x v="0"/>
    <n v="679"/>
    <m/>
    <x v="6"/>
    <s v="EUR"/>
    <n v="1470459600"/>
    <n v="1472878800"/>
    <b v="0"/>
    <b v="0"/>
    <x v="18"/>
    <x v="5"/>
  </r>
  <r>
    <n v="92"/>
    <s v="Santos, Bell and Lloyd"/>
    <s v="Object-based analyzing knowledge user"/>
    <n v="20000"/>
    <n v="51775"/>
    <n v="2.5887500000000001"/>
    <x v="1"/>
    <n v="498"/>
    <m/>
    <x v="5"/>
    <s v="CHF"/>
    <n v="1277269200"/>
    <n v="1277355600"/>
    <b v="0"/>
    <b v="1"/>
    <x v="11"/>
    <x v="6"/>
  </r>
  <r>
    <n v="93"/>
    <s v="Hall and Sons"/>
    <s v="Pre-emptive radical architecture"/>
    <n v="108800"/>
    <n v="65877"/>
    <n v="0.60548713235294116"/>
    <x v="3"/>
    <n v="610"/>
    <m/>
    <x v="1"/>
    <s v="USD"/>
    <n v="1350709200"/>
    <n v="1351054800"/>
    <b v="0"/>
    <b v="1"/>
    <x v="3"/>
    <x v="3"/>
  </r>
  <r>
    <n v="94"/>
    <s v="Hanson Inc"/>
    <s v="Grass-roots web-enabled contingency"/>
    <n v="2900"/>
    <n v="8807"/>
    <n v="3.036896551724138"/>
    <x v="1"/>
    <n v="180"/>
    <m/>
    <x v="4"/>
    <s v="GBP"/>
    <n v="1554613200"/>
    <n v="1555563600"/>
    <b v="0"/>
    <b v="0"/>
    <x v="2"/>
    <x v="2"/>
  </r>
  <r>
    <n v="95"/>
    <s v="Sanchez LLC"/>
    <s v="Stand-alone system-worthy standardization"/>
    <n v="900"/>
    <n v="1017"/>
    <n v="1.1299999999999999"/>
    <x v="1"/>
    <n v="27"/>
    <m/>
    <x v="1"/>
    <s v="USD"/>
    <n v="1571029200"/>
    <n v="1571634000"/>
    <b v="0"/>
    <b v="0"/>
    <x v="4"/>
    <x v="4"/>
  </r>
  <r>
    <n v="96"/>
    <s v="Howard Ltd"/>
    <s v="Down-sized systematic policy"/>
    <n v="69700"/>
    <n v="151513"/>
    <n v="2.1737876614060259"/>
    <x v="1"/>
    <n v="2331"/>
    <m/>
    <x v="1"/>
    <s v="USD"/>
    <n v="1299736800"/>
    <n v="1300856400"/>
    <b v="0"/>
    <b v="0"/>
    <x v="3"/>
    <x v="3"/>
  </r>
  <r>
    <n v="97"/>
    <s v="Stewart LLC"/>
    <s v="Cloned bi-directional architecture"/>
    <n v="1300"/>
    <n v="12047"/>
    <n v="9.2669230769230762"/>
    <x v="1"/>
    <n v="113"/>
    <m/>
    <x v="1"/>
    <s v="USD"/>
    <n v="1435208400"/>
    <n v="1439874000"/>
    <b v="0"/>
    <b v="0"/>
    <x v="0"/>
    <x v="0"/>
  </r>
  <r>
    <n v="98"/>
    <s v="Arias, Allen and Miller"/>
    <s v="Seamless transitional portal"/>
    <n v="97800"/>
    <n v="32951"/>
    <n v="0.33692229038854804"/>
    <x v="0"/>
    <n v="1220"/>
    <m/>
    <x v="2"/>
    <s v="AUD"/>
    <n v="1437973200"/>
    <n v="1438318800"/>
    <b v="0"/>
    <b v="0"/>
    <x v="11"/>
    <x v="6"/>
  </r>
  <r>
    <n v="99"/>
    <s v="Baker-Morris"/>
    <s v="Fully-configurable motivating approach"/>
    <n v="7600"/>
    <n v="14951"/>
    <n v="1.9672368421052631"/>
    <x v="1"/>
    <n v="164"/>
    <m/>
    <x v="1"/>
    <s v="USD"/>
    <n v="1416895200"/>
    <n v="1419400800"/>
    <b v="0"/>
    <b v="0"/>
    <x v="3"/>
    <x v="3"/>
  </r>
  <r>
    <n v="100"/>
    <s v="Tucker, Fox and Green"/>
    <s v="Upgradable fault-tolerant approach"/>
    <n v="100"/>
    <n v="1"/>
    <n v="0.01"/>
    <x v="0"/>
    <n v="1"/>
    <m/>
    <x v="1"/>
    <s v="USD"/>
    <n v="1319000400"/>
    <n v="1320555600"/>
    <b v="0"/>
    <b v="0"/>
    <x v="3"/>
    <x v="3"/>
  </r>
  <r>
    <n v="101"/>
    <s v="Douglas LLC"/>
    <s v="Reduced heuristic moratorium"/>
    <n v="900"/>
    <n v="9193"/>
    <n v="10.214444444444444"/>
    <x v="1"/>
    <n v="164"/>
    <m/>
    <x v="1"/>
    <s v="USD"/>
    <n v="1424498400"/>
    <n v="1425103200"/>
    <b v="0"/>
    <b v="1"/>
    <x v="5"/>
    <x v="1"/>
  </r>
  <r>
    <n v="102"/>
    <s v="Garcia Inc"/>
    <s v="Front-line web-enabled model"/>
    <n v="3700"/>
    <n v="10422"/>
    <n v="2.8167567567567566"/>
    <x v="1"/>
    <n v="336"/>
    <m/>
    <x v="1"/>
    <s v="USD"/>
    <n v="1526274000"/>
    <n v="1526878800"/>
    <b v="0"/>
    <b v="1"/>
    <x v="8"/>
    <x v="2"/>
  </r>
  <r>
    <n v="103"/>
    <s v="Frye, Hunt and Powell"/>
    <s v="Polarized incremental emulation"/>
    <n v="10000"/>
    <n v="2461"/>
    <n v="0.24610000000000001"/>
    <x v="0"/>
    <n v="37"/>
    <m/>
    <x v="6"/>
    <s v="EUR"/>
    <n v="1287896400"/>
    <n v="1288674000"/>
    <b v="0"/>
    <b v="0"/>
    <x v="5"/>
    <x v="1"/>
  </r>
  <r>
    <n v="104"/>
    <s v="Smith, Wells and Nguyen"/>
    <s v="Self-enabling grid-enabled initiative"/>
    <n v="119200"/>
    <n v="170623"/>
    <n v="1.4314010067114094"/>
    <x v="1"/>
    <n v="1917"/>
    <m/>
    <x v="1"/>
    <s v="USD"/>
    <n v="1495515600"/>
    <n v="1495602000"/>
    <b v="0"/>
    <b v="0"/>
    <x v="7"/>
    <x v="1"/>
  </r>
  <r>
    <n v="105"/>
    <s v="Charles-Johnson"/>
    <s v="Total fresh-thinking system engine"/>
    <n v="6800"/>
    <n v="9829"/>
    <n v="1.4454411764705883"/>
    <x v="1"/>
    <n v="95"/>
    <m/>
    <x v="1"/>
    <s v="USD"/>
    <n v="1364878800"/>
    <n v="1366434000"/>
    <b v="0"/>
    <b v="0"/>
    <x v="2"/>
    <x v="2"/>
  </r>
  <r>
    <n v="106"/>
    <s v="Brandt, Carter and Wood"/>
    <s v="Ameliorated clear-thinking circuit"/>
    <n v="3900"/>
    <n v="14006"/>
    <n v="3.5912820512820511"/>
    <x v="1"/>
    <n v="147"/>
    <m/>
    <x v="1"/>
    <s v="USD"/>
    <n v="1567918800"/>
    <n v="1568350800"/>
    <b v="0"/>
    <b v="0"/>
    <x v="3"/>
    <x v="3"/>
  </r>
  <r>
    <n v="107"/>
    <s v="Tucker, Schmidt and Reid"/>
    <s v="Multi-layered encompassing installation"/>
    <n v="3500"/>
    <n v="6527"/>
    <n v="1.8648571428571428"/>
    <x v="1"/>
    <n v="86"/>
    <m/>
    <x v="1"/>
    <s v="USD"/>
    <n v="1524459600"/>
    <n v="1525928400"/>
    <b v="0"/>
    <b v="1"/>
    <x v="3"/>
    <x v="3"/>
  </r>
  <r>
    <n v="108"/>
    <s v="Decker Inc"/>
    <s v="Universal encompassing implementation"/>
    <n v="1500"/>
    <n v="8929"/>
    <n v="5.9526666666666666"/>
    <x v="1"/>
    <n v="83"/>
    <m/>
    <x v="1"/>
    <s v="USD"/>
    <n v="1333688400"/>
    <n v="1336885200"/>
    <b v="0"/>
    <b v="0"/>
    <x v="4"/>
    <x v="4"/>
  </r>
  <r>
    <n v="109"/>
    <s v="Romero and Sons"/>
    <s v="Object-based client-server application"/>
    <n v="5200"/>
    <n v="3079"/>
    <n v="0.5921153846153846"/>
    <x v="0"/>
    <n v="60"/>
    <m/>
    <x v="1"/>
    <s v="USD"/>
    <n v="1389506400"/>
    <n v="1389679200"/>
    <b v="0"/>
    <b v="0"/>
    <x v="19"/>
    <x v="4"/>
  </r>
  <r>
    <n v="110"/>
    <s v="Castillo-Carey"/>
    <s v="Cross-platform solution-oriented process improvement"/>
    <n v="142400"/>
    <n v="21307"/>
    <n v="0.14962780898876404"/>
    <x v="0"/>
    <n v="296"/>
    <m/>
    <x v="1"/>
    <s v="USD"/>
    <n v="1536642000"/>
    <n v="1538283600"/>
    <b v="0"/>
    <b v="0"/>
    <x v="0"/>
    <x v="0"/>
  </r>
  <r>
    <n v="111"/>
    <s v="Hart-Briggs"/>
    <s v="Re-engineered user-facing approach"/>
    <n v="61400"/>
    <n v="73653"/>
    <n v="1.1995602605863191"/>
    <x v="1"/>
    <n v="676"/>
    <m/>
    <x v="1"/>
    <s v="USD"/>
    <n v="1348290000"/>
    <n v="1348808400"/>
    <b v="0"/>
    <b v="0"/>
    <x v="15"/>
    <x v="5"/>
  </r>
  <r>
    <n v="112"/>
    <s v="Jones-Meyer"/>
    <s v="Re-engineered client-driven hub"/>
    <n v="4700"/>
    <n v="12635"/>
    <n v="2.6882978723404256"/>
    <x v="1"/>
    <n v="361"/>
    <m/>
    <x v="2"/>
    <s v="AUD"/>
    <n v="1408856400"/>
    <n v="1410152400"/>
    <b v="0"/>
    <b v="0"/>
    <x v="2"/>
    <x v="2"/>
  </r>
  <r>
    <n v="113"/>
    <s v="Wright, Hartman and Yu"/>
    <s v="User-friendly tertiary array"/>
    <n v="3300"/>
    <n v="12437"/>
    <n v="3.7687878787878786"/>
    <x v="1"/>
    <n v="131"/>
    <m/>
    <x v="1"/>
    <s v="USD"/>
    <n v="1505192400"/>
    <n v="1505797200"/>
    <b v="0"/>
    <b v="0"/>
    <x v="0"/>
    <x v="0"/>
  </r>
  <r>
    <n v="114"/>
    <s v="Harper-Davis"/>
    <s v="Robust heuristic encoding"/>
    <n v="1900"/>
    <n v="13816"/>
    <n v="7.2715789473684209"/>
    <x v="1"/>
    <n v="126"/>
    <m/>
    <x v="1"/>
    <s v="USD"/>
    <n v="1554786000"/>
    <n v="1554872400"/>
    <b v="0"/>
    <b v="1"/>
    <x v="8"/>
    <x v="2"/>
  </r>
  <r>
    <n v="115"/>
    <s v="Barrett PLC"/>
    <s v="Team-oriented clear-thinking capacity"/>
    <n v="166700"/>
    <n v="145382"/>
    <n v="0.87211757648470301"/>
    <x v="0"/>
    <n v="3304"/>
    <m/>
    <x v="6"/>
    <s v="EUR"/>
    <n v="1510898400"/>
    <n v="1513922400"/>
    <b v="0"/>
    <b v="0"/>
    <x v="13"/>
    <x v="5"/>
  </r>
  <r>
    <n v="116"/>
    <s v="David-Clark"/>
    <s v="De-engineered motivating standardization"/>
    <n v="7200"/>
    <n v="6336"/>
    <n v="0.88"/>
    <x v="0"/>
    <n v="73"/>
    <m/>
    <x v="1"/>
    <s v="USD"/>
    <n v="1442552400"/>
    <n v="1442638800"/>
    <b v="0"/>
    <b v="0"/>
    <x v="3"/>
    <x v="3"/>
  </r>
  <r>
    <n v="117"/>
    <s v="Chaney-Dennis"/>
    <s v="Business-focused 24hour groupware"/>
    <n v="4900"/>
    <n v="8523"/>
    <n v="1.7393877551020409"/>
    <x v="1"/>
    <n v="275"/>
    <m/>
    <x v="1"/>
    <s v="USD"/>
    <n v="1316667600"/>
    <n v="1317186000"/>
    <b v="0"/>
    <b v="0"/>
    <x v="19"/>
    <x v="4"/>
  </r>
  <r>
    <n v="118"/>
    <s v="Robinson, Lopez and Christensen"/>
    <s v="Organic next generation protocol"/>
    <n v="5400"/>
    <n v="6351"/>
    <n v="1.1761111111111111"/>
    <x v="1"/>
    <n v="67"/>
    <m/>
    <x v="1"/>
    <s v="USD"/>
    <n v="1390716000"/>
    <n v="1391234400"/>
    <b v="0"/>
    <b v="0"/>
    <x v="14"/>
    <x v="7"/>
  </r>
  <r>
    <n v="119"/>
    <s v="Clark and Sons"/>
    <s v="Reverse-engineered full-range Internet solution"/>
    <n v="5000"/>
    <n v="10748"/>
    <n v="2.1496"/>
    <x v="1"/>
    <n v="154"/>
    <m/>
    <x v="1"/>
    <s v="USD"/>
    <n v="1402894800"/>
    <n v="1404363600"/>
    <b v="0"/>
    <b v="1"/>
    <x v="4"/>
    <x v="4"/>
  </r>
  <r>
    <n v="120"/>
    <s v="Vega Group"/>
    <s v="Synchronized regional synergy"/>
    <n v="75100"/>
    <n v="112272"/>
    <n v="1.4949667110519307"/>
    <x v="1"/>
    <n v="1782"/>
    <m/>
    <x v="1"/>
    <s v="USD"/>
    <n v="1429246800"/>
    <n v="1429592400"/>
    <b v="0"/>
    <b v="1"/>
    <x v="20"/>
    <x v="6"/>
  </r>
  <r>
    <n v="121"/>
    <s v="Brown-Brown"/>
    <s v="Multi-lateral homogeneous success"/>
    <n v="45300"/>
    <n v="99361"/>
    <n v="2.1933995584988963"/>
    <x v="1"/>
    <n v="903"/>
    <m/>
    <x v="1"/>
    <s v="USD"/>
    <n v="1412485200"/>
    <n v="1413608400"/>
    <b v="0"/>
    <b v="0"/>
    <x v="11"/>
    <x v="6"/>
  </r>
  <r>
    <n v="122"/>
    <s v="Taylor PLC"/>
    <s v="Seamless zero-defect solution"/>
    <n v="136800"/>
    <n v="88055"/>
    <n v="0.64367690058479532"/>
    <x v="0"/>
    <n v="3387"/>
    <m/>
    <x v="1"/>
    <s v="USD"/>
    <n v="1417068000"/>
    <n v="1419400800"/>
    <b v="0"/>
    <b v="0"/>
    <x v="13"/>
    <x v="5"/>
  </r>
  <r>
    <n v="123"/>
    <s v="Edwards-Lewis"/>
    <s v="Enhanced scalable concept"/>
    <n v="177700"/>
    <n v="33092"/>
    <n v="0.18622397298818233"/>
    <x v="0"/>
    <n v="662"/>
    <m/>
    <x v="0"/>
    <s v="CAD"/>
    <n v="1448344800"/>
    <n v="1448604000"/>
    <b v="1"/>
    <b v="0"/>
    <x v="3"/>
    <x v="3"/>
  </r>
  <r>
    <n v="124"/>
    <s v="Stanton, Neal and Rodriguez"/>
    <s v="Polarized uniform software"/>
    <n v="2600"/>
    <n v="9562"/>
    <n v="3.6776923076923076"/>
    <x v="1"/>
    <n v="94"/>
    <m/>
    <x v="6"/>
    <s v="EUR"/>
    <n v="1557723600"/>
    <n v="1562302800"/>
    <b v="0"/>
    <b v="0"/>
    <x v="14"/>
    <x v="7"/>
  </r>
  <r>
    <n v="125"/>
    <s v="Pratt LLC"/>
    <s v="Stand-alone web-enabled moderator"/>
    <n v="5300"/>
    <n v="8475"/>
    <n v="1.5990566037735849"/>
    <x v="1"/>
    <n v="180"/>
    <m/>
    <x v="1"/>
    <s v="USD"/>
    <n v="1537333200"/>
    <n v="1537678800"/>
    <b v="0"/>
    <b v="0"/>
    <x v="3"/>
    <x v="3"/>
  </r>
  <r>
    <n v="126"/>
    <s v="Gross PLC"/>
    <s v="Proactive methodical benchmark"/>
    <n v="180200"/>
    <n v="69617"/>
    <n v="0.38633185349611543"/>
    <x v="0"/>
    <n v="774"/>
    <m/>
    <x v="1"/>
    <s v="USD"/>
    <n v="1471150800"/>
    <n v="1473570000"/>
    <b v="0"/>
    <b v="1"/>
    <x v="3"/>
    <x v="3"/>
  </r>
  <r>
    <n v="127"/>
    <s v="Martinez, Gomez and Dalton"/>
    <s v="Team-oriented 6thgeneration matrix"/>
    <n v="103200"/>
    <n v="53067"/>
    <n v="0.51421511627906979"/>
    <x v="0"/>
    <n v="672"/>
    <m/>
    <x v="0"/>
    <s v="CAD"/>
    <n v="1273640400"/>
    <n v="1273899600"/>
    <b v="0"/>
    <b v="0"/>
    <x v="3"/>
    <x v="3"/>
  </r>
  <r>
    <n v="128"/>
    <s v="Allen-Curtis"/>
    <s v="Phased human-resource core"/>
    <n v="70600"/>
    <n v="42596"/>
    <n v="0.60334277620396604"/>
    <x v="3"/>
    <n v="532"/>
    <m/>
    <x v="1"/>
    <s v="USD"/>
    <n v="1282885200"/>
    <n v="1284008400"/>
    <b v="0"/>
    <b v="0"/>
    <x v="1"/>
    <x v="1"/>
  </r>
  <r>
    <n v="129"/>
    <s v="Morgan-Martinez"/>
    <s v="Mandatory tertiary implementation"/>
    <n v="148500"/>
    <n v="4756"/>
    <n v="3.2026936026936029E-2"/>
    <x v="3"/>
    <n v="55"/>
    <m/>
    <x v="2"/>
    <s v="AUD"/>
    <n v="1422943200"/>
    <n v="1425103200"/>
    <b v="0"/>
    <b v="0"/>
    <x v="0"/>
    <x v="0"/>
  </r>
  <r>
    <n v="130"/>
    <s v="Luna, Anderson and Fox"/>
    <s v="Secured directional encryption"/>
    <n v="9600"/>
    <n v="14925"/>
    <n v="1.5546875"/>
    <x v="1"/>
    <n v="533"/>
    <m/>
    <x v="3"/>
    <s v="DKK"/>
    <n v="1319605200"/>
    <n v="1320991200"/>
    <b v="0"/>
    <b v="0"/>
    <x v="6"/>
    <x v="4"/>
  </r>
  <r>
    <n v="131"/>
    <s v="Fleming, Zhang and Henderson"/>
    <s v="Distributed 5thgeneration implementation"/>
    <n v="164700"/>
    <n v="166116"/>
    <n v="1.0085974499089254"/>
    <x v="1"/>
    <n v="2443"/>
    <m/>
    <x v="4"/>
    <s v="GBP"/>
    <n v="1385704800"/>
    <n v="1386828000"/>
    <b v="0"/>
    <b v="0"/>
    <x v="2"/>
    <x v="2"/>
  </r>
  <r>
    <n v="132"/>
    <s v="Flowers and Sons"/>
    <s v="Virtual static core"/>
    <n v="3300"/>
    <n v="3834"/>
    <n v="1.1618181818181819"/>
    <x v="1"/>
    <n v="89"/>
    <m/>
    <x v="1"/>
    <s v="USD"/>
    <n v="1515736800"/>
    <n v="1517119200"/>
    <b v="0"/>
    <b v="1"/>
    <x v="3"/>
    <x v="3"/>
  </r>
  <r>
    <n v="133"/>
    <s v="Gates PLC"/>
    <s v="Secured content-based product"/>
    <n v="4500"/>
    <n v="13985"/>
    <n v="3.1077777777777778"/>
    <x v="1"/>
    <n v="159"/>
    <m/>
    <x v="1"/>
    <s v="USD"/>
    <n v="1313125200"/>
    <n v="1315026000"/>
    <b v="0"/>
    <b v="0"/>
    <x v="21"/>
    <x v="1"/>
  </r>
  <r>
    <n v="134"/>
    <s v="Caldwell LLC"/>
    <s v="Secured executive concept"/>
    <n v="99500"/>
    <n v="89288"/>
    <n v="0.89736683417085428"/>
    <x v="0"/>
    <n v="940"/>
    <m/>
    <x v="5"/>
    <s v="CHF"/>
    <n v="1308459600"/>
    <n v="1312693200"/>
    <b v="0"/>
    <b v="1"/>
    <x v="4"/>
    <x v="4"/>
  </r>
  <r>
    <n v="135"/>
    <s v="Le, Burton and Evans"/>
    <s v="Balanced zero-defect software"/>
    <n v="7700"/>
    <n v="5488"/>
    <n v="0.71272727272727276"/>
    <x v="0"/>
    <n v="117"/>
    <m/>
    <x v="1"/>
    <s v="USD"/>
    <n v="1362636000"/>
    <n v="1363064400"/>
    <b v="0"/>
    <b v="1"/>
    <x v="3"/>
    <x v="3"/>
  </r>
  <r>
    <n v="136"/>
    <s v="Briggs PLC"/>
    <s v="Distributed context-sensitive flexibility"/>
    <n v="82800"/>
    <n v="2721"/>
    <n v="3.2862318840579711E-2"/>
    <x v="3"/>
    <n v="58"/>
    <m/>
    <x v="1"/>
    <s v="USD"/>
    <n v="1402117200"/>
    <n v="1403154000"/>
    <b v="0"/>
    <b v="1"/>
    <x v="6"/>
    <x v="4"/>
  </r>
  <r>
    <n v="137"/>
    <s v="Hudson-Nguyen"/>
    <s v="Down-sized disintermediate support"/>
    <n v="1800"/>
    <n v="4712"/>
    <n v="2.617777777777778"/>
    <x v="1"/>
    <n v="50"/>
    <m/>
    <x v="1"/>
    <s v="USD"/>
    <n v="1286341200"/>
    <n v="1286859600"/>
    <b v="0"/>
    <b v="0"/>
    <x v="9"/>
    <x v="5"/>
  </r>
  <r>
    <n v="138"/>
    <s v="Hogan Ltd"/>
    <s v="Stand-alone mission-critical moratorium"/>
    <n v="9600"/>
    <n v="9216"/>
    <n v="0.96"/>
    <x v="0"/>
    <n v="115"/>
    <m/>
    <x v="1"/>
    <s v="USD"/>
    <n v="1348808400"/>
    <n v="1349326800"/>
    <b v="0"/>
    <b v="0"/>
    <x v="20"/>
    <x v="6"/>
  </r>
  <r>
    <n v="139"/>
    <s v="Hamilton, Wright and Chavez"/>
    <s v="Down-sized empowering protocol"/>
    <n v="92100"/>
    <n v="19246"/>
    <n v="0.20896851248642778"/>
    <x v="0"/>
    <n v="326"/>
    <m/>
    <x v="1"/>
    <s v="USD"/>
    <n v="1429592400"/>
    <n v="1430974800"/>
    <b v="0"/>
    <b v="1"/>
    <x v="8"/>
    <x v="2"/>
  </r>
  <r>
    <n v="140"/>
    <s v="Bautista-Cross"/>
    <s v="Fully-configurable coherent Internet solution"/>
    <n v="5500"/>
    <n v="12274"/>
    <n v="2.2316363636363636"/>
    <x v="1"/>
    <n v="186"/>
    <m/>
    <x v="1"/>
    <s v="USD"/>
    <n v="1519538400"/>
    <n v="1519970400"/>
    <b v="0"/>
    <b v="0"/>
    <x v="4"/>
    <x v="4"/>
  </r>
  <r>
    <n v="141"/>
    <s v="Jackson LLC"/>
    <s v="Distributed motivating algorithm"/>
    <n v="64300"/>
    <n v="65323"/>
    <n v="1.0159097978227061"/>
    <x v="1"/>
    <n v="1071"/>
    <m/>
    <x v="1"/>
    <s v="USD"/>
    <n v="1434085200"/>
    <n v="1434603600"/>
    <b v="0"/>
    <b v="0"/>
    <x v="2"/>
    <x v="2"/>
  </r>
  <r>
    <n v="142"/>
    <s v="Figueroa Ltd"/>
    <s v="Expanded solution-oriented benchmark"/>
    <n v="5000"/>
    <n v="11502"/>
    <n v="2.3003999999999998"/>
    <x v="1"/>
    <n v="117"/>
    <m/>
    <x v="1"/>
    <s v="USD"/>
    <n v="1333688400"/>
    <n v="1337230800"/>
    <b v="0"/>
    <b v="0"/>
    <x v="2"/>
    <x v="2"/>
  </r>
  <r>
    <n v="143"/>
    <s v="Avila-Jones"/>
    <s v="Implemented discrete secured line"/>
    <n v="5400"/>
    <n v="7322"/>
    <n v="1.355925925925926"/>
    <x v="1"/>
    <n v="70"/>
    <m/>
    <x v="1"/>
    <s v="USD"/>
    <n v="1277701200"/>
    <n v="1279429200"/>
    <b v="0"/>
    <b v="0"/>
    <x v="7"/>
    <x v="1"/>
  </r>
  <r>
    <n v="144"/>
    <s v="Martin, Lopez and Hunter"/>
    <s v="Multi-lateral actuating installation"/>
    <n v="9000"/>
    <n v="11619"/>
    <n v="1.2909999999999999"/>
    <x v="1"/>
    <n v="135"/>
    <m/>
    <x v="1"/>
    <s v="USD"/>
    <n v="1560747600"/>
    <n v="1561438800"/>
    <b v="0"/>
    <b v="0"/>
    <x v="3"/>
    <x v="3"/>
  </r>
  <r>
    <n v="145"/>
    <s v="Fields-Moore"/>
    <s v="Secured reciprocal array"/>
    <n v="25000"/>
    <n v="59128"/>
    <n v="2.3651200000000001"/>
    <x v="1"/>
    <n v="768"/>
    <m/>
    <x v="5"/>
    <s v="CHF"/>
    <n v="1410066000"/>
    <n v="1410498000"/>
    <b v="0"/>
    <b v="0"/>
    <x v="8"/>
    <x v="2"/>
  </r>
  <r>
    <n v="146"/>
    <s v="Harris-Golden"/>
    <s v="Optional bandwidth-monitored middleware"/>
    <n v="8800"/>
    <n v="1518"/>
    <n v="0.17249999999999999"/>
    <x v="3"/>
    <n v="51"/>
    <m/>
    <x v="1"/>
    <s v="USD"/>
    <n v="1320732000"/>
    <n v="1322460000"/>
    <b v="0"/>
    <b v="0"/>
    <x v="3"/>
    <x v="3"/>
  </r>
  <r>
    <n v="147"/>
    <s v="Moss, Norman and Dunlap"/>
    <s v="Upgradable upward-trending workforce"/>
    <n v="8300"/>
    <n v="9337"/>
    <n v="1.1249397590361445"/>
    <x v="1"/>
    <n v="199"/>
    <m/>
    <x v="1"/>
    <s v="USD"/>
    <n v="1465794000"/>
    <n v="1466312400"/>
    <b v="0"/>
    <b v="1"/>
    <x v="3"/>
    <x v="3"/>
  </r>
  <r>
    <n v="148"/>
    <s v="White, Larson and Wright"/>
    <s v="Upgradable hybrid capability"/>
    <n v="9300"/>
    <n v="11255"/>
    <n v="1.2102150537634409"/>
    <x v="1"/>
    <n v="107"/>
    <m/>
    <x v="1"/>
    <s v="USD"/>
    <n v="1500958800"/>
    <n v="1501736400"/>
    <b v="0"/>
    <b v="0"/>
    <x v="8"/>
    <x v="2"/>
  </r>
  <r>
    <n v="149"/>
    <s v="Payne, Oliver and Burch"/>
    <s v="Managed fresh-thinking flexibility"/>
    <n v="6200"/>
    <n v="13632"/>
    <n v="2.1987096774193549"/>
    <x v="1"/>
    <n v="195"/>
    <m/>
    <x v="1"/>
    <s v="USD"/>
    <n v="1357020000"/>
    <n v="1361512800"/>
    <b v="0"/>
    <b v="0"/>
    <x v="7"/>
    <x v="1"/>
  </r>
  <r>
    <n v="150"/>
    <s v="Brown, Palmer and Pace"/>
    <s v="Networked stable workforce"/>
    <n v="100"/>
    <n v="1"/>
    <n v="0.01"/>
    <x v="0"/>
    <n v="1"/>
    <m/>
    <x v="1"/>
    <s v="USD"/>
    <n v="1544940000"/>
    <n v="1545026400"/>
    <b v="0"/>
    <b v="0"/>
    <x v="1"/>
    <x v="1"/>
  </r>
  <r>
    <n v="151"/>
    <s v="Parker LLC"/>
    <s v="Customizable intermediate extranet"/>
    <n v="137200"/>
    <n v="88037"/>
    <n v="0.64166909620991253"/>
    <x v="0"/>
    <n v="1467"/>
    <m/>
    <x v="1"/>
    <s v="USD"/>
    <n v="1402290000"/>
    <n v="1406696400"/>
    <b v="0"/>
    <b v="0"/>
    <x v="5"/>
    <x v="1"/>
  </r>
  <r>
    <n v="152"/>
    <s v="Bowen, Mcdonald and Hall"/>
    <s v="User-centric fault-tolerant task-force"/>
    <n v="41500"/>
    <n v="175573"/>
    <n v="4.2306746987951804"/>
    <x v="1"/>
    <n v="3376"/>
    <m/>
    <x v="1"/>
    <s v="USD"/>
    <n v="1487311200"/>
    <n v="1487916000"/>
    <b v="0"/>
    <b v="0"/>
    <x v="7"/>
    <x v="1"/>
  </r>
  <r>
    <n v="153"/>
    <s v="Whitehead, Bell and Hughes"/>
    <s v="Multi-tiered radical definition"/>
    <n v="189400"/>
    <n v="176112"/>
    <n v="0.92984160506863778"/>
    <x v="0"/>
    <n v="5681"/>
    <m/>
    <x v="1"/>
    <s v="USD"/>
    <n v="1350622800"/>
    <n v="1351141200"/>
    <b v="0"/>
    <b v="0"/>
    <x v="3"/>
    <x v="3"/>
  </r>
  <r>
    <n v="154"/>
    <s v="Rodriguez-Brown"/>
    <s v="Devolved foreground benchmark"/>
    <n v="171300"/>
    <n v="100650"/>
    <n v="0.58756567425569173"/>
    <x v="0"/>
    <n v="1059"/>
    <m/>
    <x v="1"/>
    <s v="USD"/>
    <n v="1463029200"/>
    <n v="1465016400"/>
    <b v="0"/>
    <b v="1"/>
    <x v="7"/>
    <x v="1"/>
  </r>
  <r>
    <n v="155"/>
    <s v="Hall-Schaefer"/>
    <s v="Distributed eco-centric methodology"/>
    <n v="139500"/>
    <n v="90706"/>
    <n v="0.65022222222222226"/>
    <x v="0"/>
    <n v="1194"/>
    <m/>
    <x v="1"/>
    <s v="USD"/>
    <n v="1269493200"/>
    <n v="1270789200"/>
    <b v="0"/>
    <b v="0"/>
    <x v="3"/>
    <x v="3"/>
  </r>
  <r>
    <n v="156"/>
    <s v="Meza-Rogers"/>
    <s v="Streamlined encompassing encryption"/>
    <n v="36400"/>
    <n v="26914"/>
    <n v="0.73939560439560437"/>
    <x v="3"/>
    <n v="379"/>
    <m/>
    <x v="2"/>
    <s v="AUD"/>
    <n v="1570251600"/>
    <n v="1572325200"/>
    <b v="0"/>
    <b v="0"/>
    <x v="1"/>
    <x v="1"/>
  </r>
  <r>
    <n v="157"/>
    <s v="Curtis-Curtis"/>
    <s v="User-friendly reciprocal initiative"/>
    <n v="4200"/>
    <n v="2212"/>
    <n v="0.52666666666666662"/>
    <x v="0"/>
    <n v="30"/>
    <m/>
    <x v="2"/>
    <s v="AUD"/>
    <n v="1388383200"/>
    <n v="1389420000"/>
    <b v="0"/>
    <b v="0"/>
    <x v="14"/>
    <x v="7"/>
  </r>
  <r>
    <n v="158"/>
    <s v="Carlson Inc"/>
    <s v="Ergonomic fresh-thinking installation"/>
    <n v="2100"/>
    <n v="4640"/>
    <n v="2.2095238095238097"/>
    <x v="1"/>
    <n v="41"/>
    <m/>
    <x v="1"/>
    <s v="USD"/>
    <n v="1449554400"/>
    <n v="1449640800"/>
    <b v="0"/>
    <b v="0"/>
    <x v="1"/>
    <x v="1"/>
  </r>
  <r>
    <n v="159"/>
    <s v="Clarke, Anderson and Lee"/>
    <s v="Robust explicit hardware"/>
    <n v="191200"/>
    <n v="191222"/>
    <n v="1.0001150627615063"/>
    <x v="1"/>
    <n v="1821"/>
    <m/>
    <x v="1"/>
    <s v="USD"/>
    <n v="1553662800"/>
    <n v="1555218000"/>
    <b v="0"/>
    <b v="1"/>
    <x v="3"/>
    <x v="3"/>
  </r>
  <r>
    <n v="160"/>
    <s v="Evans Group"/>
    <s v="Stand-alone actuating support"/>
    <n v="8000"/>
    <n v="12985"/>
    <n v="1.6231249999999999"/>
    <x v="1"/>
    <n v="164"/>
    <m/>
    <x v="1"/>
    <s v="USD"/>
    <n v="1556341200"/>
    <n v="1557723600"/>
    <b v="0"/>
    <b v="0"/>
    <x v="8"/>
    <x v="2"/>
  </r>
  <r>
    <n v="161"/>
    <s v="Bruce Group"/>
    <s v="Cross-platform methodical process improvement"/>
    <n v="5500"/>
    <n v="4300"/>
    <n v="0.78181818181818186"/>
    <x v="0"/>
    <n v="75"/>
    <m/>
    <x v="1"/>
    <s v="USD"/>
    <n v="1442984400"/>
    <n v="1443502800"/>
    <b v="0"/>
    <b v="1"/>
    <x v="2"/>
    <x v="2"/>
  </r>
  <r>
    <n v="162"/>
    <s v="Keith, Alvarez and Potter"/>
    <s v="Extended bottom-line open architecture"/>
    <n v="6100"/>
    <n v="9134"/>
    <n v="1.4973770491803278"/>
    <x v="1"/>
    <n v="157"/>
    <m/>
    <x v="5"/>
    <s v="CHF"/>
    <n v="1544248800"/>
    <n v="1546840800"/>
    <b v="0"/>
    <b v="0"/>
    <x v="1"/>
    <x v="1"/>
  </r>
  <r>
    <n v="163"/>
    <s v="Burton-Watkins"/>
    <s v="Extended reciprocal circuit"/>
    <n v="3500"/>
    <n v="8864"/>
    <n v="2.5325714285714285"/>
    <x v="1"/>
    <n v="246"/>
    <m/>
    <x v="1"/>
    <s v="USD"/>
    <n v="1508475600"/>
    <n v="1512712800"/>
    <b v="0"/>
    <b v="1"/>
    <x v="14"/>
    <x v="7"/>
  </r>
  <r>
    <n v="164"/>
    <s v="Lopez and Sons"/>
    <s v="Polarized human-resource protocol"/>
    <n v="150500"/>
    <n v="150755"/>
    <n v="1.0016943521594683"/>
    <x v="1"/>
    <n v="1396"/>
    <m/>
    <x v="1"/>
    <s v="USD"/>
    <n v="1507438800"/>
    <n v="1507525200"/>
    <b v="0"/>
    <b v="0"/>
    <x v="3"/>
    <x v="3"/>
  </r>
  <r>
    <n v="165"/>
    <s v="Cordova Ltd"/>
    <s v="Synergized radical product"/>
    <n v="90400"/>
    <n v="110279"/>
    <n v="1.2199004424778761"/>
    <x v="1"/>
    <n v="2506"/>
    <m/>
    <x v="1"/>
    <s v="USD"/>
    <n v="1501563600"/>
    <n v="1504328400"/>
    <b v="0"/>
    <b v="0"/>
    <x v="2"/>
    <x v="2"/>
  </r>
  <r>
    <n v="166"/>
    <s v="Brown-Vang"/>
    <s v="Robust heuristic artificial intelligence"/>
    <n v="9800"/>
    <n v="13439"/>
    <n v="1.3713265306122449"/>
    <x v="1"/>
    <n v="244"/>
    <m/>
    <x v="1"/>
    <s v="USD"/>
    <n v="1292997600"/>
    <n v="1293343200"/>
    <b v="0"/>
    <b v="0"/>
    <x v="14"/>
    <x v="7"/>
  </r>
  <r>
    <n v="167"/>
    <s v="Cruz-Ward"/>
    <s v="Robust content-based emulation"/>
    <n v="2600"/>
    <n v="10804"/>
    <n v="4.155384615384615"/>
    <x v="1"/>
    <n v="146"/>
    <m/>
    <x v="2"/>
    <s v="AUD"/>
    <n v="1370840400"/>
    <n v="1371704400"/>
    <b v="0"/>
    <b v="0"/>
    <x v="3"/>
    <x v="3"/>
  </r>
  <r>
    <n v="168"/>
    <s v="Hernandez Group"/>
    <s v="Ergonomic uniform open system"/>
    <n v="128100"/>
    <n v="40107"/>
    <n v="0.3130913348946136"/>
    <x v="0"/>
    <n v="955"/>
    <m/>
    <x v="3"/>
    <s v="DKK"/>
    <n v="1550815200"/>
    <n v="1552798800"/>
    <b v="0"/>
    <b v="1"/>
    <x v="7"/>
    <x v="1"/>
  </r>
  <r>
    <n v="169"/>
    <s v="Tran, Steele and Wilson"/>
    <s v="Profit-focused modular product"/>
    <n v="23300"/>
    <n v="98811"/>
    <n v="4.240815450643777"/>
    <x v="1"/>
    <n v="1267"/>
    <m/>
    <x v="1"/>
    <s v="USD"/>
    <n v="1339909200"/>
    <n v="1342328400"/>
    <b v="0"/>
    <b v="1"/>
    <x v="12"/>
    <x v="4"/>
  </r>
  <r>
    <n v="170"/>
    <s v="Summers, Gallegos and Stein"/>
    <s v="Mandatory mobile product"/>
    <n v="188100"/>
    <n v="5528"/>
    <n v="2.9388623072833599E-2"/>
    <x v="0"/>
    <n v="67"/>
    <m/>
    <x v="1"/>
    <s v="USD"/>
    <n v="1501736400"/>
    <n v="1502341200"/>
    <b v="0"/>
    <b v="0"/>
    <x v="7"/>
    <x v="1"/>
  </r>
  <r>
    <n v="171"/>
    <s v="Blair Group"/>
    <s v="Public-key 3rdgeneration budgetary management"/>
    <n v="4900"/>
    <n v="521"/>
    <n v="0.1063265306122449"/>
    <x v="0"/>
    <n v="5"/>
    <m/>
    <x v="1"/>
    <s v="USD"/>
    <n v="1395291600"/>
    <n v="1397192400"/>
    <b v="0"/>
    <b v="0"/>
    <x v="18"/>
    <x v="5"/>
  </r>
  <r>
    <n v="172"/>
    <s v="Nixon Inc"/>
    <s v="Centralized national firmware"/>
    <n v="800"/>
    <n v="663"/>
    <n v="0.82874999999999999"/>
    <x v="0"/>
    <n v="26"/>
    <m/>
    <x v="1"/>
    <s v="USD"/>
    <n v="1405746000"/>
    <n v="1407042000"/>
    <b v="0"/>
    <b v="1"/>
    <x v="4"/>
    <x v="4"/>
  </r>
  <r>
    <n v="173"/>
    <s v="White LLC"/>
    <s v="Cross-group 4thgeneration middleware"/>
    <n v="96700"/>
    <n v="157635"/>
    <n v="1.6301447776628748"/>
    <x v="1"/>
    <n v="1561"/>
    <m/>
    <x v="1"/>
    <s v="USD"/>
    <n v="1368853200"/>
    <n v="1369371600"/>
    <b v="0"/>
    <b v="0"/>
    <x v="3"/>
    <x v="3"/>
  </r>
  <r>
    <n v="174"/>
    <s v="Santos, Black and Donovan"/>
    <s v="Pre-emptive scalable access"/>
    <n v="600"/>
    <n v="5368"/>
    <n v="8.9466666666666672"/>
    <x v="1"/>
    <n v="48"/>
    <m/>
    <x v="1"/>
    <s v="USD"/>
    <n v="1444021200"/>
    <n v="1444107600"/>
    <b v="0"/>
    <b v="1"/>
    <x v="8"/>
    <x v="2"/>
  </r>
  <r>
    <n v="175"/>
    <s v="Jones, Contreras and Burnett"/>
    <s v="Sharable intangible migration"/>
    <n v="181200"/>
    <n v="47459"/>
    <n v="0.26191501103752757"/>
    <x v="0"/>
    <n v="1130"/>
    <m/>
    <x v="1"/>
    <s v="USD"/>
    <n v="1472619600"/>
    <n v="1474261200"/>
    <b v="0"/>
    <b v="0"/>
    <x v="3"/>
    <x v="3"/>
  </r>
  <r>
    <n v="176"/>
    <s v="Stone-Orozco"/>
    <s v="Proactive scalable Graphical User Interface"/>
    <n v="115000"/>
    <n v="86060"/>
    <n v="0.74834782608695649"/>
    <x v="0"/>
    <n v="782"/>
    <m/>
    <x v="1"/>
    <s v="USD"/>
    <n v="1472878800"/>
    <n v="1473656400"/>
    <b v="0"/>
    <b v="0"/>
    <x v="3"/>
    <x v="3"/>
  </r>
  <r>
    <n v="177"/>
    <s v="Lee, Gibson and Morgan"/>
    <s v="Digitized solution-oriented product"/>
    <n v="38800"/>
    <n v="161593"/>
    <n v="4.1647680412371137"/>
    <x v="1"/>
    <n v="2739"/>
    <m/>
    <x v="1"/>
    <s v="USD"/>
    <n v="1289800800"/>
    <n v="1291960800"/>
    <b v="0"/>
    <b v="0"/>
    <x v="3"/>
    <x v="3"/>
  </r>
  <r>
    <n v="178"/>
    <s v="Alexander-Williams"/>
    <s v="Triple-buffered cohesive structure"/>
    <n v="7200"/>
    <n v="6927"/>
    <n v="0.96208333333333329"/>
    <x v="0"/>
    <n v="210"/>
    <m/>
    <x v="1"/>
    <s v="USD"/>
    <n v="1505970000"/>
    <n v="1506747600"/>
    <b v="0"/>
    <b v="0"/>
    <x v="0"/>
    <x v="0"/>
  </r>
  <r>
    <n v="179"/>
    <s v="Marks Ltd"/>
    <s v="Realigned human-resource orchestration"/>
    <n v="44500"/>
    <n v="159185"/>
    <n v="3.5771910112359548"/>
    <x v="1"/>
    <n v="3537"/>
    <m/>
    <x v="0"/>
    <s v="CAD"/>
    <n v="1363496400"/>
    <n v="1363582800"/>
    <b v="0"/>
    <b v="1"/>
    <x v="3"/>
    <x v="3"/>
  </r>
  <r>
    <n v="180"/>
    <s v="Olsen, Edwards and Reid"/>
    <s v="Optional clear-thinking software"/>
    <n v="56000"/>
    <n v="172736"/>
    <n v="3.0845714285714285"/>
    <x v="1"/>
    <n v="2107"/>
    <m/>
    <x v="2"/>
    <s v="AUD"/>
    <n v="1269234000"/>
    <n v="1269666000"/>
    <b v="0"/>
    <b v="0"/>
    <x v="8"/>
    <x v="2"/>
  </r>
  <r>
    <n v="181"/>
    <s v="Daniels, Rose and Tyler"/>
    <s v="Centralized global approach"/>
    <n v="8600"/>
    <n v="5315"/>
    <n v="0.61802325581395345"/>
    <x v="0"/>
    <n v="136"/>
    <m/>
    <x v="1"/>
    <s v="USD"/>
    <n v="1507093200"/>
    <n v="1508648400"/>
    <b v="0"/>
    <b v="0"/>
    <x v="2"/>
    <x v="2"/>
  </r>
  <r>
    <n v="182"/>
    <s v="Adams Group"/>
    <s v="Reverse-engineered bandwidth-monitored contingency"/>
    <n v="27100"/>
    <n v="195750"/>
    <n v="7.2232472324723247"/>
    <x v="1"/>
    <n v="3318"/>
    <m/>
    <x v="3"/>
    <s v="DKK"/>
    <n v="1560574800"/>
    <n v="1561957200"/>
    <b v="0"/>
    <b v="0"/>
    <x v="3"/>
    <x v="3"/>
  </r>
  <r>
    <n v="183"/>
    <s v="Rogers, Huerta and Medina"/>
    <s v="Pre-emptive bandwidth-monitored instruction set"/>
    <n v="5100"/>
    <n v="3525"/>
    <n v="0.69117647058823528"/>
    <x v="0"/>
    <n v="86"/>
    <m/>
    <x v="0"/>
    <s v="CAD"/>
    <n v="1284008400"/>
    <n v="1285131600"/>
    <b v="0"/>
    <b v="0"/>
    <x v="1"/>
    <x v="1"/>
  </r>
  <r>
    <n v="184"/>
    <s v="Howard, Carter and Griffith"/>
    <s v="Adaptive asynchronous emulation"/>
    <n v="3600"/>
    <n v="10550"/>
    <n v="2.9305555555555554"/>
    <x v="1"/>
    <n v="340"/>
    <m/>
    <x v="1"/>
    <s v="USD"/>
    <n v="1556859600"/>
    <n v="1556946000"/>
    <b v="0"/>
    <b v="0"/>
    <x v="3"/>
    <x v="3"/>
  </r>
  <r>
    <n v="185"/>
    <s v="Bailey PLC"/>
    <s v="Innovative actuating conglomeration"/>
    <n v="1000"/>
    <n v="718"/>
    <n v="0.71799999999999997"/>
    <x v="0"/>
    <n v="19"/>
    <m/>
    <x v="1"/>
    <s v="USD"/>
    <n v="1526187600"/>
    <n v="1527138000"/>
    <b v="0"/>
    <b v="0"/>
    <x v="19"/>
    <x v="4"/>
  </r>
  <r>
    <n v="186"/>
    <s v="Parker Group"/>
    <s v="Grass-roots foreground policy"/>
    <n v="88800"/>
    <n v="28358"/>
    <n v="0.31934684684684683"/>
    <x v="0"/>
    <n v="886"/>
    <m/>
    <x v="1"/>
    <s v="USD"/>
    <n v="1400821200"/>
    <n v="1402117200"/>
    <b v="0"/>
    <b v="0"/>
    <x v="3"/>
    <x v="3"/>
  </r>
  <r>
    <n v="187"/>
    <s v="Fox Group"/>
    <s v="Horizontal transitional paradigm"/>
    <n v="60200"/>
    <n v="138384"/>
    <n v="2.2987375415282392"/>
    <x v="1"/>
    <n v="1442"/>
    <m/>
    <x v="0"/>
    <s v="CAD"/>
    <n v="1361599200"/>
    <n v="1364014800"/>
    <b v="0"/>
    <b v="1"/>
    <x v="12"/>
    <x v="4"/>
  </r>
  <r>
    <n v="188"/>
    <s v="Walker, Jones and Rodriguez"/>
    <s v="Networked didactic info-mediaries"/>
    <n v="8200"/>
    <n v="2625"/>
    <n v="0.3201219512195122"/>
    <x v="0"/>
    <n v="35"/>
    <m/>
    <x v="6"/>
    <s v="EUR"/>
    <n v="1417500000"/>
    <n v="1417586400"/>
    <b v="0"/>
    <b v="0"/>
    <x v="3"/>
    <x v="3"/>
  </r>
  <r>
    <n v="189"/>
    <s v="Anthony-Shaw"/>
    <s v="Switchable contextually-based access"/>
    <n v="191300"/>
    <n v="45004"/>
    <n v="0.23525352848928385"/>
    <x v="3"/>
    <n v="441"/>
    <m/>
    <x v="1"/>
    <s v="USD"/>
    <n v="1457071200"/>
    <n v="1457071200"/>
    <b v="0"/>
    <b v="0"/>
    <x v="3"/>
    <x v="3"/>
  </r>
  <r>
    <n v="190"/>
    <s v="Cook LLC"/>
    <s v="Up-sized dynamic throughput"/>
    <n v="3700"/>
    <n v="2538"/>
    <n v="0.68594594594594593"/>
    <x v="0"/>
    <n v="24"/>
    <m/>
    <x v="1"/>
    <s v="USD"/>
    <n v="1370322000"/>
    <n v="1370408400"/>
    <b v="0"/>
    <b v="1"/>
    <x v="3"/>
    <x v="3"/>
  </r>
  <r>
    <n v="191"/>
    <s v="Sutton PLC"/>
    <s v="Mandatory reciprocal superstructure"/>
    <n v="8400"/>
    <n v="3188"/>
    <n v="0.37952380952380954"/>
    <x v="0"/>
    <n v="86"/>
    <m/>
    <x v="6"/>
    <s v="EUR"/>
    <n v="1552366800"/>
    <n v="1552626000"/>
    <b v="0"/>
    <b v="0"/>
    <x v="3"/>
    <x v="3"/>
  </r>
  <r>
    <n v="192"/>
    <s v="Long, Morgan and Mitchell"/>
    <s v="Upgradable 4thgeneration productivity"/>
    <n v="42600"/>
    <n v="8517"/>
    <n v="0.19992957746478873"/>
    <x v="0"/>
    <n v="243"/>
    <m/>
    <x v="1"/>
    <s v="USD"/>
    <n v="1403845200"/>
    <n v="1404190800"/>
    <b v="0"/>
    <b v="0"/>
    <x v="1"/>
    <x v="1"/>
  </r>
  <r>
    <n v="193"/>
    <s v="Calhoun, Rogers and Long"/>
    <s v="Progressive discrete hub"/>
    <n v="6600"/>
    <n v="3012"/>
    <n v="0.45636363636363636"/>
    <x v="0"/>
    <n v="65"/>
    <m/>
    <x v="1"/>
    <s v="USD"/>
    <n v="1523163600"/>
    <n v="1523509200"/>
    <b v="1"/>
    <b v="0"/>
    <x v="7"/>
    <x v="1"/>
  </r>
  <r>
    <n v="194"/>
    <s v="Sandoval Group"/>
    <s v="Assimilated multi-tasking archive"/>
    <n v="7100"/>
    <n v="8716"/>
    <n v="1.227605633802817"/>
    <x v="1"/>
    <n v="126"/>
    <m/>
    <x v="1"/>
    <s v="USD"/>
    <n v="1442206800"/>
    <n v="1443589200"/>
    <b v="0"/>
    <b v="0"/>
    <x v="16"/>
    <x v="1"/>
  </r>
  <r>
    <n v="195"/>
    <s v="Smith and Sons"/>
    <s v="Upgradable high-level solution"/>
    <n v="15800"/>
    <n v="57157"/>
    <n v="3.61753164556962"/>
    <x v="1"/>
    <n v="524"/>
    <m/>
    <x v="1"/>
    <s v="USD"/>
    <n v="1532840400"/>
    <n v="1533445200"/>
    <b v="0"/>
    <b v="0"/>
    <x v="5"/>
    <x v="1"/>
  </r>
  <r>
    <n v="196"/>
    <s v="King Inc"/>
    <s v="Organic bandwidth-monitored frame"/>
    <n v="8200"/>
    <n v="5178"/>
    <n v="0.63146341463414635"/>
    <x v="0"/>
    <n v="100"/>
    <m/>
    <x v="3"/>
    <s v="DKK"/>
    <n v="1472878800"/>
    <n v="1474520400"/>
    <b v="0"/>
    <b v="0"/>
    <x v="8"/>
    <x v="2"/>
  </r>
  <r>
    <n v="197"/>
    <s v="Perry and Sons"/>
    <s v="Business-focused logistical framework"/>
    <n v="54700"/>
    <n v="163118"/>
    <n v="2.9820475319926874"/>
    <x v="1"/>
    <n v="1989"/>
    <m/>
    <x v="1"/>
    <s v="USD"/>
    <n v="1498194000"/>
    <n v="1499403600"/>
    <b v="0"/>
    <b v="0"/>
    <x v="6"/>
    <x v="4"/>
  </r>
  <r>
    <n v="198"/>
    <s v="Palmer Inc"/>
    <s v="Universal multi-state capability"/>
    <n v="63200"/>
    <n v="6041"/>
    <n v="9.5585443037974685E-2"/>
    <x v="0"/>
    <n v="168"/>
    <m/>
    <x v="1"/>
    <s v="USD"/>
    <n v="1281070800"/>
    <n v="1283576400"/>
    <b v="0"/>
    <b v="0"/>
    <x v="5"/>
    <x v="1"/>
  </r>
  <r>
    <n v="199"/>
    <s v="Hull, Baker and Martinez"/>
    <s v="Digitized reciprocal infrastructure"/>
    <n v="1800"/>
    <n v="968"/>
    <n v="0.5377777777777778"/>
    <x v="0"/>
    <n v="13"/>
    <m/>
    <x v="1"/>
    <s v="USD"/>
    <n v="1436245200"/>
    <n v="1436590800"/>
    <b v="0"/>
    <b v="0"/>
    <x v="1"/>
    <x v="1"/>
  </r>
  <r>
    <n v="200"/>
    <s v="Becker, Rice and White"/>
    <s v="Reduced dedicated capability"/>
    <n v="100"/>
    <n v="2"/>
    <n v="0.02"/>
    <x v="0"/>
    <n v="1"/>
    <m/>
    <x v="0"/>
    <s v="CAD"/>
    <n v="1269493200"/>
    <n v="1270443600"/>
    <b v="0"/>
    <b v="0"/>
    <x v="3"/>
    <x v="3"/>
  </r>
  <r>
    <n v="201"/>
    <s v="Osborne, Perkins and Knox"/>
    <s v="Cross-platform bi-directional workforce"/>
    <n v="2100"/>
    <n v="14305"/>
    <n v="6.8119047619047617"/>
    <x v="1"/>
    <n v="157"/>
    <m/>
    <x v="1"/>
    <s v="USD"/>
    <n v="1406264400"/>
    <n v="1407819600"/>
    <b v="0"/>
    <b v="0"/>
    <x v="2"/>
    <x v="2"/>
  </r>
  <r>
    <n v="202"/>
    <s v="Mcknight-Freeman"/>
    <s v="Upgradable scalable methodology"/>
    <n v="8300"/>
    <n v="6543"/>
    <n v="0.78831325301204824"/>
    <x v="3"/>
    <n v="82"/>
    <m/>
    <x v="1"/>
    <s v="USD"/>
    <n v="1317531600"/>
    <n v="1317877200"/>
    <b v="0"/>
    <b v="0"/>
    <x v="0"/>
    <x v="0"/>
  </r>
  <r>
    <n v="203"/>
    <s v="Hayden, Shannon and Stein"/>
    <s v="Customer-focused client-server service-desk"/>
    <n v="143900"/>
    <n v="193413"/>
    <n v="1.3440792216817234"/>
    <x v="1"/>
    <n v="4498"/>
    <m/>
    <x v="2"/>
    <s v="AUD"/>
    <n v="1484632800"/>
    <n v="1484805600"/>
    <b v="0"/>
    <b v="0"/>
    <x v="3"/>
    <x v="3"/>
  </r>
  <r>
    <n v="204"/>
    <s v="Daniel-Luna"/>
    <s v="Mandatory multimedia leverage"/>
    <n v="75000"/>
    <n v="2529"/>
    <n v="3.372E-2"/>
    <x v="0"/>
    <n v="40"/>
    <m/>
    <x v="1"/>
    <s v="USD"/>
    <n v="1301806800"/>
    <n v="1302670800"/>
    <b v="0"/>
    <b v="0"/>
    <x v="17"/>
    <x v="1"/>
  </r>
  <r>
    <n v="205"/>
    <s v="Weaver-Marquez"/>
    <s v="Focused analyzing circuit"/>
    <n v="1300"/>
    <n v="5614"/>
    <n v="4.3184615384615386"/>
    <x v="1"/>
    <n v="80"/>
    <m/>
    <x v="1"/>
    <s v="USD"/>
    <n v="1539752400"/>
    <n v="1540789200"/>
    <b v="1"/>
    <b v="0"/>
    <x v="3"/>
    <x v="3"/>
  </r>
  <r>
    <n v="206"/>
    <s v="Austin, Baker and Kelley"/>
    <s v="Fundamental grid-enabled strategy"/>
    <n v="9000"/>
    <n v="3496"/>
    <n v="0.38844444444444443"/>
    <x v="3"/>
    <n v="57"/>
    <m/>
    <x v="1"/>
    <s v="USD"/>
    <n v="1267250400"/>
    <n v="1268028000"/>
    <b v="0"/>
    <b v="0"/>
    <x v="13"/>
    <x v="5"/>
  </r>
  <r>
    <n v="207"/>
    <s v="Carney-Anderson"/>
    <s v="Digitized 5thgeneration knowledgebase"/>
    <n v="1000"/>
    <n v="4257"/>
    <n v="4.2569999999999997"/>
    <x v="1"/>
    <n v="43"/>
    <m/>
    <x v="1"/>
    <s v="USD"/>
    <n v="1535432400"/>
    <n v="1537160400"/>
    <b v="0"/>
    <b v="1"/>
    <x v="1"/>
    <x v="1"/>
  </r>
  <r>
    <n v="208"/>
    <s v="Jackson Inc"/>
    <s v="Mandatory multi-tasking encryption"/>
    <n v="196900"/>
    <n v="199110"/>
    <n v="1.0112239715591671"/>
    <x v="1"/>
    <n v="2053"/>
    <m/>
    <x v="1"/>
    <s v="USD"/>
    <n v="1510207200"/>
    <n v="1512280800"/>
    <b v="0"/>
    <b v="0"/>
    <x v="4"/>
    <x v="4"/>
  </r>
  <r>
    <n v="209"/>
    <s v="Warren Ltd"/>
    <s v="Distributed system-worthy application"/>
    <n v="194500"/>
    <n v="41212"/>
    <n v="0.21188688946015424"/>
    <x v="2"/>
    <n v="808"/>
    <m/>
    <x v="2"/>
    <s v="AUD"/>
    <n v="1462510800"/>
    <n v="1463115600"/>
    <b v="0"/>
    <b v="0"/>
    <x v="4"/>
    <x v="4"/>
  </r>
  <r>
    <n v="210"/>
    <s v="Schultz Inc"/>
    <s v="Synergistic tertiary time-frame"/>
    <n v="9400"/>
    <n v="6338"/>
    <n v="0.67425531914893622"/>
    <x v="0"/>
    <n v="226"/>
    <m/>
    <x v="3"/>
    <s v="DKK"/>
    <n v="1488520800"/>
    <n v="1490850000"/>
    <b v="0"/>
    <b v="0"/>
    <x v="22"/>
    <x v="4"/>
  </r>
  <r>
    <n v="211"/>
    <s v="Thompson LLC"/>
    <s v="Customer-focused impactful benchmark"/>
    <n v="104400"/>
    <n v="99100"/>
    <n v="0.9492337164750958"/>
    <x v="0"/>
    <n v="1625"/>
    <m/>
    <x v="1"/>
    <s v="USD"/>
    <n v="1377579600"/>
    <n v="1379653200"/>
    <b v="0"/>
    <b v="0"/>
    <x v="3"/>
    <x v="3"/>
  </r>
  <r>
    <n v="212"/>
    <s v="Johnson Inc"/>
    <s v="Profound next generation infrastructure"/>
    <n v="8100"/>
    <n v="12300"/>
    <n v="1.5185185185185186"/>
    <x v="1"/>
    <n v="168"/>
    <m/>
    <x v="1"/>
    <s v="USD"/>
    <n v="1576389600"/>
    <n v="1580364000"/>
    <b v="0"/>
    <b v="0"/>
    <x v="3"/>
    <x v="3"/>
  </r>
  <r>
    <n v="213"/>
    <s v="Morgan-Warren"/>
    <s v="Face-to-face encompassing info-mediaries"/>
    <n v="87900"/>
    <n v="171549"/>
    <n v="1.9516382252559727"/>
    <x v="1"/>
    <n v="4289"/>
    <m/>
    <x v="1"/>
    <s v="USD"/>
    <n v="1289019600"/>
    <n v="1289714400"/>
    <b v="0"/>
    <b v="1"/>
    <x v="7"/>
    <x v="1"/>
  </r>
  <r>
    <n v="214"/>
    <s v="Sullivan Group"/>
    <s v="Open-source fresh-thinking policy"/>
    <n v="1400"/>
    <n v="14324"/>
    <n v="10.231428571428571"/>
    <x v="1"/>
    <n v="165"/>
    <m/>
    <x v="1"/>
    <s v="USD"/>
    <n v="1282194000"/>
    <n v="1282712400"/>
    <b v="0"/>
    <b v="0"/>
    <x v="1"/>
    <x v="1"/>
  </r>
  <r>
    <n v="215"/>
    <s v="Vargas, Banks and Palmer"/>
    <s v="Extended 24/7 implementation"/>
    <n v="156800"/>
    <n v="6024"/>
    <n v="3.8418367346938778E-2"/>
    <x v="0"/>
    <n v="143"/>
    <m/>
    <x v="1"/>
    <s v="USD"/>
    <n v="1550037600"/>
    <n v="1550210400"/>
    <b v="0"/>
    <b v="0"/>
    <x v="3"/>
    <x v="3"/>
  </r>
  <r>
    <n v="216"/>
    <s v="Johnson, Dixon and Zimmerman"/>
    <s v="Organic dynamic algorithm"/>
    <n v="121700"/>
    <n v="188721"/>
    <n v="1.5507066557107643"/>
    <x v="1"/>
    <n v="1815"/>
    <m/>
    <x v="1"/>
    <s v="USD"/>
    <n v="1321941600"/>
    <n v="1322114400"/>
    <b v="0"/>
    <b v="0"/>
    <x v="3"/>
    <x v="3"/>
  </r>
  <r>
    <n v="217"/>
    <s v="Moore, Dudley and Navarro"/>
    <s v="Organic multi-tasking focus group"/>
    <n v="129400"/>
    <n v="57911"/>
    <n v="0.44753477588871715"/>
    <x v="0"/>
    <n v="934"/>
    <m/>
    <x v="1"/>
    <s v="USD"/>
    <n v="1556427600"/>
    <n v="1557205200"/>
    <b v="0"/>
    <b v="0"/>
    <x v="22"/>
    <x v="4"/>
  </r>
  <r>
    <n v="218"/>
    <s v="Price-Rodriguez"/>
    <s v="Adaptive logistical initiative"/>
    <n v="5700"/>
    <n v="12309"/>
    <n v="2.1594736842105262"/>
    <x v="1"/>
    <n v="397"/>
    <m/>
    <x v="4"/>
    <s v="GBP"/>
    <n v="1320991200"/>
    <n v="1323928800"/>
    <b v="0"/>
    <b v="1"/>
    <x v="12"/>
    <x v="4"/>
  </r>
  <r>
    <n v="219"/>
    <s v="Huang-Henderson"/>
    <s v="Stand-alone mobile customer loyalty"/>
    <n v="41700"/>
    <n v="138497"/>
    <n v="3.3212709832134291"/>
    <x v="1"/>
    <n v="1539"/>
    <m/>
    <x v="1"/>
    <s v="USD"/>
    <n v="1345093200"/>
    <n v="1346130000"/>
    <b v="0"/>
    <b v="0"/>
    <x v="10"/>
    <x v="4"/>
  </r>
  <r>
    <n v="220"/>
    <s v="Owens-Le"/>
    <s v="Focused composite approach"/>
    <n v="7900"/>
    <n v="667"/>
    <n v="8.4430379746835441E-2"/>
    <x v="0"/>
    <n v="17"/>
    <m/>
    <x v="1"/>
    <s v="USD"/>
    <n v="1309496400"/>
    <n v="1311051600"/>
    <b v="1"/>
    <b v="0"/>
    <x v="3"/>
    <x v="3"/>
  </r>
  <r>
    <n v="221"/>
    <s v="Huff LLC"/>
    <s v="Face-to-face clear-thinking Local Area Network"/>
    <n v="121500"/>
    <n v="119830"/>
    <n v="0.9862551440329218"/>
    <x v="0"/>
    <n v="2179"/>
    <m/>
    <x v="1"/>
    <s v="USD"/>
    <n v="1340254800"/>
    <n v="1340427600"/>
    <b v="1"/>
    <b v="0"/>
    <x v="0"/>
    <x v="0"/>
  </r>
  <r>
    <n v="222"/>
    <s v="Johnson LLC"/>
    <s v="Cross-group cohesive circuit"/>
    <n v="4800"/>
    <n v="6623"/>
    <n v="1.3797916666666667"/>
    <x v="1"/>
    <n v="138"/>
    <m/>
    <x v="1"/>
    <s v="USD"/>
    <n v="1412226000"/>
    <n v="1412312400"/>
    <b v="0"/>
    <b v="0"/>
    <x v="14"/>
    <x v="7"/>
  </r>
  <r>
    <n v="223"/>
    <s v="Chavez, Garcia and Cantu"/>
    <s v="Synergistic explicit capability"/>
    <n v="87300"/>
    <n v="81897"/>
    <n v="0.93810996563573879"/>
    <x v="0"/>
    <n v="931"/>
    <m/>
    <x v="1"/>
    <s v="USD"/>
    <n v="1458104400"/>
    <n v="1459314000"/>
    <b v="0"/>
    <b v="0"/>
    <x v="3"/>
    <x v="3"/>
  </r>
  <r>
    <n v="224"/>
    <s v="Lester-Moore"/>
    <s v="Diverse analyzing definition"/>
    <n v="46300"/>
    <n v="186885"/>
    <n v="4.0363930885529156"/>
    <x v="1"/>
    <n v="3594"/>
    <m/>
    <x v="1"/>
    <s v="USD"/>
    <n v="1411534800"/>
    <n v="1415426400"/>
    <b v="0"/>
    <b v="0"/>
    <x v="22"/>
    <x v="4"/>
  </r>
  <r>
    <n v="225"/>
    <s v="Fox-Quinn"/>
    <s v="Enterprise-wide reciprocal success"/>
    <n v="67800"/>
    <n v="176398"/>
    <n v="2.6017404129793511"/>
    <x v="1"/>
    <n v="5880"/>
    <m/>
    <x v="1"/>
    <s v="USD"/>
    <n v="1399093200"/>
    <n v="1399093200"/>
    <b v="1"/>
    <b v="0"/>
    <x v="1"/>
    <x v="1"/>
  </r>
  <r>
    <n v="226"/>
    <s v="Garcia Inc"/>
    <s v="Progressive neutral middleware"/>
    <n v="3000"/>
    <n v="10999"/>
    <n v="3.6663333333333332"/>
    <x v="1"/>
    <n v="112"/>
    <m/>
    <x v="1"/>
    <s v="USD"/>
    <n v="1270702800"/>
    <n v="1273899600"/>
    <b v="0"/>
    <b v="0"/>
    <x v="14"/>
    <x v="7"/>
  </r>
  <r>
    <n v="227"/>
    <s v="Johnson-Lee"/>
    <s v="Intuitive exuding process improvement"/>
    <n v="60900"/>
    <n v="102751"/>
    <n v="1.687208538587849"/>
    <x v="1"/>
    <n v="943"/>
    <m/>
    <x v="1"/>
    <s v="USD"/>
    <n v="1431666000"/>
    <n v="1432184400"/>
    <b v="0"/>
    <b v="0"/>
    <x v="20"/>
    <x v="6"/>
  </r>
  <r>
    <n v="228"/>
    <s v="Pineda Group"/>
    <s v="Exclusive real-time protocol"/>
    <n v="137900"/>
    <n v="165352"/>
    <n v="1.1990717911530093"/>
    <x v="1"/>
    <n v="2468"/>
    <m/>
    <x v="1"/>
    <s v="USD"/>
    <n v="1472619600"/>
    <n v="1474779600"/>
    <b v="0"/>
    <b v="0"/>
    <x v="10"/>
    <x v="4"/>
  </r>
  <r>
    <n v="229"/>
    <s v="Hoffman-Howard"/>
    <s v="Extended encompassing application"/>
    <n v="85600"/>
    <n v="165798"/>
    <n v="1.936892523364486"/>
    <x v="1"/>
    <n v="2551"/>
    <m/>
    <x v="1"/>
    <s v="USD"/>
    <n v="1496293200"/>
    <n v="1500440400"/>
    <b v="0"/>
    <b v="1"/>
    <x v="20"/>
    <x v="6"/>
  </r>
  <r>
    <n v="230"/>
    <s v="Miranda, Hall and Mcgrath"/>
    <s v="Progressive value-added ability"/>
    <n v="2400"/>
    <n v="10084"/>
    <n v="4.2016666666666671"/>
    <x v="1"/>
    <n v="101"/>
    <m/>
    <x v="1"/>
    <s v="USD"/>
    <n v="1575612000"/>
    <n v="1575612000"/>
    <b v="0"/>
    <b v="0"/>
    <x v="11"/>
    <x v="6"/>
  </r>
  <r>
    <n v="231"/>
    <s v="Williams, Carter and Gonzalez"/>
    <s v="Cross-platform uniform hardware"/>
    <n v="7200"/>
    <n v="5523"/>
    <n v="0.76708333333333334"/>
    <x v="3"/>
    <n v="67"/>
    <m/>
    <x v="1"/>
    <s v="USD"/>
    <n v="1369112400"/>
    <n v="1374123600"/>
    <b v="0"/>
    <b v="0"/>
    <x v="3"/>
    <x v="3"/>
  </r>
  <r>
    <n v="232"/>
    <s v="Davis-Rodriguez"/>
    <s v="Progressive secondary portal"/>
    <n v="3400"/>
    <n v="5823"/>
    <n v="1.7126470588235294"/>
    <x v="1"/>
    <n v="92"/>
    <m/>
    <x v="1"/>
    <s v="USD"/>
    <n v="1469422800"/>
    <n v="1469509200"/>
    <b v="0"/>
    <b v="0"/>
    <x v="3"/>
    <x v="3"/>
  </r>
  <r>
    <n v="233"/>
    <s v="Reid, Rivera and Perry"/>
    <s v="Multi-lateral national adapter"/>
    <n v="3800"/>
    <n v="6000"/>
    <n v="1.5789473684210527"/>
    <x v="1"/>
    <n v="62"/>
    <m/>
    <x v="1"/>
    <s v="USD"/>
    <n v="1307854800"/>
    <n v="1309237200"/>
    <b v="0"/>
    <b v="0"/>
    <x v="10"/>
    <x v="4"/>
  </r>
  <r>
    <n v="234"/>
    <s v="Mendoza-Parker"/>
    <s v="Enterprise-wide motivating matrices"/>
    <n v="7500"/>
    <n v="8181"/>
    <n v="1.0908"/>
    <x v="1"/>
    <n v="149"/>
    <m/>
    <x v="6"/>
    <s v="EUR"/>
    <n v="1503378000"/>
    <n v="1503982800"/>
    <b v="0"/>
    <b v="1"/>
    <x v="11"/>
    <x v="6"/>
  </r>
  <r>
    <n v="235"/>
    <s v="Lee, Ali and Guzman"/>
    <s v="Polarized upward-trending Local Area Network"/>
    <n v="8600"/>
    <n v="3589"/>
    <n v="0.41732558139534881"/>
    <x v="0"/>
    <n v="92"/>
    <m/>
    <x v="1"/>
    <s v="USD"/>
    <n v="1486965600"/>
    <n v="1487397600"/>
    <b v="0"/>
    <b v="0"/>
    <x v="10"/>
    <x v="4"/>
  </r>
  <r>
    <n v="236"/>
    <s v="Gallegos-Cobb"/>
    <s v="Object-based directional function"/>
    <n v="39500"/>
    <n v="4323"/>
    <n v="0.10944303797468355"/>
    <x v="0"/>
    <n v="57"/>
    <m/>
    <x v="2"/>
    <s v="AUD"/>
    <n v="1561438800"/>
    <n v="1562043600"/>
    <b v="0"/>
    <b v="1"/>
    <x v="1"/>
    <x v="1"/>
  </r>
  <r>
    <n v="237"/>
    <s v="Ellison PLC"/>
    <s v="Re-contextualized tangible open architecture"/>
    <n v="9300"/>
    <n v="14822"/>
    <n v="1.593763440860215"/>
    <x v="1"/>
    <n v="329"/>
    <m/>
    <x v="1"/>
    <s v="USD"/>
    <n v="1398402000"/>
    <n v="1398574800"/>
    <b v="0"/>
    <b v="0"/>
    <x v="10"/>
    <x v="4"/>
  </r>
  <r>
    <n v="238"/>
    <s v="Bolton, Sanchez and Carrillo"/>
    <s v="Distributed systemic adapter"/>
    <n v="2400"/>
    <n v="10138"/>
    <n v="4.2241666666666671"/>
    <x v="1"/>
    <n v="97"/>
    <m/>
    <x v="3"/>
    <s v="DKK"/>
    <n v="1513231200"/>
    <n v="1515391200"/>
    <b v="0"/>
    <b v="1"/>
    <x v="3"/>
    <x v="3"/>
  </r>
  <r>
    <n v="239"/>
    <s v="Mason-Sanders"/>
    <s v="Networked web-enabled instruction set"/>
    <n v="3200"/>
    <n v="3127"/>
    <n v="0.97718749999999999"/>
    <x v="0"/>
    <n v="41"/>
    <m/>
    <x v="1"/>
    <s v="USD"/>
    <n v="1440824400"/>
    <n v="1441170000"/>
    <b v="0"/>
    <b v="0"/>
    <x v="8"/>
    <x v="2"/>
  </r>
  <r>
    <n v="240"/>
    <s v="Pitts-Reed"/>
    <s v="Vision-oriented dynamic service-desk"/>
    <n v="29400"/>
    <n v="123124"/>
    <n v="4.1878911564625847"/>
    <x v="1"/>
    <n v="1784"/>
    <m/>
    <x v="1"/>
    <s v="USD"/>
    <n v="1281070800"/>
    <n v="1281157200"/>
    <b v="0"/>
    <b v="0"/>
    <x v="3"/>
    <x v="3"/>
  </r>
  <r>
    <n v="241"/>
    <s v="Gonzalez-Martinez"/>
    <s v="Vision-oriented actuating open system"/>
    <n v="168500"/>
    <n v="171729"/>
    <n v="1.0191632047477746"/>
    <x v="1"/>
    <n v="1684"/>
    <m/>
    <x v="2"/>
    <s v="AUD"/>
    <n v="1397365200"/>
    <n v="1398229200"/>
    <b v="0"/>
    <b v="1"/>
    <x v="9"/>
    <x v="5"/>
  </r>
  <r>
    <n v="242"/>
    <s v="Hill, Martin and Garcia"/>
    <s v="Sharable scalable core"/>
    <n v="8400"/>
    <n v="10729"/>
    <n v="1.2772619047619047"/>
    <x v="1"/>
    <n v="250"/>
    <m/>
    <x v="1"/>
    <s v="USD"/>
    <n v="1494392400"/>
    <n v="1495256400"/>
    <b v="0"/>
    <b v="1"/>
    <x v="1"/>
    <x v="1"/>
  </r>
  <r>
    <n v="243"/>
    <s v="Garcia PLC"/>
    <s v="Customer-focused attitude-oriented function"/>
    <n v="2300"/>
    <n v="10240"/>
    <n v="4.4521739130434783"/>
    <x v="1"/>
    <n v="238"/>
    <m/>
    <x v="1"/>
    <s v="USD"/>
    <n v="1520143200"/>
    <n v="1520402400"/>
    <b v="0"/>
    <b v="0"/>
    <x v="3"/>
    <x v="3"/>
  </r>
  <r>
    <n v="244"/>
    <s v="Herring-Bailey"/>
    <s v="Reverse-engineered system-worthy extranet"/>
    <n v="700"/>
    <n v="3988"/>
    <n v="5.6971428571428575"/>
    <x v="1"/>
    <n v="53"/>
    <m/>
    <x v="1"/>
    <s v="USD"/>
    <n v="1405314000"/>
    <n v="1409806800"/>
    <b v="0"/>
    <b v="0"/>
    <x v="3"/>
    <x v="3"/>
  </r>
  <r>
    <n v="245"/>
    <s v="Russell-Gardner"/>
    <s v="Re-engineered systematic monitoring"/>
    <n v="2900"/>
    <n v="14771"/>
    <n v="5.0934482758620687"/>
    <x v="1"/>
    <n v="214"/>
    <m/>
    <x v="1"/>
    <s v="USD"/>
    <n v="1396846800"/>
    <n v="1396933200"/>
    <b v="0"/>
    <b v="0"/>
    <x v="3"/>
    <x v="3"/>
  </r>
  <r>
    <n v="246"/>
    <s v="Walters-Carter"/>
    <s v="Seamless value-added standardization"/>
    <n v="4500"/>
    <n v="14649"/>
    <n v="3.2553333333333332"/>
    <x v="1"/>
    <n v="222"/>
    <m/>
    <x v="1"/>
    <s v="USD"/>
    <n v="1375678800"/>
    <n v="1376024400"/>
    <b v="0"/>
    <b v="0"/>
    <x v="2"/>
    <x v="2"/>
  </r>
  <r>
    <n v="247"/>
    <s v="Johnson, Patterson and Montoya"/>
    <s v="Triple-buffered fresh-thinking frame"/>
    <n v="19800"/>
    <n v="184658"/>
    <n v="9.3261616161616168"/>
    <x v="1"/>
    <n v="1884"/>
    <m/>
    <x v="1"/>
    <s v="USD"/>
    <n v="1482386400"/>
    <n v="1483682400"/>
    <b v="0"/>
    <b v="1"/>
    <x v="13"/>
    <x v="5"/>
  </r>
  <r>
    <n v="248"/>
    <s v="Roberts and Sons"/>
    <s v="Streamlined holistic knowledgebase"/>
    <n v="6200"/>
    <n v="13103"/>
    <n v="2.1133870967741935"/>
    <x v="1"/>
    <n v="218"/>
    <m/>
    <x v="2"/>
    <s v="AUD"/>
    <n v="1420005600"/>
    <n v="1420437600"/>
    <b v="0"/>
    <b v="0"/>
    <x v="20"/>
    <x v="6"/>
  </r>
  <r>
    <n v="249"/>
    <s v="Avila-Nelson"/>
    <s v="Up-sized intermediate website"/>
    <n v="61500"/>
    <n v="168095"/>
    <n v="2.7332520325203253"/>
    <x v="1"/>
    <n v="6465"/>
    <m/>
    <x v="1"/>
    <s v="USD"/>
    <n v="1420178400"/>
    <n v="1420783200"/>
    <b v="0"/>
    <b v="0"/>
    <x v="18"/>
    <x v="5"/>
  </r>
  <r>
    <n v="250"/>
    <s v="Robbins and Sons"/>
    <s v="Future-proofed directional synergy"/>
    <n v="100"/>
    <n v="3"/>
    <n v="0.03"/>
    <x v="0"/>
    <n v="1"/>
    <m/>
    <x v="1"/>
    <s v="USD"/>
    <n v="1264399200"/>
    <n v="1267423200"/>
    <b v="0"/>
    <b v="0"/>
    <x v="1"/>
    <x v="1"/>
  </r>
  <r>
    <n v="251"/>
    <s v="Singleton Ltd"/>
    <s v="Enhanced user-facing function"/>
    <n v="7100"/>
    <n v="3840"/>
    <n v="0.54084507042253516"/>
    <x v="0"/>
    <n v="101"/>
    <m/>
    <x v="1"/>
    <s v="USD"/>
    <n v="1355032800"/>
    <n v="1355205600"/>
    <b v="0"/>
    <b v="0"/>
    <x v="3"/>
    <x v="3"/>
  </r>
  <r>
    <n v="252"/>
    <s v="Perez PLC"/>
    <s v="Operative bandwidth-monitored interface"/>
    <n v="1000"/>
    <n v="6263"/>
    <n v="6.2629999999999999"/>
    <x v="1"/>
    <n v="59"/>
    <m/>
    <x v="1"/>
    <s v="USD"/>
    <n v="1382677200"/>
    <n v="1383109200"/>
    <b v="0"/>
    <b v="0"/>
    <x v="3"/>
    <x v="3"/>
  </r>
  <r>
    <n v="253"/>
    <s v="Rogers, Jacobs and Jackson"/>
    <s v="Upgradable multi-state instruction set"/>
    <n v="121500"/>
    <n v="108161"/>
    <n v="0.8902139917695473"/>
    <x v="0"/>
    <n v="1335"/>
    <m/>
    <x v="0"/>
    <s v="CAD"/>
    <n v="1302238800"/>
    <n v="1303275600"/>
    <b v="0"/>
    <b v="0"/>
    <x v="6"/>
    <x v="4"/>
  </r>
  <r>
    <n v="254"/>
    <s v="Barry Group"/>
    <s v="De-engineered static Local Area Network"/>
    <n v="4600"/>
    <n v="8505"/>
    <n v="1.8489130434782608"/>
    <x v="1"/>
    <n v="88"/>
    <m/>
    <x v="1"/>
    <s v="USD"/>
    <n v="1487656800"/>
    <n v="1487829600"/>
    <b v="0"/>
    <b v="0"/>
    <x v="9"/>
    <x v="5"/>
  </r>
  <r>
    <n v="255"/>
    <s v="Rosales, Branch and Harmon"/>
    <s v="Upgradable grid-enabled superstructure"/>
    <n v="80500"/>
    <n v="96735"/>
    <n v="1.2016770186335404"/>
    <x v="1"/>
    <n v="1697"/>
    <m/>
    <x v="1"/>
    <s v="USD"/>
    <n v="1297836000"/>
    <n v="1298268000"/>
    <b v="0"/>
    <b v="1"/>
    <x v="1"/>
    <x v="1"/>
  </r>
  <r>
    <n v="256"/>
    <s v="Smith-Reid"/>
    <s v="Optimized actuating toolset"/>
    <n v="4100"/>
    <n v="959"/>
    <n v="0.23390243902439026"/>
    <x v="0"/>
    <n v="15"/>
    <m/>
    <x v="4"/>
    <s v="GBP"/>
    <n v="1453615200"/>
    <n v="1456812000"/>
    <b v="0"/>
    <b v="0"/>
    <x v="1"/>
    <x v="1"/>
  </r>
  <r>
    <n v="257"/>
    <s v="Williams Inc"/>
    <s v="Decentralized exuding strategy"/>
    <n v="5700"/>
    <n v="8322"/>
    <n v="1.46"/>
    <x v="1"/>
    <n v="92"/>
    <m/>
    <x v="1"/>
    <s v="USD"/>
    <n v="1362463200"/>
    <n v="1363669200"/>
    <b v="0"/>
    <b v="0"/>
    <x v="3"/>
    <x v="3"/>
  </r>
  <r>
    <n v="258"/>
    <s v="Duncan, Mcdonald and Miller"/>
    <s v="Assimilated coherent hardware"/>
    <n v="5000"/>
    <n v="13424"/>
    <n v="2.6848000000000001"/>
    <x v="1"/>
    <n v="186"/>
    <m/>
    <x v="1"/>
    <s v="USD"/>
    <n v="1481176800"/>
    <n v="1482904800"/>
    <b v="0"/>
    <b v="1"/>
    <x v="3"/>
    <x v="3"/>
  </r>
  <r>
    <n v="259"/>
    <s v="Watkins Ltd"/>
    <s v="Multi-channeled responsive implementation"/>
    <n v="1800"/>
    <n v="10755"/>
    <n v="5.9749999999999996"/>
    <x v="1"/>
    <n v="138"/>
    <m/>
    <x v="1"/>
    <s v="USD"/>
    <n v="1354946400"/>
    <n v="1356588000"/>
    <b v="1"/>
    <b v="0"/>
    <x v="14"/>
    <x v="7"/>
  </r>
  <r>
    <n v="260"/>
    <s v="Allen-Jones"/>
    <s v="Centralized modular initiative"/>
    <n v="6300"/>
    <n v="9935"/>
    <n v="1.5769841269841269"/>
    <x v="1"/>
    <n v="261"/>
    <m/>
    <x v="1"/>
    <s v="USD"/>
    <n v="1348808400"/>
    <n v="1349845200"/>
    <b v="0"/>
    <b v="0"/>
    <x v="1"/>
    <x v="1"/>
  </r>
  <r>
    <n v="261"/>
    <s v="Mason-Smith"/>
    <s v="Reverse-engineered cohesive migration"/>
    <n v="84300"/>
    <n v="26303"/>
    <n v="0.31201660735468567"/>
    <x v="0"/>
    <n v="454"/>
    <m/>
    <x v="1"/>
    <s v="USD"/>
    <n v="1282712400"/>
    <n v="1283058000"/>
    <b v="0"/>
    <b v="1"/>
    <x v="1"/>
    <x v="1"/>
  </r>
  <r>
    <n v="262"/>
    <s v="Lloyd, Kennedy and Davis"/>
    <s v="Compatible multimedia hub"/>
    <n v="1700"/>
    <n v="5328"/>
    <n v="3.1341176470588237"/>
    <x v="1"/>
    <n v="107"/>
    <m/>
    <x v="1"/>
    <s v="USD"/>
    <n v="1301979600"/>
    <n v="1304226000"/>
    <b v="0"/>
    <b v="1"/>
    <x v="7"/>
    <x v="1"/>
  </r>
  <r>
    <n v="263"/>
    <s v="Walker Ltd"/>
    <s v="Organic eco-centric success"/>
    <n v="2900"/>
    <n v="10756"/>
    <n v="3.7089655172413791"/>
    <x v="1"/>
    <n v="199"/>
    <m/>
    <x v="1"/>
    <s v="USD"/>
    <n v="1263016800"/>
    <n v="1263016800"/>
    <b v="0"/>
    <b v="0"/>
    <x v="14"/>
    <x v="7"/>
  </r>
  <r>
    <n v="264"/>
    <s v="Gordon PLC"/>
    <s v="Virtual reciprocal policy"/>
    <n v="45600"/>
    <n v="165375"/>
    <n v="3.6266447368421053"/>
    <x v="1"/>
    <n v="5512"/>
    <m/>
    <x v="1"/>
    <s v="USD"/>
    <n v="1360648800"/>
    <n v="1362031200"/>
    <b v="0"/>
    <b v="0"/>
    <x v="3"/>
    <x v="3"/>
  </r>
  <r>
    <n v="265"/>
    <s v="Lee and Sons"/>
    <s v="Persevering interactive emulation"/>
    <n v="4900"/>
    <n v="6031"/>
    <n v="1.2308163265306122"/>
    <x v="1"/>
    <n v="86"/>
    <m/>
    <x v="1"/>
    <s v="USD"/>
    <n v="1451800800"/>
    <n v="1455602400"/>
    <b v="0"/>
    <b v="0"/>
    <x v="3"/>
    <x v="3"/>
  </r>
  <r>
    <n v="266"/>
    <s v="Cole LLC"/>
    <s v="Proactive responsive emulation"/>
    <n v="111900"/>
    <n v="85902"/>
    <n v="0.76766756032171579"/>
    <x v="0"/>
    <n v="3182"/>
    <m/>
    <x v="6"/>
    <s v="EUR"/>
    <n v="1415340000"/>
    <n v="1418191200"/>
    <b v="0"/>
    <b v="1"/>
    <x v="17"/>
    <x v="1"/>
  </r>
  <r>
    <n v="267"/>
    <s v="Acosta PLC"/>
    <s v="Extended eco-centric function"/>
    <n v="61600"/>
    <n v="143910"/>
    <n v="2.3362012987012988"/>
    <x v="1"/>
    <n v="2768"/>
    <m/>
    <x v="2"/>
    <s v="AUD"/>
    <n v="1351054800"/>
    <n v="1352440800"/>
    <b v="0"/>
    <b v="0"/>
    <x v="3"/>
    <x v="3"/>
  </r>
  <r>
    <n v="268"/>
    <s v="Brown-Mckee"/>
    <s v="Networked optimal productivity"/>
    <n v="1500"/>
    <n v="2708"/>
    <n v="1.8053333333333332"/>
    <x v="1"/>
    <n v="48"/>
    <m/>
    <x v="1"/>
    <s v="USD"/>
    <n v="1349326800"/>
    <n v="1353304800"/>
    <b v="0"/>
    <b v="0"/>
    <x v="4"/>
    <x v="4"/>
  </r>
  <r>
    <n v="269"/>
    <s v="Miles and Sons"/>
    <s v="Persistent attitude-oriented approach"/>
    <n v="3500"/>
    <n v="8842"/>
    <n v="2.5262857142857142"/>
    <x v="1"/>
    <n v="87"/>
    <m/>
    <x v="1"/>
    <s v="USD"/>
    <n v="1548914400"/>
    <n v="1550728800"/>
    <b v="0"/>
    <b v="0"/>
    <x v="19"/>
    <x v="4"/>
  </r>
  <r>
    <n v="270"/>
    <s v="Sawyer, Horton and Williams"/>
    <s v="Triple-buffered 4thgeneration toolset"/>
    <n v="173900"/>
    <n v="47260"/>
    <n v="0.27176538240368026"/>
    <x v="3"/>
    <n v="1890"/>
    <m/>
    <x v="1"/>
    <s v="USD"/>
    <n v="1291269600"/>
    <n v="1291442400"/>
    <b v="0"/>
    <b v="0"/>
    <x v="11"/>
    <x v="6"/>
  </r>
  <r>
    <n v="271"/>
    <s v="Foley-Cox"/>
    <s v="Progressive zero administration leverage"/>
    <n v="153700"/>
    <n v="1953"/>
    <n v="1.2706571242680547E-2"/>
    <x v="2"/>
    <n v="61"/>
    <m/>
    <x v="1"/>
    <s v="USD"/>
    <n v="1449468000"/>
    <n v="1452146400"/>
    <b v="0"/>
    <b v="0"/>
    <x v="14"/>
    <x v="7"/>
  </r>
  <r>
    <n v="272"/>
    <s v="Horton, Morrison and Clark"/>
    <s v="Networked radical neural-net"/>
    <n v="51100"/>
    <n v="155349"/>
    <n v="3.0400978473581213"/>
    <x v="1"/>
    <n v="1894"/>
    <m/>
    <x v="1"/>
    <s v="USD"/>
    <n v="1562734800"/>
    <n v="1564894800"/>
    <b v="0"/>
    <b v="1"/>
    <x v="3"/>
    <x v="3"/>
  </r>
  <r>
    <n v="273"/>
    <s v="Thomas and Sons"/>
    <s v="Re-engineered heuristic forecast"/>
    <n v="7800"/>
    <n v="10704"/>
    <n v="1.3723076923076922"/>
    <x v="1"/>
    <n v="282"/>
    <m/>
    <x v="0"/>
    <s v="CAD"/>
    <n v="1505624400"/>
    <n v="1505883600"/>
    <b v="0"/>
    <b v="0"/>
    <x v="3"/>
    <x v="3"/>
  </r>
  <r>
    <n v="274"/>
    <s v="Morgan-Jenkins"/>
    <s v="Fully-configurable background algorithm"/>
    <n v="2400"/>
    <n v="773"/>
    <n v="0.32208333333333333"/>
    <x v="0"/>
    <n v="15"/>
    <m/>
    <x v="1"/>
    <s v="USD"/>
    <n v="1509948000"/>
    <n v="1510380000"/>
    <b v="0"/>
    <b v="0"/>
    <x v="3"/>
    <x v="3"/>
  </r>
  <r>
    <n v="275"/>
    <s v="Ward, Sanchez and Kemp"/>
    <s v="Stand-alone discrete Graphical User Interface"/>
    <n v="3900"/>
    <n v="9419"/>
    <n v="2.4151282051282053"/>
    <x v="1"/>
    <n v="116"/>
    <m/>
    <x v="1"/>
    <s v="USD"/>
    <n v="1554526800"/>
    <n v="1555218000"/>
    <b v="0"/>
    <b v="0"/>
    <x v="18"/>
    <x v="5"/>
  </r>
  <r>
    <n v="276"/>
    <s v="Fields Ltd"/>
    <s v="Front-line foreground project"/>
    <n v="5500"/>
    <n v="5324"/>
    <n v="0.96799999999999997"/>
    <x v="0"/>
    <n v="133"/>
    <m/>
    <x v="1"/>
    <s v="USD"/>
    <n v="1334811600"/>
    <n v="1335243600"/>
    <b v="0"/>
    <b v="1"/>
    <x v="11"/>
    <x v="6"/>
  </r>
  <r>
    <n v="277"/>
    <s v="Ramos-Mitchell"/>
    <s v="Persevering system-worthy info-mediaries"/>
    <n v="700"/>
    <n v="7465"/>
    <n v="10.664285714285715"/>
    <x v="1"/>
    <n v="83"/>
    <m/>
    <x v="1"/>
    <s v="USD"/>
    <n v="1279515600"/>
    <n v="1279688400"/>
    <b v="0"/>
    <b v="0"/>
    <x v="3"/>
    <x v="3"/>
  </r>
  <r>
    <n v="278"/>
    <s v="Higgins, Davis and Salazar"/>
    <s v="Distributed multi-tasking strategy"/>
    <n v="2700"/>
    <n v="8799"/>
    <n v="3.2588888888888889"/>
    <x v="1"/>
    <n v="91"/>
    <m/>
    <x v="1"/>
    <s v="USD"/>
    <n v="1353909600"/>
    <n v="1356069600"/>
    <b v="0"/>
    <b v="0"/>
    <x v="2"/>
    <x v="2"/>
  </r>
  <r>
    <n v="279"/>
    <s v="Smith-Jenkins"/>
    <s v="Vision-oriented methodical application"/>
    <n v="8000"/>
    <n v="13656"/>
    <n v="1.7070000000000001"/>
    <x v="1"/>
    <n v="546"/>
    <m/>
    <x v="1"/>
    <s v="USD"/>
    <n v="1535950800"/>
    <n v="1536210000"/>
    <b v="0"/>
    <b v="0"/>
    <x v="3"/>
    <x v="3"/>
  </r>
  <r>
    <n v="280"/>
    <s v="Braun PLC"/>
    <s v="Function-based high-level infrastructure"/>
    <n v="2500"/>
    <n v="14536"/>
    <n v="5.8144"/>
    <x v="1"/>
    <n v="393"/>
    <m/>
    <x v="1"/>
    <s v="USD"/>
    <n v="1511244000"/>
    <n v="1511762400"/>
    <b v="0"/>
    <b v="0"/>
    <x v="10"/>
    <x v="4"/>
  </r>
  <r>
    <n v="281"/>
    <s v="Drake PLC"/>
    <s v="Profound object-oriented paradigm"/>
    <n v="164500"/>
    <n v="150552"/>
    <n v="0.91520972644376897"/>
    <x v="0"/>
    <n v="2062"/>
    <m/>
    <x v="1"/>
    <s v="USD"/>
    <n v="1331445600"/>
    <n v="1333256400"/>
    <b v="0"/>
    <b v="1"/>
    <x v="3"/>
    <x v="3"/>
  </r>
  <r>
    <n v="282"/>
    <s v="Ross, Kelly and Brown"/>
    <s v="Virtual contextually-based circuit"/>
    <n v="8400"/>
    <n v="9076"/>
    <n v="1.0804761904761904"/>
    <x v="1"/>
    <n v="133"/>
    <m/>
    <x v="1"/>
    <s v="USD"/>
    <n v="1480226400"/>
    <n v="1480744800"/>
    <b v="0"/>
    <b v="1"/>
    <x v="19"/>
    <x v="4"/>
  </r>
  <r>
    <n v="283"/>
    <s v="Lucas-Mullins"/>
    <s v="Business-focused dynamic instruction set"/>
    <n v="8100"/>
    <n v="1517"/>
    <n v="0.18728395061728395"/>
    <x v="0"/>
    <n v="29"/>
    <m/>
    <x v="3"/>
    <s v="DKK"/>
    <n v="1464584400"/>
    <n v="1465016400"/>
    <b v="0"/>
    <b v="0"/>
    <x v="1"/>
    <x v="1"/>
  </r>
  <r>
    <n v="284"/>
    <s v="Tran LLC"/>
    <s v="Ameliorated fresh-thinking protocol"/>
    <n v="9800"/>
    <n v="8153"/>
    <n v="0.83193877551020412"/>
    <x v="0"/>
    <n v="132"/>
    <m/>
    <x v="1"/>
    <s v="USD"/>
    <n v="1335848400"/>
    <n v="1336280400"/>
    <b v="0"/>
    <b v="0"/>
    <x v="2"/>
    <x v="2"/>
  </r>
  <r>
    <n v="285"/>
    <s v="Dawson, Brady and Gilbert"/>
    <s v="Front-line optimizing emulation"/>
    <n v="900"/>
    <n v="6357"/>
    <n v="7.0633333333333335"/>
    <x v="1"/>
    <n v="254"/>
    <m/>
    <x v="1"/>
    <s v="USD"/>
    <n v="1473483600"/>
    <n v="1476766800"/>
    <b v="0"/>
    <b v="0"/>
    <x v="3"/>
    <x v="3"/>
  </r>
  <r>
    <n v="286"/>
    <s v="Obrien-Aguirre"/>
    <s v="Devolved uniform complexity"/>
    <n v="112100"/>
    <n v="19557"/>
    <n v="0.17446030330062445"/>
    <x v="3"/>
    <n v="184"/>
    <m/>
    <x v="1"/>
    <s v="USD"/>
    <n v="1479880800"/>
    <n v="1480485600"/>
    <b v="0"/>
    <b v="0"/>
    <x v="3"/>
    <x v="3"/>
  </r>
  <r>
    <n v="287"/>
    <s v="Ferguson PLC"/>
    <s v="Public-key intangible superstructure"/>
    <n v="6300"/>
    <n v="13213"/>
    <n v="2.0973015873015872"/>
    <x v="1"/>
    <n v="176"/>
    <m/>
    <x v="1"/>
    <s v="USD"/>
    <n v="1430197200"/>
    <n v="1430197200"/>
    <b v="0"/>
    <b v="0"/>
    <x v="5"/>
    <x v="1"/>
  </r>
  <r>
    <n v="288"/>
    <s v="Garcia Ltd"/>
    <s v="Secured global success"/>
    <n v="5600"/>
    <n v="5476"/>
    <n v="0.97785714285714287"/>
    <x v="0"/>
    <n v="137"/>
    <m/>
    <x v="3"/>
    <s v="DKK"/>
    <n v="1331701200"/>
    <n v="1331787600"/>
    <b v="0"/>
    <b v="1"/>
    <x v="16"/>
    <x v="1"/>
  </r>
  <r>
    <n v="289"/>
    <s v="Smith, Love and Smith"/>
    <s v="Grass-roots mission-critical capability"/>
    <n v="800"/>
    <n v="13474"/>
    <n v="16.842500000000001"/>
    <x v="1"/>
    <n v="337"/>
    <m/>
    <x v="0"/>
    <s v="CAD"/>
    <n v="1438578000"/>
    <n v="1438837200"/>
    <b v="0"/>
    <b v="0"/>
    <x v="3"/>
    <x v="3"/>
  </r>
  <r>
    <n v="290"/>
    <s v="Wilson, Hall and Osborne"/>
    <s v="Advanced global data-warehouse"/>
    <n v="168600"/>
    <n v="91722"/>
    <n v="0.54402135231316728"/>
    <x v="0"/>
    <n v="908"/>
    <m/>
    <x v="1"/>
    <s v="USD"/>
    <n v="1368162000"/>
    <n v="1370926800"/>
    <b v="0"/>
    <b v="1"/>
    <x v="4"/>
    <x v="4"/>
  </r>
  <r>
    <n v="291"/>
    <s v="Bell, Grimes and Kerr"/>
    <s v="Self-enabling uniform complexity"/>
    <n v="1800"/>
    <n v="8219"/>
    <n v="4.5661111111111108"/>
    <x v="1"/>
    <n v="107"/>
    <m/>
    <x v="1"/>
    <s v="USD"/>
    <n v="1318654800"/>
    <n v="1319000400"/>
    <b v="1"/>
    <b v="0"/>
    <x v="2"/>
    <x v="2"/>
  </r>
  <r>
    <n v="292"/>
    <s v="Ho-Harris"/>
    <s v="Versatile cohesive encoding"/>
    <n v="7300"/>
    <n v="717"/>
    <n v="9.8219178082191785E-2"/>
    <x v="0"/>
    <n v="10"/>
    <m/>
    <x v="1"/>
    <s v="USD"/>
    <n v="1331874000"/>
    <n v="1333429200"/>
    <b v="0"/>
    <b v="0"/>
    <x v="0"/>
    <x v="0"/>
  </r>
  <r>
    <n v="293"/>
    <s v="Ross Group"/>
    <s v="Organized executive solution"/>
    <n v="6500"/>
    <n v="1065"/>
    <n v="0.16384615384615384"/>
    <x v="3"/>
    <n v="32"/>
    <m/>
    <x v="6"/>
    <s v="EUR"/>
    <n v="1286254800"/>
    <n v="1287032400"/>
    <b v="0"/>
    <b v="0"/>
    <x v="3"/>
    <x v="3"/>
  </r>
  <r>
    <n v="294"/>
    <s v="Turner-Davis"/>
    <s v="Automated local emulation"/>
    <n v="600"/>
    <n v="8038"/>
    <n v="13.396666666666667"/>
    <x v="1"/>
    <n v="183"/>
    <m/>
    <x v="1"/>
    <s v="USD"/>
    <n v="1540530000"/>
    <n v="1541570400"/>
    <b v="0"/>
    <b v="0"/>
    <x v="3"/>
    <x v="3"/>
  </r>
  <r>
    <n v="295"/>
    <s v="Smith, Jackson and Herrera"/>
    <s v="Enterprise-wide intermediate middleware"/>
    <n v="192900"/>
    <n v="68769"/>
    <n v="0.35650077760497667"/>
    <x v="0"/>
    <n v="1910"/>
    <m/>
    <x v="5"/>
    <s v="CHF"/>
    <n v="1381813200"/>
    <n v="1383976800"/>
    <b v="0"/>
    <b v="0"/>
    <x v="3"/>
    <x v="3"/>
  </r>
  <r>
    <n v="296"/>
    <s v="Smith-Hess"/>
    <s v="Grass-roots real-time Local Area Network"/>
    <n v="6100"/>
    <n v="3352"/>
    <n v="0.54950819672131146"/>
    <x v="0"/>
    <n v="38"/>
    <m/>
    <x v="2"/>
    <s v="AUD"/>
    <n v="1548655200"/>
    <n v="1550556000"/>
    <b v="0"/>
    <b v="0"/>
    <x v="3"/>
    <x v="3"/>
  </r>
  <r>
    <n v="297"/>
    <s v="Brown, Herring and Bass"/>
    <s v="Organized client-driven capacity"/>
    <n v="7200"/>
    <n v="6785"/>
    <n v="0.94236111111111109"/>
    <x v="0"/>
    <n v="104"/>
    <m/>
    <x v="2"/>
    <s v="AUD"/>
    <n v="1389679200"/>
    <n v="1390456800"/>
    <b v="0"/>
    <b v="1"/>
    <x v="3"/>
    <x v="3"/>
  </r>
  <r>
    <n v="298"/>
    <s v="Chase, Garcia and Johnson"/>
    <s v="Adaptive intangible database"/>
    <n v="3500"/>
    <n v="5037"/>
    <n v="1.4391428571428571"/>
    <x v="1"/>
    <n v="72"/>
    <m/>
    <x v="1"/>
    <s v="USD"/>
    <n v="1456466400"/>
    <n v="1458018000"/>
    <b v="0"/>
    <b v="1"/>
    <x v="1"/>
    <x v="1"/>
  </r>
  <r>
    <n v="299"/>
    <s v="Ramsey and Sons"/>
    <s v="Grass-roots contextually-based algorithm"/>
    <n v="3800"/>
    <n v="1954"/>
    <n v="0.51421052631578945"/>
    <x v="0"/>
    <n v="49"/>
    <m/>
    <x v="1"/>
    <s v="USD"/>
    <n v="1456984800"/>
    <n v="1461819600"/>
    <b v="0"/>
    <b v="0"/>
    <x v="0"/>
    <x v="0"/>
  </r>
  <r>
    <n v="300"/>
    <s v="Cooke PLC"/>
    <s v="Focused executive core"/>
    <n v="100"/>
    <n v="5"/>
    <n v="0.05"/>
    <x v="0"/>
    <n v="1"/>
    <m/>
    <x v="3"/>
    <s v="DKK"/>
    <n v="1504069200"/>
    <n v="1504155600"/>
    <b v="0"/>
    <b v="1"/>
    <x v="9"/>
    <x v="5"/>
  </r>
  <r>
    <n v="301"/>
    <s v="Wong-Walker"/>
    <s v="Multi-channeled disintermediate policy"/>
    <n v="900"/>
    <n v="12102"/>
    <n v="13.446666666666667"/>
    <x v="1"/>
    <n v="295"/>
    <m/>
    <x v="1"/>
    <s v="USD"/>
    <n v="1424930400"/>
    <n v="1426395600"/>
    <b v="0"/>
    <b v="0"/>
    <x v="4"/>
    <x v="4"/>
  </r>
  <r>
    <n v="302"/>
    <s v="Ferguson, Collins and Mata"/>
    <s v="Customizable bi-directional hardware"/>
    <n v="76100"/>
    <n v="24234"/>
    <n v="0.31844940867279897"/>
    <x v="0"/>
    <n v="245"/>
    <m/>
    <x v="1"/>
    <s v="USD"/>
    <n v="1535864400"/>
    <n v="1537074000"/>
    <b v="0"/>
    <b v="0"/>
    <x v="3"/>
    <x v="3"/>
  </r>
  <r>
    <n v="303"/>
    <s v="Guerrero, Flores and Jenkins"/>
    <s v="Networked optimal architecture"/>
    <n v="3400"/>
    <n v="2809"/>
    <n v="0.82617647058823529"/>
    <x v="0"/>
    <n v="32"/>
    <m/>
    <x v="1"/>
    <s v="USD"/>
    <n v="1452146400"/>
    <n v="1452578400"/>
    <b v="0"/>
    <b v="0"/>
    <x v="7"/>
    <x v="1"/>
  </r>
  <r>
    <n v="304"/>
    <s v="Peterson PLC"/>
    <s v="User-friendly discrete benchmark"/>
    <n v="2100"/>
    <n v="11469"/>
    <n v="5.4614285714285717"/>
    <x v="1"/>
    <n v="142"/>
    <m/>
    <x v="1"/>
    <s v="USD"/>
    <n v="1470546000"/>
    <n v="1474088400"/>
    <b v="0"/>
    <b v="0"/>
    <x v="4"/>
    <x v="4"/>
  </r>
  <r>
    <n v="305"/>
    <s v="Townsend Ltd"/>
    <s v="Grass-roots actuating policy"/>
    <n v="2800"/>
    <n v="8014"/>
    <n v="2.8621428571428571"/>
    <x v="1"/>
    <n v="85"/>
    <m/>
    <x v="1"/>
    <s v="USD"/>
    <n v="1458363600"/>
    <n v="1461906000"/>
    <b v="0"/>
    <b v="0"/>
    <x v="3"/>
    <x v="3"/>
  </r>
  <r>
    <n v="306"/>
    <s v="Rush, Reed and Hall"/>
    <s v="Enterprise-wide 3rdgeneration knowledge user"/>
    <n v="6500"/>
    <n v="514"/>
    <n v="7.9076923076923072E-2"/>
    <x v="0"/>
    <n v="7"/>
    <m/>
    <x v="1"/>
    <s v="USD"/>
    <n v="1500008400"/>
    <n v="1500267600"/>
    <b v="0"/>
    <b v="1"/>
    <x v="3"/>
    <x v="3"/>
  </r>
  <r>
    <n v="307"/>
    <s v="Salazar-Dodson"/>
    <s v="Face-to-face zero tolerance moderator"/>
    <n v="32900"/>
    <n v="43473"/>
    <n v="1.3213677811550153"/>
    <x v="1"/>
    <n v="659"/>
    <m/>
    <x v="3"/>
    <s v="DKK"/>
    <n v="1338958800"/>
    <n v="1340686800"/>
    <b v="0"/>
    <b v="1"/>
    <x v="13"/>
    <x v="5"/>
  </r>
  <r>
    <n v="308"/>
    <s v="Davis Ltd"/>
    <s v="Grass-roots optimizing projection"/>
    <n v="118200"/>
    <n v="87560"/>
    <n v="0.74077834179357027"/>
    <x v="0"/>
    <n v="803"/>
    <m/>
    <x v="1"/>
    <s v="USD"/>
    <n v="1303102800"/>
    <n v="1303189200"/>
    <b v="0"/>
    <b v="0"/>
    <x v="3"/>
    <x v="3"/>
  </r>
  <r>
    <n v="309"/>
    <s v="Harris-Perry"/>
    <s v="User-centric 6thgeneration attitude"/>
    <n v="4100"/>
    <n v="3087"/>
    <n v="0.75292682926829269"/>
    <x v="3"/>
    <n v="75"/>
    <m/>
    <x v="1"/>
    <s v="USD"/>
    <n v="1316581200"/>
    <n v="1318309200"/>
    <b v="0"/>
    <b v="1"/>
    <x v="7"/>
    <x v="1"/>
  </r>
  <r>
    <n v="310"/>
    <s v="Velazquez, Hunt and Ortiz"/>
    <s v="Switchable zero tolerance website"/>
    <n v="7800"/>
    <n v="1586"/>
    <n v="0.20333333333333334"/>
    <x v="0"/>
    <n v="16"/>
    <m/>
    <x v="1"/>
    <s v="USD"/>
    <n v="1270789200"/>
    <n v="1272171600"/>
    <b v="0"/>
    <b v="0"/>
    <x v="11"/>
    <x v="6"/>
  </r>
  <r>
    <n v="311"/>
    <s v="Flores PLC"/>
    <s v="Focused real-time help-desk"/>
    <n v="6300"/>
    <n v="12812"/>
    <n v="2.0336507936507937"/>
    <x v="1"/>
    <n v="121"/>
    <m/>
    <x v="1"/>
    <s v="USD"/>
    <n v="1297836000"/>
    <n v="1298872800"/>
    <b v="0"/>
    <b v="0"/>
    <x v="3"/>
    <x v="3"/>
  </r>
  <r>
    <n v="312"/>
    <s v="Martinez LLC"/>
    <s v="Robust impactful approach"/>
    <n v="59100"/>
    <n v="183345"/>
    <n v="3.1022842639593908"/>
    <x v="1"/>
    <n v="3742"/>
    <m/>
    <x v="1"/>
    <s v="USD"/>
    <n v="1382677200"/>
    <n v="1383282000"/>
    <b v="0"/>
    <b v="0"/>
    <x v="3"/>
    <x v="3"/>
  </r>
  <r>
    <n v="313"/>
    <s v="Miller-Irwin"/>
    <s v="Secured maximized policy"/>
    <n v="2200"/>
    <n v="8697"/>
    <n v="3.9531818181818181"/>
    <x v="1"/>
    <n v="223"/>
    <m/>
    <x v="1"/>
    <s v="USD"/>
    <n v="1330322400"/>
    <n v="1330495200"/>
    <b v="0"/>
    <b v="0"/>
    <x v="1"/>
    <x v="1"/>
  </r>
  <r>
    <n v="314"/>
    <s v="Sanchez-Morgan"/>
    <s v="Realigned upward-trending strategy"/>
    <n v="1400"/>
    <n v="4126"/>
    <n v="2.9471428571428571"/>
    <x v="1"/>
    <n v="133"/>
    <m/>
    <x v="1"/>
    <s v="USD"/>
    <n v="1552366800"/>
    <n v="1552798800"/>
    <b v="0"/>
    <b v="1"/>
    <x v="4"/>
    <x v="4"/>
  </r>
  <r>
    <n v="315"/>
    <s v="Lopez, Adams and Johnson"/>
    <s v="Open-source interactive knowledge user"/>
    <n v="9500"/>
    <n v="3220"/>
    <n v="0.33894736842105261"/>
    <x v="0"/>
    <n v="31"/>
    <m/>
    <x v="1"/>
    <s v="USD"/>
    <n v="1400907600"/>
    <n v="1403413200"/>
    <b v="0"/>
    <b v="0"/>
    <x v="3"/>
    <x v="3"/>
  </r>
  <r>
    <n v="316"/>
    <s v="Martin-Marshall"/>
    <s v="Configurable demand-driven matrix"/>
    <n v="9600"/>
    <n v="6401"/>
    <n v="0.66677083333333331"/>
    <x v="0"/>
    <n v="108"/>
    <m/>
    <x v="6"/>
    <s v="EUR"/>
    <n v="1574143200"/>
    <n v="1574229600"/>
    <b v="0"/>
    <b v="1"/>
    <x v="0"/>
    <x v="0"/>
  </r>
  <r>
    <n v="317"/>
    <s v="Summers PLC"/>
    <s v="Cross-group coherent hierarchy"/>
    <n v="6600"/>
    <n v="1269"/>
    <n v="0.19227272727272726"/>
    <x v="0"/>
    <n v="30"/>
    <m/>
    <x v="1"/>
    <s v="USD"/>
    <n v="1494738000"/>
    <n v="1495861200"/>
    <b v="0"/>
    <b v="0"/>
    <x v="3"/>
    <x v="3"/>
  </r>
  <r>
    <n v="318"/>
    <s v="Young, Hart and Ryan"/>
    <s v="Decentralized demand-driven open system"/>
    <n v="5700"/>
    <n v="903"/>
    <n v="0.15842105263157893"/>
    <x v="0"/>
    <n v="17"/>
    <m/>
    <x v="1"/>
    <s v="USD"/>
    <n v="1392357600"/>
    <n v="1392530400"/>
    <b v="0"/>
    <b v="0"/>
    <x v="1"/>
    <x v="1"/>
  </r>
  <r>
    <n v="319"/>
    <s v="Mills Group"/>
    <s v="Advanced empowering matrix"/>
    <n v="8400"/>
    <n v="3251"/>
    <n v="0.38702380952380955"/>
    <x v="3"/>
    <n v="64"/>
    <m/>
    <x v="1"/>
    <s v="USD"/>
    <n v="1281589200"/>
    <n v="1283662800"/>
    <b v="0"/>
    <b v="0"/>
    <x v="2"/>
    <x v="2"/>
  </r>
  <r>
    <n v="320"/>
    <s v="Sandoval-Powell"/>
    <s v="Phased holistic implementation"/>
    <n v="84400"/>
    <n v="8092"/>
    <n v="9.5876777251184833E-2"/>
    <x v="0"/>
    <n v="80"/>
    <m/>
    <x v="1"/>
    <s v="USD"/>
    <n v="1305003600"/>
    <n v="1305781200"/>
    <b v="0"/>
    <b v="0"/>
    <x v="13"/>
    <x v="5"/>
  </r>
  <r>
    <n v="321"/>
    <s v="Mills, Frazier and Perez"/>
    <s v="Proactive attitude-oriented knowledge user"/>
    <n v="170400"/>
    <n v="160422"/>
    <n v="0.94144366197183094"/>
    <x v="0"/>
    <n v="2468"/>
    <m/>
    <x v="1"/>
    <s v="USD"/>
    <n v="1301634000"/>
    <n v="1302325200"/>
    <b v="0"/>
    <b v="0"/>
    <x v="12"/>
    <x v="4"/>
  </r>
  <r>
    <n v="322"/>
    <s v="Hebert Group"/>
    <s v="Visionary asymmetric Graphical User Interface"/>
    <n v="117900"/>
    <n v="196377"/>
    <n v="1.6656234096692113"/>
    <x v="1"/>
    <n v="5168"/>
    <m/>
    <x v="1"/>
    <s v="USD"/>
    <n v="1290664800"/>
    <n v="1291788000"/>
    <b v="0"/>
    <b v="0"/>
    <x v="3"/>
    <x v="3"/>
  </r>
  <r>
    <n v="323"/>
    <s v="Cole, Smith and Wood"/>
    <s v="Integrated zero-defect help-desk"/>
    <n v="8900"/>
    <n v="2148"/>
    <n v="0.24134831460674158"/>
    <x v="0"/>
    <n v="26"/>
    <m/>
    <x v="4"/>
    <s v="GBP"/>
    <n v="1395896400"/>
    <n v="1396069200"/>
    <b v="0"/>
    <b v="0"/>
    <x v="4"/>
    <x v="4"/>
  </r>
  <r>
    <n v="324"/>
    <s v="Harris, Hall and Harris"/>
    <s v="Inverse analyzing matrices"/>
    <n v="7100"/>
    <n v="11648"/>
    <n v="1.6405633802816901"/>
    <x v="1"/>
    <n v="307"/>
    <m/>
    <x v="1"/>
    <s v="USD"/>
    <n v="1434862800"/>
    <n v="1435899600"/>
    <b v="0"/>
    <b v="1"/>
    <x v="3"/>
    <x v="3"/>
  </r>
  <r>
    <n v="325"/>
    <s v="Saunders Group"/>
    <s v="Programmable systemic implementation"/>
    <n v="6500"/>
    <n v="5897"/>
    <n v="0.90723076923076929"/>
    <x v="0"/>
    <n v="73"/>
    <m/>
    <x v="1"/>
    <s v="USD"/>
    <n v="1529125200"/>
    <n v="1531112400"/>
    <b v="0"/>
    <b v="1"/>
    <x v="3"/>
    <x v="3"/>
  </r>
  <r>
    <n v="326"/>
    <s v="Pham, Avila and Nash"/>
    <s v="Multi-channeled next generation architecture"/>
    <n v="7200"/>
    <n v="3326"/>
    <n v="0.46194444444444444"/>
    <x v="0"/>
    <n v="128"/>
    <m/>
    <x v="1"/>
    <s v="USD"/>
    <n v="1451109600"/>
    <n v="1451628000"/>
    <b v="0"/>
    <b v="0"/>
    <x v="10"/>
    <x v="4"/>
  </r>
  <r>
    <n v="327"/>
    <s v="Patterson, Salinas and Lucas"/>
    <s v="Digitized 3rdgeneration encoding"/>
    <n v="2600"/>
    <n v="1002"/>
    <n v="0.38538461538461538"/>
    <x v="0"/>
    <n v="33"/>
    <m/>
    <x v="1"/>
    <s v="USD"/>
    <n v="1566968400"/>
    <n v="1567314000"/>
    <b v="0"/>
    <b v="1"/>
    <x v="3"/>
    <x v="3"/>
  </r>
  <r>
    <n v="328"/>
    <s v="Young PLC"/>
    <s v="Innovative well-modulated functionalities"/>
    <n v="98700"/>
    <n v="131826"/>
    <n v="1.3356231003039514"/>
    <x v="1"/>
    <n v="2441"/>
    <m/>
    <x v="1"/>
    <s v="USD"/>
    <n v="1543557600"/>
    <n v="1544508000"/>
    <b v="0"/>
    <b v="0"/>
    <x v="1"/>
    <x v="1"/>
  </r>
  <r>
    <n v="329"/>
    <s v="Willis and Sons"/>
    <s v="Fundamental incremental database"/>
    <n v="93800"/>
    <n v="21477"/>
    <n v="0.22896588486140726"/>
    <x v="2"/>
    <n v="211"/>
    <m/>
    <x v="1"/>
    <s v="USD"/>
    <n v="1481522400"/>
    <n v="1482472800"/>
    <b v="0"/>
    <b v="0"/>
    <x v="11"/>
    <x v="6"/>
  </r>
  <r>
    <n v="330"/>
    <s v="Thompson-Bates"/>
    <s v="Expanded encompassing open architecture"/>
    <n v="33700"/>
    <n v="62330"/>
    <n v="1.8495548961424333"/>
    <x v="1"/>
    <n v="1385"/>
    <m/>
    <x v="4"/>
    <s v="GBP"/>
    <n v="1512712800"/>
    <n v="1512799200"/>
    <b v="0"/>
    <b v="0"/>
    <x v="4"/>
    <x v="4"/>
  </r>
  <r>
    <n v="331"/>
    <s v="Rose-Silva"/>
    <s v="Intuitive static portal"/>
    <n v="3300"/>
    <n v="14643"/>
    <n v="4.4372727272727275"/>
    <x v="1"/>
    <n v="190"/>
    <m/>
    <x v="1"/>
    <s v="USD"/>
    <n v="1324274400"/>
    <n v="1324360800"/>
    <b v="0"/>
    <b v="0"/>
    <x v="0"/>
    <x v="0"/>
  </r>
  <r>
    <n v="332"/>
    <s v="Pacheco, Johnson and Torres"/>
    <s v="Optional bandwidth-monitored definition"/>
    <n v="20700"/>
    <n v="41396"/>
    <n v="1.999806763285024"/>
    <x v="1"/>
    <n v="470"/>
    <m/>
    <x v="1"/>
    <s v="USD"/>
    <n v="1364446800"/>
    <n v="1364533200"/>
    <b v="0"/>
    <b v="0"/>
    <x v="8"/>
    <x v="2"/>
  </r>
  <r>
    <n v="333"/>
    <s v="Carlson, Dixon and Jones"/>
    <s v="Persistent well-modulated synergy"/>
    <n v="9600"/>
    <n v="11900"/>
    <n v="1.2395833333333333"/>
    <x v="1"/>
    <n v="253"/>
    <m/>
    <x v="1"/>
    <s v="USD"/>
    <n v="1542693600"/>
    <n v="1545112800"/>
    <b v="0"/>
    <b v="0"/>
    <x v="3"/>
    <x v="3"/>
  </r>
  <r>
    <n v="334"/>
    <s v="Mcgee Group"/>
    <s v="Assimilated discrete algorithm"/>
    <n v="66200"/>
    <n v="123538"/>
    <n v="1.8661329305135952"/>
    <x v="1"/>
    <n v="1113"/>
    <m/>
    <x v="1"/>
    <s v="USD"/>
    <n v="1515564000"/>
    <n v="1516168800"/>
    <b v="0"/>
    <b v="0"/>
    <x v="1"/>
    <x v="1"/>
  </r>
  <r>
    <n v="335"/>
    <s v="Jordan-Acosta"/>
    <s v="Operative uniform hub"/>
    <n v="173800"/>
    <n v="198628"/>
    <n v="1.1428538550057536"/>
    <x v="1"/>
    <n v="2283"/>
    <m/>
    <x v="1"/>
    <s v="USD"/>
    <n v="1573797600"/>
    <n v="1574920800"/>
    <b v="0"/>
    <b v="0"/>
    <x v="1"/>
    <x v="1"/>
  </r>
  <r>
    <n v="336"/>
    <s v="Nunez Inc"/>
    <s v="Customizable intangible capability"/>
    <n v="70700"/>
    <n v="68602"/>
    <n v="0.97032531824611035"/>
    <x v="0"/>
    <n v="1072"/>
    <m/>
    <x v="1"/>
    <s v="USD"/>
    <n v="1292392800"/>
    <n v="1292479200"/>
    <b v="0"/>
    <b v="1"/>
    <x v="1"/>
    <x v="1"/>
  </r>
  <r>
    <n v="337"/>
    <s v="Hayden Ltd"/>
    <s v="Innovative didactic analyzer"/>
    <n v="94500"/>
    <n v="116064"/>
    <n v="1.2281904761904763"/>
    <x v="1"/>
    <n v="1095"/>
    <m/>
    <x v="1"/>
    <s v="USD"/>
    <n v="1573452000"/>
    <n v="1573538400"/>
    <b v="0"/>
    <b v="0"/>
    <x v="3"/>
    <x v="3"/>
  </r>
  <r>
    <n v="338"/>
    <s v="Gonzalez-Burton"/>
    <s v="Decentralized intangible encoding"/>
    <n v="69800"/>
    <n v="125042"/>
    <n v="1.7914326647564469"/>
    <x v="1"/>
    <n v="1690"/>
    <m/>
    <x v="1"/>
    <s v="USD"/>
    <n v="1317790800"/>
    <n v="1320382800"/>
    <b v="0"/>
    <b v="0"/>
    <x v="3"/>
    <x v="3"/>
  </r>
  <r>
    <n v="339"/>
    <s v="Lewis, Taylor and Rivers"/>
    <s v="Front-line transitional algorithm"/>
    <n v="136300"/>
    <n v="108974"/>
    <n v="0.79951577402787966"/>
    <x v="3"/>
    <n v="1297"/>
    <m/>
    <x v="0"/>
    <s v="CAD"/>
    <n v="1501650000"/>
    <n v="1502859600"/>
    <b v="0"/>
    <b v="0"/>
    <x v="3"/>
    <x v="3"/>
  </r>
  <r>
    <n v="340"/>
    <s v="Butler, Henry and Espinoza"/>
    <s v="Switchable didactic matrices"/>
    <n v="37100"/>
    <n v="34964"/>
    <n v="0.94242587601078165"/>
    <x v="0"/>
    <n v="393"/>
    <m/>
    <x v="1"/>
    <s v="USD"/>
    <n v="1323669600"/>
    <n v="1323756000"/>
    <b v="0"/>
    <b v="0"/>
    <x v="14"/>
    <x v="7"/>
  </r>
  <r>
    <n v="341"/>
    <s v="Guzman Group"/>
    <s v="Ameliorated disintermediate utilization"/>
    <n v="114300"/>
    <n v="96777"/>
    <n v="0.84669291338582675"/>
    <x v="0"/>
    <n v="1257"/>
    <m/>
    <x v="1"/>
    <s v="USD"/>
    <n v="1440738000"/>
    <n v="1441342800"/>
    <b v="0"/>
    <b v="0"/>
    <x v="7"/>
    <x v="1"/>
  </r>
  <r>
    <n v="342"/>
    <s v="Gibson-Hernandez"/>
    <s v="Visionary foreground middleware"/>
    <n v="47900"/>
    <n v="31864"/>
    <n v="0.66521920668058454"/>
    <x v="0"/>
    <n v="328"/>
    <m/>
    <x v="1"/>
    <s v="USD"/>
    <n v="1374296400"/>
    <n v="1375333200"/>
    <b v="0"/>
    <b v="0"/>
    <x v="3"/>
    <x v="3"/>
  </r>
  <r>
    <n v="343"/>
    <s v="Spencer-Weber"/>
    <s v="Optional zero-defect task-force"/>
    <n v="9000"/>
    <n v="4853"/>
    <n v="0.53922222222222227"/>
    <x v="0"/>
    <n v="147"/>
    <m/>
    <x v="1"/>
    <s v="USD"/>
    <n v="1384840800"/>
    <n v="1389420000"/>
    <b v="0"/>
    <b v="0"/>
    <x v="3"/>
    <x v="3"/>
  </r>
  <r>
    <n v="344"/>
    <s v="Berger, Johnson and Marshall"/>
    <s v="Devolved exuding emulation"/>
    <n v="197600"/>
    <n v="82959"/>
    <n v="0.41983299595141699"/>
    <x v="0"/>
    <n v="830"/>
    <m/>
    <x v="1"/>
    <s v="USD"/>
    <n v="1516600800"/>
    <n v="1520056800"/>
    <b v="0"/>
    <b v="0"/>
    <x v="11"/>
    <x v="6"/>
  </r>
  <r>
    <n v="345"/>
    <s v="Taylor, Cisneros and Romero"/>
    <s v="Open-source neutral task-force"/>
    <n v="157600"/>
    <n v="23159"/>
    <n v="0.14694796954314721"/>
    <x v="0"/>
    <n v="331"/>
    <m/>
    <x v="4"/>
    <s v="GBP"/>
    <n v="1436418000"/>
    <n v="1436504400"/>
    <b v="0"/>
    <b v="0"/>
    <x v="6"/>
    <x v="4"/>
  </r>
  <r>
    <n v="346"/>
    <s v="Little-Marsh"/>
    <s v="Virtual attitude-oriented migration"/>
    <n v="8000"/>
    <n v="2758"/>
    <n v="0.34475"/>
    <x v="0"/>
    <n v="25"/>
    <m/>
    <x v="1"/>
    <s v="USD"/>
    <n v="1503550800"/>
    <n v="1508302800"/>
    <b v="0"/>
    <b v="1"/>
    <x v="7"/>
    <x v="1"/>
  </r>
  <r>
    <n v="347"/>
    <s v="Petersen and Sons"/>
    <s v="Open-source full-range portal"/>
    <n v="900"/>
    <n v="12607"/>
    <n v="14.007777777777777"/>
    <x v="1"/>
    <n v="191"/>
    <m/>
    <x v="1"/>
    <s v="USD"/>
    <n v="1423634400"/>
    <n v="1425708000"/>
    <b v="0"/>
    <b v="0"/>
    <x v="2"/>
    <x v="2"/>
  </r>
  <r>
    <n v="348"/>
    <s v="Hensley Ltd"/>
    <s v="Versatile cohesive open system"/>
    <n v="199000"/>
    <n v="142823"/>
    <n v="0.71770351758793971"/>
    <x v="0"/>
    <n v="3483"/>
    <m/>
    <x v="1"/>
    <s v="USD"/>
    <n v="1487224800"/>
    <n v="1488348000"/>
    <b v="0"/>
    <b v="0"/>
    <x v="0"/>
    <x v="0"/>
  </r>
  <r>
    <n v="349"/>
    <s v="Navarro and Sons"/>
    <s v="Multi-layered bottom-line frame"/>
    <n v="180800"/>
    <n v="95958"/>
    <n v="0.53074115044247783"/>
    <x v="0"/>
    <n v="923"/>
    <m/>
    <x v="1"/>
    <s v="USD"/>
    <n v="1500008400"/>
    <n v="1502600400"/>
    <b v="0"/>
    <b v="0"/>
    <x v="3"/>
    <x v="3"/>
  </r>
  <r>
    <n v="350"/>
    <s v="Shannon Ltd"/>
    <s v="Pre-emptive neutral capacity"/>
    <n v="100"/>
    <n v="5"/>
    <n v="0.05"/>
    <x v="0"/>
    <n v="1"/>
    <m/>
    <x v="1"/>
    <s v="USD"/>
    <n v="1432098000"/>
    <n v="1433653200"/>
    <b v="0"/>
    <b v="1"/>
    <x v="17"/>
    <x v="1"/>
  </r>
  <r>
    <n v="351"/>
    <s v="Young LLC"/>
    <s v="Universal maximized methodology"/>
    <n v="74100"/>
    <n v="94631"/>
    <n v="1.2770715249662619"/>
    <x v="1"/>
    <n v="2013"/>
    <m/>
    <x v="1"/>
    <s v="USD"/>
    <n v="1440392400"/>
    <n v="1441602000"/>
    <b v="0"/>
    <b v="0"/>
    <x v="1"/>
    <x v="1"/>
  </r>
  <r>
    <n v="352"/>
    <s v="Adams, Willis and Sanchez"/>
    <s v="Expanded hybrid hardware"/>
    <n v="2800"/>
    <n v="977"/>
    <n v="0.34892857142857142"/>
    <x v="0"/>
    <n v="33"/>
    <m/>
    <x v="0"/>
    <s v="CAD"/>
    <n v="1446876000"/>
    <n v="1447567200"/>
    <b v="0"/>
    <b v="0"/>
    <x v="3"/>
    <x v="3"/>
  </r>
  <r>
    <n v="353"/>
    <s v="Mills-Roy"/>
    <s v="Profit-focused multi-tasking access"/>
    <n v="33600"/>
    <n v="137961"/>
    <n v="4.105982142857143"/>
    <x v="1"/>
    <n v="1703"/>
    <m/>
    <x v="1"/>
    <s v="USD"/>
    <n v="1562302800"/>
    <n v="1562389200"/>
    <b v="0"/>
    <b v="0"/>
    <x v="3"/>
    <x v="3"/>
  </r>
  <r>
    <n v="354"/>
    <s v="Brown Group"/>
    <s v="Profit-focused transitional capability"/>
    <n v="6100"/>
    <n v="7548"/>
    <n v="1.2373770491803278"/>
    <x v="1"/>
    <n v="80"/>
    <m/>
    <x v="3"/>
    <s v="DKK"/>
    <n v="1378184400"/>
    <n v="1378789200"/>
    <b v="0"/>
    <b v="0"/>
    <x v="4"/>
    <x v="4"/>
  </r>
  <r>
    <n v="355"/>
    <s v="Burns-Burnett"/>
    <s v="Front-line scalable definition"/>
    <n v="3800"/>
    <n v="2241"/>
    <n v="0.58973684210526311"/>
    <x v="2"/>
    <n v="86"/>
    <m/>
    <x v="1"/>
    <s v="USD"/>
    <n v="1485064800"/>
    <n v="1488520800"/>
    <b v="0"/>
    <b v="0"/>
    <x v="8"/>
    <x v="2"/>
  </r>
  <r>
    <n v="356"/>
    <s v="Glass, Nunez and Mcdonald"/>
    <s v="Open-source systematic protocol"/>
    <n v="9300"/>
    <n v="3431"/>
    <n v="0.36892473118279567"/>
    <x v="0"/>
    <n v="40"/>
    <m/>
    <x v="6"/>
    <s v="EUR"/>
    <n v="1326520800"/>
    <n v="1327298400"/>
    <b v="0"/>
    <b v="0"/>
    <x v="3"/>
    <x v="3"/>
  </r>
  <r>
    <n v="357"/>
    <s v="Perez, Davis and Wilson"/>
    <s v="Implemented tangible algorithm"/>
    <n v="2300"/>
    <n v="4253"/>
    <n v="1.8491304347826087"/>
    <x v="1"/>
    <n v="41"/>
    <m/>
    <x v="1"/>
    <s v="USD"/>
    <n v="1441256400"/>
    <n v="1443416400"/>
    <b v="0"/>
    <b v="0"/>
    <x v="11"/>
    <x v="6"/>
  </r>
  <r>
    <n v="358"/>
    <s v="Diaz-Garcia"/>
    <s v="Profit-focused 3rdgeneration circuit"/>
    <n v="9700"/>
    <n v="1146"/>
    <n v="0.11814432989690722"/>
    <x v="0"/>
    <n v="23"/>
    <m/>
    <x v="0"/>
    <s v="CAD"/>
    <n v="1533877200"/>
    <n v="1534136400"/>
    <b v="1"/>
    <b v="0"/>
    <x v="14"/>
    <x v="7"/>
  </r>
  <r>
    <n v="359"/>
    <s v="Salazar-Moon"/>
    <s v="Compatible needs-based architecture"/>
    <n v="4000"/>
    <n v="11948"/>
    <n v="2.9870000000000001"/>
    <x v="1"/>
    <n v="187"/>
    <m/>
    <x v="1"/>
    <s v="USD"/>
    <n v="1314421200"/>
    <n v="1315026000"/>
    <b v="0"/>
    <b v="0"/>
    <x v="10"/>
    <x v="4"/>
  </r>
  <r>
    <n v="360"/>
    <s v="Larsen-Chung"/>
    <s v="Right-sized zero tolerance migration"/>
    <n v="59700"/>
    <n v="135132"/>
    <n v="2.2635175879396985"/>
    <x v="1"/>
    <n v="2875"/>
    <m/>
    <x v="4"/>
    <s v="GBP"/>
    <n v="1293861600"/>
    <n v="1295071200"/>
    <b v="0"/>
    <b v="1"/>
    <x v="3"/>
    <x v="3"/>
  </r>
  <r>
    <n v="361"/>
    <s v="Anderson and Sons"/>
    <s v="Quality-focused reciprocal structure"/>
    <n v="5500"/>
    <n v="9546"/>
    <n v="1.7356363636363636"/>
    <x v="1"/>
    <n v="88"/>
    <m/>
    <x v="1"/>
    <s v="USD"/>
    <n v="1507352400"/>
    <n v="1509426000"/>
    <b v="0"/>
    <b v="0"/>
    <x v="3"/>
    <x v="3"/>
  </r>
  <r>
    <n v="362"/>
    <s v="Lawrence Group"/>
    <s v="Automated actuating conglomeration"/>
    <n v="3700"/>
    <n v="13755"/>
    <n v="3.7175675675675675"/>
    <x v="1"/>
    <n v="191"/>
    <m/>
    <x v="1"/>
    <s v="USD"/>
    <n v="1296108000"/>
    <n v="1299391200"/>
    <b v="0"/>
    <b v="0"/>
    <x v="1"/>
    <x v="1"/>
  </r>
  <r>
    <n v="363"/>
    <s v="Gray-Davis"/>
    <s v="Re-contextualized local initiative"/>
    <n v="5200"/>
    <n v="8330"/>
    <n v="1.601923076923077"/>
    <x v="1"/>
    <n v="139"/>
    <m/>
    <x v="1"/>
    <s v="USD"/>
    <n v="1324965600"/>
    <n v="1325052000"/>
    <b v="0"/>
    <b v="0"/>
    <x v="1"/>
    <x v="1"/>
  </r>
  <r>
    <n v="364"/>
    <s v="Ramirez-Myers"/>
    <s v="Switchable intangible definition"/>
    <n v="900"/>
    <n v="14547"/>
    <n v="16.163333333333334"/>
    <x v="1"/>
    <n v="186"/>
    <m/>
    <x v="1"/>
    <s v="USD"/>
    <n v="1520229600"/>
    <n v="1522818000"/>
    <b v="0"/>
    <b v="0"/>
    <x v="7"/>
    <x v="1"/>
  </r>
  <r>
    <n v="365"/>
    <s v="Lucas, Hall and Bonilla"/>
    <s v="Networked bottom-line initiative"/>
    <n v="1600"/>
    <n v="11735"/>
    <n v="7.3343749999999996"/>
    <x v="1"/>
    <n v="112"/>
    <m/>
    <x v="2"/>
    <s v="AUD"/>
    <n v="1482991200"/>
    <n v="1485324000"/>
    <b v="0"/>
    <b v="0"/>
    <x v="3"/>
    <x v="3"/>
  </r>
  <r>
    <n v="366"/>
    <s v="Williams, Perez and Villegas"/>
    <s v="Robust directional system engine"/>
    <n v="1800"/>
    <n v="10658"/>
    <n v="5.9211111111111112"/>
    <x v="1"/>
    <n v="101"/>
    <m/>
    <x v="1"/>
    <s v="USD"/>
    <n v="1294034400"/>
    <n v="1294120800"/>
    <b v="0"/>
    <b v="1"/>
    <x v="3"/>
    <x v="3"/>
  </r>
  <r>
    <n v="367"/>
    <s v="Brooks, Jones and Ingram"/>
    <s v="Triple-buffered explicit methodology"/>
    <n v="9900"/>
    <n v="1870"/>
    <n v="0.18888888888888888"/>
    <x v="0"/>
    <n v="75"/>
    <m/>
    <x v="1"/>
    <s v="USD"/>
    <n v="1413608400"/>
    <n v="1415685600"/>
    <b v="0"/>
    <b v="1"/>
    <x v="3"/>
    <x v="3"/>
  </r>
  <r>
    <n v="368"/>
    <s v="Whitaker, Wallace and Daniels"/>
    <s v="Reactive directional capacity"/>
    <n v="5200"/>
    <n v="14394"/>
    <n v="2.7680769230769231"/>
    <x v="1"/>
    <n v="206"/>
    <m/>
    <x v="4"/>
    <s v="GBP"/>
    <n v="1286946000"/>
    <n v="1288933200"/>
    <b v="0"/>
    <b v="1"/>
    <x v="4"/>
    <x v="4"/>
  </r>
  <r>
    <n v="369"/>
    <s v="Smith-Gonzalez"/>
    <s v="Polarized needs-based approach"/>
    <n v="5400"/>
    <n v="14743"/>
    <n v="2.730185185185185"/>
    <x v="1"/>
    <n v="154"/>
    <m/>
    <x v="1"/>
    <s v="USD"/>
    <n v="1359871200"/>
    <n v="1363237200"/>
    <b v="0"/>
    <b v="1"/>
    <x v="19"/>
    <x v="4"/>
  </r>
  <r>
    <n v="370"/>
    <s v="Skinner PLC"/>
    <s v="Intuitive well-modulated middleware"/>
    <n v="112300"/>
    <n v="178965"/>
    <n v="1.593633125556545"/>
    <x v="1"/>
    <n v="5966"/>
    <m/>
    <x v="1"/>
    <s v="USD"/>
    <n v="1555304400"/>
    <n v="1555822800"/>
    <b v="0"/>
    <b v="0"/>
    <x v="3"/>
    <x v="3"/>
  </r>
  <r>
    <n v="371"/>
    <s v="Nolan, Smith and Sanchez"/>
    <s v="Multi-channeled logistical matrices"/>
    <n v="189200"/>
    <n v="128410"/>
    <n v="0.67869978858350954"/>
    <x v="0"/>
    <n v="2176"/>
    <m/>
    <x v="1"/>
    <s v="USD"/>
    <n v="1423375200"/>
    <n v="1427778000"/>
    <b v="0"/>
    <b v="0"/>
    <x v="3"/>
    <x v="3"/>
  </r>
  <r>
    <n v="372"/>
    <s v="Green-Carr"/>
    <s v="Pre-emptive bifurcated artificial intelligence"/>
    <n v="900"/>
    <n v="14324"/>
    <n v="15.915555555555555"/>
    <x v="1"/>
    <n v="169"/>
    <m/>
    <x v="1"/>
    <s v="USD"/>
    <n v="1420696800"/>
    <n v="1422424800"/>
    <b v="0"/>
    <b v="1"/>
    <x v="4"/>
    <x v="4"/>
  </r>
  <r>
    <n v="373"/>
    <s v="Brown-Parker"/>
    <s v="Down-sized coherent toolset"/>
    <n v="22500"/>
    <n v="164291"/>
    <n v="7.3018222222222224"/>
    <x v="1"/>
    <n v="2106"/>
    <m/>
    <x v="1"/>
    <s v="USD"/>
    <n v="1502946000"/>
    <n v="1503637200"/>
    <b v="0"/>
    <b v="0"/>
    <x v="3"/>
    <x v="3"/>
  </r>
  <r>
    <n v="374"/>
    <s v="Marshall Inc"/>
    <s v="Open-source multi-tasking data-warehouse"/>
    <n v="167400"/>
    <n v="22073"/>
    <n v="0.13185782556750297"/>
    <x v="0"/>
    <n v="441"/>
    <m/>
    <x v="1"/>
    <s v="USD"/>
    <n v="1547186400"/>
    <n v="1547618400"/>
    <b v="0"/>
    <b v="1"/>
    <x v="4"/>
    <x v="4"/>
  </r>
  <r>
    <n v="375"/>
    <s v="Leblanc-Pineda"/>
    <s v="Future-proofed upward-trending contingency"/>
    <n v="2700"/>
    <n v="1479"/>
    <n v="0.54777777777777781"/>
    <x v="0"/>
    <n v="25"/>
    <m/>
    <x v="1"/>
    <s v="USD"/>
    <n v="1444971600"/>
    <n v="1449900000"/>
    <b v="0"/>
    <b v="0"/>
    <x v="7"/>
    <x v="1"/>
  </r>
  <r>
    <n v="376"/>
    <s v="Perry PLC"/>
    <s v="Mandatory uniform matrix"/>
    <n v="3400"/>
    <n v="12275"/>
    <n v="3.6102941176470589"/>
    <x v="1"/>
    <n v="131"/>
    <m/>
    <x v="1"/>
    <s v="USD"/>
    <n v="1404622800"/>
    <n v="1405141200"/>
    <b v="0"/>
    <b v="0"/>
    <x v="1"/>
    <x v="1"/>
  </r>
  <r>
    <n v="377"/>
    <s v="Klein, Stark and Livingston"/>
    <s v="Phased methodical initiative"/>
    <n v="49700"/>
    <n v="5098"/>
    <n v="0.10257545271629778"/>
    <x v="0"/>
    <n v="127"/>
    <m/>
    <x v="1"/>
    <s v="USD"/>
    <n v="1571720400"/>
    <n v="1572933600"/>
    <b v="0"/>
    <b v="0"/>
    <x v="3"/>
    <x v="3"/>
  </r>
  <r>
    <n v="378"/>
    <s v="Fleming-Oliver"/>
    <s v="Managed stable function"/>
    <n v="178200"/>
    <n v="24882"/>
    <n v="0.13962962962962963"/>
    <x v="0"/>
    <n v="355"/>
    <m/>
    <x v="1"/>
    <s v="USD"/>
    <n v="1526878800"/>
    <n v="1530162000"/>
    <b v="0"/>
    <b v="0"/>
    <x v="4"/>
    <x v="4"/>
  </r>
  <r>
    <n v="379"/>
    <s v="Reilly, Aguirre and Johnson"/>
    <s v="Realigned clear-thinking migration"/>
    <n v="7200"/>
    <n v="2912"/>
    <n v="0.40444444444444444"/>
    <x v="0"/>
    <n v="44"/>
    <m/>
    <x v="4"/>
    <s v="GBP"/>
    <n v="1319691600"/>
    <n v="1320904800"/>
    <b v="0"/>
    <b v="0"/>
    <x v="3"/>
    <x v="3"/>
  </r>
  <r>
    <n v="380"/>
    <s v="Davidson, Wilcox and Lewis"/>
    <s v="Optional clear-thinking process improvement"/>
    <n v="2500"/>
    <n v="4008"/>
    <n v="1.6032"/>
    <x v="1"/>
    <n v="84"/>
    <m/>
    <x v="1"/>
    <s v="USD"/>
    <n v="1371963600"/>
    <n v="1372395600"/>
    <b v="0"/>
    <b v="0"/>
    <x v="3"/>
    <x v="3"/>
  </r>
  <r>
    <n v="381"/>
    <s v="Michael, Anderson and Vincent"/>
    <s v="Cross-group global moratorium"/>
    <n v="5300"/>
    <n v="9749"/>
    <n v="1.8394339622641509"/>
    <x v="1"/>
    <n v="155"/>
    <m/>
    <x v="1"/>
    <s v="USD"/>
    <n v="1433739600"/>
    <n v="1437714000"/>
    <b v="0"/>
    <b v="0"/>
    <x v="3"/>
    <x v="3"/>
  </r>
  <r>
    <n v="382"/>
    <s v="King Ltd"/>
    <s v="Visionary systemic process improvement"/>
    <n v="9100"/>
    <n v="5803"/>
    <n v="0.63769230769230767"/>
    <x v="0"/>
    <n v="67"/>
    <m/>
    <x v="1"/>
    <s v="USD"/>
    <n v="1508130000"/>
    <n v="1509771600"/>
    <b v="0"/>
    <b v="0"/>
    <x v="14"/>
    <x v="7"/>
  </r>
  <r>
    <n v="383"/>
    <s v="Baker Ltd"/>
    <s v="Progressive intangible flexibility"/>
    <n v="6300"/>
    <n v="14199"/>
    <n v="2.2538095238095237"/>
    <x v="1"/>
    <n v="189"/>
    <m/>
    <x v="1"/>
    <s v="USD"/>
    <n v="1550037600"/>
    <n v="1550556000"/>
    <b v="0"/>
    <b v="1"/>
    <x v="0"/>
    <x v="0"/>
  </r>
  <r>
    <n v="384"/>
    <s v="Baker, Collins and Smith"/>
    <s v="Reactive real-time software"/>
    <n v="114400"/>
    <n v="196779"/>
    <n v="1.7200961538461539"/>
    <x v="1"/>
    <n v="4799"/>
    <m/>
    <x v="1"/>
    <s v="USD"/>
    <n v="1486706400"/>
    <n v="1489039200"/>
    <b v="1"/>
    <b v="1"/>
    <x v="4"/>
    <x v="4"/>
  </r>
  <r>
    <n v="385"/>
    <s v="Warren-Harrison"/>
    <s v="Programmable incremental knowledge user"/>
    <n v="38900"/>
    <n v="56859"/>
    <n v="1.4616709511568124"/>
    <x v="1"/>
    <n v="1137"/>
    <m/>
    <x v="1"/>
    <s v="USD"/>
    <n v="1553835600"/>
    <n v="1556600400"/>
    <b v="0"/>
    <b v="0"/>
    <x v="9"/>
    <x v="5"/>
  </r>
  <r>
    <n v="386"/>
    <s v="Gardner Group"/>
    <s v="Progressive 5thgeneration customer loyalty"/>
    <n v="135500"/>
    <n v="103554"/>
    <n v="0.76423616236162362"/>
    <x v="0"/>
    <n v="1068"/>
    <m/>
    <x v="1"/>
    <s v="USD"/>
    <n v="1277528400"/>
    <n v="1278565200"/>
    <b v="0"/>
    <b v="0"/>
    <x v="3"/>
    <x v="3"/>
  </r>
  <r>
    <n v="387"/>
    <s v="Flores-Lambert"/>
    <s v="Triple-buffered logistical frame"/>
    <n v="109000"/>
    <n v="42795"/>
    <n v="0.39261467889908258"/>
    <x v="0"/>
    <n v="424"/>
    <m/>
    <x v="1"/>
    <s v="USD"/>
    <n v="1339477200"/>
    <n v="1339909200"/>
    <b v="0"/>
    <b v="0"/>
    <x v="8"/>
    <x v="2"/>
  </r>
  <r>
    <n v="388"/>
    <s v="Cruz Ltd"/>
    <s v="Exclusive dynamic adapter"/>
    <n v="114800"/>
    <n v="12938"/>
    <n v="0.11270034843205574"/>
    <x v="3"/>
    <n v="145"/>
    <m/>
    <x v="5"/>
    <s v="CHF"/>
    <n v="1325656800"/>
    <n v="1325829600"/>
    <b v="0"/>
    <b v="0"/>
    <x v="7"/>
    <x v="1"/>
  </r>
  <r>
    <n v="389"/>
    <s v="Knox-Garner"/>
    <s v="Automated systemic hierarchy"/>
    <n v="83000"/>
    <n v="101352"/>
    <n v="1.2211084337349398"/>
    <x v="1"/>
    <n v="1152"/>
    <m/>
    <x v="1"/>
    <s v="USD"/>
    <n v="1288242000"/>
    <n v="1290578400"/>
    <b v="0"/>
    <b v="0"/>
    <x v="3"/>
    <x v="3"/>
  </r>
  <r>
    <n v="390"/>
    <s v="Davis-Allen"/>
    <s v="Digitized eco-centric core"/>
    <n v="2400"/>
    <n v="4477"/>
    <n v="1.8654166666666667"/>
    <x v="1"/>
    <n v="50"/>
    <m/>
    <x v="1"/>
    <s v="USD"/>
    <n v="1379048400"/>
    <n v="1380344400"/>
    <b v="0"/>
    <b v="0"/>
    <x v="14"/>
    <x v="7"/>
  </r>
  <r>
    <n v="391"/>
    <s v="Miller-Patel"/>
    <s v="Mandatory uniform strategy"/>
    <n v="60400"/>
    <n v="4393"/>
    <n v="7.27317880794702E-2"/>
    <x v="0"/>
    <n v="151"/>
    <m/>
    <x v="1"/>
    <s v="USD"/>
    <n v="1389679200"/>
    <n v="1389852000"/>
    <b v="0"/>
    <b v="0"/>
    <x v="9"/>
    <x v="5"/>
  </r>
  <r>
    <n v="392"/>
    <s v="Hernandez-Grimes"/>
    <s v="Profit-focused zero administration forecast"/>
    <n v="102900"/>
    <n v="67546"/>
    <n v="0.65642371234207963"/>
    <x v="0"/>
    <n v="1608"/>
    <m/>
    <x v="1"/>
    <s v="USD"/>
    <n v="1294293600"/>
    <n v="1294466400"/>
    <b v="0"/>
    <b v="0"/>
    <x v="8"/>
    <x v="2"/>
  </r>
  <r>
    <n v="393"/>
    <s v="Owens, Hall and Gonzalez"/>
    <s v="De-engineered static orchestration"/>
    <n v="62800"/>
    <n v="143788"/>
    <n v="2.2896178343949045"/>
    <x v="1"/>
    <n v="3059"/>
    <m/>
    <x v="0"/>
    <s v="CAD"/>
    <n v="1500267600"/>
    <n v="1500354000"/>
    <b v="0"/>
    <b v="0"/>
    <x v="17"/>
    <x v="1"/>
  </r>
  <r>
    <n v="394"/>
    <s v="Noble-Bailey"/>
    <s v="Customizable dynamic info-mediaries"/>
    <n v="800"/>
    <n v="3755"/>
    <n v="4.6937499999999996"/>
    <x v="1"/>
    <n v="34"/>
    <m/>
    <x v="1"/>
    <s v="USD"/>
    <n v="1375074000"/>
    <n v="1375938000"/>
    <b v="0"/>
    <b v="1"/>
    <x v="4"/>
    <x v="4"/>
  </r>
  <r>
    <n v="395"/>
    <s v="Taylor PLC"/>
    <s v="Enhanced incremental budgetary management"/>
    <n v="7100"/>
    <n v="9238"/>
    <n v="1.3011267605633803"/>
    <x v="1"/>
    <n v="220"/>
    <m/>
    <x v="1"/>
    <s v="USD"/>
    <n v="1323324000"/>
    <n v="1323410400"/>
    <b v="1"/>
    <b v="0"/>
    <x v="3"/>
    <x v="3"/>
  </r>
  <r>
    <n v="396"/>
    <s v="Holmes PLC"/>
    <s v="Digitized local info-mediaries"/>
    <n v="46100"/>
    <n v="77012"/>
    <n v="1.6705422993492407"/>
    <x v="1"/>
    <n v="1604"/>
    <m/>
    <x v="2"/>
    <s v="AUD"/>
    <n v="1538715600"/>
    <n v="1539406800"/>
    <b v="0"/>
    <b v="0"/>
    <x v="6"/>
    <x v="4"/>
  </r>
  <r>
    <n v="397"/>
    <s v="Jones-Martin"/>
    <s v="Virtual systematic monitoring"/>
    <n v="8100"/>
    <n v="14083"/>
    <n v="1.738641975308642"/>
    <x v="1"/>
    <n v="454"/>
    <m/>
    <x v="1"/>
    <s v="USD"/>
    <n v="1369285200"/>
    <n v="1369803600"/>
    <b v="0"/>
    <b v="0"/>
    <x v="1"/>
    <x v="1"/>
  </r>
  <r>
    <n v="398"/>
    <s v="Myers LLC"/>
    <s v="Reactive bottom-line open architecture"/>
    <n v="1700"/>
    <n v="12202"/>
    <n v="7.1776470588235295"/>
    <x v="1"/>
    <n v="123"/>
    <m/>
    <x v="6"/>
    <s v="EUR"/>
    <n v="1525755600"/>
    <n v="1525928400"/>
    <b v="0"/>
    <b v="1"/>
    <x v="10"/>
    <x v="4"/>
  </r>
  <r>
    <n v="399"/>
    <s v="Acosta, Mullins and Morris"/>
    <s v="Pre-emptive interactive model"/>
    <n v="97300"/>
    <n v="62127"/>
    <n v="0.63850976361767731"/>
    <x v="0"/>
    <n v="941"/>
    <m/>
    <x v="1"/>
    <s v="USD"/>
    <n v="1296626400"/>
    <n v="1297231200"/>
    <b v="0"/>
    <b v="0"/>
    <x v="7"/>
    <x v="1"/>
  </r>
  <r>
    <n v="400"/>
    <s v="Bell PLC"/>
    <s v="Ergonomic eco-centric open architecture"/>
    <n v="100"/>
    <n v="2"/>
    <n v="0.02"/>
    <x v="0"/>
    <n v="1"/>
    <m/>
    <x v="1"/>
    <s v="USD"/>
    <n v="1376629200"/>
    <n v="1378530000"/>
    <b v="0"/>
    <b v="1"/>
    <x v="14"/>
    <x v="7"/>
  </r>
  <r>
    <n v="401"/>
    <s v="Smith-Schmidt"/>
    <s v="Inverse radical hierarchy"/>
    <n v="900"/>
    <n v="13772"/>
    <n v="15.302222222222222"/>
    <x v="1"/>
    <n v="299"/>
    <m/>
    <x v="1"/>
    <s v="USD"/>
    <n v="1572152400"/>
    <n v="1572152400"/>
    <b v="0"/>
    <b v="0"/>
    <x v="3"/>
    <x v="3"/>
  </r>
  <r>
    <n v="402"/>
    <s v="Ruiz, Richardson and Cole"/>
    <s v="Team-oriented static interface"/>
    <n v="7300"/>
    <n v="2946"/>
    <n v="0.40356164383561643"/>
    <x v="0"/>
    <n v="40"/>
    <m/>
    <x v="1"/>
    <s v="USD"/>
    <n v="1325829600"/>
    <n v="1329890400"/>
    <b v="0"/>
    <b v="1"/>
    <x v="12"/>
    <x v="4"/>
  </r>
  <r>
    <n v="403"/>
    <s v="Leonard-Mcclain"/>
    <s v="Virtual foreground throughput"/>
    <n v="195800"/>
    <n v="168820"/>
    <n v="0.86220633299284988"/>
    <x v="0"/>
    <n v="3015"/>
    <m/>
    <x v="0"/>
    <s v="CAD"/>
    <n v="1273640400"/>
    <n v="1276750800"/>
    <b v="0"/>
    <b v="1"/>
    <x v="3"/>
    <x v="3"/>
  </r>
  <r>
    <n v="404"/>
    <s v="Bailey-Boyer"/>
    <s v="Visionary exuding Internet solution"/>
    <n v="48900"/>
    <n v="154321"/>
    <n v="3.1558486707566464"/>
    <x v="1"/>
    <n v="2237"/>
    <m/>
    <x v="1"/>
    <s v="USD"/>
    <n v="1510639200"/>
    <n v="1510898400"/>
    <b v="0"/>
    <b v="0"/>
    <x v="3"/>
    <x v="3"/>
  </r>
  <r>
    <n v="405"/>
    <s v="Lee LLC"/>
    <s v="Synchronized secondary analyzer"/>
    <n v="29600"/>
    <n v="26527"/>
    <n v="0.89618243243243245"/>
    <x v="0"/>
    <n v="435"/>
    <m/>
    <x v="1"/>
    <s v="USD"/>
    <n v="1528088400"/>
    <n v="1532408400"/>
    <b v="0"/>
    <b v="0"/>
    <x v="3"/>
    <x v="3"/>
  </r>
  <r>
    <n v="406"/>
    <s v="Lyons Inc"/>
    <s v="Balanced attitude-oriented parallelism"/>
    <n v="39300"/>
    <n v="71583"/>
    <n v="1.8214503816793892"/>
    <x v="1"/>
    <n v="645"/>
    <m/>
    <x v="1"/>
    <s v="USD"/>
    <n v="1359525600"/>
    <n v="1360562400"/>
    <b v="1"/>
    <b v="0"/>
    <x v="4"/>
    <x v="4"/>
  </r>
  <r>
    <n v="407"/>
    <s v="Herrera-Wilson"/>
    <s v="Organized bandwidth-monitored core"/>
    <n v="3400"/>
    <n v="12100"/>
    <n v="3.5588235294117645"/>
    <x v="1"/>
    <n v="484"/>
    <m/>
    <x v="3"/>
    <s v="DKK"/>
    <n v="1570942800"/>
    <n v="1571547600"/>
    <b v="0"/>
    <b v="0"/>
    <x v="3"/>
    <x v="3"/>
  </r>
  <r>
    <n v="408"/>
    <s v="Mahoney, Adams and Lucas"/>
    <s v="Cloned leadingedge utilization"/>
    <n v="9200"/>
    <n v="12129"/>
    <n v="1.3183695652173912"/>
    <x v="1"/>
    <n v="154"/>
    <m/>
    <x v="0"/>
    <s v="CAD"/>
    <n v="1466398800"/>
    <n v="1468126800"/>
    <b v="0"/>
    <b v="0"/>
    <x v="4"/>
    <x v="4"/>
  </r>
  <r>
    <n v="409"/>
    <s v="Stewart LLC"/>
    <s v="Secured asymmetric projection"/>
    <n v="135600"/>
    <n v="62804"/>
    <n v="0.46315634218289087"/>
    <x v="0"/>
    <n v="714"/>
    <m/>
    <x v="1"/>
    <s v="USD"/>
    <n v="1492491600"/>
    <n v="1492837200"/>
    <b v="0"/>
    <b v="0"/>
    <x v="1"/>
    <x v="1"/>
  </r>
  <r>
    <n v="410"/>
    <s v="Mcmillan Group"/>
    <s v="Advanced cohesive Graphic Interface"/>
    <n v="153700"/>
    <n v="55536"/>
    <n v="0.36132726089785294"/>
    <x v="2"/>
    <n v="1111"/>
    <m/>
    <x v="1"/>
    <s v="USD"/>
    <n v="1430197200"/>
    <n v="1430197200"/>
    <b v="0"/>
    <b v="0"/>
    <x v="20"/>
    <x v="6"/>
  </r>
  <r>
    <n v="411"/>
    <s v="Beck, Thompson and Martinez"/>
    <s v="Down-sized maximized function"/>
    <n v="7800"/>
    <n v="8161"/>
    <n v="1.0462820512820512"/>
    <x v="1"/>
    <n v="82"/>
    <m/>
    <x v="1"/>
    <s v="USD"/>
    <n v="1496034000"/>
    <n v="1496206800"/>
    <b v="0"/>
    <b v="0"/>
    <x v="3"/>
    <x v="3"/>
  </r>
  <r>
    <n v="412"/>
    <s v="Rodriguez-Scott"/>
    <s v="Realigned zero tolerance software"/>
    <n v="2100"/>
    <n v="14046"/>
    <n v="6.6885714285714286"/>
    <x v="1"/>
    <n v="134"/>
    <m/>
    <x v="1"/>
    <s v="USD"/>
    <n v="1388728800"/>
    <n v="1389592800"/>
    <b v="0"/>
    <b v="0"/>
    <x v="13"/>
    <x v="5"/>
  </r>
  <r>
    <n v="413"/>
    <s v="Rush-Bowers"/>
    <s v="Persevering analyzing extranet"/>
    <n v="189500"/>
    <n v="117628"/>
    <n v="0.62072823218997364"/>
    <x v="2"/>
    <n v="1089"/>
    <m/>
    <x v="1"/>
    <s v="USD"/>
    <n v="1543298400"/>
    <n v="1545631200"/>
    <b v="0"/>
    <b v="0"/>
    <x v="10"/>
    <x v="4"/>
  </r>
  <r>
    <n v="414"/>
    <s v="Davis and Sons"/>
    <s v="Innovative human-resource migration"/>
    <n v="188200"/>
    <n v="159405"/>
    <n v="0.84699787460148779"/>
    <x v="0"/>
    <n v="5497"/>
    <m/>
    <x v="1"/>
    <s v="USD"/>
    <n v="1271739600"/>
    <n v="1272430800"/>
    <b v="0"/>
    <b v="1"/>
    <x v="0"/>
    <x v="0"/>
  </r>
  <r>
    <n v="415"/>
    <s v="Anderson-Pham"/>
    <s v="Intuitive needs-based monitoring"/>
    <n v="113500"/>
    <n v="12552"/>
    <n v="0.11059030837004405"/>
    <x v="0"/>
    <n v="418"/>
    <m/>
    <x v="1"/>
    <s v="USD"/>
    <n v="1326434400"/>
    <n v="1327903200"/>
    <b v="0"/>
    <b v="0"/>
    <x v="3"/>
    <x v="3"/>
  </r>
  <r>
    <n v="416"/>
    <s v="Stewart-Coleman"/>
    <s v="Customer-focused disintermediate toolset"/>
    <n v="134600"/>
    <n v="59007"/>
    <n v="0.43838781575037145"/>
    <x v="0"/>
    <n v="1439"/>
    <m/>
    <x v="1"/>
    <s v="USD"/>
    <n v="1295244000"/>
    <n v="1296021600"/>
    <b v="0"/>
    <b v="1"/>
    <x v="4"/>
    <x v="4"/>
  </r>
  <r>
    <n v="417"/>
    <s v="Bradshaw, Smith and Ryan"/>
    <s v="Upgradable 24/7 emulation"/>
    <n v="1700"/>
    <n v="943"/>
    <n v="0.55470588235294116"/>
    <x v="0"/>
    <n v="15"/>
    <m/>
    <x v="1"/>
    <s v="USD"/>
    <n v="1541221200"/>
    <n v="1543298400"/>
    <b v="0"/>
    <b v="0"/>
    <x v="3"/>
    <x v="3"/>
  </r>
  <r>
    <n v="418"/>
    <s v="Jackson PLC"/>
    <s v="Quality-focused client-server core"/>
    <n v="163700"/>
    <n v="93963"/>
    <n v="0.57399511301160655"/>
    <x v="0"/>
    <n v="1999"/>
    <m/>
    <x v="0"/>
    <s v="CAD"/>
    <n v="1336280400"/>
    <n v="1336366800"/>
    <b v="0"/>
    <b v="0"/>
    <x v="4"/>
    <x v="4"/>
  </r>
  <r>
    <n v="419"/>
    <s v="Ware-Arias"/>
    <s v="Upgradable maximized protocol"/>
    <n v="113800"/>
    <n v="140469"/>
    <n v="1.2343497363796134"/>
    <x v="1"/>
    <n v="5203"/>
    <m/>
    <x v="1"/>
    <s v="USD"/>
    <n v="1324533600"/>
    <n v="1325052000"/>
    <b v="0"/>
    <b v="0"/>
    <x v="2"/>
    <x v="2"/>
  </r>
  <r>
    <n v="420"/>
    <s v="Blair, Reyes and Woods"/>
    <s v="Cross-platform interactive synergy"/>
    <n v="5000"/>
    <n v="6423"/>
    <n v="1.2846"/>
    <x v="1"/>
    <n v="94"/>
    <m/>
    <x v="1"/>
    <s v="USD"/>
    <n v="1498366800"/>
    <n v="1499576400"/>
    <b v="0"/>
    <b v="0"/>
    <x v="3"/>
    <x v="3"/>
  </r>
  <r>
    <n v="421"/>
    <s v="Thomas-Lopez"/>
    <s v="User-centric fault-tolerant archive"/>
    <n v="9400"/>
    <n v="6015"/>
    <n v="0.63989361702127656"/>
    <x v="0"/>
    <n v="118"/>
    <m/>
    <x v="1"/>
    <s v="USD"/>
    <n v="1498712400"/>
    <n v="1501304400"/>
    <b v="0"/>
    <b v="1"/>
    <x v="8"/>
    <x v="2"/>
  </r>
  <r>
    <n v="422"/>
    <s v="Brown, Davies and Pacheco"/>
    <s v="Reverse-engineered regional knowledge user"/>
    <n v="8700"/>
    <n v="11075"/>
    <n v="1.2729885057471264"/>
    <x v="1"/>
    <n v="205"/>
    <m/>
    <x v="1"/>
    <s v="USD"/>
    <n v="1271480400"/>
    <n v="1273208400"/>
    <b v="0"/>
    <b v="1"/>
    <x v="3"/>
    <x v="3"/>
  </r>
  <r>
    <n v="423"/>
    <s v="Jones-Riddle"/>
    <s v="Self-enabling real-time definition"/>
    <n v="147800"/>
    <n v="15723"/>
    <n v="0.10638024357239513"/>
    <x v="0"/>
    <n v="162"/>
    <m/>
    <x v="1"/>
    <s v="USD"/>
    <n v="1316667600"/>
    <n v="1316840400"/>
    <b v="0"/>
    <b v="1"/>
    <x v="0"/>
    <x v="0"/>
  </r>
  <r>
    <n v="424"/>
    <s v="Schmidt-Gomez"/>
    <s v="User-centric impactful projection"/>
    <n v="5100"/>
    <n v="2064"/>
    <n v="0.40470588235294119"/>
    <x v="0"/>
    <n v="83"/>
    <m/>
    <x v="1"/>
    <s v="USD"/>
    <n v="1524027600"/>
    <n v="1524546000"/>
    <b v="0"/>
    <b v="0"/>
    <x v="7"/>
    <x v="1"/>
  </r>
  <r>
    <n v="425"/>
    <s v="Sullivan, Davis and Booth"/>
    <s v="Vision-oriented actuating hardware"/>
    <n v="2700"/>
    <n v="7767"/>
    <n v="2.8766666666666665"/>
    <x v="1"/>
    <n v="92"/>
    <m/>
    <x v="1"/>
    <s v="USD"/>
    <n v="1438059600"/>
    <n v="1438578000"/>
    <b v="0"/>
    <b v="0"/>
    <x v="14"/>
    <x v="7"/>
  </r>
  <r>
    <n v="426"/>
    <s v="Edwards-Kane"/>
    <s v="Virtual leadingedge framework"/>
    <n v="1800"/>
    <n v="10313"/>
    <n v="5.7294444444444448"/>
    <x v="1"/>
    <n v="219"/>
    <m/>
    <x v="1"/>
    <s v="USD"/>
    <n v="1361944800"/>
    <n v="1362549600"/>
    <b v="0"/>
    <b v="0"/>
    <x v="3"/>
    <x v="3"/>
  </r>
  <r>
    <n v="427"/>
    <s v="Hicks, Wall and Webb"/>
    <s v="Managed discrete framework"/>
    <n v="174500"/>
    <n v="197018"/>
    <n v="1.1290429799426933"/>
    <x v="1"/>
    <n v="2526"/>
    <m/>
    <x v="1"/>
    <s v="USD"/>
    <n v="1410584400"/>
    <n v="1413349200"/>
    <b v="0"/>
    <b v="1"/>
    <x v="3"/>
    <x v="3"/>
  </r>
  <r>
    <n v="428"/>
    <s v="Mayer-Richmond"/>
    <s v="Progressive zero-defect capability"/>
    <n v="101400"/>
    <n v="47037"/>
    <n v="0.46387573964497042"/>
    <x v="0"/>
    <n v="747"/>
    <m/>
    <x v="1"/>
    <s v="USD"/>
    <n v="1297404000"/>
    <n v="1298008800"/>
    <b v="0"/>
    <b v="0"/>
    <x v="10"/>
    <x v="4"/>
  </r>
  <r>
    <n v="429"/>
    <s v="Robles Ltd"/>
    <s v="Right-sized demand-driven adapter"/>
    <n v="191000"/>
    <n v="173191"/>
    <n v="0.90675916230366493"/>
    <x v="3"/>
    <n v="2138"/>
    <m/>
    <x v="1"/>
    <s v="USD"/>
    <n v="1392012000"/>
    <n v="1394427600"/>
    <b v="0"/>
    <b v="1"/>
    <x v="14"/>
    <x v="7"/>
  </r>
  <r>
    <n v="430"/>
    <s v="Cochran Ltd"/>
    <s v="Re-engineered attitude-oriented frame"/>
    <n v="8100"/>
    <n v="5487"/>
    <n v="0.67740740740740746"/>
    <x v="0"/>
    <n v="84"/>
    <m/>
    <x v="1"/>
    <s v="USD"/>
    <n v="1569733200"/>
    <n v="1572670800"/>
    <b v="0"/>
    <b v="0"/>
    <x v="3"/>
    <x v="3"/>
  </r>
  <r>
    <n v="431"/>
    <s v="Rosales LLC"/>
    <s v="Compatible multimedia utilization"/>
    <n v="5100"/>
    <n v="9817"/>
    <n v="1.9249019607843136"/>
    <x v="1"/>
    <n v="94"/>
    <m/>
    <x v="1"/>
    <s v="USD"/>
    <n v="1529643600"/>
    <n v="1531112400"/>
    <b v="1"/>
    <b v="0"/>
    <x v="3"/>
    <x v="3"/>
  </r>
  <r>
    <n v="432"/>
    <s v="Harper-Bryan"/>
    <s v="Re-contextualized dedicated hardware"/>
    <n v="7700"/>
    <n v="6369"/>
    <n v="0.82714285714285718"/>
    <x v="0"/>
    <n v="91"/>
    <m/>
    <x v="1"/>
    <s v="USD"/>
    <n v="1399006800"/>
    <n v="1400734800"/>
    <b v="0"/>
    <b v="0"/>
    <x v="3"/>
    <x v="3"/>
  </r>
  <r>
    <n v="433"/>
    <s v="Potter, Harper and Everett"/>
    <s v="Decentralized composite paradigm"/>
    <n v="121400"/>
    <n v="65755"/>
    <n v="0.54163920922570019"/>
    <x v="0"/>
    <n v="792"/>
    <m/>
    <x v="1"/>
    <s v="USD"/>
    <n v="1385359200"/>
    <n v="1386741600"/>
    <b v="0"/>
    <b v="1"/>
    <x v="4"/>
    <x v="4"/>
  </r>
  <r>
    <n v="434"/>
    <s v="Floyd-Sims"/>
    <s v="Cloned transitional hierarchy"/>
    <n v="5400"/>
    <n v="903"/>
    <n v="0.16722222222222222"/>
    <x v="3"/>
    <n v="10"/>
    <m/>
    <x v="0"/>
    <s v="CAD"/>
    <n v="1480572000"/>
    <n v="1481781600"/>
    <b v="1"/>
    <b v="0"/>
    <x v="3"/>
    <x v="3"/>
  </r>
  <r>
    <n v="435"/>
    <s v="Spence, Jackson and Kelly"/>
    <s v="Advanced discrete leverage"/>
    <n v="152400"/>
    <n v="178120"/>
    <n v="1.168766404199475"/>
    <x v="1"/>
    <n v="1713"/>
    <m/>
    <x v="6"/>
    <s v="EUR"/>
    <n v="1418623200"/>
    <n v="1419660000"/>
    <b v="0"/>
    <b v="1"/>
    <x v="3"/>
    <x v="3"/>
  </r>
  <r>
    <n v="436"/>
    <s v="King-Nguyen"/>
    <s v="Open-source incremental throughput"/>
    <n v="1300"/>
    <n v="13678"/>
    <n v="10.521538461538462"/>
    <x v="1"/>
    <n v="249"/>
    <m/>
    <x v="1"/>
    <s v="USD"/>
    <n v="1555736400"/>
    <n v="1555822800"/>
    <b v="0"/>
    <b v="0"/>
    <x v="17"/>
    <x v="1"/>
  </r>
  <r>
    <n v="437"/>
    <s v="Hansen Group"/>
    <s v="Centralized regional interface"/>
    <n v="8100"/>
    <n v="9969"/>
    <n v="1.2307407407407407"/>
    <x v="1"/>
    <n v="192"/>
    <m/>
    <x v="1"/>
    <s v="USD"/>
    <n v="1442120400"/>
    <n v="1442379600"/>
    <b v="0"/>
    <b v="1"/>
    <x v="10"/>
    <x v="4"/>
  </r>
  <r>
    <n v="438"/>
    <s v="Mathis, Hall and Hansen"/>
    <s v="Streamlined web-enabled knowledgebase"/>
    <n v="8300"/>
    <n v="14827"/>
    <n v="1.7863855421686747"/>
    <x v="1"/>
    <n v="247"/>
    <m/>
    <x v="1"/>
    <s v="USD"/>
    <n v="1362376800"/>
    <n v="1364965200"/>
    <b v="0"/>
    <b v="0"/>
    <x v="3"/>
    <x v="3"/>
  </r>
  <r>
    <n v="439"/>
    <s v="Cummings Inc"/>
    <s v="Digitized transitional monitoring"/>
    <n v="28400"/>
    <n v="100900"/>
    <n v="3.5528169014084505"/>
    <x v="1"/>
    <n v="2293"/>
    <m/>
    <x v="1"/>
    <s v="USD"/>
    <n v="1478408400"/>
    <n v="1479016800"/>
    <b v="0"/>
    <b v="0"/>
    <x v="22"/>
    <x v="4"/>
  </r>
  <r>
    <n v="440"/>
    <s v="Miller-Poole"/>
    <s v="Networked optimal adapter"/>
    <n v="102500"/>
    <n v="165954"/>
    <n v="1.6190634146341463"/>
    <x v="1"/>
    <n v="3131"/>
    <m/>
    <x v="1"/>
    <s v="USD"/>
    <n v="1498798800"/>
    <n v="1499662800"/>
    <b v="0"/>
    <b v="0"/>
    <x v="19"/>
    <x v="4"/>
  </r>
  <r>
    <n v="441"/>
    <s v="Rodriguez-West"/>
    <s v="Automated optimal function"/>
    <n v="7000"/>
    <n v="1744"/>
    <n v="0.24914285714285714"/>
    <x v="0"/>
    <n v="32"/>
    <m/>
    <x v="1"/>
    <s v="USD"/>
    <n v="1335416400"/>
    <n v="1337835600"/>
    <b v="0"/>
    <b v="0"/>
    <x v="8"/>
    <x v="2"/>
  </r>
  <r>
    <n v="442"/>
    <s v="Calderon, Bradford and Dean"/>
    <s v="Devolved system-worthy framework"/>
    <n v="5400"/>
    <n v="10731"/>
    <n v="1.9872222222222222"/>
    <x v="1"/>
    <n v="143"/>
    <m/>
    <x v="6"/>
    <s v="EUR"/>
    <n v="1504328400"/>
    <n v="1505710800"/>
    <b v="0"/>
    <b v="0"/>
    <x v="3"/>
    <x v="3"/>
  </r>
  <r>
    <n v="443"/>
    <s v="Clark-Bowman"/>
    <s v="Stand-alone user-facing service-desk"/>
    <n v="9300"/>
    <n v="3232"/>
    <n v="0.34752688172043011"/>
    <x v="3"/>
    <n v="90"/>
    <m/>
    <x v="1"/>
    <s v="USD"/>
    <n v="1285822800"/>
    <n v="1287464400"/>
    <b v="0"/>
    <b v="0"/>
    <x v="3"/>
    <x v="3"/>
  </r>
  <r>
    <n v="444"/>
    <s v="Hensley Ltd"/>
    <s v="Versatile global attitude"/>
    <n v="6200"/>
    <n v="10938"/>
    <n v="1.7641935483870967"/>
    <x v="1"/>
    <n v="296"/>
    <m/>
    <x v="1"/>
    <s v="USD"/>
    <n v="1311483600"/>
    <n v="1311656400"/>
    <b v="0"/>
    <b v="1"/>
    <x v="7"/>
    <x v="1"/>
  </r>
  <r>
    <n v="445"/>
    <s v="Anderson-Pearson"/>
    <s v="Intuitive demand-driven Local Area Network"/>
    <n v="2100"/>
    <n v="10739"/>
    <n v="5.1138095238095236"/>
    <x v="1"/>
    <n v="170"/>
    <m/>
    <x v="1"/>
    <s v="USD"/>
    <n v="1291356000"/>
    <n v="1293170400"/>
    <b v="0"/>
    <b v="1"/>
    <x v="3"/>
    <x v="3"/>
  </r>
  <r>
    <n v="446"/>
    <s v="Martin, Martin and Solis"/>
    <s v="Assimilated uniform methodology"/>
    <n v="6800"/>
    <n v="5579"/>
    <n v="0.82044117647058823"/>
    <x v="0"/>
    <n v="186"/>
    <m/>
    <x v="1"/>
    <s v="USD"/>
    <n v="1355810400"/>
    <n v="1355983200"/>
    <b v="0"/>
    <b v="0"/>
    <x v="8"/>
    <x v="2"/>
  </r>
  <r>
    <n v="447"/>
    <s v="Harrington-Harper"/>
    <s v="Self-enabling next generation algorithm"/>
    <n v="155200"/>
    <n v="37754"/>
    <n v="0.24326030927835052"/>
    <x v="3"/>
    <n v="439"/>
    <m/>
    <x v="4"/>
    <s v="GBP"/>
    <n v="1513663200"/>
    <n v="1515045600"/>
    <b v="0"/>
    <b v="0"/>
    <x v="19"/>
    <x v="4"/>
  </r>
  <r>
    <n v="448"/>
    <s v="Price and Sons"/>
    <s v="Object-based demand-driven strategy"/>
    <n v="89900"/>
    <n v="45384"/>
    <n v="0.50482758620689661"/>
    <x v="0"/>
    <n v="605"/>
    <m/>
    <x v="1"/>
    <s v="USD"/>
    <n v="1365915600"/>
    <n v="1366088400"/>
    <b v="0"/>
    <b v="1"/>
    <x v="11"/>
    <x v="6"/>
  </r>
  <r>
    <n v="449"/>
    <s v="Cuevas-Morales"/>
    <s v="Public-key coherent ability"/>
    <n v="900"/>
    <n v="8703"/>
    <n v="9.67"/>
    <x v="1"/>
    <n v="86"/>
    <m/>
    <x v="3"/>
    <s v="DKK"/>
    <n v="1551852000"/>
    <n v="1553317200"/>
    <b v="0"/>
    <b v="0"/>
    <x v="11"/>
    <x v="6"/>
  </r>
  <r>
    <n v="450"/>
    <s v="Delgado-Hatfield"/>
    <s v="Up-sized composite success"/>
    <n v="100"/>
    <n v="4"/>
    <n v="0.04"/>
    <x v="0"/>
    <n v="1"/>
    <m/>
    <x v="0"/>
    <s v="CAD"/>
    <n v="1540098000"/>
    <n v="1542088800"/>
    <b v="0"/>
    <b v="0"/>
    <x v="10"/>
    <x v="4"/>
  </r>
  <r>
    <n v="451"/>
    <s v="Padilla-Porter"/>
    <s v="Innovative exuding matrix"/>
    <n v="148400"/>
    <n v="182302"/>
    <n v="1.2284501347708894"/>
    <x v="1"/>
    <n v="6286"/>
    <m/>
    <x v="1"/>
    <s v="USD"/>
    <n v="1500440400"/>
    <n v="1503118800"/>
    <b v="0"/>
    <b v="0"/>
    <x v="1"/>
    <x v="1"/>
  </r>
  <r>
    <n v="452"/>
    <s v="Morris Group"/>
    <s v="Realigned impactful artificial intelligence"/>
    <n v="4800"/>
    <n v="3045"/>
    <n v="0.63437500000000002"/>
    <x v="0"/>
    <n v="31"/>
    <m/>
    <x v="1"/>
    <s v="USD"/>
    <n v="1278392400"/>
    <n v="1278478800"/>
    <b v="0"/>
    <b v="0"/>
    <x v="6"/>
    <x v="4"/>
  </r>
  <r>
    <n v="453"/>
    <s v="Saunders Ltd"/>
    <s v="Multi-layered multi-tasking secured line"/>
    <n v="182400"/>
    <n v="102749"/>
    <n v="0.56331688596491225"/>
    <x v="0"/>
    <n v="1181"/>
    <m/>
    <x v="1"/>
    <s v="USD"/>
    <n v="1480572000"/>
    <n v="1484114400"/>
    <b v="0"/>
    <b v="0"/>
    <x v="22"/>
    <x v="4"/>
  </r>
  <r>
    <n v="454"/>
    <s v="Woods Inc"/>
    <s v="Upgradable upward-trending portal"/>
    <n v="4000"/>
    <n v="1763"/>
    <n v="0.44074999999999998"/>
    <x v="0"/>
    <n v="39"/>
    <m/>
    <x v="1"/>
    <s v="USD"/>
    <n v="1382331600"/>
    <n v="1385445600"/>
    <b v="0"/>
    <b v="1"/>
    <x v="6"/>
    <x v="4"/>
  </r>
  <r>
    <n v="455"/>
    <s v="Villanueva, Wright and Richardson"/>
    <s v="Profit-focused global product"/>
    <n v="116500"/>
    <n v="137904"/>
    <n v="1.1837253218884121"/>
    <x v="1"/>
    <n v="3727"/>
    <m/>
    <x v="1"/>
    <s v="USD"/>
    <n v="1316754000"/>
    <n v="1318741200"/>
    <b v="0"/>
    <b v="0"/>
    <x v="3"/>
    <x v="3"/>
  </r>
  <r>
    <n v="456"/>
    <s v="Wilson, Brooks and Clark"/>
    <s v="Operative well-modulated data-warehouse"/>
    <n v="146400"/>
    <n v="152438"/>
    <n v="1.041243169398907"/>
    <x v="1"/>
    <n v="1605"/>
    <m/>
    <x v="1"/>
    <s v="USD"/>
    <n v="1518242400"/>
    <n v="1518242400"/>
    <b v="0"/>
    <b v="1"/>
    <x v="7"/>
    <x v="1"/>
  </r>
  <r>
    <n v="457"/>
    <s v="Sheppard, Smith and Spence"/>
    <s v="Cloned asymmetric functionalities"/>
    <n v="5000"/>
    <n v="1332"/>
    <n v="0.26640000000000003"/>
    <x v="0"/>
    <n v="46"/>
    <m/>
    <x v="1"/>
    <s v="USD"/>
    <n v="1476421200"/>
    <n v="1476594000"/>
    <b v="0"/>
    <b v="0"/>
    <x v="3"/>
    <x v="3"/>
  </r>
  <r>
    <n v="458"/>
    <s v="Wise, Thompson and Allen"/>
    <s v="Pre-emptive neutral portal"/>
    <n v="33800"/>
    <n v="118706"/>
    <n v="3.5120118343195266"/>
    <x v="1"/>
    <n v="2120"/>
    <m/>
    <x v="1"/>
    <s v="USD"/>
    <n v="1269752400"/>
    <n v="1273554000"/>
    <b v="0"/>
    <b v="0"/>
    <x v="3"/>
    <x v="3"/>
  </r>
  <r>
    <n v="459"/>
    <s v="Lane, Ryan and Chapman"/>
    <s v="Switchable demand-driven help-desk"/>
    <n v="6300"/>
    <n v="5674"/>
    <n v="0.90063492063492068"/>
    <x v="0"/>
    <n v="105"/>
    <m/>
    <x v="1"/>
    <s v="USD"/>
    <n v="1419746400"/>
    <n v="1421906400"/>
    <b v="0"/>
    <b v="0"/>
    <x v="4"/>
    <x v="4"/>
  </r>
  <r>
    <n v="460"/>
    <s v="Rich, Alvarez and King"/>
    <s v="Business-focused static ability"/>
    <n v="2400"/>
    <n v="4119"/>
    <n v="1.7162500000000001"/>
    <x v="1"/>
    <n v="50"/>
    <m/>
    <x v="1"/>
    <s v="USD"/>
    <n v="1281330000"/>
    <n v="1281589200"/>
    <b v="0"/>
    <b v="0"/>
    <x v="3"/>
    <x v="3"/>
  </r>
  <r>
    <n v="461"/>
    <s v="Terry-Salinas"/>
    <s v="Networked secondary structure"/>
    <n v="98800"/>
    <n v="139354"/>
    <n v="1.4104655870445344"/>
    <x v="1"/>
    <n v="2080"/>
    <m/>
    <x v="1"/>
    <s v="USD"/>
    <n v="1398661200"/>
    <n v="1400389200"/>
    <b v="0"/>
    <b v="0"/>
    <x v="6"/>
    <x v="4"/>
  </r>
  <r>
    <n v="462"/>
    <s v="Wang-Rodriguez"/>
    <s v="Total multimedia website"/>
    <n v="188800"/>
    <n v="57734"/>
    <n v="0.30579449152542371"/>
    <x v="0"/>
    <n v="535"/>
    <m/>
    <x v="1"/>
    <s v="USD"/>
    <n v="1359525600"/>
    <n v="1362808800"/>
    <b v="0"/>
    <b v="0"/>
    <x v="20"/>
    <x v="6"/>
  </r>
  <r>
    <n v="463"/>
    <s v="Mckee-Hill"/>
    <s v="Cross-platform upward-trending parallelism"/>
    <n v="134300"/>
    <n v="145265"/>
    <n v="1.0816455696202532"/>
    <x v="1"/>
    <n v="2105"/>
    <m/>
    <x v="1"/>
    <s v="USD"/>
    <n v="1388469600"/>
    <n v="1388815200"/>
    <b v="0"/>
    <b v="0"/>
    <x v="10"/>
    <x v="4"/>
  </r>
  <r>
    <n v="464"/>
    <s v="Gomez LLC"/>
    <s v="Pre-emptive mission-critical hardware"/>
    <n v="71200"/>
    <n v="95020"/>
    <n v="1.3345505617977529"/>
    <x v="1"/>
    <n v="2436"/>
    <m/>
    <x v="1"/>
    <s v="USD"/>
    <n v="1518328800"/>
    <n v="1519538400"/>
    <b v="0"/>
    <b v="0"/>
    <x v="3"/>
    <x v="3"/>
  </r>
  <r>
    <n v="465"/>
    <s v="Gonzalez-Robbins"/>
    <s v="Up-sized responsive protocol"/>
    <n v="4700"/>
    <n v="8829"/>
    <n v="1.8785106382978722"/>
    <x v="1"/>
    <n v="80"/>
    <m/>
    <x v="1"/>
    <s v="USD"/>
    <n v="1517032800"/>
    <n v="1517810400"/>
    <b v="0"/>
    <b v="0"/>
    <x v="18"/>
    <x v="5"/>
  </r>
  <r>
    <n v="466"/>
    <s v="Obrien and Sons"/>
    <s v="Pre-emptive transitional frame"/>
    <n v="1200"/>
    <n v="3984"/>
    <n v="3.32"/>
    <x v="1"/>
    <n v="42"/>
    <m/>
    <x v="1"/>
    <s v="USD"/>
    <n v="1368594000"/>
    <n v="1370581200"/>
    <b v="0"/>
    <b v="1"/>
    <x v="8"/>
    <x v="2"/>
  </r>
  <r>
    <n v="467"/>
    <s v="Shaw Ltd"/>
    <s v="Profit-focused content-based application"/>
    <n v="1400"/>
    <n v="8053"/>
    <n v="5.7521428571428572"/>
    <x v="1"/>
    <n v="139"/>
    <m/>
    <x v="0"/>
    <s v="CAD"/>
    <n v="1448258400"/>
    <n v="1448863200"/>
    <b v="0"/>
    <b v="1"/>
    <x v="2"/>
    <x v="2"/>
  </r>
  <r>
    <n v="468"/>
    <s v="Hughes Inc"/>
    <s v="Streamlined neutral analyzer"/>
    <n v="4000"/>
    <n v="1620"/>
    <n v="0.40500000000000003"/>
    <x v="0"/>
    <n v="16"/>
    <m/>
    <x v="1"/>
    <s v="USD"/>
    <n v="1555218000"/>
    <n v="1556600400"/>
    <b v="0"/>
    <b v="0"/>
    <x v="3"/>
    <x v="3"/>
  </r>
  <r>
    <n v="469"/>
    <s v="Olsen-Ryan"/>
    <s v="Assimilated neutral utilization"/>
    <n v="5600"/>
    <n v="10328"/>
    <n v="1.8442857142857143"/>
    <x v="1"/>
    <n v="159"/>
    <m/>
    <x v="1"/>
    <s v="USD"/>
    <n v="1431925200"/>
    <n v="1432098000"/>
    <b v="0"/>
    <b v="0"/>
    <x v="6"/>
    <x v="4"/>
  </r>
  <r>
    <n v="470"/>
    <s v="Grimes, Holland and Sloan"/>
    <s v="Extended dedicated archive"/>
    <n v="3600"/>
    <n v="10289"/>
    <n v="2.8580555555555556"/>
    <x v="1"/>
    <n v="381"/>
    <m/>
    <x v="1"/>
    <s v="USD"/>
    <n v="1481522400"/>
    <n v="1482127200"/>
    <b v="0"/>
    <b v="0"/>
    <x v="8"/>
    <x v="2"/>
  </r>
  <r>
    <n v="471"/>
    <s v="Perry and Sons"/>
    <s v="Configurable static help-desk"/>
    <n v="3100"/>
    <n v="9889"/>
    <n v="3.19"/>
    <x v="1"/>
    <n v="194"/>
    <m/>
    <x v="4"/>
    <s v="GBP"/>
    <n v="1335934800"/>
    <n v="1335934800"/>
    <b v="0"/>
    <b v="1"/>
    <x v="0"/>
    <x v="0"/>
  </r>
  <r>
    <n v="472"/>
    <s v="Turner, Young and Collins"/>
    <s v="Self-enabling clear-thinking framework"/>
    <n v="153800"/>
    <n v="60342"/>
    <n v="0.39234070221066319"/>
    <x v="0"/>
    <n v="575"/>
    <m/>
    <x v="1"/>
    <s v="USD"/>
    <n v="1552280400"/>
    <n v="1556946000"/>
    <b v="0"/>
    <b v="0"/>
    <x v="1"/>
    <x v="1"/>
  </r>
  <r>
    <n v="473"/>
    <s v="Richardson Inc"/>
    <s v="Assimilated fault-tolerant capacity"/>
    <n v="5000"/>
    <n v="8907"/>
    <n v="1.7814000000000001"/>
    <x v="1"/>
    <n v="106"/>
    <m/>
    <x v="1"/>
    <s v="USD"/>
    <n v="1529989200"/>
    <n v="1530075600"/>
    <b v="0"/>
    <b v="0"/>
    <x v="5"/>
    <x v="1"/>
  </r>
  <r>
    <n v="474"/>
    <s v="Santos-Young"/>
    <s v="Enhanced neutral ability"/>
    <n v="4000"/>
    <n v="14606"/>
    <n v="3.6515"/>
    <x v="1"/>
    <n v="142"/>
    <m/>
    <x v="1"/>
    <s v="USD"/>
    <n v="1418709600"/>
    <n v="1418796000"/>
    <b v="0"/>
    <b v="0"/>
    <x v="19"/>
    <x v="4"/>
  </r>
  <r>
    <n v="475"/>
    <s v="Nichols Ltd"/>
    <s v="Function-based attitude-oriented groupware"/>
    <n v="7400"/>
    <n v="8432"/>
    <n v="1.1394594594594594"/>
    <x v="1"/>
    <n v="211"/>
    <m/>
    <x v="1"/>
    <s v="USD"/>
    <n v="1372136400"/>
    <n v="1372482000"/>
    <b v="0"/>
    <b v="1"/>
    <x v="18"/>
    <x v="5"/>
  </r>
  <r>
    <n v="476"/>
    <s v="Murphy PLC"/>
    <s v="Optional solution-oriented instruction set"/>
    <n v="191500"/>
    <n v="57122"/>
    <n v="0.29828720626631855"/>
    <x v="0"/>
    <n v="1120"/>
    <m/>
    <x v="1"/>
    <s v="USD"/>
    <n v="1533877200"/>
    <n v="1534395600"/>
    <b v="0"/>
    <b v="0"/>
    <x v="13"/>
    <x v="5"/>
  </r>
  <r>
    <n v="477"/>
    <s v="Hogan, Porter and Rivera"/>
    <s v="Organic object-oriented core"/>
    <n v="8500"/>
    <n v="4613"/>
    <n v="0.54270588235294115"/>
    <x v="0"/>
    <n v="113"/>
    <m/>
    <x v="1"/>
    <s v="USD"/>
    <n v="1309064400"/>
    <n v="1311397200"/>
    <b v="0"/>
    <b v="0"/>
    <x v="22"/>
    <x v="4"/>
  </r>
  <r>
    <n v="478"/>
    <s v="Lyons LLC"/>
    <s v="Balanced impactful circuit"/>
    <n v="68800"/>
    <n v="162603"/>
    <n v="2.3634156976744185"/>
    <x v="1"/>
    <n v="2756"/>
    <m/>
    <x v="1"/>
    <s v="USD"/>
    <n v="1425877200"/>
    <n v="1426914000"/>
    <b v="0"/>
    <b v="0"/>
    <x v="8"/>
    <x v="2"/>
  </r>
  <r>
    <n v="479"/>
    <s v="Long-Greene"/>
    <s v="Future-proofed heuristic encryption"/>
    <n v="2400"/>
    <n v="12310"/>
    <n v="5.1291666666666664"/>
    <x v="1"/>
    <n v="173"/>
    <m/>
    <x v="4"/>
    <s v="GBP"/>
    <n v="1501304400"/>
    <n v="1501477200"/>
    <b v="0"/>
    <b v="0"/>
    <x v="0"/>
    <x v="0"/>
  </r>
  <r>
    <n v="480"/>
    <s v="Robles-Hudson"/>
    <s v="Balanced bifurcated leverage"/>
    <n v="8600"/>
    <n v="8656"/>
    <n v="1.0065116279069768"/>
    <x v="1"/>
    <n v="87"/>
    <m/>
    <x v="1"/>
    <s v="USD"/>
    <n v="1268287200"/>
    <n v="1269061200"/>
    <b v="0"/>
    <b v="1"/>
    <x v="14"/>
    <x v="7"/>
  </r>
  <r>
    <n v="481"/>
    <s v="Mcclure LLC"/>
    <s v="Sharable discrete budgetary management"/>
    <n v="196600"/>
    <n v="159931"/>
    <n v="0.81348423194303154"/>
    <x v="0"/>
    <n v="1538"/>
    <m/>
    <x v="1"/>
    <s v="USD"/>
    <n v="1412139600"/>
    <n v="1415772000"/>
    <b v="0"/>
    <b v="1"/>
    <x v="3"/>
    <x v="3"/>
  </r>
  <r>
    <n v="482"/>
    <s v="Martin, Russell and Baker"/>
    <s v="Focused solution-oriented instruction set"/>
    <n v="4200"/>
    <n v="689"/>
    <n v="0.16404761904761905"/>
    <x v="0"/>
    <n v="9"/>
    <m/>
    <x v="1"/>
    <s v="USD"/>
    <n v="1330063200"/>
    <n v="1331013600"/>
    <b v="0"/>
    <b v="1"/>
    <x v="13"/>
    <x v="5"/>
  </r>
  <r>
    <n v="483"/>
    <s v="Rice-Parker"/>
    <s v="Down-sized actuating infrastructure"/>
    <n v="91400"/>
    <n v="48236"/>
    <n v="0.52774617067833696"/>
    <x v="0"/>
    <n v="554"/>
    <m/>
    <x v="1"/>
    <s v="USD"/>
    <n v="1576130400"/>
    <n v="1576735200"/>
    <b v="0"/>
    <b v="0"/>
    <x v="3"/>
    <x v="3"/>
  </r>
  <r>
    <n v="484"/>
    <s v="Landry Inc"/>
    <s v="Synergistic cohesive adapter"/>
    <n v="29600"/>
    <n v="77021"/>
    <n v="2.6020608108108108"/>
    <x v="1"/>
    <n v="1572"/>
    <m/>
    <x v="4"/>
    <s v="GBP"/>
    <n v="1407128400"/>
    <n v="1411362000"/>
    <b v="0"/>
    <b v="1"/>
    <x v="0"/>
    <x v="0"/>
  </r>
  <r>
    <n v="485"/>
    <s v="Richards-Davis"/>
    <s v="Quality-focused mission-critical structure"/>
    <n v="90600"/>
    <n v="27844"/>
    <n v="0.30732891832229581"/>
    <x v="0"/>
    <n v="648"/>
    <m/>
    <x v="4"/>
    <s v="GBP"/>
    <n v="1560142800"/>
    <n v="1563685200"/>
    <b v="0"/>
    <b v="0"/>
    <x v="3"/>
    <x v="3"/>
  </r>
  <r>
    <n v="486"/>
    <s v="Davis, Cox and Fox"/>
    <s v="Compatible exuding Graphical User Interface"/>
    <n v="5200"/>
    <n v="702"/>
    <n v="0.13500000000000001"/>
    <x v="0"/>
    <n v="21"/>
    <m/>
    <x v="4"/>
    <s v="GBP"/>
    <n v="1520575200"/>
    <n v="1521867600"/>
    <b v="0"/>
    <b v="1"/>
    <x v="18"/>
    <x v="5"/>
  </r>
  <r>
    <n v="487"/>
    <s v="Smith-Wallace"/>
    <s v="Monitored 24/7 time-frame"/>
    <n v="110300"/>
    <n v="197024"/>
    <n v="1.7862556663644606"/>
    <x v="1"/>
    <n v="2346"/>
    <m/>
    <x v="1"/>
    <s v="USD"/>
    <n v="1492664400"/>
    <n v="1495515600"/>
    <b v="0"/>
    <b v="0"/>
    <x v="3"/>
    <x v="3"/>
  </r>
  <r>
    <n v="488"/>
    <s v="Cordova, Shaw and Wang"/>
    <s v="Virtual secondary open architecture"/>
    <n v="5300"/>
    <n v="11663"/>
    <n v="2.2005660377358489"/>
    <x v="1"/>
    <n v="115"/>
    <m/>
    <x v="1"/>
    <s v="USD"/>
    <n v="1454479200"/>
    <n v="1455948000"/>
    <b v="0"/>
    <b v="0"/>
    <x v="3"/>
    <x v="3"/>
  </r>
  <r>
    <n v="489"/>
    <s v="Clark Inc"/>
    <s v="Down-sized mobile time-frame"/>
    <n v="9200"/>
    <n v="9339"/>
    <n v="1.015108695652174"/>
    <x v="1"/>
    <n v="85"/>
    <m/>
    <x v="6"/>
    <s v="EUR"/>
    <n v="1281934800"/>
    <n v="1282366800"/>
    <b v="0"/>
    <b v="0"/>
    <x v="8"/>
    <x v="2"/>
  </r>
  <r>
    <n v="490"/>
    <s v="Young and Sons"/>
    <s v="Innovative disintermediate encryption"/>
    <n v="2400"/>
    <n v="4596"/>
    <n v="1.915"/>
    <x v="1"/>
    <n v="144"/>
    <m/>
    <x v="1"/>
    <s v="USD"/>
    <n v="1573970400"/>
    <n v="1574575200"/>
    <b v="0"/>
    <b v="0"/>
    <x v="23"/>
    <x v="8"/>
  </r>
  <r>
    <n v="491"/>
    <s v="Henson PLC"/>
    <s v="Universal contextually-based knowledgebase"/>
    <n v="56800"/>
    <n v="173437"/>
    <n v="3.0534683098591549"/>
    <x v="1"/>
    <n v="2443"/>
    <m/>
    <x v="1"/>
    <s v="USD"/>
    <n v="1372654800"/>
    <n v="1374901200"/>
    <b v="0"/>
    <b v="1"/>
    <x v="0"/>
    <x v="0"/>
  </r>
  <r>
    <n v="492"/>
    <s v="Garcia Group"/>
    <s v="Persevering interactive matrix"/>
    <n v="191000"/>
    <n v="45831"/>
    <n v="0.23995287958115183"/>
    <x v="3"/>
    <n v="595"/>
    <m/>
    <x v="1"/>
    <s v="USD"/>
    <n v="1275886800"/>
    <n v="1278910800"/>
    <b v="1"/>
    <b v="1"/>
    <x v="12"/>
    <x v="4"/>
  </r>
  <r>
    <n v="493"/>
    <s v="Adams, Walker and Wong"/>
    <s v="Seamless background framework"/>
    <n v="900"/>
    <n v="6514"/>
    <n v="7.2377777777777776"/>
    <x v="1"/>
    <n v="64"/>
    <m/>
    <x v="1"/>
    <s v="USD"/>
    <n v="1561784400"/>
    <n v="1562907600"/>
    <b v="0"/>
    <b v="0"/>
    <x v="14"/>
    <x v="7"/>
  </r>
  <r>
    <n v="494"/>
    <s v="Hopkins-Browning"/>
    <s v="Balanced upward-trending productivity"/>
    <n v="2500"/>
    <n v="13684"/>
    <n v="5.4736000000000002"/>
    <x v="1"/>
    <n v="268"/>
    <m/>
    <x v="1"/>
    <s v="USD"/>
    <n v="1332392400"/>
    <n v="1332478800"/>
    <b v="0"/>
    <b v="0"/>
    <x v="8"/>
    <x v="2"/>
  </r>
  <r>
    <n v="495"/>
    <s v="Bell, Edwards and Andersen"/>
    <s v="Centralized clear-thinking solution"/>
    <n v="3200"/>
    <n v="13264"/>
    <n v="4.1449999999999996"/>
    <x v="1"/>
    <n v="195"/>
    <m/>
    <x v="3"/>
    <s v="DKK"/>
    <n v="1402376400"/>
    <n v="1402722000"/>
    <b v="0"/>
    <b v="0"/>
    <x v="3"/>
    <x v="3"/>
  </r>
  <r>
    <n v="496"/>
    <s v="Morales Group"/>
    <s v="Optimized bi-directional extranet"/>
    <n v="183800"/>
    <n v="1667"/>
    <n v="9.0696409140369975E-3"/>
    <x v="0"/>
    <n v="54"/>
    <m/>
    <x v="1"/>
    <s v="USD"/>
    <n v="1495342800"/>
    <n v="1496811600"/>
    <b v="0"/>
    <b v="0"/>
    <x v="10"/>
    <x v="4"/>
  </r>
  <r>
    <n v="497"/>
    <s v="Lucero Group"/>
    <s v="Intuitive actuating benchmark"/>
    <n v="9800"/>
    <n v="3349"/>
    <n v="0.34173469387755101"/>
    <x v="0"/>
    <n v="120"/>
    <m/>
    <x v="1"/>
    <s v="USD"/>
    <n v="1482213600"/>
    <n v="1482213600"/>
    <b v="0"/>
    <b v="1"/>
    <x v="8"/>
    <x v="2"/>
  </r>
  <r>
    <n v="498"/>
    <s v="Smith, Brown and Davis"/>
    <s v="Devolved background project"/>
    <n v="193400"/>
    <n v="46317"/>
    <n v="0.239488107549121"/>
    <x v="0"/>
    <n v="579"/>
    <m/>
    <x v="3"/>
    <s v="DKK"/>
    <n v="1420092000"/>
    <n v="1420264800"/>
    <b v="0"/>
    <b v="0"/>
    <x v="2"/>
    <x v="2"/>
  </r>
  <r>
    <n v="499"/>
    <s v="Hunt Group"/>
    <s v="Reverse-engineered executive emulation"/>
    <n v="163800"/>
    <n v="78743"/>
    <n v="0.48072649572649573"/>
    <x v="0"/>
    <n v="2072"/>
    <m/>
    <x v="1"/>
    <s v="USD"/>
    <n v="1458018000"/>
    <n v="1458450000"/>
    <b v="0"/>
    <b v="1"/>
    <x v="4"/>
    <x v="4"/>
  </r>
  <r>
    <n v="500"/>
    <s v="Valdez Ltd"/>
    <s v="Team-oriented clear-thinking matrix"/>
    <n v="100"/>
    <n v="0"/>
    <n v="0"/>
    <x v="0"/>
    <n v="0"/>
    <m/>
    <x v="1"/>
    <s v="USD"/>
    <n v="1367384400"/>
    <n v="1369803600"/>
    <b v="0"/>
    <b v="1"/>
    <x v="3"/>
    <x v="3"/>
  </r>
  <r>
    <n v="501"/>
    <s v="Mccann-Le"/>
    <s v="Focused coherent methodology"/>
    <n v="153600"/>
    <n v="107743"/>
    <n v="0.70145182291666663"/>
    <x v="0"/>
    <n v="1796"/>
    <m/>
    <x v="1"/>
    <s v="USD"/>
    <n v="1363064400"/>
    <n v="1363237200"/>
    <b v="0"/>
    <b v="0"/>
    <x v="4"/>
    <x v="4"/>
  </r>
  <r>
    <n v="502"/>
    <s v="Johnson Inc"/>
    <s v="Reduced context-sensitive complexity"/>
    <n v="1300"/>
    <n v="6889"/>
    <n v="5.2992307692307694"/>
    <x v="1"/>
    <n v="186"/>
    <m/>
    <x v="2"/>
    <s v="AUD"/>
    <n v="1343365200"/>
    <n v="1345870800"/>
    <b v="0"/>
    <b v="1"/>
    <x v="11"/>
    <x v="6"/>
  </r>
  <r>
    <n v="503"/>
    <s v="Collins LLC"/>
    <s v="Decentralized 4thgeneration time-frame"/>
    <n v="25500"/>
    <n v="45983"/>
    <n v="1.8032549019607844"/>
    <x v="1"/>
    <n v="460"/>
    <m/>
    <x v="1"/>
    <s v="USD"/>
    <n v="1435726800"/>
    <n v="1437454800"/>
    <b v="0"/>
    <b v="0"/>
    <x v="6"/>
    <x v="4"/>
  </r>
  <r>
    <n v="504"/>
    <s v="Smith-Miller"/>
    <s v="De-engineered cohesive moderator"/>
    <n v="7500"/>
    <n v="6924"/>
    <n v="0.92320000000000002"/>
    <x v="0"/>
    <n v="62"/>
    <m/>
    <x v="6"/>
    <s v="EUR"/>
    <n v="1431925200"/>
    <n v="1432011600"/>
    <b v="0"/>
    <b v="0"/>
    <x v="1"/>
    <x v="1"/>
  </r>
  <r>
    <n v="505"/>
    <s v="Jensen-Vargas"/>
    <s v="Ameliorated explicit parallelism"/>
    <n v="89900"/>
    <n v="12497"/>
    <n v="0.13901001112347053"/>
    <x v="0"/>
    <n v="347"/>
    <m/>
    <x v="1"/>
    <s v="USD"/>
    <n v="1362722400"/>
    <n v="1366347600"/>
    <b v="0"/>
    <b v="1"/>
    <x v="15"/>
    <x v="5"/>
  </r>
  <r>
    <n v="506"/>
    <s v="Robles, Bell and Gonzalez"/>
    <s v="Customizable background monitoring"/>
    <n v="18000"/>
    <n v="166874"/>
    <n v="9.2707777777777771"/>
    <x v="1"/>
    <n v="2528"/>
    <m/>
    <x v="1"/>
    <s v="USD"/>
    <n v="1511416800"/>
    <n v="1512885600"/>
    <b v="0"/>
    <b v="1"/>
    <x v="3"/>
    <x v="3"/>
  </r>
  <r>
    <n v="507"/>
    <s v="Turner, Miller and Francis"/>
    <s v="Compatible well-modulated budgetary management"/>
    <n v="2100"/>
    <n v="837"/>
    <n v="0.39857142857142858"/>
    <x v="0"/>
    <n v="19"/>
    <m/>
    <x v="1"/>
    <s v="USD"/>
    <n v="1365483600"/>
    <n v="1369717200"/>
    <b v="0"/>
    <b v="1"/>
    <x v="2"/>
    <x v="2"/>
  </r>
  <r>
    <n v="508"/>
    <s v="Roberts Group"/>
    <s v="Up-sized radical pricing structure"/>
    <n v="172700"/>
    <n v="193820"/>
    <n v="1.1222929936305732"/>
    <x v="1"/>
    <n v="3657"/>
    <m/>
    <x v="1"/>
    <s v="USD"/>
    <n v="1532840400"/>
    <n v="1534654800"/>
    <b v="0"/>
    <b v="0"/>
    <x v="3"/>
    <x v="3"/>
  </r>
  <r>
    <n v="509"/>
    <s v="White LLC"/>
    <s v="Robust zero-defect project"/>
    <n v="168500"/>
    <n v="119510"/>
    <n v="0.70925816023738875"/>
    <x v="0"/>
    <n v="1258"/>
    <m/>
    <x v="1"/>
    <s v="USD"/>
    <n v="1336194000"/>
    <n v="1337058000"/>
    <b v="0"/>
    <b v="0"/>
    <x v="3"/>
    <x v="3"/>
  </r>
  <r>
    <n v="510"/>
    <s v="Best, Miller and Thomas"/>
    <s v="Re-engineered mobile task-force"/>
    <n v="7800"/>
    <n v="9289"/>
    <n v="1.1908974358974358"/>
    <x v="1"/>
    <n v="131"/>
    <m/>
    <x v="2"/>
    <s v="AUD"/>
    <n v="1527742800"/>
    <n v="1529816400"/>
    <b v="0"/>
    <b v="0"/>
    <x v="6"/>
    <x v="4"/>
  </r>
  <r>
    <n v="511"/>
    <s v="Smith-Mullins"/>
    <s v="User-centric intangible neural-net"/>
    <n v="147800"/>
    <n v="35498"/>
    <n v="0.24017591339648173"/>
    <x v="0"/>
    <n v="362"/>
    <m/>
    <x v="1"/>
    <s v="USD"/>
    <n v="1564030800"/>
    <n v="1564894800"/>
    <b v="0"/>
    <b v="0"/>
    <x v="3"/>
    <x v="3"/>
  </r>
  <r>
    <n v="512"/>
    <s v="Williams-Walsh"/>
    <s v="Organized explicit core"/>
    <n v="9100"/>
    <n v="12678"/>
    <n v="1.3931868131868133"/>
    <x v="1"/>
    <n v="239"/>
    <m/>
    <x v="1"/>
    <s v="USD"/>
    <n v="1404536400"/>
    <n v="1404622800"/>
    <b v="0"/>
    <b v="1"/>
    <x v="11"/>
    <x v="6"/>
  </r>
  <r>
    <n v="513"/>
    <s v="Harrison, Blackwell and Mendez"/>
    <s v="Synchronized 6thgeneration adapter"/>
    <n v="8300"/>
    <n v="3260"/>
    <n v="0.39277108433734942"/>
    <x v="3"/>
    <n v="35"/>
    <m/>
    <x v="1"/>
    <s v="USD"/>
    <n v="1284008400"/>
    <n v="1284181200"/>
    <b v="0"/>
    <b v="0"/>
    <x v="19"/>
    <x v="4"/>
  </r>
  <r>
    <n v="514"/>
    <s v="Sanchez, Bradley and Flores"/>
    <s v="Centralized motivating capacity"/>
    <n v="138700"/>
    <n v="31123"/>
    <n v="0.22439077144917088"/>
    <x v="3"/>
    <n v="528"/>
    <m/>
    <x v="5"/>
    <s v="CHF"/>
    <n v="1386309600"/>
    <n v="1386741600"/>
    <b v="0"/>
    <b v="1"/>
    <x v="1"/>
    <x v="1"/>
  </r>
  <r>
    <n v="515"/>
    <s v="Cox LLC"/>
    <s v="Phased 24hour flexibility"/>
    <n v="8600"/>
    <n v="4797"/>
    <n v="0.55779069767441858"/>
    <x v="0"/>
    <n v="133"/>
    <m/>
    <x v="0"/>
    <s v="CAD"/>
    <n v="1324620000"/>
    <n v="1324792800"/>
    <b v="0"/>
    <b v="1"/>
    <x v="3"/>
    <x v="3"/>
  </r>
  <r>
    <n v="516"/>
    <s v="Morales-Odonnell"/>
    <s v="Exclusive 5thgeneration structure"/>
    <n v="125400"/>
    <n v="53324"/>
    <n v="0.42523125996810207"/>
    <x v="0"/>
    <n v="846"/>
    <m/>
    <x v="1"/>
    <s v="USD"/>
    <n v="1281070800"/>
    <n v="1284354000"/>
    <b v="0"/>
    <b v="0"/>
    <x v="9"/>
    <x v="5"/>
  </r>
  <r>
    <n v="517"/>
    <s v="Ramirez LLC"/>
    <s v="Multi-tiered maximized orchestration"/>
    <n v="5900"/>
    <n v="6608"/>
    <n v="1.1200000000000001"/>
    <x v="1"/>
    <n v="78"/>
    <m/>
    <x v="1"/>
    <s v="USD"/>
    <n v="1493960400"/>
    <n v="1494392400"/>
    <b v="0"/>
    <b v="0"/>
    <x v="0"/>
    <x v="0"/>
  </r>
  <r>
    <n v="518"/>
    <s v="Ramirez Group"/>
    <s v="Open-architected uniform instruction set"/>
    <n v="8800"/>
    <n v="622"/>
    <n v="7.0681818181818179E-2"/>
    <x v="0"/>
    <n v="10"/>
    <m/>
    <x v="1"/>
    <s v="USD"/>
    <n v="1519365600"/>
    <n v="1519538400"/>
    <b v="0"/>
    <b v="1"/>
    <x v="10"/>
    <x v="4"/>
  </r>
  <r>
    <n v="519"/>
    <s v="Marsh-Coleman"/>
    <s v="Exclusive asymmetric analyzer"/>
    <n v="177700"/>
    <n v="180802"/>
    <n v="1.0174563871693867"/>
    <x v="1"/>
    <n v="1773"/>
    <m/>
    <x v="1"/>
    <s v="USD"/>
    <n v="1420696800"/>
    <n v="1421906400"/>
    <b v="0"/>
    <b v="1"/>
    <x v="1"/>
    <x v="1"/>
  </r>
  <r>
    <n v="520"/>
    <s v="Frederick, Jenkins and Collins"/>
    <s v="Organic radical collaboration"/>
    <n v="800"/>
    <n v="3406"/>
    <n v="4.2575000000000003"/>
    <x v="1"/>
    <n v="32"/>
    <m/>
    <x v="1"/>
    <s v="USD"/>
    <n v="1555650000"/>
    <n v="1555909200"/>
    <b v="0"/>
    <b v="0"/>
    <x v="3"/>
    <x v="3"/>
  </r>
  <r>
    <n v="521"/>
    <s v="Wilson Ltd"/>
    <s v="Function-based multi-state software"/>
    <n v="7600"/>
    <n v="11061"/>
    <n v="1.4553947368421052"/>
    <x v="1"/>
    <n v="369"/>
    <m/>
    <x v="1"/>
    <s v="USD"/>
    <n v="1471928400"/>
    <n v="1472446800"/>
    <b v="0"/>
    <b v="1"/>
    <x v="6"/>
    <x v="4"/>
  </r>
  <r>
    <n v="522"/>
    <s v="Cline, Peterson and Lowery"/>
    <s v="Innovative static budgetary management"/>
    <n v="50500"/>
    <n v="16389"/>
    <n v="0.32453465346534655"/>
    <x v="0"/>
    <n v="191"/>
    <m/>
    <x v="1"/>
    <s v="USD"/>
    <n v="1341291600"/>
    <n v="1342328400"/>
    <b v="0"/>
    <b v="0"/>
    <x v="12"/>
    <x v="4"/>
  </r>
  <r>
    <n v="523"/>
    <s v="Underwood, James and Jones"/>
    <s v="Triple-buffered holistic ability"/>
    <n v="900"/>
    <n v="6303"/>
    <n v="7.003333333333333"/>
    <x v="1"/>
    <n v="89"/>
    <m/>
    <x v="1"/>
    <s v="USD"/>
    <n v="1267682400"/>
    <n v="1268114400"/>
    <b v="0"/>
    <b v="0"/>
    <x v="12"/>
    <x v="4"/>
  </r>
  <r>
    <n v="524"/>
    <s v="Johnson-Contreras"/>
    <s v="Diverse scalable superstructure"/>
    <n v="96700"/>
    <n v="81136"/>
    <n v="0.83904860392967939"/>
    <x v="0"/>
    <n v="1979"/>
    <m/>
    <x v="1"/>
    <s v="USD"/>
    <n v="1272258000"/>
    <n v="1273381200"/>
    <b v="0"/>
    <b v="0"/>
    <x v="3"/>
    <x v="3"/>
  </r>
  <r>
    <n v="525"/>
    <s v="Greene, Lloyd and Sims"/>
    <s v="Balanced leadingedge data-warehouse"/>
    <n v="2100"/>
    <n v="1768"/>
    <n v="0.84190476190476193"/>
    <x v="0"/>
    <n v="63"/>
    <m/>
    <x v="1"/>
    <s v="USD"/>
    <n v="1290492000"/>
    <n v="1290837600"/>
    <b v="0"/>
    <b v="0"/>
    <x v="8"/>
    <x v="2"/>
  </r>
  <r>
    <n v="526"/>
    <s v="Smith-Sparks"/>
    <s v="Digitized bandwidth-monitored open architecture"/>
    <n v="8300"/>
    <n v="12944"/>
    <n v="1.5595180722891566"/>
    <x v="1"/>
    <n v="147"/>
    <m/>
    <x v="1"/>
    <s v="USD"/>
    <n v="1451109600"/>
    <n v="1454306400"/>
    <b v="0"/>
    <b v="1"/>
    <x v="3"/>
    <x v="3"/>
  </r>
  <r>
    <n v="527"/>
    <s v="Rosario-Smith"/>
    <s v="Enterprise-wide intermediate portal"/>
    <n v="189200"/>
    <n v="188480"/>
    <n v="0.99619450317124736"/>
    <x v="0"/>
    <n v="6080"/>
    <m/>
    <x v="0"/>
    <s v="CAD"/>
    <n v="1454652000"/>
    <n v="1457762400"/>
    <b v="0"/>
    <b v="0"/>
    <x v="10"/>
    <x v="4"/>
  </r>
  <r>
    <n v="528"/>
    <s v="Avila, Ford and Welch"/>
    <s v="Focused leadingedge matrix"/>
    <n v="9000"/>
    <n v="7227"/>
    <n v="0.80300000000000005"/>
    <x v="0"/>
    <n v="80"/>
    <m/>
    <x v="4"/>
    <s v="GBP"/>
    <n v="1385186400"/>
    <n v="1389074400"/>
    <b v="0"/>
    <b v="0"/>
    <x v="7"/>
    <x v="1"/>
  </r>
  <r>
    <n v="529"/>
    <s v="Gallegos Inc"/>
    <s v="Seamless logistical encryption"/>
    <n v="5100"/>
    <n v="574"/>
    <n v="0.11254901960784314"/>
    <x v="0"/>
    <n v="9"/>
    <m/>
    <x v="1"/>
    <s v="USD"/>
    <n v="1399698000"/>
    <n v="1402117200"/>
    <b v="0"/>
    <b v="0"/>
    <x v="11"/>
    <x v="6"/>
  </r>
  <r>
    <n v="530"/>
    <s v="Morrow, Santiago and Soto"/>
    <s v="Stand-alone human-resource workforce"/>
    <n v="105000"/>
    <n v="96328"/>
    <n v="0.91740952380952379"/>
    <x v="0"/>
    <n v="1784"/>
    <m/>
    <x v="1"/>
    <s v="USD"/>
    <n v="1283230800"/>
    <n v="1284440400"/>
    <b v="0"/>
    <b v="1"/>
    <x v="13"/>
    <x v="5"/>
  </r>
  <r>
    <n v="531"/>
    <s v="Berry-Richardson"/>
    <s v="Automated zero tolerance implementation"/>
    <n v="186700"/>
    <n v="178338"/>
    <n v="0.95521156936261387"/>
    <x v="2"/>
    <n v="3640"/>
    <m/>
    <x v="5"/>
    <s v="CHF"/>
    <n v="1384149600"/>
    <n v="1388988000"/>
    <b v="0"/>
    <b v="0"/>
    <x v="11"/>
    <x v="6"/>
  </r>
  <r>
    <n v="532"/>
    <s v="Cordova-Torres"/>
    <s v="Pre-emptive grid-enabled contingency"/>
    <n v="1600"/>
    <n v="8046"/>
    <n v="5.0287499999999996"/>
    <x v="1"/>
    <n v="126"/>
    <m/>
    <x v="0"/>
    <s v="CAD"/>
    <n v="1516860000"/>
    <n v="1516946400"/>
    <b v="0"/>
    <b v="0"/>
    <x v="3"/>
    <x v="3"/>
  </r>
  <r>
    <n v="533"/>
    <s v="Holt, Bernard and Johnson"/>
    <s v="Multi-lateral didactic encoding"/>
    <n v="115600"/>
    <n v="184086"/>
    <n v="1.5924394463667819"/>
    <x v="1"/>
    <n v="2218"/>
    <m/>
    <x v="4"/>
    <s v="GBP"/>
    <n v="1374642000"/>
    <n v="1377752400"/>
    <b v="0"/>
    <b v="0"/>
    <x v="7"/>
    <x v="1"/>
  </r>
  <r>
    <n v="534"/>
    <s v="Clark, Mccormick and Mendoza"/>
    <s v="Self-enabling didactic orchestration"/>
    <n v="89100"/>
    <n v="13385"/>
    <n v="0.15022446689113356"/>
    <x v="0"/>
    <n v="243"/>
    <m/>
    <x v="1"/>
    <s v="USD"/>
    <n v="1534482000"/>
    <n v="1534568400"/>
    <b v="0"/>
    <b v="1"/>
    <x v="6"/>
    <x v="4"/>
  </r>
  <r>
    <n v="535"/>
    <s v="Garrison LLC"/>
    <s v="Profit-focused 24/7 data-warehouse"/>
    <n v="2600"/>
    <n v="12533"/>
    <n v="4.820384615384615"/>
    <x v="1"/>
    <n v="202"/>
    <m/>
    <x v="6"/>
    <s v="EUR"/>
    <n v="1528434000"/>
    <n v="1528606800"/>
    <b v="0"/>
    <b v="1"/>
    <x v="3"/>
    <x v="3"/>
  </r>
  <r>
    <n v="536"/>
    <s v="Shannon-Olson"/>
    <s v="Enhanced methodical middleware"/>
    <n v="9800"/>
    <n v="14697"/>
    <n v="1.4996938775510205"/>
    <x v="1"/>
    <n v="140"/>
    <m/>
    <x v="6"/>
    <s v="EUR"/>
    <n v="1282626000"/>
    <n v="1284872400"/>
    <b v="0"/>
    <b v="0"/>
    <x v="13"/>
    <x v="5"/>
  </r>
  <r>
    <n v="537"/>
    <s v="Murillo-Mcfarland"/>
    <s v="Synchronized client-driven projection"/>
    <n v="84400"/>
    <n v="98935"/>
    <n v="1.1722156398104266"/>
    <x v="1"/>
    <n v="1052"/>
    <m/>
    <x v="3"/>
    <s v="DKK"/>
    <n v="1535605200"/>
    <n v="1537592400"/>
    <b v="1"/>
    <b v="1"/>
    <x v="4"/>
    <x v="4"/>
  </r>
  <r>
    <n v="538"/>
    <s v="Young, Gilbert and Escobar"/>
    <s v="Networked didactic time-frame"/>
    <n v="151300"/>
    <n v="57034"/>
    <n v="0.37695968274950431"/>
    <x v="0"/>
    <n v="1296"/>
    <m/>
    <x v="1"/>
    <s v="USD"/>
    <n v="1379826000"/>
    <n v="1381208400"/>
    <b v="0"/>
    <b v="0"/>
    <x v="20"/>
    <x v="6"/>
  </r>
  <r>
    <n v="539"/>
    <s v="Thomas, Welch and Santana"/>
    <s v="Assimilated exuding toolset"/>
    <n v="9800"/>
    <n v="7120"/>
    <n v="0.72653061224489801"/>
    <x v="0"/>
    <n v="77"/>
    <m/>
    <x v="1"/>
    <s v="USD"/>
    <n v="1561957200"/>
    <n v="1562475600"/>
    <b v="0"/>
    <b v="1"/>
    <x v="0"/>
    <x v="0"/>
  </r>
  <r>
    <n v="540"/>
    <s v="Brown-Pena"/>
    <s v="Front-line client-server secured line"/>
    <n v="5300"/>
    <n v="14097"/>
    <n v="2.6598113207547169"/>
    <x v="1"/>
    <n v="247"/>
    <m/>
    <x v="1"/>
    <s v="USD"/>
    <n v="1525496400"/>
    <n v="1527397200"/>
    <b v="0"/>
    <b v="0"/>
    <x v="14"/>
    <x v="7"/>
  </r>
  <r>
    <n v="541"/>
    <s v="Holder, Caldwell and Vance"/>
    <s v="Polarized systemic Internet solution"/>
    <n v="178000"/>
    <n v="43086"/>
    <n v="0.24205617977528091"/>
    <x v="0"/>
    <n v="395"/>
    <m/>
    <x v="6"/>
    <s v="EUR"/>
    <n v="1433912400"/>
    <n v="1436158800"/>
    <b v="0"/>
    <b v="0"/>
    <x v="20"/>
    <x v="6"/>
  </r>
  <r>
    <n v="542"/>
    <s v="Harrison-Bridges"/>
    <s v="Profit-focused exuding moderator"/>
    <n v="77000"/>
    <n v="1930"/>
    <n v="2.5064935064935064E-2"/>
    <x v="0"/>
    <n v="49"/>
    <m/>
    <x v="4"/>
    <s v="GBP"/>
    <n v="1453442400"/>
    <n v="1456034400"/>
    <b v="0"/>
    <b v="0"/>
    <x v="7"/>
    <x v="1"/>
  </r>
  <r>
    <n v="543"/>
    <s v="Johnson, Murphy and Peterson"/>
    <s v="Cross-group high-level moderator"/>
    <n v="84900"/>
    <n v="13864"/>
    <n v="0.1632979976442874"/>
    <x v="0"/>
    <n v="180"/>
    <m/>
    <x v="1"/>
    <s v="USD"/>
    <n v="1378875600"/>
    <n v="1380171600"/>
    <b v="0"/>
    <b v="0"/>
    <x v="11"/>
    <x v="6"/>
  </r>
  <r>
    <n v="544"/>
    <s v="Taylor Inc"/>
    <s v="Public-key 3rdgeneration system engine"/>
    <n v="2800"/>
    <n v="7742"/>
    <n v="2.7650000000000001"/>
    <x v="1"/>
    <n v="84"/>
    <m/>
    <x v="1"/>
    <s v="USD"/>
    <n v="1452232800"/>
    <n v="1453356000"/>
    <b v="0"/>
    <b v="0"/>
    <x v="1"/>
    <x v="1"/>
  </r>
  <r>
    <n v="545"/>
    <s v="Deleon and Sons"/>
    <s v="Organized value-added access"/>
    <n v="184800"/>
    <n v="164109"/>
    <n v="0.88803571428571426"/>
    <x v="0"/>
    <n v="2690"/>
    <m/>
    <x v="1"/>
    <s v="USD"/>
    <n v="1577253600"/>
    <n v="1578981600"/>
    <b v="0"/>
    <b v="0"/>
    <x v="3"/>
    <x v="3"/>
  </r>
  <r>
    <n v="546"/>
    <s v="Benjamin, Paul and Ferguson"/>
    <s v="Cloned global Graphical User Interface"/>
    <n v="4200"/>
    <n v="6870"/>
    <n v="1.6357142857142857"/>
    <x v="1"/>
    <n v="88"/>
    <m/>
    <x v="1"/>
    <s v="USD"/>
    <n v="1537160400"/>
    <n v="1537419600"/>
    <b v="0"/>
    <b v="1"/>
    <x v="3"/>
    <x v="3"/>
  </r>
  <r>
    <n v="547"/>
    <s v="Hardin-Dixon"/>
    <s v="Focused solution-oriented matrix"/>
    <n v="1300"/>
    <n v="12597"/>
    <n v="9.69"/>
    <x v="1"/>
    <n v="156"/>
    <m/>
    <x v="1"/>
    <s v="USD"/>
    <n v="1422165600"/>
    <n v="1423202400"/>
    <b v="0"/>
    <b v="0"/>
    <x v="6"/>
    <x v="4"/>
  </r>
  <r>
    <n v="548"/>
    <s v="York-Pitts"/>
    <s v="Monitored discrete toolset"/>
    <n v="66100"/>
    <n v="179074"/>
    <n v="2.7091376701966716"/>
    <x v="1"/>
    <n v="2985"/>
    <m/>
    <x v="1"/>
    <s v="USD"/>
    <n v="1459486800"/>
    <n v="1460610000"/>
    <b v="0"/>
    <b v="0"/>
    <x v="3"/>
    <x v="3"/>
  </r>
  <r>
    <n v="549"/>
    <s v="Jarvis and Sons"/>
    <s v="Business-focused intermediate system engine"/>
    <n v="29500"/>
    <n v="83843"/>
    <n v="2.8421355932203389"/>
    <x v="1"/>
    <n v="762"/>
    <m/>
    <x v="1"/>
    <s v="USD"/>
    <n v="1369717200"/>
    <n v="1370494800"/>
    <b v="0"/>
    <b v="0"/>
    <x v="8"/>
    <x v="2"/>
  </r>
  <r>
    <n v="550"/>
    <s v="Morrison-Henderson"/>
    <s v="De-engineered disintermediate encoding"/>
    <n v="100"/>
    <n v="4"/>
    <n v="0.04"/>
    <x v="3"/>
    <n v="1"/>
    <m/>
    <x v="5"/>
    <s v="CHF"/>
    <n v="1330495200"/>
    <n v="1332306000"/>
    <b v="0"/>
    <b v="0"/>
    <x v="7"/>
    <x v="1"/>
  </r>
  <r>
    <n v="551"/>
    <s v="Martin-James"/>
    <s v="Streamlined upward-trending analyzer"/>
    <n v="180100"/>
    <n v="105598"/>
    <n v="0.58632981676846196"/>
    <x v="0"/>
    <n v="2779"/>
    <m/>
    <x v="2"/>
    <s v="AUD"/>
    <n v="1419055200"/>
    <n v="1422511200"/>
    <b v="0"/>
    <b v="1"/>
    <x v="2"/>
    <x v="2"/>
  </r>
  <r>
    <n v="552"/>
    <s v="Mercer, Solomon and Singleton"/>
    <s v="Distributed human-resource policy"/>
    <n v="9000"/>
    <n v="8866"/>
    <n v="0.98511111111111116"/>
    <x v="0"/>
    <n v="92"/>
    <m/>
    <x v="1"/>
    <s v="USD"/>
    <n v="1480140000"/>
    <n v="1480312800"/>
    <b v="0"/>
    <b v="0"/>
    <x v="3"/>
    <x v="3"/>
  </r>
  <r>
    <n v="553"/>
    <s v="Dougherty, Austin and Mills"/>
    <s v="De-engineered 5thgeneration contingency"/>
    <n v="170600"/>
    <n v="75022"/>
    <n v="0.43975381008206332"/>
    <x v="0"/>
    <n v="1028"/>
    <m/>
    <x v="1"/>
    <s v="USD"/>
    <n v="1293948000"/>
    <n v="1294034400"/>
    <b v="0"/>
    <b v="0"/>
    <x v="1"/>
    <x v="1"/>
  </r>
  <r>
    <n v="554"/>
    <s v="Ritter PLC"/>
    <s v="Multi-channeled upward-trending application"/>
    <n v="9500"/>
    <n v="14408"/>
    <n v="1.5166315789473683"/>
    <x v="1"/>
    <n v="554"/>
    <m/>
    <x v="0"/>
    <s v="CAD"/>
    <n v="1482127200"/>
    <n v="1482645600"/>
    <b v="0"/>
    <b v="0"/>
    <x v="7"/>
    <x v="1"/>
  </r>
  <r>
    <n v="555"/>
    <s v="Anderson Group"/>
    <s v="Organic maximized database"/>
    <n v="6300"/>
    <n v="14089"/>
    <n v="2.2363492063492063"/>
    <x v="1"/>
    <n v="135"/>
    <m/>
    <x v="3"/>
    <s v="DKK"/>
    <n v="1396414800"/>
    <n v="1399093200"/>
    <b v="0"/>
    <b v="0"/>
    <x v="1"/>
    <x v="1"/>
  </r>
  <r>
    <n v="556"/>
    <s v="Smith and Sons"/>
    <s v="Grass-roots 24/7 attitude"/>
    <n v="5200"/>
    <n v="12467"/>
    <n v="2.3975"/>
    <x v="1"/>
    <n v="122"/>
    <m/>
    <x v="1"/>
    <s v="USD"/>
    <n v="1315285200"/>
    <n v="1315890000"/>
    <b v="0"/>
    <b v="1"/>
    <x v="18"/>
    <x v="5"/>
  </r>
  <r>
    <n v="557"/>
    <s v="Lam-Hamilton"/>
    <s v="Team-oriented global strategy"/>
    <n v="6000"/>
    <n v="11960"/>
    <n v="1.9933333333333334"/>
    <x v="1"/>
    <n v="221"/>
    <m/>
    <x v="1"/>
    <s v="USD"/>
    <n v="1443762000"/>
    <n v="1444021200"/>
    <b v="0"/>
    <b v="1"/>
    <x v="22"/>
    <x v="4"/>
  </r>
  <r>
    <n v="558"/>
    <s v="Ho Ltd"/>
    <s v="Enhanced client-driven capacity"/>
    <n v="5800"/>
    <n v="7966"/>
    <n v="1.373448275862069"/>
    <x v="1"/>
    <n v="126"/>
    <m/>
    <x v="1"/>
    <s v="USD"/>
    <n v="1456293600"/>
    <n v="1460005200"/>
    <b v="0"/>
    <b v="0"/>
    <x v="3"/>
    <x v="3"/>
  </r>
  <r>
    <n v="559"/>
    <s v="Brown, Estrada and Jensen"/>
    <s v="Exclusive systematic productivity"/>
    <n v="105300"/>
    <n v="106321"/>
    <n v="1.009696106362773"/>
    <x v="1"/>
    <n v="1022"/>
    <m/>
    <x v="1"/>
    <s v="USD"/>
    <n v="1470114000"/>
    <n v="1470718800"/>
    <b v="0"/>
    <b v="0"/>
    <x v="3"/>
    <x v="3"/>
  </r>
  <r>
    <n v="560"/>
    <s v="Hunt LLC"/>
    <s v="Re-engineered radical policy"/>
    <n v="20000"/>
    <n v="158832"/>
    <n v="7.9416000000000002"/>
    <x v="1"/>
    <n v="3177"/>
    <m/>
    <x v="1"/>
    <s v="USD"/>
    <n v="1321596000"/>
    <n v="1325052000"/>
    <b v="0"/>
    <b v="0"/>
    <x v="10"/>
    <x v="4"/>
  </r>
  <r>
    <n v="561"/>
    <s v="Fowler-Smith"/>
    <s v="Down-sized logistical adapter"/>
    <n v="3000"/>
    <n v="11091"/>
    <n v="3.6970000000000001"/>
    <x v="1"/>
    <n v="198"/>
    <m/>
    <x v="5"/>
    <s v="CHF"/>
    <n v="1318827600"/>
    <n v="1319000400"/>
    <b v="0"/>
    <b v="0"/>
    <x v="3"/>
    <x v="3"/>
  </r>
  <r>
    <n v="562"/>
    <s v="Blair Inc"/>
    <s v="Configurable bandwidth-monitored throughput"/>
    <n v="9900"/>
    <n v="1269"/>
    <n v="0.12818181818181817"/>
    <x v="0"/>
    <n v="26"/>
    <m/>
    <x v="5"/>
    <s v="CHF"/>
    <n v="1552366800"/>
    <n v="1552539600"/>
    <b v="0"/>
    <b v="0"/>
    <x v="1"/>
    <x v="1"/>
  </r>
  <r>
    <n v="563"/>
    <s v="Kelley, Stanton and Sanchez"/>
    <s v="Optional tangible pricing structure"/>
    <n v="3700"/>
    <n v="5107"/>
    <n v="1.3802702702702703"/>
    <x v="1"/>
    <n v="85"/>
    <m/>
    <x v="2"/>
    <s v="AUD"/>
    <n v="1542088800"/>
    <n v="1543816800"/>
    <b v="0"/>
    <b v="0"/>
    <x v="4"/>
    <x v="4"/>
  </r>
  <r>
    <n v="564"/>
    <s v="Hernandez-Macdonald"/>
    <s v="Organic high-level implementation"/>
    <n v="168700"/>
    <n v="141393"/>
    <n v="0.83813278008298753"/>
    <x v="0"/>
    <n v="1790"/>
    <m/>
    <x v="1"/>
    <s v="USD"/>
    <n v="1426395600"/>
    <n v="1427086800"/>
    <b v="0"/>
    <b v="0"/>
    <x v="3"/>
    <x v="3"/>
  </r>
  <r>
    <n v="565"/>
    <s v="Joseph LLC"/>
    <s v="Decentralized logistical collaboration"/>
    <n v="94900"/>
    <n v="194166"/>
    <n v="2.0460063224446787"/>
    <x v="1"/>
    <n v="3596"/>
    <m/>
    <x v="1"/>
    <s v="USD"/>
    <n v="1321336800"/>
    <n v="1323064800"/>
    <b v="0"/>
    <b v="0"/>
    <x v="3"/>
    <x v="3"/>
  </r>
  <r>
    <n v="566"/>
    <s v="Webb-Smith"/>
    <s v="Advanced content-based installation"/>
    <n v="9300"/>
    <n v="4124"/>
    <n v="0.44344086021505374"/>
    <x v="0"/>
    <n v="37"/>
    <m/>
    <x v="1"/>
    <s v="USD"/>
    <n v="1456293600"/>
    <n v="1458277200"/>
    <b v="0"/>
    <b v="1"/>
    <x v="5"/>
    <x v="1"/>
  </r>
  <r>
    <n v="567"/>
    <s v="Johns PLC"/>
    <s v="Distributed high-level open architecture"/>
    <n v="6800"/>
    <n v="14865"/>
    <n v="2.1860294117647059"/>
    <x v="1"/>
    <n v="244"/>
    <m/>
    <x v="1"/>
    <s v="USD"/>
    <n v="1404968400"/>
    <n v="1405141200"/>
    <b v="0"/>
    <b v="0"/>
    <x v="1"/>
    <x v="1"/>
  </r>
  <r>
    <n v="568"/>
    <s v="Hardin-Foley"/>
    <s v="Synergized zero tolerance help-desk"/>
    <n v="72400"/>
    <n v="134688"/>
    <n v="1.8603314917127072"/>
    <x v="1"/>
    <n v="5180"/>
    <m/>
    <x v="1"/>
    <s v="USD"/>
    <n v="1279170000"/>
    <n v="1283058000"/>
    <b v="0"/>
    <b v="0"/>
    <x v="3"/>
    <x v="3"/>
  </r>
  <r>
    <n v="569"/>
    <s v="Fischer, Fowler and Arnold"/>
    <s v="Extended multi-tasking definition"/>
    <n v="20100"/>
    <n v="47705"/>
    <n v="2.3733830845771142"/>
    <x v="1"/>
    <n v="589"/>
    <m/>
    <x v="6"/>
    <s v="EUR"/>
    <n v="1294725600"/>
    <n v="1295762400"/>
    <b v="0"/>
    <b v="0"/>
    <x v="10"/>
    <x v="4"/>
  </r>
  <r>
    <n v="570"/>
    <s v="Martinez-Juarez"/>
    <s v="Realigned uniform knowledge user"/>
    <n v="31200"/>
    <n v="95364"/>
    <n v="3.0565384615384614"/>
    <x v="1"/>
    <n v="2725"/>
    <m/>
    <x v="1"/>
    <s v="USD"/>
    <n v="1419055200"/>
    <n v="1419573600"/>
    <b v="0"/>
    <b v="1"/>
    <x v="1"/>
    <x v="1"/>
  </r>
  <r>
    <n v="571"/>
    <s v="Wilson and Sons"/>
    <s v="Monitored grid-enabled model"/>
    <n v="3500"/>
    <n v="3295"/>
    <n v="0.94142857142857139"/>
    <x v="0"/>
    <n v="35"/>
    <m/>
    <x v="6"/>
    <s v="EUR"/>
    <n v="1434690000"/>
    <n v="1438750800"/>
    <b v="0"/>
    <b v="0"/>
    <x v="12"/>
    <x v="4"/>
  </r>
  <r>
    <n v="572"/>
    <s v="Clements Group"/>
    <s v="Assimilated actuating policy"/>
    <n v="9000"/>
    <n v="4896"/>
    <n v="0.54400000000000004"/>
    <x v="3"/>
    <n v="94"/>
    <m/>
    <x v="1"/>
    <s v="USD"/>
    <n v="1443416400"/>
    <n v="1444798800"/>
    <b v="0"/>
    <b v="1"/>
    <x v="1"/>
    <x v="1"/>
  </r>
  <r>
    <n v="573"/>
    <s v="Valenzuela-Cook"/>
    <s v="Total incremental productivity"/>
    <n v="6700"/>
    <n v="7496"/>
    <n v="1.1188059701492536"/>
    <x v="1"/>
    <n v="300"/>
    <m/>
    <x v="1"/>
    <s v="USD"/>
    <n v="1399006800"/>
    <n v="1399179600"/>
    <b v="0"/>
    <b v="0"/>
    <x v="23"/>
    <x v="8"/>
  </r>
  <r>
    <n v="574"/>
    <s v="Parker, Haley and Foster"/>
    <s v="Adaptive local task-force"/>
    <n v="2700"/>
    <n v="9967"/>
    <n v="3.6914814814814814"/>
    <x v="1"/>
    <n v="144"/>
    <m/>
    <x v="1"/>
    <s v="USD"/>
    <n v="1575698400"/>
    <n v="1576562400"/>
    <b v="0"/>
    <b v="1"/>
    <x v="0"/>
    <x v="0"/>
  </r>
  <r>
    <n v="575"/>
    <s v="Fuentes LLC"/>
    <s v="Universal zero-defect concept"/>
    <n v="83300"/>
    <n v="52421"/>
    <n v="0.62930372148859548"/>
    <x v="0"/>
    <n v="558"/>
    <m/>
    <x v="1"/>
    <s v="USD"/>
    <n v="1400562000"/>
    <n v="1400821200"/>
    <b v="0"/>
    <b v="1"/>
    <x v="3"/>
    <x v="3"/>
  </r>
  <r>
    <n v="576"/>
    <s v="Moran and Sons"/>
    <s v="Object-based bottom-line superstructure"/>
    <n v="9700"/>
    <n v="6298"/>
    <n v="0.6492783505154639"/>
    <x v="0"/>
    <n v="64"/>
    <m/>
    <x v="1"/>
    <s v="USD"/>
    <n v="1509512400"/>
    <n v="1510984800"/>
    <b v="0"/>
    <b v="0"/>
    <x v="3"/>
    <x v="3"/>
  </r>
  <r>
    <n v="577"/>
    <s v="Stevens Inc"/>
    <s v="Adaptive 24hour projection"/>
    <n v="8200"/>
    <n v="1546"/>
    <n v="0.18853658536585366"/>
    <x v="3"/>
    <n v="37"/>
    <m/>
    <x v="1"/>
    <s v="USD"/>
    <n v="1299823200"/>
    <n v="1302066000"/>
    <b v="0"/>
    <b v="0"/>
    <x v="17"/>
    <x v="1"/>
  </r>
  <r>
    <n v="578"/>
    <s v="Martinez-Johnson"/>
    <s v="Sharable radical toolset"/>
    <n v="96500"/>
    <n v="16168"/>
    <n v="0.1675440414507772"/>
    <x v="0"/>
    <n v="245"/>
    <m/>
    <x v="1"/>
    <s v="USD"/>
    <n v="1322719200"/>
    <n v="1322978400"/>
    <b v="0"/>
    <b v="0"/>
    <x v="22"/>
    <x v="4"/>
  </r>
  <r>
    <n v="579"/>
    <s v="Franklin Inc"/>
    <s v="Focused multimedia knowledgebase"/>
    <n v="6200"/>
    <n v="6269"/>
    <n v="1.0111290322580646"/>
    <x v="1"/>
    <n v="87"/>
    <m/>
    <x v="1"/>
    <s v="USD"/>
    <n v="1312693200"/>
    <n v="1313730000"/>
    <b v="0"/>
    <b v="0"/>
    <x v="17"/>
    <x v="1"/>
  </r>
  <r>
    <n v="580"/>
    <s v="Perez PLC"/>
    <s v="Seamless 6thgeneration extranet"/>
    <n v="43800"/>
    <n v="149578"/>
    <n v="3.4150228310502282"/>
    <x v="1"/>
    <n v="3116"/>
    <m/>
    <x v="1"/>
    <s v="USD"/>
    <n v="1393394400"/>
    <n v="1394085600"/>
    <b v="0"/>
    <b v="0"/>
    <x v="3"/>
    <x v="3"/>
  </r>
  <r>
    <n v="581"/>
    <s v="Sanchez, Cross and Savage"/>
    <s v="Sharable mobile knowledgebase"/>
    <n v="6000"/>
    <n v="3841"/>
    <n v="0.64016666666666666"/>
    <x v="0"/>
    <n v="71"/>
    <m/>
    <x v="1"/>
    <s v="USD"/>
    <n v="1304053200"/>
    <n v="1305349200"/>
    <b v="0"/>
    <b v="0"/>
    <x v="2"/>
    <x v="2"/>
  </r>
  <r>
    <n v="582"/>
    <s v="Pineda Ltd"/>
    <s v="Cross-group global system engine"/>
    <n v="8700"/>
    <n v="4531"/>
    <n v="0.5208045977011494"/>
    <x v="0"/>
    <n v="42"/>
    <m/>
    <x v="1"/>
    <s v="USD"/>
    <n v="1433912400"/>
    <n v="1434344400"/>
    <b v="0"/>
    <b v="1"/>
    <x v="11"/>
    <x v="6"/>
  </r>
  <r>
    <n v="583"/>
    <s v="Powell and Sons"/>
    <s v="Centralized clear-thinking conglomeration"/>
    <n v="18900"/>
    <n v="60934"/>
    <n v="3.2240211640211642"/>
    <x v="1"/>
    <n v="909"/>
    <m/>
    <x v="1"/>
    <s v="USD"/>
    <n v="1329717600"/>
    <n v="1331186400"/>
    <b v="0"/>
    <b v="0"/>
    <x v="4"/>
    <x v="4"/>
  </r>
  <r>
    <n v="584"/>
    <s v="Nunez-Richards"/>
    <s v="De-engineered cohesive system engine"/>
    <n v="86400"/>
    <n v="103255"/>
    <n v="1.1950810185185186"/>
    <x v="1"/>
    <n v="1613"/>
    <m/>
    <x v="1"/>
    <s v="USD"/>
    <n v="1335330000"/>
    <n v="1336539600"/>
    <b v="0"/>
    <b v="0"/>
    <x v="2"/>
    <x v="2"/>
  </r>
  <r>
    <n v="585"/>
    <s v="Pugh LLC"/>
    <s v="Reactive analyzing function"/>
    <n v="8900"/>
    <n v="13065"/>
    <n v="1.4679775280898877"/>
    <x v="1"/>
    <n v="136"/>
    <m/>
    <x v="1"/>
    <s v="USD"/>
    <n v="1268888400"/>
    <n v="1269752400"/>
    <b v="0"/>
    <b v="0"/>
    <x v="18"/>
    <x v="5"/>
  </r>
  <r>
    <n v="586"/>
    <s v="Rowe-Wong"/>
    <s v="Robust hybrid budgetary management"/>
    <n v="700"/>
    <n v="6654"/>
    <n v="9.5057142857142853"/>
    <x v="1"/>
    <n v="130"/>
    <m/>
    <x v="1"/>
    <s v="USD"/>
    <n v="1289973600"/>
    <n v="1291615200"/>
    <b v="0"/>
    <b v="0"/>
    <x v="1"/>
    <x v="1"/>
  </r>
  <r>
    <n v="587"/>
    <s v="Williams-Santos"/>
    <s v="Open-source analyzing monitoring"/>
    <n v="9400"/>
    <n v="6852"/>
    <n v="0.72893617021276591"/>
    <x v="0"/>
    <n v="156"/>
    <m/>
    <x v="0"/>
    <s v="CAD"/>
    <n v="1547877600"/>
    <n v="1552366800"/>
    <b v="0"/>
    <b v="1"/>
    <x v="0"/>
    <x v="0"/>
  </r>
  <r>
    <n v="588"/>
    <s v="Weber Inc"/>
    <s v="Up-sized discrete firmware"/>
    <n v="157600"/>
    <n v="124517"/>
    <n v="0.7900824873096447"/>
    <x v="0"/>
    <n v="1368"/>
    <m/>
    <x v="4"/>
    <s v="GBP"/>
    <n v="1269493200"/>
    <n v="1272171600"/>
    <b v="0"/>
    <b v="0"/>
    <x v="3"/>
    <x v="3"/>
  </r>
  <r>
    <n v="589"/>
    <s v="Avery, Brown and Parker"/>
    <s v="Exclusive intangible extranet"/>
    <n v="7900"/>
    <n v="5113"/>
    <n v="0.64721518987341775"/>
    <x v="0"/>
    <n v="102"/>
    <m/>
    <x v="1"/>
    <s v="USD"/>
    <n v="1436072400"/>
    <n v="1436677200"/>
    <b v="0"/>
    <b v="0"/>
    <x v="4"/>
    <x v="4"/>
  </r>
  <r>
    <n v="590"/>
    <s v="Cox Group"/>
    <s v="Synergized analyzing process improvement"/>
    <n v="7100"/>
    <n v="5824"/>
    <n v="0.82028169014084507"/>
    <x v="0"/>
    <n v="86"/>
    <m/>
    <x v="2"/>
    <s v="AUD"/>
    <n v="1419141600"/>
    <n v="1420092000"/>
    <b v="0"/>
    <b v="0"/>
    <x v="15"/>
    <x v="5"/>
  </r>
  <r>
    <n v="591"/>
    <s v="Jensen LLC"/>
    <s v="Realigned dedicated system engine"/>
    <n v="600"/>
    <n v="6226"/>
    <n v="10.376666666666667"/>
    <x v="1"/>
    <n v="102"/>
    <m/>
    <x v="1"/>
    <s v="USD"/>
    <n v="1279083600"/>
    <n v="1279947600"/>
    <b v="0"/>
    <b v="0"/>
    <x v="11"/>
    <x v="6"/>
  </r>
  <r>
    <n v="592"/>
    <s v="Brown Inc"/>
    <s v="Object-based bandwidth-monitored concept"/>
    <n v="156800"/>
    <n v="20243"/>
    <n v="0.12910076530612244"/>
    <x v="0"/>
    <n v="253"/>
    <m/>
    <x v="1"/>
    <s v="USD"/>
    <n v="1401426000"/>
    <n v="1402203600"/>
    <b v="0"/>
    <b v="0"/>
    <x v="3"/>
    <x v="3"/>
  </r>
  <r>
    <n v="593"/>
    <s v="Hale-Hayes"/>
    <s v="Ameliorated client-driven open system"/>
    <n v="121600"/>
    <n v="188288"/>
    <n v="1.5484210526315789"/>
    <x v="1"/>
    <n v="4006"/>
    <m/>
    <x v="1"/>
    <s v="USD"/>
    <n v="1395810000"/>
    <n v="1396933200"/>
    <b v="0"/>
    <b v="0"/>
    <x v="10"/>
    <x v="4"/>
  </r>
  <r>
    <n v="594"/>
    <s v="Mcbride PLC"/>
    <s v="Upgradable leadingedge Local Area Network"/>
    <n v="157300"/>
    <n v="11167"/>
    <n v="7.0991735537190084E-2"/>
    <x v="0"/>
    <n v="157"/>
    <m/>
    <x v="1"/>
    <s v="USD"/>
    <n v="1467003600"/>
    <n v="1467262800"/>
    <b v="0"/>
    <b v="1"/>
    <x v="3"/>
    <x v="3"/>
  </r>
  <r>
    <n v="595"/>
    <s v="Harris-Jennings"/>
    <s v="Customizable intermediate data-warehouse"/>
    <n v="70300"/>
    <n v="146595"/>
    <n v="2.0852773826458035"/>
    <x v="1"/>
    <n v="1629"/>
    <m/>
    <x v="1"/>
    <s v="USD"/>
    <n v="1268715600"/>
    <n v="1270530000"/>
    <b v="0"/>
    <b v="1"/>
    <x v="3"/>
    <x v="3"/>
  </r>
  <r>
    <n v="596"/>
    <s v="Becker-Scott"/>
    <s v="Managed optimizing archive"/>
    <n v="7900"/>
    <n v="7875"/>
    <n v="0.99683544303797467"/>
    <x v="0"/>
    <n v="183"/>
    <m/>
    <x v="1"/>
    <s v="USD"/>
    <n v="1457157600"/>
    <n v="1457762400"/>
    <b v="0"/>
    <b v="1"/>
    <x v="6"/>
    <x v="4"/>
  </r>
  <r>
    <n v="597"/>
    <s v="Todd, Freeman and Henry"/>
    <s v="Diverse systematic projection"/>
    <n v="73800"/>
    <n v="148779"/>
    <n v="2.0159756097560977"/>
    <x v="1"/>
    <n v="2188"/>
    <m/>
    <x v="1"/>
    <s v="USD"/>
    <n v="1573970400"/>
    <n v="1575525600"/>
    <b v="0"/>
    <b v="0"/>
    <x v="3"/>
    <x v="3"/>
  </r>
  <r>
    <n v="598"/>
    <s v="Martinez, Garza and Young"/>
    <s v="Up-sized web-enabled info-mediaries"/>
    <n v="108500"/>
    <n v="175868"/>
    <n v="1.6209032258064515"/>
    <x v="1"/>
    <n v="2409"/>
    <m/>
    <x v="6"/>
    <s v="EUR"/>
    <n v="1276578000"/>
    <n v="1279083600"/>
    <b v="0"/>
    <b v="0"/>
    <x v="1"/>
    <x v="1"/>
  </r>
  <r>
    <n v="599"/>
    <s v="Smith-Ramos"/>
    <s v="Persevering optimizing Graphical User Interface"/>
    <n v="140300"/>
    <n v="5112"/>
    <n v="3.6436208125445471E-2"/>
    <x v="0"/>
    <n v="82"/>
    <m/>
    <x v="3"/>
    <s v="DKK"/>
    <n v="1423720800"/>
    <n v="1424412000"/>
    <b v="0"/>
    <b v="0"/>
    <x v="4"/>
    <x v="4"/>
  </r>
  <r>
    <n v="600"/>
    <s v="Brown-George"/>
    <s v="Cross-platform tertiary array"/>
    <n v="100"/>
    <n v="5"/>
    <n v="0.05"/>
    <x v="0"/>
    <n v="1"/>
    <m/>
    <x v="4"/>
    <s v="GBP"/>
    <n v="1375160400"/>
    <n v="1376197200"/>
    <b v="0"/>
    <b v="0"/>
    <x v="0"/>
    <x v="0"/>
  </r>
  <r>
    <n v="601"/>
    <s v="Waters and Sons"/>
    <s v="Inverse neutral structure"/>
    <n v="6300"/>
    <n v="13018"/>
    <n v="2.0663492063492064"/>
    <x v="1"/>
    <n v="194"/>
    <m/>
    <x v="1"/>
    <s v="USD"/>
    <n v="1401426000"/>
    <n v="1402894800"/>
    <b v="1"/>
    <b v="0"/>
    <x v="8"/>
    <x v="2"/>
  </r>
  <r>
    <n v="602"/>
    <s v="Brown Ltd"/>
    <s v="Quality-focused system-worthy support"/>
    <n v="71100"/>
    <n v="91176"/>
    <n v="1.2823628691983122"/>
    <x v="1"/>
    <n v="1140"/>
    <m/>
    <x v="1"/>
    <s v="USD"/>
    <n v="1433480400"/>
    <n v="1434430800"/>
    <b v="0"/>
    <b v="0"/>
    <x v="3"/>
    <x v="3"/>
  </r>
  <r>
    <n v="603"/>
    <s v="Christian, Yates and Greer"/>
    <s v="Vision-oriented 5thgeneration array"/>
    <n v="5300"/>
    <n v="6342"/>
    <n v="1.1966037735849056"/>
    <x v="1"/>
    <n v="102"/>
    <m/>
    <x v="1"/>
    <s v="USD"/>
    <n v="1555563600"/>
    <n v="1557896400"/>
    <b v="0"/>
    <b v="0"/>
    <x v="3"/>
    <x v="3"/>
  </r>
  <r>
    <n v="604"/>
    <s v="Cole, Hernandez and Rodriguez"/>
    <s v="Cross-platform logistical circuit"/>
    <n v="88700"/>
    <n v="151438"/>
    <n v="1.7073055242390078"/>
    <x v="1"/>
    <n v="2857"/>
    <m/>
    <x v="1"/>
    <s v="USD"/>
    <n v="1295676000"/>
    <n v="1297490400"/>
    <b v="0"/>
    <b v="0"/>
    <x v="3"/>
    <x v="3"/>
  </r>
  <r>
    <n v="605"/>
    <s v="Ortiz, Valenzuela and Collins"/>
    <s v="Profound solution-oriented matrix"/>
    <n v="3300"/>
    <n v="6178"/>
    <n v="1.8721212121212121"/>
    <x v="1"/>
    <n v="107"/>
    <m/>
    <x v="1"/>
    <s v="USD"/>
    <n v="1443848400"/>
    <n v="1447394400"/>
    <b v="0"/>
    <b v="0"/>
    <x v="9"/>
    <x v="5"/>
  </r>
  <r>
    <n v="606"/>
    <s v="Valencia PLC"/>
    <s v="Extended asynchronous initiative"/>
    <n v="3400"/>
    <n v="6405"/>
    <n v="1.8838235294117647"/>
    <x v="1"/>
    <n v="160"/>
    <m/>
    <x v="4"/>
    <s v="GBP"/>
    <n v="1457330400"/>
    <n v="1458277200"/>
    <b v="0"/>
    <b v="0"/>
    <x v="1"/>
    <x v="1"/>
  </r>
  <r>
    <n v="607"/>
    <s v="Gordon, Mendez and Johnson"/>
    <s v="Fundamental needs-based frame"/>
    <n v="137600"/>
    <n v="180667"/>
    <n v="1.3129869186046512"/>
    <x v="1"/>
    <n v="2230"/>
    <m/>
    <x v="1"/>
    <s v="USD"/>
    <n v="1395550800"/>
    <n v="1395723600"/>
    <b v="0"/>
    <b v="0"/>
    <x v="0"/>
    <x v="0"/>
  </r>
  <r>
    <n v="608"/>
    <s v="Johnson Group"/>
    <s v="Compatible full-range leverage"/>
    <n v="3900"/>
    <n v="11075"/>
    <n v="2.8397435897435899"/>
    <x v="1"/>
    <n v="316"/>
    <m/>
    <x v="1"/>
    <s v="USD"/>
    <n v="1551852000"/>
    <n v="1552197600"/>
    <b v="0"/>
    <b v="1"/>
    <x v="17"/>
    <x v="1"/>
  </r>
  <r>
    <n v="609"/>
    <s v="Rose-Fuller"/>
    <s v="Upgradable holistic system engine"/>
    <n v="10000"/>
    <n v="12042"/>
    <n v="1.2041999999999999"/>
    <x v="1"/>
    <n v="117"/>
    <m/>
    <x v="1"/>
    <s v="USD"/>
    <n v="1547618400"/>
    <n v="1549087200"/>
    <b v="0"/>
    <b v="0"/>
    <x v="22"/>
    <x v="4"/>
  </r>
  <r>
    <n v="610"/>
    <s v="Hughes, Mendez and Patterson"/>
    <s v="Stand-alone multi-state data-warehouse"/>
    <n v="42800"/>
    <n v="179356"/>
    <n v="4.1905607476635511"/>
    <x v="1"/>
    <n v="6406"/>
    <m/>
    <x v="1"/>
    <s v="USD"/>
    <n v="1355637600"/>
    <n v="1356847200"/>
    <b v="0"/>
    <b v="0"/>
    <x v="3"/>
    <x v="3"/>
  </r>
  <r>
    <n v="611"/>
    <s v="Brady, Cortez and Rodriguez"/>
    <s v="Multi-lateral maximized core"/>
    <n v="8200"/>
    <n v="1136"/>
    <n v="0.13853658536585367"/>
    <x v="3"/>
    <n v="15"/>
    <m/>
    <x v="1"/>
    <s v="USD"/>
    <n v="1374728400"/>
    <n v="1375765200"/>
    <b v="0"/>
    <b v="0"/>
    <x v="3"/>
    <x v="3"/>
  </r>
  <r>
    <n v="612"/>
    <s v="Wang, Nguyen and Horton"/>
    <s v="Innovative holistic hub"/>
    <n v="6200"/>
    <n v="8645"/>
    <n v="1.3943548387096774"/>
    <x v="1"/>
    <n v="192"/>
    <m/>
    <x v="1"/>
    <s v="USD"/>
    <n v="1287810000"/>
    <n v="1289800800"/>
    <b v="0"/>
    <b v="0"/>
    <x v="5"/>
    <x v="1"/>
  </r>
  <r>
    <n v="613"/>
    <s v="Santos, Williams and Brown"/>
    <s v="Reverse-engineered 24/7 methodology"/>
    <n v="1100"/>
    <n v="1914"/>
    <n v="1.74"/>
    <x v="1"/>
    <n v="26"/>
    <m/>
    <x v="0"/>
    <s v="CAD"/>
    <n v="1503723600"/>
    <n v="1504501200"/>
    <b v="0"/>
    <b v="0"/>
    <x v="3"/>
    <x v="3"/>
  </r>
  <r>
    <n v="614"/>
    <s v="Barnett and Sons"/>
    <s v="Business-focused dynamic info-mediaries"/>
    <n v="26500"/>
    <n v="41205"/>
    <n v="1.5549056603773586"/>
    <x v="1"/>
    <n v="723"/>
    <m/>
    <x v="1"/>
    <s v="USD"/>
    <n v="1484114400"/>
    <n v="1485669600"/>
    <b v="0"/>
    <b v="0"/>
    <x v="3"/>
    <x v="3"/>
  </r>
  <r>
    <n v="615"/>
    <s v="Petersen-Rodriguez"/>
    <s v="Digitized clear-thinking installation"/>
    <n v="8500"/>
    <n v="14488"/>
    <n v="1.7044705882352942"/>
    <x v="1"/>
    <n v="170"/>
    <m/>
    <x v="6"/>
    <s v="EUR"/>
    <n v="1461906000"/>
    <n v="1462770000"/>
    <b v="0"/>
    <b v="0"/>
    <x v="3"/>
    <x v="3"/>
  </r>
  <r>
    <n v="616"/>
    <s v="Burnett-Mora"/>
    <s v="Quality-focused 24/7 superstructure"/>
    <n v="6400"/>
    <n v="12129"/>
    <n v="1.8951562500000001"/>
    <x v="1"/>
    <n v="238"/>
    <m/>
    <x v="4"/>
    <s v="GBP"/>
    <n v="1379653200"/>
    <n v="1379739600"/>
    <b v="0"/>
    <b v="1"/>
    <x v="7"/>
    <x v="1"/>
  </r>
  <r>
    <n v="617"/>
    <s v="King LLC"/>
    <s v="Multi-channeled local intranet"/>
    <n v="1400"/>
    <n v="3496"/>
    <n v="2.4971428571428573"/>
    <x v="1"/>
    <n v="55"/>
    <m/>
    <x v="1"/>
    <s v="USD"/>
    <n v="1401858000"/>
    <n v="1402722000"/>
    <b v="0"/>
    <b v="0"/>
    <x v="3"/>
    <x v="3"/>
  </r>
  <r>
    <n v="618"/>
    <s v="Miller Ltd"/>
    <s v="Open-architected mobile emulation"/>
    <n v="198600"/>
    <n v="97037"/>
    <n v="0.48860523665659616"/>
    <x v="0"/>
    <n v="1198"/>
    <m/>
    <x v="1"/>
    <s v="USD"/>
    <n v="1367470800"/>
    <n v="1369285200"/>
    <b v="0"/>
    <b v="0"/>
    <x v="9"/>
    <x v="5"/>
  </r>
  <r>
    <n v="619"/>
    <s v="Case LLC"/>
    <s v="Ameliorated foreground methodology"/>
    <n v="195900"/>
    <n v="55757"/>
    <n v="0.28461970393057684"/>
    <x v="0"/>
    <n v="648"/>
    <m/>
    <x v="1"/>
    <s v="USD"/>
    <n v="1304658000"/>
    <n v="1304744400"/>
    <b v="1"/>
    <b v="1"/>
    <x v="3"/>
    <x v="3"/>
  </r>
  <r>
    <n v="620"/>
    <s v="Swanson, Wilson and Baker"/>
    <s v="Synergized well-modulated project"/>
    <n v="4300"/>
    <n v="11525"/>
    <n v="2.6802325581395348"/>
    <x v="1"/>
    <n v="128"/>
    <m/>
    <x v="2"/>
    <s v="AUD"/>
    <n v="1467954000"/>
    <n v="1468299600"/>
    <b v="0"/>
    <b v="0"/>
    <x v="14"/>
    <x v="7"/>
  </r>
  <r>
    <n v="621"/>
    <s v="Dean, Fox and Phillips"/>
    <s v="Extended context-sensitive forecast"/>
    <n v="25600"/>
    <n v="158669"/>
    <n v="6.1980078125000002"/>
    <x v="1"/>
    <n v="2144"/>
    <m/>
    <x v="1"/>
    <s v="USD"/>
    <n v="1473742800"/>
    <n v="1474174800"/>
    <b v="0"/>
    <b v="0"/>
    <x v="3"/>
    <x v="3"/>
  </r>
  <r>
    <n v="622"/>
    <s v="Smith-Smith"/>
    <s v="Total leadingedge neural-net"/>
    <n v="189000"/>
    <n v="5916"/>
    <n v="3.1301587301587303E-2"/>
    <x v="0"/>
    <n v="64"/>
    <m/>
    <x v="1"/>
    <s v="USD"/>
    <n v="1523768400"/>
    <n v="1526014800"/>
    <b v="0"/>
    <b v="0"/>
    <x v="7"/>
    <x v="1"/>
  </r>
  <r>
    <n v="623"/>
    <s v="Smith, Scott and Rodriguez"/>
    <s v="Organic actuating protocol"/>
    <n v="94300"/>
    <n v="150806"/>
    <n v="1.5992152704135738"/>
    <x v="1"/>
    <n v="2693"/>
    <m/>
    <x v="4"/>
    <s v="GBP"/>
    <n v="1437022800"/>
    <n v="1437454800"/>
    <b v="0"/>
    <b v="0"/>
    <x v="3"/>
    <x v="3"/>
  </r>
  <r>
    <n v="624"/>
    <s v="White, Robertson and Roberts"/>
    <s v="Down-sized national software"/>
    <n v="5100"/>
    <n v="14249"/>
    <n v="2.793921568627451"/>
    <x v="1"/>
    <n v="432"/>
    <m/>
    <x v="1"/>
    <s v="USD"/>
    <n v="1422165600"/>
    <n v="1422684000"/>
    <b v="0"/>
    <b v="0"/>
    <x v="14"/>
    <x v="7"/>
  </r>
  <r>
    <n v="625"/>
    <s v="Martinez Inc"/>
    <s v="Organic upward-trending Graphical User Interface"/>
    <n v="7500"/>
    <n v="5803"/>
    <n v="0.77373333333333338"/>
    <x v="0"/>
    <n v="62"/>
    <m/>
    <x v="1"/>
    <s v="USD"/>
    <n v="1580104800"/>
    <n v="1581314400"/>
    <b v="0"/>
    <b v="0"/>
    <x v="3"/>
    <x v="3"/>
  </r>
  <r>
    <n v="626"/>
    <s v="Tucker, Mccoy and Marquez"/>
    <s v="Synergistic tertiary budgetary management"/>
    <n v="6400"/>
    <n v="13205"/>
    <n v="2.0632812500000002"/>
    <x v="1"/>
    <n v="189"/>
    <m/>
    <x v="1"/>
    <s v="USD"/>
    <n v="1285650000"/>
    <n v="1286427600"/>
    <b v="0"/>
    <b v="1"/>
    <x v="3"/>
    <x v="3"/>
  </r>
  <r>
    <n v="627"/>
    <s v="Martin, Lee and Armstrong"/>
    <s v="Open-architected incremental ability"/>
    <n v="1600"/>
    <n v="11108"/>
    <n v="6.9424999999999999"/>
    <x v="1"/>
    <n v="154"/>
    <m/>
    <x v="4"/>
    <s v="GBP"/>
    <n v="1276664400"/>
    <n v="1278738000"/>
    <b v="1"/>
    <b v="0"/>
    <x v="0"/>
    <x v="0"/>
  </r>
  <r>
    <n v="628"/>
    <s v="Dunn, Moreno and Green"/>
    <s v="Intuitive object-oriented task-force"/>
    <n v="1900"/>
    <n v="2884"/>
    <n v="1.5178947368421052"/>
    <x v="1"/>
    <n v="96"/>
    <m/>
    <x v="1"/>
    <s v="USD"/>
    <n v="1286168400"/>
    <n v="1286427600"/>
    <b v="0"/>
    <b v="0"/>
    <x v="7"/>
    <x v="1"/>
  </r>
  <r>
    <n v="629"/>
    <s v="Jackson, Martinez and Ray"/>
    <s v="Multi-tiered executive toolset"/>
    <n v="85900"/>
    <n v="55476"/>
    <n v="0.64582072176949945"/>
    <x v="0"/>
    <n v="750"/>
    <m/>
    <x v="1"/>
    <s v="USD"/>
    <n v="1467781200"/>
    <n v="1467954000"/>
    <b v="0"/>
    <b v="1"/>
    <x v="3"/>
    <x v="3"/>
  </r>
  <r>
    <n v="630"/>
    <s v="Patterson-Johnson"/>
    <s v="Grass-roots directional workforce"/>
    <n v="9500"/>
    <n v="5973"/>
    <n v="0.62873684210526315"/>
    <x v="3"/>
    <n v="87"/>
    <m/>
    <x v="1"/>
    <s v="USD"/>
    <n v="1556686800"/>
    <n v="1557637200"/>
    <b v="0"/>
    <b v="1"/>
    <x v="3"/>
    <x v="3"/>
  </r>
  <r>
    <n v="631"/>
    <s v="Carlson-Hernandez"/>
    <s v="Quality-focused real-time solution"/>
    <n v="59200"/>
    <n v="183756"/>
    <n v="3.1039864864864866"/>
    <x v="1"/>
    <n v="3063"/>
    <m/>
    <x v="1"/>
    <s v="USD"/>
    <n v="1553576400"/>
    <n v="1553922000"/>
    <b v="0"/>
    <b v="0"/>
    <x v="3"/>
    <x v="3"/>
  </r>
  <r>
    <n v="632"/>
    <s v="Parker PLC"/>
    <s v="Reduced interactive matrix"/>
    <n v="72100"/>
    <n v="30902"/>
    <n v="0.42859916782246882"/>
    <x v="2"/>
    <n v="278"/>
    <m/>
    <x v="1"/>
    <s v="USD"/>
    <n v="1414904400"/>
    <n v="1416463200"/>
    <b v="0"/>
    <b v="0"/>
    <x v="3"/>
    <x v="3"/>
  </r>
  <r>
    <n v="633"/>
    <s v="Yu and Sons"/>
    <s v="Adaptive context-sensitive architecture"/>
    <n v="6700"/>
    <n v="5569"/>
    <n v="0.83119402985074631"/>
    <x v="0"/>
    <n v="105"/>
    <m/>
    <x v="1"/>
    <s v="USD"/>
    <n v="1446876000"/>
    <n v="1447221600"/>
    <b v="0"/>
    <b v="0"/>
    <x v="10"/>
    <x v="4"/>
  </r>
  <r>
    <n v="634"/>
    <s v="Taylor, Johnson and Hernandez"/>
    <s v="Polarized incremental portal"/>
    <n v="118200"/>
    <n v="92824"/>
    <n v="0.78531302876480547"/>
    <x v="3"/>
    <n v="1658"/>
    <m/>
    <x v="1"/>
    <s v="USD"/>
    <n v="1490418000"/>
    <n v="1491627600"/>
    <b v="0"/>
    <b v="0"/>
    <x v="19"/>
    <x v="4"/>
  </r>
  <r>
    <n v="635"/>
    <s v="Mack Ltd"/>
    <s v="Reactive regional access"/>
    <n v="139000"/>
    <n v="158590"/>
    <n v="1.1409352517985611"/>
    <x v="1"/>
    <n v="2266"/>
    <m/>
    <x v="1"/>
    <s v="USD"/>
    <n v="1360389600"/>
    <n v="1363150800"/>
    <b v="0"/>
    <b v="0"/>
    <x v="19"/>
    <x v="4"/>
  </r>
  <r>
    <n v="636"/>
    <s v="Lamb-Sanders"/>
    <s v="Stand-alone reciprocal frame"/>
    <n v="197700"/>
    <n v="127591"/>
    <n v="0.64537683358624176"/>
    <x v="0"/>
    <n v="2604"/>
    <m/>
    <x v="3"/>
    <s v="DKK"/>
    <n v="1326866400"/>
    <n v="1330754400"/>
    <b v="0"/>
    <b v="1"/>
    <x v="10"/>
    <x v="4"/>
  </r>
  <r>
    <n v="637"/>
    <s v="Williams-Ramirez"/>
    <s v="Open-architected 24/7 throughput"/>
    <n v="8500"/>
    <n v="6750"/>
    <n v="0.79411764705882348"/>
    <x v="0"/>
    <n v="65"/>
    <m/>
    <x v="1"/>
    <s v="USD"/>
    <n v="1479103200"/>
    <n v="1479794400"/>
    <b v="0"/>
    <b v="0"/>
    <x v="3"/>
    <x v="3"/>
  </r>
  <r>
    <n v="638"/>
    <s v="Weaver Ltd"/>
    <s v="Monitored 24/7 approach"/>
    <n v="81600"/>
    <n v="9318"/>
    <n v="0.11419117647058824"/>
    <x v="0"/>
    <n v="94"/>
    <m/>
    <x v="1"/>
    <s v="USD"/>
    <n v="1280206800"/>
    <n v="1281243600"/>
    <b v="0"/>
    <b v="1"/>
    <x v="3"/>
    <x v="3"/>
  </r>
  <r>
    <n v="639"/>
    <s v="Barnes-Williams"/>
    <s v="Upgradable explicit forecast"/>
    <n v="8600"/>
    <n v="4832"/>
    <n v="0.56186046511627907"/>
    <x v="2"/>
    <n v="45"/>
    <m/>
    <x v="1"/>
    <s v="USD"/>
    <n v="1532754000"/>
    <n v="1532754000"/>
    <b v="0"/>
    <b v="1"/>
    <x v="6"/>
    <x v="4"/>
  </r>
  <r>
    <n v="640"/>
    <s v="Richardson, Woodward and Hansen"/>
    <s v="Pre-emptive context-sensitive support"/>
    <n v="119800"/>
    <n v="19769"/>
    <n v="0.16501669449081802"/>
    <x v="0"/>
    <n v="257"/>
    <m/>
    <x v="1"/>
    <s v="USD"/>
    <n v="1453096800"/>
    <n v="1453356000"/>
    <b v="0"/>
    <b v="0"/>
    <x v="3"/>
    <x v="3"/>
  </r>
  <r>
    <n v="641"/>
    <s v="Hunt, Barker and Baker"/>
    <s v="Business-focused leadingedge instruction set"/>
    <n v="9400"/>
    <n v="11277"/>
    <n v="1.1996808510638297"/>
    <x v="1"/>
    <n v="194"/>
    <m/>
    <x v="5"/>
    <s v="CHF"/>
    <n v="1487570400"/>
    <n v="1489986000"/>
    <b v="0"/>
    <b v="0"/>
    <x v="3"/>
    <x v="3"/>
  </r>
  <r>
    <n v="642"/>
    <s v="Ramos, Moreno and Lewis"/>
    <s v="Extended multi-state knowledge user"/>
    <n v="9200"/>
    <n v="13382"/>
    <n v="1.4545652173913044"/>
    <x v="1"/>
    <n v="129"/>
    <m/>
    <x v="0"/>
    <s v="CAD"/>
    <n v="1545026400"/>
    <n v="1545804000"/>
    <b v="0"/>
    <b v="0"/>
    <x v="8"/>
    <x v="2"/>
  </r>
  <r>
    <n v="643"/>
    <s v="Harris Inc"/>
    <s v="Future-proofed modular groupware"/>
    <n v="14900"/>
    <n v="32986"/>
    <n v="2.2138255033557046"/>
    <x v="1"/>
    <n v="375"/>
    <m/>
    <x v="1"/>
    <s v="USD"/>
    <n v="1488348000"/>
    <n v="1489899600"/>
    <b v="0"/>
    <b v="0"/>
    <x v="3"/>
    <x v="3"/>
  </r>
  <r>
    <n v="644"/>
    <s v="Peters-Nelson"/>
    <s v="Distributed real-time algorithm"/>
    <n v="169400"/>
    <n v="81984"/>
    <n v="0.48396694214876035"/>
    <x v="0"/>
    <n v="2928"/>
    <m/>
    <x v="0"/>
    <s v="CAD"/>
    <n v="1545112800"/>
    <n v="1546495200"/>
    <b v="0"/>
    <b v="0"/>
    <x v="3"/>
    <x v="3"/>
  </r>
  <r>
    <n v="645"/>
    <s v="Ferguson, Murphy and Bright"/>
    <s v="Multi-lateral heuristic throughput"/>
    <n v="192100"/>
    <n v="178483"/>
    <n v="0.92911504424778757"/>
    <x v="0"/>
    <n v="4697"/>
    <m/>
    <x v="1"/>
    <s v="USD"/>
    <n v="1537938000"/>
    <n v="1539752400"/>
    <b v="0"/>
    <b v="1"/>
    <x v="1"/>
    <x v="1"/>
  </r>
  <r>
    <n v="646"/>
    <s v="Robinson Group"/>
    <s v="Switchable reciprocal middleware"/>
    <n v="98700"/>
    <n v="87448"/>
    <n v="0.88599797365754818"/>
    <x v="0"/>
    <n v="2915"/>
    <m/>
    <x v="1"/>
    <s v="USD"/>
    <n v="1363150800"/>
    <n v="1364101200"/>
    <b v="0"/>
    <b v="0"/>
    <x v="11"/>
    <x v="6"/>
  </r>
  <r>
    <n v="647"/>
    <s v="Jordan-Wolfe"/>
    <s v="Inverse multimedia Graphic Interface"/>
    <n v="4500"/>
    <n v="1863"/>
    <n v="0.41399999999999998"/>
    <x v="0"/>
    <n v="18"/>
    <m/>
    <x v="1"/>
    <s v="USD"/>
    <n v="1523250000"/>
    <n v="1525323600"/>
    <b v="0"/>
    <b v="0"/>
    <x v="18"/>
    <x v="5"/>
  </r>
  <r>
    <n v="648"/>
    <s v="Vargas-Cox"/>
    <s v="Vision-oriented local contingency"/>
    <n v="98600"/>
    <n v="62174"/>
    <n v="0.63056795131845844"/>
    <x v="3"/>
    <n v="723"/>
    <m/>
    <x v="1"/>
    <s v="USD"/>
    <n v="1499317200"/>
    <n v="1500872400"/>
    <b v="1"/>
    <b v="0"/>
    <x v="0"/>
    <x v="0"/>
  </r>
  <r>
    <n v="649"/>
    <s v="Yang and Sons"/>
    <s v="Reactive 6thgeneration hub"/>
    <n v="121700"/>
    <n v="59003"/>
    <n v="0.48482333607230893"/>
    <x v="0"/>
    <n v="602"/>
    <m/>
    <x v="5"/>
    <s v="CHF"/>
    <n v="1287550800"/>
    <n v="1288501200"/>
    <b v="1"/>
    <b v="1"/>
    <x v="3"/>
    <x v="3"/>
  </r>
  <r>
    <n v="650"/>
    <s v="Wilson, Wilson and Mathis"/>
    <s v="Optional asymmetric success"/>
    <n v="100"/>
    <n v="2"/>
    <n v="0.02"/>
    <x v="0"/>
    <n v="1"/>
    <m/>
    <x v="1"/>
    <s v="USD"/>
    <n v="1404795600"/>
    <n v="1407128400"/>
    <b v="0"/>
    <b v="0"/>
    <x v="17"/>
    <x v="1"/>
  </r>
  <r>
    <n v="651"/>
    <s v="Wang, Koch and Weaver"/>
    <s v="Digitized analyzing capacity"/>
    <n v="196700"/>
    <n v="174039"/>
    <n v="0.88479410269445857"/>
    <x v="0"/>
    <n v="3868"/>
    <m/>
    <x v="6"/>
    <s v="EUR"/>
    <n v="1393048800"/>
    <n v="1394344800"/>
    <b v="0"/>
    <b v="0"/>
    <x v="12"/>
    <x v="4"/>
  </r>
  <r>
    <n v="652"/>
    <s v="Cisneros Ltd"/>
    <s v="Vision-oriented regional hub"/>
    <n v="10000"/>
    <n v="12684"/>
    <n v="1.2684"/>
    <x v="1"/>
    <n v="409"/>
    <m/>
    <x v="1"/>
    <s v="USD"/>
    <n v="1470373200"/>
    <n v="1474088400"/>
    <b v="0"/>
    <b v="0"/>
    <x v="2"/>
    <x v="2"/>
  </r>
  <r>
    <n v="653"/>
    <s v="Williams-Jones"/>
    <s v="Monitored incremental info-mediaries"/>
    <n v="600"/>
    <n v="14033"/>
    <n v="23.388333333333332"/>
    <x v="1"/>
    <n v="234"/>
    <m/>
    <x v="1"/>
    <s v="USD"/>
    <n v="1460091600"/>
    <n v="1460264400"/>
    <b v="0"/>
    <b v="0"/>
    <x v="2"/>
    <x v="2"/>
  </r>
  <r>
    <n v="654"/>
    <s v="Roberts, Hinton and Williams"/>
    <s v="Programmable static middleware"/>
    <n v="35000"/>
    <n v="177936"/>
    <n v="5.0838857142857146"/>
    <x v="1"/>
    <n v="3016"/>
    <m/>
    <x v="1"/>
    <s v="USD"/>
    <n v="1440392400"/>
    <n v="1440824400"/>
    <b v="0"/>
    <b v="0"/>
    <x v="16"/>
    <x v="1"/>
  </r>
  <r>
    <n v="655"/>
    <s v="Gonzalez, Williams and Benson"/>
    <s v="Multi-layered bottom-line encryption"/>
    <n v="6900"/>
    <n v="13212"/>
    <n v="1.9147826086956521"/>
    <x v="1"/>
    <n v="264"/>
    <m/>
    <x v="1"/>
    <s v="USD"/>
    <n v="1488434400"/>
    <n v="1489554000"/>
    <b v="1"/>
    <b v="0"/>
    <x v="14"/>
    <x v="7"/>
  </r>
  <r>
    <n v="656"/>
    <s v="Hobbs, Brown and Lee"/>
    <s v="Vision-oriented systematic Graphical User Interface"/>
    <n v="118400"/>
    <n v="49879"/>
    <n v="0.42127533783783783"/>
    <x v="0"/>
    <n v="504"/>
    <m/>
    <x v="2"/>
    <s v="AUD"/>
    <n v="1514440800"/>
    <n v="1514872800"/>
    <b v="0"/>
    <b v="0"/>
    <x v="0"/>
    <x v="0"/>
  </r>
  <r>
    <n v="657"/>
    <s v="Russo, Kim and Mccoy"/>
    <s v="Balanced optimal hardware"/>
    <n v="10000"/>
    <n v="824"/>
    <n v="8.2400000000000001E-2"/>
    <x v="0"/>
    <n v="14"/>
    <m/>
    <x v="1"/>
    <s v="USD"/>
    <n v="1514354400"/>
    <n v="1515736800"/>
    <b v="0"/>
    <b v="0"/>
    <x v="22"/>
    <x v="4"/>
  </r>
  <r>
    <n v="658"/>
    <s v="Howell, Myers and Olson"/>
    <s v="Self-enabling mission-critical success"/>
    <n v="52600"/>
    <n v="31594"/>
    <n v="0.60064638783269964"/>
    <x v="3"/>
    <n v="390"/>
    <m/>
    <x v="1"/>
    <s v="USD"/>
    <n v="1440910800"/>
    <n v="1442898000"/>
    <b v="0"/>
    <b v="0"/>
    <x v="1"/>
    <x v="1"/>
  </r>
  <r>
    <n v="659"/>
    <s v="Bailey and Sons"/>
    <s v="Grass-roots dynamic emulation"/>
    <n v="120700"/>
    <n v="57010"/>
    <n v="0.47232808616404309"/>
    <x v="0"/>
    <n v="750"/>
    <m/>
    <x v="4"/>
    <s v="GBP"/>
    <n v="1296108000"/>
    <n v="1296194400"/>
    <b v="0"/>
    <b v="0"/>
    <x v="4"/>
    <x v="4"/>
  </r>
  <r>
    <n v="660"/>
    <s v="Jensen-Brown"/>
    <s v="Fundamental disintermediate matrix"/>
    <n v="9100"/>
    <n v="7438"/>
    <n v="0.81736263736263737"/>
    <x v="0"/>
    <n v="77"/>
    <m/>
    <x v="1"/>
    <s v="USD"/>
    <n v="1440133200"/>
    <n v="1440910800"/>
    <b v="1"/>
    <b v="0"/>
    <x v="3"/>
    <x v="3"/>
  </r>
  <r>
    <n v="661"/>
    <s v="Smith Group"/>
    <s v="Right-sized secondary challenge"/>
    <n v="106800"/>
    <n v="57872"/>
    <n v="0.54187265917603"/>
    <x v="0"/>
    <n v="752"/>
    <m/>
    <x v="3"/>
    <s v="DKK"/>
    <n v="1332910800"/>
    <n v="1335502800"/>
    <b v="0"/>
    <b v="0"/>
    <x v="17"/>
    <x v="1"/>
  </r>
  <r>
    <n v="662"/>
    <s v="Murphy-Farrell"/>
    <s v="Implemented exuding software"/>
    <n v="9100"/>
    <n v="8906"/>
    <n v="0.97868131868131869"/>
    <x v="0"/>
    <n v="131"/>
    <m/>
    <x v="1"/>
    <s v="USD"/>
    <n v="1544335200"/>
    <n v="1544680800"/>
    <b v="0"/>
    <b v="0"/>
    <x v="3"/>
    <x v="3"/>
  </r>
  <r>
    <n v="663"/>
    <s v="Everett-Wolfe"/>
    <s v="Total optimizing software"/>
    <n v="10000"/>
    <n v="7724"/>
    <n v="0.77239999999999998"/>
    <x v="0"/>
    <n v="87"/>
    <m/>
    <x v="1"/>
    <s v="USD"/>
    <n v="1286427600"/>
    <n v="1288414800"/>
    <b v="0"/>
    <b v="0"/>
    <x v="3"/>
    <x v="3"/>
  </r>
  <r>
    <n v="664"/>
    <s v="Young PLC"/>
    <s v="Optional maximized attitude"/>
    <n v="79400"/>
    <n v="26571"/>
    <n v="0.33464735516372796"/>
    <x v="0"/>
    <n v="1063"/>
    <m/>
    <x v="1"/>
    <s v="USD"/>
    <n v="1329717600"/>
    <n v="1330581600"/>
    <b v="0"/>
    <b v="0"/>
    <x v="17"/>
    <x v="1"/>
  </r>
  <r>
    <n v="665"/>
    <s v="Park-Goodman"/>
    <s v="Customer-focused impactful extranet"/>
    <n v="5100"/>
    <n v="12219"/>
    <n v="2.3958823529411766"/>
    <x v="1"/>
    <n v="272"/>
    <m/>
    <x v="1"/>
    <s v="USD"/>
    <n v="1310187600"/>
    <n v="1311397200"/>
    <b v="0"/>
    <b v="1"/>
    <x v="4"/>
    <x v="4"/>
  </r>
  <r>
    <n v="666"/>
    <s v="York, Barr and Grant"/>
    <s v="Cloned bottom-line success"/>
    <n v="3100"/>
    <n v="1985"/>
    <n v="0.64032258064516134"/>
    <x v="3"/>
    <n v="25"/>
    <m/>
    <x v="1"/>
    <s v="USD"/>
    <n v="1377838800"/>
    <n v="1378357200"/>
    <b v="0"/>
    <b v="1"/>
    <x v="3"/>
    <x v="3"/>
  </r>
  <r>
    <n v="667"/>
    <s v="Little Ltd"/>
    <s v="Decentralized bandwidth-monitored ability"/>
    <n v="6900"/>
    <n v="12155"/>
    <n v="1.7615942028985507"/>
    <x v="1"/>
    <n v="419"/>
    <m/>
    <x v="1"/>
    <s v="USD"/>
    <n v="1410325200"/>
    <n v="1411102800"/>
    <b v="0"/>
    <b v="0"/>
    <x v="23"/>
    <x v="8"/>
  </r>
  <r>
    <n v="668"/>
    <s v="Brown and Sons"/>
    <s v="Programmable leadingedge budgetary management"/>
    <n v="27500"/>
    <n v="5593"/>
    <n v="0.20338181818181819"/>
    <x v="0"/>
    <n v="76"/>
    <m/>
    <x v="1"/>
    <s v="USD"/>
    <n v="1343797200"/>
    <n v="1344834000"/>
    <b v="0"/>
    <b v="0"/>
    <x v="3"/>
    <x v="3"/>
  </r>
  <r>
    <n v="669"/>
    <s v="Payne, Garrett and Thomas"/>
    <s v="Upgradable bi-directional concept"/>
    <n v="48800"/>
    <n v="175020"/>
    <n v="3.5864754098360656"/>
    <x v="1"/>
    <n v="1621"/>
    <m/>
    <x v="6"/>
    <s v="EUR"/>
    <n v="1498453200"/>
    <n v="1499230800"/>
    <b v="0"/>
    <b v="0"/>
    <x v="3"/>
    <x v="3"/>
  </r>
  <r>
    <n v="670"/>
    <s v="Robinson Group"/>
    <s v="Re-contextualized homogeneous flexibility"/>
    <n v="16200"/>
    <n v="75955"/>
    <n v="4.6885802469135802"/>
    <x v="1"/>
    <n v="1101"/>
    <m/>
    <x v="1"/>
    <s v="USD"/>
    <n v="1456380000"/>
    <n v="1457416800"/>
    <b v="0"/>
    <b v="0"/>
    <x v="7"/>
    <x v="1"/>
  </r>
  <r>
    <n v="671"/>
    <s v="Robinson-Kelly"/>
    <s v="Monitored bi-directional standardization"/>
    <n v="97600"/>
    <n v="119127"/>
    <n v="1.220563524590164"/>
    <x v="1"/>
    <n v="1073"/>
    <m/>
    <x v="1"/>
    <s v="USD"/>
    <n v="1280552400"/>
    <n v="1280898000"/>
    <b v="0"/>
    <b v="1"/>
    <x v="3"/>
    <x v="3"/>
  </r>
  <r>
    <n v="672"/>
    <s v="Kelly-Colon"/>
    <s v="Stand-alone grid-enabled leverage"/>
    <n v="197900"/>
    <n v="110689"/>
    <n v="0.55931783729156137"/>
    <x v="0"/>
    <n v="4428"/>
    <m/>
    <x v="2"/>
    <s v="AUD"/>
    <n v="1521608400"/>
    <n v="1522472400"/>
    <b v="0"/>
    <b v="0"/>
    <x v="3"/>
    <x v="3"/>
  </r>
  <r>
    <n v="673"/>
    <s v="Turner, Scott and Gentry"/>
    <s v="Assimilated regional groupware"/>
    <n v="5600"/>
    <n v="2445"/>
    <n v="0.43660714285714286"/>
    <x v="0"/>
    <n v="58"/>
    <m/>
    <x v="6"/>
    <s v="EUR"/>
    <n v="1460696400"/>
    <n v="1462510800"/>
    <b v="0"/>
    <b v="0"/>
    <x v="7"/>
    <x v="1"/>
  </r>
  <r>
    <n v="674"/>
    <s v="Sanchez Ltd"/>
    <s v="Up-sized 24hour instruction set"/>
    <n v="170700"/>
    <n v="57250"/>
    <n v="0.33538371411833628"/>
    <x v="3"/>
    <n v="1218"/>
    <m/>
    <x v="1"/>
    <s v="USD"/>
    <n v="1313730000"/>
    <n v="1317790800"/>
    <b v="0"/>
    <b v="0"/>
    <x v="14"/>
    <x v="7"/>
  </r>
  <r>
    <n v="675"/>
    <s v="Giles-Smith"/>
    <s v="Right-sized web-enabled intranet"/>
    <n v="9700"/>
    <n v="11929"/>
    <n v="1.2297938144329896"/>
    <x v="1"/>
    <n v="331"/>
    <m/>
    <x v="1"/>
    <s v="USD"/>
    <n v="1568178000"/>
    <n v="1568782800"/>
    <b v="0"/>
    <b v="0"/>
    <x v="23"/>
    <x v="8"/>
  </r>
  <r>
    <n v="676"/>
    <s v="Thompson-Moreno"/>
    <s v="Expanded needs-based orchestration"/>
    <n v="62300"/>
    <n v="118214"/>
    <n v="1.8974959871589085"/>
    <x v="1"/>
    <n v="1170"/>
    <m/>
    <x v="1"/>
    <s v="USD"/>
    <n v="1348635600"/>
    <n v="1349413200"/>
    <b v="0"/>
    <b v="0"/>
    <x v="14"/>
    <x v="7"/>
  </r>
  <r>
    <n v="677"/>
    <s v="Murphy-Fox"/>
    <s v="Organic system-worthy orchestration"/>
    <n v="5300"/>
    <n v="4432"/>
    <n v="0.83622641509433959"/>
    <x v="0"/>
    <n v="111"/>
    <m/>
    <x v="1"/>
    <s v="USD"/>
    <n v="1468126800"/>
    <n v="1472446800"/>
    <b v="0"/>
    <b v="0"/>
    <x v="13"/>
    <x v="5"/>
  </r>
  <r>
    <n v="678"/>
    <s v="Rodriguez-Patterson"/>
    <s v="Inverse static standardization"/>
    <n v="99500"/>
    <n v="17879"/>
    <n v="0.17968844221105529"/>
    <x v="3"/>
    <n v="215"/>
    <m/>
    <x v="1"/>
    <s v="USD"/>
    <n v="1547877600"/>
    <n v="1548050400"/>
    <b v="0"/>
    <b v="0"/>
    <x v="6"/>
    <x v="4"/>
  </r>
  <r>
    <n v="679"/>
    <s v="Davis Ltd"/>
    <s v="Synchronized motivating solution"/>
    <n v="1400"/>
    <n v="14511"/>
    <n v="10.365"/>
    <x v="1"/>
    <n v="363"/>
    <m/>
    <x v="1"/>
    <s v="USD"/>
    <n v="1571374800"/>
    <n v="1571806800"/>
    <b v="0"/>
    <b v="1"/>
    <x v="0"/>
    <x v="0"/>
  </r>
  <r>
    <n v="680"/>
    <s v="Nelson-Valdez"/>
    <s v="Open-source 4thgeneration open system"/>
    <n v="145600"/>
    <n v="141822"/>
    <n v="0.97405219780219776"/>
    <x v="0"/>
    <n v="2955"/>
    <m/>
    <x v="1"/>
    <s v="USD"/>
    <n v="1576303200"/>
    <n v="1576476000"/>
    <b v="0"/>
    <b v="1"/>
    <x v="20"/>
    <x v="6"/>
  </r>
  <r>
    <n v="681"/>
    <s v="Kelly PLC"/>
    <s v="Decentralized context-sensitive superstructure"/>
    <n v="184100"/>
    <n v="159037"/>
    <n v="0.86386203150461705"/>
    <x v="0"/>
    <n v="1657"/>
    <m/>
    <x v="1"/>
    <s v="USD"/>
    <n v="1324447200"/>
    <n v="1324965600"/>
    <b v="0"/>
    <b v="0"/>
    <x v="3"/>
    <x v="3"/>
  </r>
  <r>
    <n v="682"/>
    <s v="Nguyen and Sons"/>
    <s v="Compatible 5thgeneration concept"/>
    <n v="5400"/>
    <n v="8109"/>
    <n v="1.5016666666666667"/>
    <x v="1"/>
    <n v="103"/>
    <m/>
    <x v="1"/>
    <s v="USD"/>
    <n v="1386741600"/>
    <n v="1387519200"/>
    <b v="0"/>
    <b v="0"/>
    <x v="3"/>
    <x v="3"/>
  </r>
  <r>
    <n v="683"/>
    <s v="Jones PLC"/>
    <s v="Virtual systemic intranet"/>
    <n v="2300"/>
    <n v="8244"/>
    <n v="3.5843478260869563"/>
    <x v="1"/>
    <n v="147"/>
    <m/>
    <x v="1"/>
    <s v="USD"/>
    <n v="1537074000"/>
    <n v="1537246800"/>
    <b v="0"/>
    <b v="0"/>
    <x v="3"/>
    <x v="3"/>
  </r>
  <r>
    <n v="684"/>
    <s v="Gilmore LLC"/>
    <s v="Optimized systemic algorithm"/>
    <n v="1400"/>
    <n v="7600"/>
    <n v="5.4285714285714288"/>
    <x v="1"/>
    <n v="110"/>
    <m/>
    <x v="0"/>
    <s v="CAD"/>
    <n v="1277787600"/>
    <n v="1279515600"/>
    <b v="0"/>
    <b v="0"/>
    <x v="9"/>
    <x v="5"/>
  </r>
  <r>
    <n v="685"/>
    <s v="Lee-Cobb"/>
    <s v="Customizable homogeneous firmware"/>
    <n v="140000"/>
    <n v="94501"/>
    <n v="0.67500714285714281"/>
    <x v="0"/>
    <n v="926"/>
    <m/>
    <x v="0"/>
    <s v="CAD"/>
    <n v="1440306000"/>
    <n v="1442379600"/>
    <b v="0"/>
    <b v="0"/>
    <x v="3"/>
    <x v="3"/>
  </r>
  <r>
    <n v="686"/>
    <s v="Jones, Wiley and Robbins"/>
    <s v="Front-line cohesive extranet"/>
    <n v="7500"/>
    <n v="14381"/>
    <n v="1.9174666666666667"/>
    <x v="1"/>
    <n v="134"/>
    <m/>
    <x v="1"/>
    <s v="USD"/>
    <n v="1522126800"/>
    <n v="1523077200"/>
    <b v="0"/>
    <b v="0"/>
    <x v="8"/>
    <x v="2"/>
  </r>
  <r>
    <n v="687"/>
    <s v="Martin, Gates and Holt"/>
    <s v="Distributed holistic neural-net"/>
    <n v="1500"/>
    <n v="13980"/>
    <n v="9.32"/>
    <x v="1"/>
    <n v="269"/>
    <m/>
    <x v="1"/>
    <s v="USD"/>
    <n v="1489298400"/>
    <n v="1489554000"/>
    <b v="0"/>
    <b v="0"/>
    <x v="3"/>
    <x v="3"/>
  </r>
  <r>
    <n v="688"/>
    <s v="Bowen, Davies and Burns"/>
    <s v="Devolved client-server monitoring"/>
    <n v="2900"/>
    <n v="12449"/>
    <n v="4.2927586206896553"/>
    <x v="1"/>
    <n v="175"/>
    <m/>
    <x v="1"/>
    <s v="USD"/>
    <n v="1547100000"/>
    <n v="1548482400"/>
    <b v="0"/>
    <b v="1"/>
    <x v="19"/>
    <x v="4"/>
  </r>
  <r>
    <n v="689"/>
    <s v="Nguyen Inc"/>
    <s v="Seamless directional capacity"/>
    <n v="7300"/>
    <n v="7348"/>
    <n v="1.0065753424657535"/>
    <x v="1"/>
    <n v="69"/>
    <m/>
    <x v="1"/>
    <s v="USD"/>
    <n v="1383022800"/>
    <n v="1384063200"/>
    <b v="0"/>
    <b v="0"/>
    <x v="2"/>
    <x v="2"/>
  </r>
  <r>
    <n v="690"/>
    <s v="Walsh-Watts"/>
    <s v="Polarized actuating implementation"/>
    <n v="3600"/>
    <n v="8158"/>
    <n v="2.266111111111111"/>
    <x v="1"/>
    <n v="190"/>
    <m/>
    <x v="1"/>
    <s v="USD"/>
    <n v="1322373600"/>
    <n v="1322892000"/>
    <b v="0"/>
    <b v="1"/>
    <x v="4"/>
    <x v="4"/>
  </r>
  <r>
    <n v="691"/>
    <s v="Ray, Li and Li"/>
    <s v="Front-line disintermediate hub"/>
    <n v="5000"/>
    <n v="7119"/>
    <n v="1.4238"/>
    <x v="1"/>
    <n v="237"/>
    <m/>
    <x v="1"/>
    <s v="USD"/>
    <n v="1349240400"/>
    <n v="1350709200"/>
    <b v="1"/>
    <b v="1"/>
    <x v="4"/>
    <x v="4"/>
  </r>
  <r>
    <n v="692"/>
    <s v="Murray Ltd"/>
    <s v="Decentralized 4thgeneration challenge"/>
    <n v="6000"/>
    <n v="5438"/>
    <n v="0.90633333333333332"/>
    <x v="0"/>
    <n v="77"/>
    <m/>
    <x v="4"/>
    <s v="GBP"/>
    <n v="1562648400"/>
    <n v="1564203600"/>
    <b v="0"/>
    <b v="0"/>
    <x v="1"/>
    <x v="1"/>
  </r>
  <r>
    <n v="693"/>
    <s v="Bradford-Silva"/>
    <s v="Reverse-engineered composite hierarchy"/>
    <n v="180400"/>
    <n v="115396"/>
    <n v="0.63966740576496672"/>
    <x v="0"/>
    <n v="1748"/>
    <m/>
    <x v="1"/>
    <s v="USD"/>
    <n v="1508216400"/>
    <n v="1509685200"/>
    <b v="0"/>
    <b v="0"/>
    <x v="3"/>
    <x v="3"/>
  </r>
  <r>
    <n v="694"/>
    <s v="Mora-Bradley"/>
    <s v="Programmable tangible ability"/>
    <n v="9100"/>
    <n v="7656"/>
    <n v="0.84131868131868137"/>
    <x v="0"/>
    <n v="79"/>
    <m/>
    <x v="1"/>
    <s v="USD"/>
    <n v="1511762400"/>
    <n v="1514959200"/>
    <b v="0"/>
    <b v="0"/>
    <x v="3"/>
    <x v="3"/>
  </r>
  <r>
    <n v="695"/>
    <s v="Cardenas, Thompson and Carey"/>
    <s v="Configurable full-range emulation"/>
    <n v="9200"/>
    <n v="12322"/>
    <n v="1.3393478260869565"/>
    <x v="1"/>
    <n v="196"/>
    <m/>
    <x v="6"/>
    <s v="EUR"/>
    <n v="1447480800"/>
    <n v="1448863200"/>
    <b v="1"/>
    <b v="0"/>
    <x v="1"/>
    <x v="1"/>
  </r>
  <r>
    <n v="696"/>
    <s v="Lopez, Reid and Johnson"/>
    <s v="Total real-time hardware"/>
    <n v="164100"/>
    <n v="96888"/>
    <n v="0.59042047531992692"/>
    <x v="0"/>
    <n v="889"/>
    <m/>
    <x v="1"/>
    <s v="USD"/>
    <n v="1429506000"/>
    <n v="1429592400"/>
    <b v="0"/>
    <b v="1"/>
    <x v="3"/>
    <x v="3"/>
  </r>
  <r>
    <n v="697"/>
    <s v="Fox-Williams"/>
    <s v="Profound system-worthy functionalities"/>
    <n v="128900"/>
    <n v="196960"/>
    <n v="1.5280062063615205"/>
    <x v="1"/>
    <n v="7295"/>
    <m/>
    <x v="1"/>
    <s v="USD"/>
    <n v="1522472400"/>
    <n v="1522645200"/>
    <b v="0"/>
    <b v="0"/>
    <x v="5"/>
    <x v="1"/>
  </r>
  <r>
    <n v="698"/>
    <s v="Taylor, Wood and Taylor"/>
    <s v="Cloned hybrid focus group"/>
    <n v="42100"/>
    <n v="188057"/>
    <n v="4.466912114014252"/>
    <x v="1"/>
    <n v="2893"/>
    <m/>
    <x v="0"/>
    <s v="CAD"/>
    <n v="1322114400"/>
    <n v="1323324000"/>
    <b v="0"/>
    <b v="0"/>
    <x v="8"/>
    <x v="2"/>
  </r>
  <r>
    <n v="699"/>
    <s v="King Inc"/>
    <s v="Ergonomic dedicated focus group"/>
    <n v="7400"/>
    <n v="6245"/>
    <n v="0.8439189189189189"/>
    <x v="0"/>
    <n v="56"/>
    <m/>
    <x v="1"/>
    <s v="USD"/>
    <n v="1561438800"/>
    <n v="1561525200"/>
    <b v="0"/>
    <b v="0"/>
    <x v="6"/>
    <x v="4"/>
  </r>
  <r>
    <n v="700"/>
    <s v="Cole, Petty and Cameron"/>
    <s v="Realigned zero administration paradigm"/>
    <n v="100"/>
    <n v="3"/>
    <n v="0.03"/>
    <x v="0"/>
    <n v="1"/>
    <m/>
    <x v="1"/>
    <s v="USD"/>
    <n v="1264399200"/>
    <n v="1265695200"/>
    <b v="0"/>
    <b v="0"/>
    <x v="8"/>
    <x v="2"/>
  </r>
  <r>
    <n v="701"/>
    <s v="Mcclain LLC"/>
    <s v="Open-source multi-tasking methodology"/>
    <n v="52000"/>
    <n v="91014"/>
    <n v="1.7502692307692307"/>
    <x v="1"/>
    <n v="820"/>
    <m/>
    <x v="1"/>
    <s v="USD"/>
    <n v="1301202000"/>
    <n v="1301806800"/>
    <b v="1"/>
    <b v="0"/>
    <x v="3"/>
    <x v="3"/>
  </r>
  <r>
    <n v="702"/>
    <s v="Sims-Gross"/>
    <s v="Object-based attitude-oriented analyzer"/>
    <n v="8700"/>
    <n v="4710"/>
    <n v="0.54137931034482756"/>
    <x v="0"/>
    <n v="83"/>
    <m/>
    <x v="1"/>
    <s v="USD"/>
    <n v="1374469200"/>
    <n v="1374901200"/>
    <b v="0"/>
    <b v="0"/>
    <x v="8"/>
    <x v="2"/>
  </r>
  <r>
    <n v="703"/>
    <s v="Perez Group"/>
    <s v="Cross-platform tertiary hub"/>
    <n v="63400"/>
    <n v="197728"/>
    <n v="3.1187381703470032"/>
    <x v="1"/>
    <n v="2038"/>
    <m/>
    <x v="1"/>
    <s v="USD"/>
    <n v="1334984400"/>
    <n v="1336453200"/>
    <b v="1"/>
    <b v="1"/>
    <x v="18"/>
    <x v="5"/>
  </r>
  <r>
    <n v="704"/>
    <s v="Haynes-Williams"/>
    <s v="Seamless clear-thinking artificial intelligence"/>
    <n v="8700"/>
    <n v="10682"/>
    <n v="1.2278160919540231"/>
    <x v="1"/>
    <n v="116"/>
    <m/>
    <x v="1"/>
    <s v="USD"/>
    <n v="1467608400"/>
    <n v="1468904400"/>
    <b v="0"/>
    <b v="0"/>
    <x v="10"/>
    <x v="4"/>
  </r>
  <r>
    <n v="705"/>
    <s v="Ford LLC"/>
    <s v="Centralized tangible success"/>
    <n v="169700"/>
    <n v="168048"/>
    <n v="0.99026517383618151"/>
    <x v="0"/>
    <n v="2025"/>
    <m/>
    <x v="4"/>
    <s v="GBP"/>
    <n v="1386741600"/>
    <n v="1387087200"/>
    <b v="0"/>
    <b v="0"/>
    <x v="9"/>
    <x v="5"/>
  </r>
  <r>
    <n v="706"/>
    <s v="Moreno Ltd"/>
    <s v="Customer-focused multimedia methodology"/>
    <n v="108400"/>
    <n v="138586"/>
    <n v="1.278468634686347"/>
    <x v="1"/>
    <n v="1345"/>
    <m/>
    <x v="2"/>
    <s v="AUD"/>
    <n v="1546754400"/>
    <n v="1547445600"/>
    <b v="0"/>
    <b v="1"/>
    <x v="2"/>
    <x v="2"/>
  </r>
  <r>
    <n v="707"/>
    <s v="Moore, Cook and Wright"/>
    <s v="Visionary maximized Local Area Network"/>
    <n v="7300"/>
    <n v="11579"/>
    <n v="1.5861643835616439"/>
    <x v="1"/>
    <n v="168"/>
    <m/>
    <x v="1"/>
    <s v="USD"/>
    <n v="1544248800"/>
    <n v="1547359200"/>
    <b v="0"/>
    <b v="0"/>
    <x v="6"/>
    <x v="4"/>
  </r>
  <r>
    <n v="708"/>
    <s v="Ortega LLC"/>
    <s v="Secured bifurcated intranet"/>
    <n v="1700"/>
    <n v="12020"/>
    <n v="7.0705882352941174"/>
    <x v="1"/>
    <n v="137"/>
    <m/>
    <x v="5"/>
    <s v="CHF"/>
    <n v="1495429200"/>
    <n v="1496293200"/>
    <b v="0"/>
    <b v="0"/>
    <x v="3"/>
    <x v="3"/>
  </r>
  <r>
    <n v="709"/>
    <s v="Silva, Walker and Martin"/>
    <s v="Grass-roots 4thgeneration product"/>
    <n v="9800"/>
    <n v="13954"/>
    <n v="1.4238775510204082"/>
    <x v="1"/>
    <n v="186"/>
    <m/>
    <x v="6"/>
    <s v="EUR"/>
    <n v="1334811600"/>
    <n v="1335416400"/>
    <b v="0"/>
    <b v="0"/>
    <x v="3"/>
    <x v="3"/>
  </r>
  <r>
    <n v="710"/>
    <s v="Huynh, Gallegos and Mills"/>
    <s v="Reduced next generation info-mediaries"/>
    <n v="4300"/>
    <n v="6358"/>
    <n v="1.4786046511627906"/>
    <x v="1"/>
    <n v="125"/>
    <m/>
    <x v="1"/>
    <s v="USD"/>
    <n v="1531544400"/>
    <n v="1532149200"/>
    <b v="0"/>
    <b v="1"/>
    <x v="3"/>
    <x v="3"/>
  </r>
  <r>
    <n v="711"/>
    <s v="Anderson LLC"/>
    <s v="Customizable full-range artificial intelligence"/>
    <n v="6200"/>
    <n v="1260"/>
    <n v="0.20322580645161289"/>
    <x v="0"/>
    <n v="14"/>
    <m/>
    <x v="6"/>
    <s v="EUR"/>
    <n v="1453615200"/>
    <n v="1453788000"/>
    <b v="1"/>
    <b v="1"/>
    <x v="3"/>
    <x v="3"/>
  </r>
  <r>
    <n v="712"/>
    <s v="Garza-Bryant"/>
    <s v="Programmable leadingedge contingency"/>
    <n v="800"/>
    <n v="14725"/>
    <n v="18.40625"/>
    <x v="1"/>
    <n v="202"/>
    <m/>
    <x v="1"/>
    <s v="USD"/>
    <n v="1467954000"/>
    <n v="1471496400"/>
    <b v="0"/>
    <b v="0"/>
    <x v="3"/>
    <x v="3"/>
  </r>
  <r>
    <n v="713"/>
    <s v="Mays LLC"/>
    <s v="Multi-layered global groupware"/>
    <n v="6900"/>
    <n v="11174"/>
    <n v="1.6194202898550725"/>
    <x v="1"/>
    <n v="103"/>
    <m/>
    <x v="1"/>
    <s v="USD"/>
    <n v="1471842000"/>
    <n v="1472878800"/>
    <b v="0"/>
    <b v="0"/>
    <x v="15"/>
    <x v="5"/>
  </r>
  <r>
    <n v="714"/>
    <s v="Evans-Jones"/>
    <s v="Switchable methodical superstructure"/>
    <n v="38500"/>
    <n v="182036"/>
    <n v="4.7282077922077921"/>
    <x v="1"/>
    <n v="1785"/>
    <m/>
    <x v="1"/>
    <s v="USD"/>
    <n v="1408424400"/>
    <n v="1408510800"/>
    <b v="0"/>
    <b v="0"/>
    <x v="1"/>
    <x v="1"/>
  </r>
  <r>
    <n v="715"/>
    <s v="Fischer, Torres and Walker"/>
    <s v="Expanded even-keeled portal"/>
    <n v="118000"/>
    <n v="28870"/>
    <n v="0.24466101694915254"/>
    <x v="0"/>
    <n v="656"/>
    <m/>
    <x v="1"/>
    <s v="USD"/>
    <n v="1281157200"/>
    <n v="1281589200"/>
    <b v="0"/>
    <b v="0"/>
    <x v="20"/>
    <x v="6"/>
  </r>
  <r>
    <n v="716"/>
    <s v="Tapia, Kramer and Hicks"/>
    <s v="Advanced modular moderator"/>
    <n v="2000"/>
    <n v="10353"/>
    <n v="5.1764999999999999"/>
    <x v="1"/>
    <n v="157"/>
    <m/>
    <x v="1"/>
    <s v="USD"/>
    <n v="1373432400"/>
    <n v="1375851600"/>
    <b v="0"/>
    <b v="1"/>
    <x v="3"/>
    <x v="3"/>
  </r>
  <r>
    <n v="717"/>
    <s v="Barnes, Wilcox and Riley"/>
    <s v="Reverse-engineered well-modulated ability"/>
    <n v="5600"/>
    <n v="13868"/>
    <n v="2.4764285714285714"/>
    <x v="1"/>
    <n v="555"/>
    <m/>
    <x v="1"/>
    <s v="USD"/>
    <n v="1313989200"/>
    <n v="1315803600"/>
    <b v="0"/>
    <b v="0"/>
    <x v="4"/>
    <x v="4"/>
  </r>
  <r>
    <n v="718"/>
    <s v="Reyes PLC"/>
    <s v="Expanded optimal pricing structure"/>
    <n v="8300"/>
    <n v="8317"/>
    <n v="1.0020481927710843"/>
    <x v="1"/>
    <n v="297"/>
    <m/>
    <x v="1"/>
    <s v="USD"/>
    <n v="1371445200"/>
    <n v="1373691600"/>
    <b v="0"/>
    <b v="0"/>
    <x v="8"/>
    <x v="2"/>
  </r>
  <r>
    <n v="719"/>
    <s v="Pace, Simpson and Watkins"/>
    <s v="Down-sized uniform ability"/>
    <n v="6900"/>
    <n v="10557"/>
    <n v="1.53"/>
    <x v="1"/>
    <n v="123"/>
    <m/>
    <x v="1"/>
    <s v="USD"/>
    <n v="1338267600"/>
    <n v="1339218000"/>
    <b v="0"/>
    <b v="0"/>
    <x v="13"/>
    <x v="5"/>
  </r>
  <r>
    <n v="720"/>
    <s v="Valenzuela, Davidson and Castro"/>
    <s v="Multi-layered upward-trending conglomeration"/>
    <n v="8700"/>
    <n v="3227"/>
    <n v="0.37091954022988505"/>
    <x v="3"/>
    <n v="38"/>
    <m/>
    <x v="3"/>
    <s v="DKK"/>
    <n v="1519192800"/>
    <n v="1520402400"/>
    <b v="0"/>
    <b v="1"/>
    <x v="3"/>
    <x v="3"/>
  </r>
  <r>
    <n v="721"/>
    <s v="Dominguez-Owens"/>
    <s v="Open-architected systematic intranet"/>
    <n v="123600"/>
    <n v="5429"/>
    <n v="4.3923948220064728E-2"/>
    <x v="3"/>
    <n v="60"/>
    <m/>
    <x v="1"/>
    <s v="USD"/>
    <n v="1522818000"/>
    <n v="1523336400"/>
    <b v="0"/>
    <b v="0"/>
    <x v="1"/>
    <x v="1"/>
  </r>
  <r>
    <n v="722"/>
    <s v="Thomas-Simmons"/>
    <s v="Proactive 24hour frame"/>
    <n v="48500"/>
    <n v="75906"/>
    <n v="1.5650721649484536"/>
    <x v="1"/>
    <n v="3036"/>
    <m/>
    <x v="1"/>
    <s v="USD"/>
    <n v="1509948000"/>
    <n v="1512280800"/>
    <b v="0"/>
    <b v="0"/>
    <x v="4"/>
    <x v="4"/>
  </r>
  <r>
    <n v="723"/>
    <s v="Beck-Knight"/>
    <s v="Exclusive fresh-thinking model"/>
    <n v="4900"/>
    <n v="13250"/>
    <n v="2.704081632653061"/>
    <x v="1"/>
    <n v="144"/>
    <m/>
    <x v="2"/>
    <s v="AUD"/>
    <n v="1456898400"/>
    <n v="1458709200"/>
    <b v="0"/>
    <b v="0"/>
    <x v="3"/>
    <x v="3"/>
  </r>
  <r>
    <n v="724"/>
    <s v="Mccoy Ltd"/>
    <s v="Business-focused encompassing intranet"/>
    <n v="8400"/>
    <n v="11261"/>
    <n v="1.3405952380952382"/>
    <x v="1"/>
    <n v="121"/>
    <m/>
    <x v="4"/>
    <s v="GBP"/>
    <n v="1413954000"/>
    <n v="1414126800"/>
    <b v="0"/>
    <b v="1"/>
    <x v="3"/>
    <x v="3"/>
  </r>
  <r>
    <n v="725"/>
    <s v="Dawson-Tyler"/>
    <s v="Optional 6thgeneration access"/>
    <n v="193200"/>
    <n v="97369"/>
    <n v="0.50398033126293995"/>
    <x v="0"/>
    <n v="1596"/>
    <m/>
    <x v="1"/>
    <s v="USD"/>
    <n v="1416031200"/>
    <n v="1416204000"/>
    <b v="0"/>
    <b v="0"/>
    <x v="20"/>
    <x v="6"/>
  </r>
  <r>
    <n v="726"/>
    <s v="Johns-Thomas"/>
    <s v="Realigned web-enabled functionalities"/>
    <n v="54300"/>
    <n v="48227"/>
    <n v="0.88815837937384901"/>
    <x v="3"/>
    <n v="524"/>
    <m/>
    <x v="1"/>
    <s v="USD"/>
    <n v="1287982800"/>
    <n v="1288501200"/>
    <b v="0"/>
    <b v="1"/>
    <x v="3"/>
    <x v="3"/>
  </r>
  <r>
    <n v="727"/>
    <s v="Quinn, Cruz and Schmidt"/>
    <s v="Enterprise-wide multimedia software"/>
    <n v="8900"/>
    <n v="14685"/>
    <n v="1.65"/>
    <x v="1"/>
    <n v="181"/>
    <m/>
    <x v="1"/>
    <s v="USD"/>
    <n v="1547964000"/>
    <n v="1552971600"/>
    <b v="0"/>
    <b v="0"/>
    <x v="2"/>
    <x v="2"/>
  </r>
  <r>
    <n v="728"/>
    <s v="Stewart Inc"/>
    <s v="Versatile mission-critical knowledgebase"/>
    <n v="4200"/>
    <n v="735"/>
    <n v="0.17499999999999999"/>
    <x v="0"/>
    <n v="10"/>
    <m/>
    <x v="1"/>
    <s v="USD"/>
    <n v="1464152400"/>
    <n v="1465102800"/>
    <b v="0"/>
    <b v="0"/>
    <x v="3"/>
    <x v="3"/>
  </r>
  <r>
    <n v="729"/>
    <s v="Moore Group"/>
    <s v="Multi-lateral object-oriented open system"/>
    <n v="5600"/>
    <n v="10397"/>
    <n v="1.8566071428571429"/>
    <x v="1"/>
    <n v="122"/>
    <m/>
    <x v="1"/>
    <s v="USD"/>
    <n v="1359957600"/>
    <n v="1360130400"/>
    <b v="0"/>
    <b v="0"/>
    <x v="6"/>
    <x v="4"/>
  </r>
  <r>
    <n v="730"/>
    <s v="Carson PLC"/>
    <s v="Visionary system-worthy attitude"/>
    <n v="28800"/>
    <n v="118847"/>
    <n v="4.1266319444444441"/>
    <x v="1"/>
    <n v="1071"/>
    <m/>
    <x v="0"/>
    <s v="CAD"/>
    <n v="1432357200"/>
    <n v="1432875600"/>
    <b v="0"/>
    <b v="0"/>
    <x v="8"/>
    <x v="2"/>
  </r>
  <r>
    <n v="731"/>
    <s v="Cruz, Hall and Mason"/>
    <s v="Synergized content-based hierarchy"/>
    <n v="8000"/>
    <n v="7220"/>
    <n v="0.90249999999999997"/>
    <x v="3"/>
    <n v="219"/>
    <m/>
    <x v="1"/>
    <s v="USD"/>
    <n v="1500786000"/>
    <n v="1500872400"/>
    <b v="0"/>
    <b v="0"/>
    <x v="2"/>
    <x v="2"/>
  </r>
  <r>
    <n v="732"/>
    <s v="Glass, Baker and Jones"/>
    <s v="Business-focused 24hour access"/>
    <n v="117000"/>
    <n v="107622"/>
    <n v="0.91984615384615387"/>
    <x v="0"/>
    <n v="1121"/>
    <m/>
    <x v="1"/>
    <s v="USD"/>
    <n v="1490158800"/>
    <n v="1492146000"/>
    <b v="0"/>
    <b v="1"/>
    <x v="1"/>
    <x v="1"/>
  </r>
  <r>
    <n v="733"/>
    <s v="Marquez-Kerr"/>
    <s v="Automated hybrid orchestration"/>
    <n v="15800"/>
    <n v="83267"/>
    <n v="5.2700632911392402"/>
    <x v="1"/>
    <n v="980"/>
    <m/>
    <x v="1"/>
    <s v="USD"/>
    <n v="1406178000"/>
    <n v="1407301200"/>
    <b v="0"/>
    <b v="0"/>
    <x v="16"/>
    <x v="1"/>
  </r>
  <r>
    <n v="734"/>
    <s v="Stone PLC"/>
    <s v="Exclusive 5thgeneration leverage"/>
    <n v="4200"/>
    <n v="13404"/>
    <n v="3.1914285714285713"/>
    <x v="1"/>
    <n v="536"/>
    <m/>
    <x v="1"/>
    <s v="USD"/>
    <n v="1485583200"/>
    <n v="1486620000"/>
    <b v="0"/>
    <b v="1"/>
    <x v="3"/>
    <x v="3"/>
  </r>
  <r>
    <n v="735"/>
    <s v="Caldwell PLC"/>
    <s v="Grass-roots zero administration alliance"/>
    <n v="37100"/>
    <n v="131404"/>
    <n v="3.5418867924528303"/>
    <x v="1"/>
    <n v="1991"/>
    <m/>
    <x v="1"/>
    <s v="USD"/>
    <n v="1459314000"/>
    <n v="1459918800"/>
    <b v="0"/>
    <b v="0"/>
    <x v="14"/>
    <x v="7"/>
  </r>
  <r>
    <n v="736"/>
    <s v="Silva-Hawkins"/>
    <s v="Proactive heuristic orchestration"/>
    <n v="7700"/>
    <n v="2533"/>
    <n v="0.32896103896103895"/>
    <x v="3"/>
    <n v="29"/>
    <m/>
    <x v="1"/>
    <s v="USD"/>
    <n v="1424412000"/>
    <n v="1424757600"/>
    <b v="0"/>
    <b v="0"/>
    <x v="9"/>
    <x v="5"/>
  </r>
  <r>
    <n v="737"/>
    <s v="Gardner Inc"/>
    <s v="Function-based systematic Graphical User Interface"/>
    <n v="3700"/>
    <n v="5028"/>
    <n v="1.358918918918919"/>
    <x v="1"/>
    <n v="180"/>
    <m/>
    <x v="1"/>
    <s v="USD"/>
    <n v="1478844000"/>
    <n v="1479880800"/>
    <b v="0"/>
    <b v="0"/>
    <x v="7"/>
    <x v="1"/>
  </r>
  <r>
    <n v="738"/>
    <s v="Garcia Group"/>
    <s v="Extended zero administration software"/>
    <n v="74700"/>
    <n v="1557"/>
    <n v="2.0843373493975904E-2"/>
    <x v="0"/>
    <n v="15"/>
    <m/>
    <x v="1"/>
    <s v="USD"/>
    <n v="1416117600"/>
    <n v="1418018400"/>
    <b v="0"/>
    <b v="1"/>
    <x v="3"/>
    <x v="3"/>
  </r>
  <r>
    <n v="739"/>
    <s v="Meyer-Avila"/>
    <s v="Multi-tiered discrete support"/>
    <n v="10000"/>
    <n v="6100"/>
    <n v="0.61"/>
    <x v="0"/>
    <n v="191"/>
    <m/>
    <x v="1"/>
    <s v="USD"/>
    <n v="1340946000"/>
    <n v="1341032400"/>
    <b v="0"/>
    <b v="0"/>
    <x v="7"/>
    <x v="1"/>
  </r>
  <r>
    <n v="740"/>
    <s v="Nelson, Smith and Graham"/>
    <s v="Phased system-worthy conglomeration"/>
    <n v="5300"/>
    <n v="1592"/>
    <n v="0.30037735849056602"/>
    <x v="0"/>
    <n v="16"/>
    <m/>
    <x v="1"/>
    <s v="USD"/>
    <n v="1486101600"/>
    <n v="1486360800"/>
    <b v="0"/>
    <b v="0"/>
    <x v="3"/>
    <x v="3"/>
  </r>
  <r>
    <n v="741"/>
    <s v="Garcia Ltd"/>
    <s v="Balanced mobile alliance"/>
    <n v="1200"/>
    <n v="14150"/>
    <n v="11.791666666666666"/>
    <x v="1"/>
    <n v="130"/>
    <m/>
    <x v="1"/>
    <s v="USD"/>
    <n v="1274590800"/>
    <n v="1274677200"/>
    <b v="0"/>
    <b v="0"/>
    <x v="3"/>
    <x v="3"/>
  </r>
  <r>
    <n v="742"/>
    <s v="West-Stevens"/>
    <s v="Reactive solution-oriented groupware"/>
    <n v="1200"/>
    <n v="13513"/>
    <n v="11.260833333333334"/>
    <x v="1"/>
    <n v="122"/>
    <m/>
    <x v="1"/>
    <s v="USD"/>
    <n v="1263880800"/>
    <n v="1267509600"/>
    <b v="0"/>
    <b v="0"/>
    <x v="5"/>
    <x v="1"/>
  </r>
  <r>
    <n v="743"/>
    <s v="Clark-Conrad"/>
    <s v="Exclusive bandwidth-monitored orchestration"/>
    <n v="3900"/>
    <n v="504"/>
    <n v="0.12923076923076923"/>
    <x v="0"/>
    <n v="17"/>
    <m/>
    <x v="1"/>
    <s v="USD"/>
    <n v="1445403600"/>
    <n v="1445922000"/>
    <b v="0"/>
    <b v="1"/>
    <x v="3"/>
    <x v="3"/>
  </r>
  <r>
    <n v="744"/>
    <s v="Fitzgerald Group"/>
    <s v="Intuitive exuding initiative"/>
    <n v="2000"/>
    <n v="14240"/>
    <n v="7.12"/>
    <x v="1"/>
    <n v="140"/>
    <m/>
    <x v="1"/>
    <s v="USD"/>
    <n v="1533877200"/>
    <n v="1534050000"/>
    <b v="0"/>
    <b v="1"/>
    <x v="3"/>
    <x v="3"/>
  </r>
  <r>
    <n v="745"/>
    <s v="Hill, Mccann and Moore"/>
    <s v="Streamlined needs-based knowledge user"/>
    <n v="6900"/>
    <n v="2091"/>
    <n v="0.30304347826086958"/>
    <x v="0"/>
    <n v="34"/>
    <m/>
    <x v="1"/>
    <s v="USD"/>
    <n v="1275195600"/>
    <n v="1277528400"/>
    <b v="0"/>
    <b v="0"/>
    <x v="8"/>
    <x v="2"/>
  </r>
  <r>
    <n v="746"/>
    <s v="Edwards LLC"/>
    <s v="Automated system-worthy structure"/>
    <n v="55800"/>
    <n v="118580"/>
    <n v="2.1250896057347672"/>
    <x v="1"/>
    <n v="3388"/>
    <m/>
    <x v="1"/>
    <s v="USD"/>
    <n v="1318136400"/>
    <n v="1318568400"/>
    <b v="0"/>
    <b v="0"/>
    <x v="2"/>
    <x v="2"/>
  </r>
  <r>
    <n v="747"/>
    <s v="Greer and Sons"/>
    <s v="Secured clear-thinking intranet"/>
    <n v="4900"/>
    <n v="11214"/>
    <n v="2.2885714285714287"/>
    <x v="1"/>
    <n v="280"/>
    <m/>
    <x v="1"/>
    <s v="USD"/>
    <n v="1283403600"/>
    <n v="1284354000"/>
    <b v="0"/>
    <b v="0"/>
    <x v="3"/>
    <x v="3"/>
  </r>
  <r>
    <n v="748"/>
    <s v="Martinez PLC"/>
    <s v="Cloned actuating architecture"/>
    <n v="194900"/>
    <n v="68137"/>
    <n v="0.34959979476654696"/>
    <x v="3"/>
    <n v="614"/>
    <m/>
    <x v="1"/>
    <s v="USD"/>
    <n v="1267423200"/>
    <n v="1269579600"/>
    <b v="0"/>
    <b v="1"/>
    <x v="10"/>
    <x v="4"/>
  </r>
  <r>
    <n v="749"/>
    <s v="Hunter-Logan"/>
    <s v="Down-sized needs-based task-force"/>
    <n v="8600"/>
    <n v="13527"/>
    <n v="1.5729069767441861"/>
    <x v="1"/>
    <n v="366"/>
    <m/>
    <x v="6"/>
    <s v="EUR"/>
    <n v="1412744400"/>
    <n v="1413781200"/>
    <b v="0"/>
    <b v="1"/>
    <x v="8"/>
    <x v="2"/>
  </r>
  <r>
    <n v="750"/>
    <s v="Ramos and Sons"/>
    <s v="Extended responsive Internet solution"/>
    <n v="100"/>
    <n v="1"/>
    <n v="0.01"/>
    <x v="0"/>
    <n v="1"/>
    <m/>
    <x v="4"/>
    <s v="GBP"/>
    <n v="1277960400"/>
    <n v="1280120400"/>
    <b v="0"/>
    <b v="0"/>
    <x v="5"/>
    <x v="1"/>
  </r>
  <r>
    <n v="751"/>
    <s v="Lane-Barber"/>
    <s v="Universal value-added moderator"/>
    <n v="3600"/>
    <n v="8363"/>
    <n v="2.3230555555555554"/>
    <x v="1"/>
    <n v="270"/>
    <m/>
    <x v="1"/>
    <s v="USD"/>
    <n v="1458190800"/>
    <n v="1459486800"/>
    <b v="1"/>
    <b v="1"/>
    <x v="9"/>
    <x v="5"/>
  </r>
  <r>
    <n v="752"/>
    <s v="Lowery Group"/>
    <s v="Sharable motivating emulation"/>
    <n v="5800"/>
    <n v="5362"/>
    <n v="0.92448275862068963"/>
    <x v="3"/>
    <n v="114"/>
    <m/>
    <x v="1"/>
    <s v="USD"/>
    <n v="1280984400"/>
    <n v="1282539600"/>
    <b v="0"/>
    <b v="1"/>
    <x v="3"/>
    <x v="3"/>
  </r>
  <r>
    <n v="753"/>
    <s v="Guerrero-Griffin"/>
    <s v="Networked web-enabled product"/>
    <n v="4700"/>
    <n v="12065"/>
    <n v="2.5670212765957445"/>
    <x v="1"/>
    <n v="137"/>
    <m/>
    <x v="1"/>
    <s v="USD"/>
    <n v="1274590800"/>
    <n v="1275886800"/>
    <b v="0"/>
    <b v="0"/>
    <x v="14"/>
    <x v="7"/>
  </r>
  <r>
    <n v="754"/>
    <s v="Perez, Reed and Lee"/>
    <s v="Advanced dedicated encoding"/>
    <n v="70400"/>
    <n v="118603"/>
    <n v="1.6847017045454546"/>
    <x v="1"/>
    <n v="3205"/>
    <m/>
    <x v="1"/>
    <s v="USD"/>
    <n v="1351400400"/>
    <n v="1355983200"/>
    <b v="0"/>
    <b v="0"/>
    <x v="3"/>
    <x v="3"/>
  </r>
  <r>
    <n v="755"/>
    <s v="Chen, Pollard and Clarke"/>
    <s v="Stand-alone multi-state project"/>
    <n v="4500"/>
    <n v="7496"/>
    <n v="1.6657777777777778"/>
    <x v="1"/>
    <n v="288"/>
    <m/>
    <x v="3"/>
    <s v="DKK"/>
    <n v="1514354400"/>
    <n v="1515391200"/>
    <b v="0"/>
    <b v="1"/>
    <x v="3"/>
    <x v="3"/>
  </r>
  <r>
    <n v="756"/>
    <s v="Serrano, Gallagher and Griffith"/>
    <s v="Customizable bi-directional monitoring"/>
    <n v="1300"/>
    <n v="10037"/>
    <n v="7.7207692307692311"/>
    <x v="1"/>
    <n v="148"/>
    <m/>
    <x v="1"/>
    <s v="USD"/>
    <n v="1421733600"/>
    <n v="1422252000"/>
    <b v="0"/>
    <b v="0"/>
    <x v="3"/>
    <x v="3"/>
  </r>
  <r>
    <n v="757"/>
    <s v="Callahan-Gilbert"/>
    <s v="Profit-focused motivating function"/>
    <n v="1400"/>
    <n v="5696"/>
    <n v="4.0685714285714285"/>
    <x v="1"/>
    <n v="114"/>
    <m/>
    <x v="1"/>
    <s v="USD"/>
    <n v="1305176400"/>
    <n v="1305522000"/>
    <b v="0"/>
    <b v="0"/>
    <x v="6"/>
    <x v="4"/>
  </r>
  <r>
    <n v="758"/>
    <s v="Logan-Miranda"/>
    <s v="Proactive systemic firmware"/>
    <n v="29600"/>
    <n v="167005"/>
    <n v="5.6420608108108112"/>
    <x v="1"/>
    <n v="1518"/>
    <m/>
    <x v="0"/>
    <s v="CAD"/>
    <n v="1414126800"/>
    <n v="1414904400"/>
    <b v="0"/>
    <b v="0"/>
    <x v="1"/>
    <x v="1"/>
  </r>
  <r>
    <n v="759"/>
    <s v="Rodriguez PLC"/>
    <s v="Grass-roots upward-trending installation"/>
    <n v="167500"/>
    <n v="114615"/>
    <n v="0.6842686567164179"/>
    <x v="0"/>
    <n v="1274"/>
    <m/>
    <x v="1"/>
    <s v="USD"/>
    <n v="1517810400"/>
    <n v="1520402400"/>
    <b v="0"/>
    <b v="0"/>
    <x v="5"/>
    <x v="1"/>
  </r>
  <r>
    <n v="760"/>
    <s v="Smith-Kennedy"/>
    <s v="Virtual heuristic hub"/>
    <n v="48300"/>
    <n v="16592"/>
    <n v="0.34351966873706002"/>
    <x v="0"/>
    <n v="210"/>
    <m/>
    <x v="6"/>
    <s v="EUR"/>
    <n v="1564635600"/>
    <n v="1567141200"/>
    <b v="0"/>
    <b v="1"/>
    <x v="11"/>
    <x v="6"/>
  </r>
  <r>
    <n v="761"/>
    <s v="Mitchell-Lee"/>
    <s v="Customizable leadingedge model"/>
    <n v="2200"/>
    <n v="14420"/>
    <n v="6.5545454545454547"/>
    <x v="1"/>
    <n v="166"/>
    <m/>
    <x v="1"/>
    <s v="USD"/>
    <n v="1500699600"/>
    <n v="1501131600"/>
    <b v="0"/>
    <b v="0"/>
    <x v="1"/>
    <x v="1"/>
  </r>
  <r>
    <n v="762"/>
    <s v="Davis Ltd"/>
    <s v="Upgradable uniform service-desk"/>
    <n v="3500"/>
    <n v="6204"/>
    <n v="1.7725714285714285"/>
    <x v="1"/>
    <n v="100"/>
    <m/>
    <x v="2"/>
    <s v="AUD"/>
    <n v="1354082400"/>
    <n v="1355032800"/>
    <b v="0"/>
    <b v="0"/>
    <x v="17"/>
    <x v="1"/>
  </r>
  <r>
    <n v="763"/>
    <s v="Rowland PLC"/>
    <s v="Inverse client-driven product"/>
    <n v="5600"/>
    <n v="6338"/>
    <n v="1.1317857142857144"/>
    <x v="1"/>
    <n v="235"/>
    <m/>
    <x v="1"/>
    <s v="USD"/>
    <n v="1336453200"/>
    <n v="1339477200"/>
    <b v="0"/>
    <b v="1"/>
    <x v="3"/>
    <x v="3"/>
  </r>
  <r>
    <n v="764"/>
    <s v="Shaffer-Mason"/>
    <s v="Managed bandwidth-monitored system engine"/>
    <n v="1100"/>
    <n v="8010"/>
    <n v="7.2818181818181822"/>
    <x v="1"/>
    <n v="148"/>
    <m/>
    <x v="1"/>
    <s v="USD"/>
    <n v="1305262800"/>
    <n v="1305954000"/>
    <b v="0"/>
    <b v="0"/>
    <x v="1"/>
    <x v="1"/>
  </r>
  <r>
    <n v="765"/>
    <s v="Matthews LLC"/>
    <s v="Advanced transitional help-desk"/>
    <n v="3900"/>
    <n v="8125"/>
    <n v="2.0833333333333335"/>
    <x v="1"/>
    <n v="198"/>
    <m/>
    <x v="1"/>
    <s v="USD"/>
    <n v="1492232400"/>
    <n v="1494392400"/>
    <b v="1"/>
    <b v="1"/>
    <x v="7"/>
    <x v="1"/>
  </r>
  <r>
    <n v="766"/>
    <s v="Montgomery-Castro"/>
    <s v="De-engineered disintermediate encryption"/>
    <n v="43800"/>
    <n v="13653"/>
    <n v="0.31171232876712329"/>
    <x v="0"/>
    <n v="248"/>
    <m/>
    <x v="2"/>
    <s v="AUD"/>
    <n v="1537333200"/>
    <n v="1537419600"/>
    <b v="0"/>
    <b v="0"/>
    <x v="22"/>
    <x v="4"/>
  </r>
  <r>
    <n v="767"/>
    <s v="Hale, Pearson and Jenkins"/>
    <s v="Upgradable attitude-oriented project"/>
    <n v="97200"/>
    <n v="55372"/>
    <n v="0.56967078189300413"/>
    <x v="0"/>
    <n v="513"/>
    <m/>
    <x v="1"/>
    <s v="USD"/>
    <n v="1444107600"/>
    <n v="1447999200"/>
    <b v="0"/>
    <b v="0"/>
    <x v="18"/>
    <x v="5"/>
  </r>
  <r>
    <n v="768"/>
    <s v="Ramirez-Calderon"/>
    <s v="Fundamental zero tolerance alliance"/>
    <n v="4800"/>
    <n v="11088"/>
    <n v="2.31"/>
    <x v="1"/>
    <n v="150"/>
    <m/>
    <x v="1"/>
    <s v="USD"/>
    <n v="1386741600"/>
    <n v="1388037600"/>
    <b v="0"/>
    <b v="0"/>
    <x v="3"/>
    <x v="3"/>
  </r>
  <r>
    <n v="769"/>
    <s v="Johnson-Morales"/>
    <s v="Devolved 24hour forecast"/>
    <n v="125600"/>
    <n v="109106"/>
    <n v="0.86867834394904464"/>
    <x v="0"/>
    <n v="3410"/>
    <m/>
    <x v="1"/>
    <s v="USD"/>
    <n v="1376542800"/>
    <n v="1378789200"/>
    <b v="0"/>
    <b v="0"/>
    <x v="11"/>
    <x v="6"/>
  </r>
  <r>
    <n v="770"/>
    <s v="Mathis-Rodriguez"/>
    <s v="User-centric attitude-oriented intranet"/>
    <n v="4300"/>
    <n v="11642"/>
    <n v="2.7074418604651163"/>
    <x v="1"/>
    <n v="216"/>
    <m/>
    <x v="6"/>
    <s v="EUR"/>
    <n v="1397451600"/>
    <n v="1398056400"/>
    <b v="0"/>
    <b v="1"/>
    <x v="3"/>
    <x v="3"/>
  </r>
  <r>
    <n v="771"/>
    <s v="Smith, Mack and Williams"/>
    <s v="Self-enabling 5thgeneration paradigm"/>
    <n v="5600"/>
    <n v="2769"/>
    <n v="0.49446428571428569"/>
    <x v="3"/>
    <n v="26"/>
    <m/>
    <x v="1"/>
    <s v="USD"/>
    <n v="1548482400"/>
    <n v="1550815200"/>
    <b v="0"/>
    <b v="0"/>
    <x v="3"/>
    <x v="3"/>
  </r>
  <r>
    <n v="772"/>
    <s v="Johnson-Pace"/>
    <s v="Persistent 3rdgeneration moratorium"/>
    <n v="149600"/>
    <n v="169586"/>
    <n v="1.1335962566844919"/>
    <x v="1"/>
    <n v="5139"/>
    <m/>
    <x v="1"/>
    <s v="USD"/>
    <n v="1549692000"/>
    <n v="1550037600"/>
    <b v="0"/>
    <b v="0"/>
    <x v="7"/>
    <x v="1"/>
  </r>
  <r>
    <n v="773"/>
    <s v="Meza, Kirby and Patel"/>
    <s v="Cross-platform empowering project"/>
    <n v="53100"/>
    <n v="101185"/>
    <n v="1.9055555555555554"/>
    <x v="1"/>
    <n v="2353"/>
    <m/>
    <x v="1"/>
    <s v="USD"/>
    <n v="1492059600"/>
    <n v="1492923600"/>
    <b v="0"/>
    <b v="0"/>
    <x v="3"/>
    <x v="3"/>
  </r>
  <r>
    <n v="774"/>
    <s v="Gonzalez-Snow"/>
    <s v="Polarized user-facing interface"/>
    <n v="5000"/>
    <n v="6775"/>
    <n v="1.355"/>
    <x v="1"/>
    <n v="78"/>
    <m/>
    <x v="6"/>
    <s v="EUR"/>
    <n v="1463979600"/>
    <n v="1467522000"/>
    <b v="0"/>
    <b v="0"/>
    <x v="2"/>
    <x v="2"/>
  </r>
  <r>
    <n v="775"/>
    <s v="Murphy LLC"/>
    <s v="Customer-focused non-volatile framework"/>
    <n v="9400"/>
    <n v="968"/>
    <n v="0.10297872340425532"/>
    <x v="0"/>
    <n v="10"/>
    <m/>
    <x v="1"/>
    <s v="USD"/>
    <n v="1415253600"/>
    <n v="1416117600"/>
    <b v="0"/>
    <b v="0"/>
    <x v="1"/>
    <x v="1"/>
  </r>
  <r>
    <n v="776"/>
    <s v="Taylor-Rowe"/>
    <s v="Synchronized multimedia frame"/>
    <n v="110800"/>
    <n v="72623"/>
    <n v="0.65544223826714798"/>
    <x v="0"/>
    <n v="2201"/>
    <m/>
    <x v="1"/>
    <s v="USD"/>
    <n v="1562216400"/>
    <n v="1563771600"/>
    <b v="0"/>
    <b v="0"/>
    <x v="3"/>
    <x v="3"/>
  </r>
  <r>
    <n v="777"/>
    <s v="Henderson Ltd"/>
    <s v="Open-architected stable algorithm"/>
    <n v="93800"/>
    <n v="45987"/>
    <n v="0.49026652452025588"/>
    <x v="0"/>
    <n v="676"/>
    <m/>
    <x v="1"/>
    <s v="USD"/>
    <n v="1316754000"/>
    <n v="1319259600"/>
    <b v="0"/>
    <b v="0"/>
    <x v="3"/>
    <x v="3"/>
  </r>
  <r>
    <n v="778"/>
    <s v="Moss-Guzman"/>
    <s v="Cross-platform optimizing website"/>
    <n v="1300"/>
    <n v="10243"/>
    <n v="7.8792307692307695"/>
    <x v="1"/>
    <n v="174"/>
    <m/>
    <x v="5"/>
    <s v="CHF"/>
    <n v="1313211600"/>
    <n v="1313643600"/>
    <b v="0"/>
    <b v="0"/>
    <x v="10"/>
    <x v="4"/>
  </r>
  <r>
    <n v="779"/>
    <s v="Webb Group"/>
    <s v="Public-key actuating projection"/>
    <n v="108700"/>
    <n v="87293"/>
    <n v="0.80306347746090156"/>
    <x v="0"/>
    <n v="831"/>
    <m/>
    <x v="1"/>
    <s v="USD"/>
    <n v="1439528400"/>
    <n v="1440306000"/>
    <b v="0"/>
    <b v="1"/>
    <x v="3"/>
    <x v="3"/>
  </r>
  <r>
    <n v="780"/>
    <s v="Brooks-Rodriguez"/>
    <s v="Implemented intangible instruction set"/>
    <n v="5100"/>
    <n v="5421"/>
    <n v="1.0629411764705883"/>
    <x v="1"/>
    <n v="164"/>
    <m/>
    <x v="1"/>
    <s v="USD"/>
    <n v="1469163600"/>
    <n v="1470805200"/>
    <b v="0"/>
    <b v="1"/>
    <x v="6"/>
    <x v="4"/>
  </r>
  <r>
    <n v="781"/>
    <s v="Thomas Ltd"/>
    <s v="Cross-group interactive architecture"/>
    <n v="8700"/>
    <n v="4414"/>
    <n v="0.50735632183908042"/>
    <x v="3"/>
    <n v="56"/>
    <m/>
    <x v="5"/>
    <s v="CHF"/>
    <n v="1288501200"/>
    <n v="1292911200"/>
    <b v="0"/>
    <b v="0"/>
    <x v="3"/>
    <x v="3"/>
  </r>
  <r>
    <n v="782"/>
    <s v="Williams and Sons"/>
    <s v="Centralized asymmetric framework"/>
    <n v="5100"/>
    <n v="10981"/>
    <n v="2.153137254901961"/>
    <x v="1"/>
    <n v="161"/>
    <m/>
    <x v="1"/>
    <s v="USD"/>
    <n v="1298959200"/>
    <n v="1301374800"/>
    <b v="0"/>
    <b v="1"/>
    <x v="10"/>
    <x v="4"/>
  </r>
  <r>
    <n v="783"/>
    <s v="Vega, Chan and Carney"/>
    <s v="Down-sized systematic utilization"/>
    <n v="7400"/>
    <n v="10451"/>
    <n v="1.4122972972972974"/>
    <x v="1"/>
    <n v="138"/>
    <m/>
    <x v="1"/>
    <s v="USD"/>
    <n v="1387260000"/>
    <n v="1387864800"/>
    <b v="0"/>
    <b v="0"/>
    <x v="1"/>
    <x v="1"/>
  </r>
  <r>
    <n v="784"/>
    <s v="Byrd Group"/>
    <s v="Profound fault-tolerant model"/>
    <n v="88900"/>
    <n v="102535"/>
    <n v="1.1533745781777278"/>
    <x v="1"/>
    <n v="3308"/>
    <m/>
    <x v="1"/>
    <s v="USD"/>
    <n v="1457244000"/>
    <n v="1458190800"/>
    <b v="0"/>
    <b v="0"/>
    <x v="2"/>
    <x v="2"/>
  </r>
  <r>
    <n v="785"/>
    <s v="Peterson, Fletcher and Sanchez"/>
    <s v="Multi-channeled bi-directional moratorium"/>
    <n v="6700"/>
    <n v="12939"/>
    <n v="1.9311940298507462"/>
    <x v="1"/>
    <n v="127"/>
    <m/>
    <x v="2"/>
    <s v="AUD"/>
    <n v="1556341200"/>
    <n v="1559278800"/>
    <b v="0"/>
    <b v="1"/>
    <x v="10"/>
    <x v="4"/>
  </r>
  <r>
    <n v="786"/>
    <s v="Smith-Brown"/>
    <s v="Object-based content-based ability"/>
    <n v="1500"/>
    <n v="10946"/>
    <n v="7.2973333333333334"/>
    <x v="1"/>
    <n v="207"/>
    <m/>
    <x v="6"/>
    <s v="EUR"/>
    <n v="1522126800"/>
    <n v="1522731600"/>
    <b v="0"/>
    <b v="1"/>
    <x v="17"/>
    <x v="1"/>
  </r>
  <r>
    <n v="787"/>
    <s v="Vance-Glover"/>
    <s v="Progressive coherent secured line"/>
    <n v="61200"/>
    <n v="60994"/>
    <n v="0.99663398692810456"/>
    <x v="0"/>
    <n v="859"/>
    <m/>
    <x v="0"/>
    <s v="CAD"/>
    <n v="1305954000"/>
    <n v="1306731600"/>
    <b v="0"/>
    <b v="0"/>
    <x v="1"/>
    <x v="1"/>
  </r>
  <r>
    <n v="788"/>
    <s v="Joyce PLC"/>
    <s v="Synchronized directional capability"/>
    <n v="3600"/>
    <n v="3174"/>
    <n v="0.88166666666666671"/>
    <x v="2"/>
    <n v="31"/>
    <m/>
    <x v="1"/>
    <s v="USD"/>
    <n v="1350709200"/>
    <n v="1352527200"/>
    <b v="0"/>
    <b v="0"/>
    <x v="10"/>
    <x v="4"/>
  </r>
  <r>
    <n v="789"/>
    <s v="Kennedy-Miller"/>
    <s v="Cross-platform composite migration"/>
    <n v="9000"/>
    <n v="3351"/>
    <n v="0.37233333333333335"/>
    <x v="0"/>
    <n v="45"/>
    <m/>
    <x v="1"/>
    <s v="USD"/>
    <n v="1401166800"/>
    <n v="1404363600"/>
    <b v="0"/>
    <b v="0"/>
    <x v="3"/>
    <x v="3"/>
  </r>
  <r>
    <n v="790"/>
    <s v="White-Obrien"/>
    <s v="Operative local pricing structure"/>
    <n v="185900"/>
    <n v="56774"/>
    <n v="0.30540075309306081"/>
    <x v="3"/>
    <n v="1113"/>
    <m/>
    <x v="1"/>
    <s v="USD"/>
    <n v="1266127200"/>
    <n v="1266645600"/>
    <b v="0"/>
    <b v="0"/>
    <x v="3"/>
    <x v="3"/>
  </r>
  <r>
    <n v="791"/>
    <s v="Stafford, Hess and Raymond"/>
    <s v="Optional web-enabled extranet"/>
    <n v="2100"/>
    <n v="540"/>
    <n v="0.25714285714285712"/>
    <x v="0"/>
    <n v="6"/>
    <m/>
    <x v="1"/>
    <s v="USD"/>
    <n v="1481436000"/>
    <n v="1482818400"/>
    <b v="0"/>
    <b v="0"/>
    <x v="0"/>
    <x v="0"/>
  </r>
  <r>
    <n v="792"/>
    <s v="Jordan, Schneider and Hall"/>
    <s v="Reduced 6thgeneration intranet"/>
    <n v="2000"/>
    <n v="680"/>
    <n v="0.34"/>
    <x v="0"/>
    <n v="7"/>
    <m/>
    <x v="1"/>
    <s v="USD"/>
    <n v="1372222800"/>
    <n v="1374642000"/>
    <b v="0"/>
    <b v="1"/>
    <x v="3"/>
    <x v="3"/>
  </r>
  <r>
    <n v="793"/>
    <s v="Rodriguez, Cox and Rodriguez"/>
    <s v="Networked disintermediate leverage"/>
    <n v="1100"/>
    <n v="13045"/>
    <n v="11.859090909090909"/>
    <x v="1"/>
    <n v="181"/>
    <m/>
    <x v="5"/>
    <s v="CHF"/>
    <n v="1372136400"/>
    <n v="1372482000"/>
    <b v="0"/>
    <b v="0"/>
    <x v="9"/>
    <x v="5"/>
  </r>
  <r>
    <n v="794"/>
    <s v="Welch Inc"/>
    <s v="Optional optimal website"/>
    <n v="6600"/>
    <n v="8276"/>
    <n v="1.2539393939393939"/>
    <x v="1"/>
    <n v="110"/>
    <m/>
    <x v="1"/>
    <s v="USD"/>
    <n v="1513922400"/>
    <n v="1514959200"/>
    <b v="0"/>
    <b v="0"/>
    <x v="1"/>
    <x v="1"/>
  </r>
  <r>
    <n v="795"/>
    <s v="Vasquez Inc"/>
    <s v="Stand-alone asynchronous functionalities"/>
    <n v="7100"/>
    <n v="1022"/>
    <n v="0.14394366197183098"/>
    <x v="0"/>
    <n v="31"/>
    <m/>
    <x v="1"/>
    <s v="USD"/>
    <n v="1477976400"/>
    <n v="1478235600"/>
    <b v="0"/>
    <b v="0"/>
    <x v="6"/>
    <x v="4"/>
  </r>
  <r>
    <n v="796"/>
    <s v="Freeman-Ferguson"/>
    <s v="Profound full-range open system"/>
    <n v="7800"/>
    <n v="4275"/>
    <n v="0.54807692307692313"/>
    <x v="0"/>
    <n v="78"/>
    <m/>
    <x v="1"/>
    <s v="USD"/>
    <n v="1407474000"/>
    <n v="1408078800"/>
    <b v="0"/>
    <b v="1"/>
    <x v="20"/>
    <x v="6"/>
  </r>
  <r>
    <n v="797"/>
    <s v="Houston, Moore and Rogers"/>
    <s v="Optional tangible utilization"/>
    <n v="7600"/>
    <n v="8332"/>
    <n v="1.0963157894736841"/>
    <x v="1"/>
    <n v="185"/>
    <m/>
    <x v="1"/>
    <s v="USD"/>
    <n v="1546149600"/>
    <n v="1548136800"/>
    <b v="0"/>
    <b v="0"/>
    <x v="2"/>
    <x v="2"/>
  </r>
  <r>
    <n v="798"/>
    <s v="Small-Fuentes"/>
    <s v="Seamless maximized product"/>
    <n v="3400"/>
    <n v="6408"/>
    <n v="1.8847058823529412"/>
    <x v="1"/>
    <n v="121"/>
    <m/>
    <x v="1"/>
    <s v="USD"/>
    <n v="1338440400"/>
    <n v="1340859600"/>
    <b v="0"/>
    <b v="1"/>
    <x v="3"/>
    <x v="3"/>
  </r>
  <r>
    <n v="799"/>
    <s v="Reid-Day"/>
    <s v="Devolved tertiary time-frame"/>
    <n v="84500"/>
    <n v="73522"/>
    <n v="0.87008284023668636"/>
    <x v="0"/>
    <n v="1225"/>
    <m/>
    <x v="4"/>
    <s v="GBP"/>
    <n v="1454133600"/>
    <n v="1454479200"/>
    <b v="0"/>
    <b v="0"/>
    <x v="3"/>
    <x v="3"/>
  </r>
  <r>
    <n v="800"/>
    <s v="Wallace LLC"/>
    <s v="Centralized regional function"/>
    <n v="100"/>
    <n v="1"/>
    <n v="0.01"/>
    <x v="0"/>
    <n v="1"/>
    <m/>
    <x v="5"/>
    <s v="CHF"/>
    <n v="1434085200"/>
    <n v="1434430800"/>
    <b v="0"/>
    <b v="0"/>
    <x v="1"/>
    <x v="1"/>
  </r>
  <r>
    <n v="801"/>
    <s v="Olson-Bishop"/>
    <s v="User-friendly high-level initiative"/>
    <n v="2300"/>
    <n v="4667"/>
    <n v="2.0291304347826089"/>
    <x v="1"/>
    <n v="106"/>
    <m/>
    <x v="1"/>
    <s v="USD"/>
    <n v="1577772000"/>
    <n v="1579672800"/>
    <b v="0"/>
    <b v="1"/>
    <x v="14"/>
    <x v="7"/>
  </r>
  <r>
    <n v="802"/>
    <s v="Rodriguez, Anderson and Porter"/>
    <s v="Reverse-engineered zero-defect infrastructure"/>
    <n v="6200"/>
    <n v="12216"/>
    <n v="1.9703225806451612"/>
    <x v="1"/>
    <n v="142"/>
    <m/>
    <x v="1"/>
    <s v="USD"/>
    <n v="1562216400"/>
    <n v="1562389200"/>
    <b v="0"/>
    <b v="0"/>
    <x v="14"/>
    <x v="7"/>
  </r>
  <r>
    <n v="803"/>
    <s v="Perez, Brown and Meyers"/>
    <s v="Stand-alone background customer loyalty"/>
    <n v="6100"/>
    <n v="6527"/>
    <n v="1.07"/>
    <x v="1"/>
    <n v="233"/>
    <m/>
    <x v="1"/>
    <s v="USD"/>
    <n v="1548568800"/>
    <n v="1551506400"/>
    <b v="0"/>
    <b v="0"/>
    <x v="3"/>
    <x v="3"/>
  </r>
  <r>
    <n v="804"/>
    <s v="English-Mccullough"/>
    <s v="Business-focused discrete software"/>
    <n v="2600"/>
    <n v="6987"/>
    <n v="2.6873076923076922"/>
    <x v="1"/>
    <n v="218"/>
    <m/>
    <x v="1"/>
    <s v="USD"/>
    <n v="1514872800"/>
    <n v="1516600800"/>
    <b v="0"/>
    <b v="0"/>
    <x v="1"/>
    <x v="1"/>
  </r>
  <r>
    <n v="805"/>
    <s v="Smith-Nguyen"/>
    <s v="Advanced intermediate Graphic Interface"/>
    <n v="9700"/>
    <n v="4932"/>
    <n v="0.50845360824742269"/>
    <x v="0"/>
    <n v="67"/>
    <m/>
    <x v="2"/>
    <s v="AUD"/>
    <n v="1416031200"/>
    <n v="1420437600"/>
    <b v="0"/>
    <b v="0"/>
    <x v="4"/>
    <x v="4"/>
  </r>
  <r>
    <n v="806"/>
    <s v="Harmon-Madden"/>
    <s v="Adaptive holistic hub"/>
    <n v="700"/>
    <n v="8262"/>
    <n v="11.802857142857142"/>
    <x v="1"/>
    <n v="76"/>
    <m/>
    <x v="1"/>
    <s v="USD"/>
    <n v="1330927200"/>
    <n v="1332997200"/>
    <b v="0"/>
    <b v="1"/>
    <x v="6"/>
    <x v="4"/>
  </r>
  <r>
    <n v="807"/>
    <s v="Walker-Taylor"/>
    <s v="Automated uniform concept"/>
    <n v="700"/>
    <n v="1848"/>
    <n v="2.64"/>
    <x v="1"/>
    <n v="43"/>
    <m/>
    <x v="1"/>
    <s v="USD"/>
    <n v="1571115600"/>
    <n v="1574920800"/>
    <b v="0"/>
    <b v="1"/>
    <x v="3"/>
    <x v="3"/>
  </r>
  <r>
    <n v="808"/>
    <s v="Harris, Medina and Mitchell"/>
    <s v="Enhanced regional flexibility"/>
    <n v="5200"/>
    <n v="1583"/>
    <n v="0.30442307692307691"/>
    <x v="0"/>
    <n v="19"/>
    <m/>
    <x v="1"/>
    <s v="USD"/>
    <n v="1463461200"/>
    <n v="1464930000"/>
    <b v="0"/>
    <b v="0"/>
    <x v="0"/>
    <x v="0"/>
  </r>
  <r>
    <n v="809"/>
    <s v="Williams and Sons"/>
    <s v="Public-key bottom-line algorithm"/>
    <n v="140800"/>
    <n v="88536"/>
    <n v="0.62880681818181816"/>
    <x v="0"/>
    <n v="2108"/>
    <m/>
    <x v="5"/>
    <s v="CHF"/>
    <n v="1344920400"/>
    <n v="1345006800"/>
    <b v="0"/>
    <b v="0"/>
    <x v="4"/>
    <x v="4"/>
  </r>
  <r>
    <n v="810"/>
    <s v="Ball-Fisher"/>
    <s v="Multi-layered intangible instruction set"/>
    <n v="6400"/>
    <n v="12360"/>
    <n v="1.9312499999999999"/>
    <x v="1"/>
    <n v="221"/>
    <m/>
    <x v="1"/>
    <s v="USD"/>
    <n v="1511848800"/>
    <n v="1512712800"/>
    <b v="0"/>
    <b v="1"/>
    <x v="3"/>
    <x v="3"/>
  </r>
  <r>
    <n v="811"/>
    <s v="Page, Holt and Mack"/>
    <s v="Fundamental methodical emulation"/>
    <n v="92500"/>
    <n v="71320"/>
    <n v="0.77102702702702708"/>
    <x v="0"/>
    <n v="679"/>
    <m/>
    <x v="1"/>
    <s v="USD"/>
    <n v="1452319200"/>
    <n v="1452492000"/>
    <b v="0"/>
    <b v="1"/>
    <x v="11"/>
    <x v="6"/>
  </r>
  <r>
    <n v="812"/>
    <s v="Landry Group"/>
    <s v="Expanded value-added hardware"/>
    <n v="59700"/>
    <n v="134640"/>
    <n v="2.2552763819095478"/>
    <x v="1"/>
    <n v="2805"/>
    <m/>
    <x v="0"/>
    <s v="CAD"/>
    <n v="1523854800"/>
    <n v="1524286800"/>
    <b v="0"/>
    <b v="0"/>
    <x v="9"/>
    <x v="5"/>
  </r>
  <r>
    <n v="813"/>
    <s v="Buckley Group"/>
    <s v="Diverse high-level attitude"/>
    <n v="3200"/>
    <n v="7661"/>
    <n v="2.3940625"/>
    <x v="1"/>
    <n v="68"/>
    <m/>
    <x v="1"/>
    <s v="USD"/>
    <n v="1346043600"/>
    <n v="1346907600"/>
    <b v="0"/>
    <b v="0"/>
    <x v="11"/>
    <x v="6"/>
  </r>
  <r>
    <n v="814"/>
    <s v="Vincent PLC"/>
    <s v="Visionary 24hour analyzer"/>
    <n v="3200"/>
    <n v="2950"/>
    <n v="0.921875"/>
    <x v="0"/>
    <n v="36"/>
    <m/>
    <x v="3"/>
    <s v="DKK"/>
    <n v="1464325200"/>
    <n v="1464498000"/>
    <b v="0"/>
    <b v="1"/>
    <x v="1"/>
    <x v="1"/>
  </r>
  <r>
    <n v="815"/>
    <s v="Watson-Douglas"/>
    <s v="Centralized bandwidth-monitored leverage"/>
    <n v="9000"/>
    <n v="11721"/>
    <n v="1.3023333333333333"/>
    <x v="1"/>
    <n v="183"/>
    <m/>
    <x v="0"/>
    <s v="CAD"/>
    <n v="1511935200"/>
    <n v="1514181600"/>
    <b v="0"/>
    <b v="0"/>
    <x v="1"/>
    <x v="1"/>
  </r>
  <r>
    <n v="816"/>
    <s v="Jones, Casey and Jones"/>
    <s v="Ergonomic mission-critical moratorium"/>
    <n v="2300"/>
    <n v="14150"/>
    <n v="6.1521739130434785"/>
    <x v="1"/>
    <n v="133"/>
    <m/>
    <x v="1"/>
    <s v="USD"/>
    <n v="1392012000"/>
    <n v="1392184800"/>
    <b v="1"/>
    <b v="1"/>
    <x v="3"/>
    <x v="3"/>
  </r>
  <r>
    <n v="817"/>
    <s v="Alvarez-Bauer"/>
    <s v="Front-line intermediate moderator"/>
    <n v="51300"/>
    <n v="189192"/>
    <n v="3.687953216374269"/>
    <x v="1"/>
    <n v="2489"/>
    <m/>
    <x v="6"/>
    <s v="EUR"/>
    <n v="1556946000"/>
    <n v="1559365200"/>
    <b v="0"/>
    <b v="1"/>
    <x v="9"/>
    <x v="5"/>
  </r>
  <r>
    <n v="818"/>
    <s v="Martinez LLC"/>
    <s v="Automated local secured line"/>
    <n v="700"/>
    <n v="7664"/>
    <n v="10.948571428571428"/>
    <x v="1"/>
    <n v="69"/>
    <m/>
    <x v="1"/>
    <s v="USD"/>
    <n v="1548050400"/>
    <n v="1549173600"/>
    <b v="0"/>
    <b v="1"/>
    <x v="3"/>
    <x v="3"/>
  </r>
  <r>
    <n v="819"/>
    <s v="Buck-Khan"/>
    <s v="Integrated bandwidth-monitored alliance"/>
    <n v="8900"/>
    <n v="4509"/>
    <n v="0.50662921348314605"/>
    <x v="0"/>
    <n v="47"/>
    <m/>
    <x v="1"/>
    <s v="USD"/>
    <n v="1353736800"/>
    <n v="1355032800"/>
    <b v="1"/>
    <b v="0"/>
    <x v="11"/>
    <x v="6"/>
  </r>
  <r>
    <n v="820"/>
    <s v="Valdez, Williams and Meyer"/>
    <s v="Cross-group heuristic forecast"/>
    <n v="1500"/>
    <n v="12009"/>
    <n v="8.0060000000000002"/>
    <x v="1"/>
    <n v="279"/>
    <m/>
    <x v="4"/>
    <s v="GBP"/>
    <n v="1532840400"/>
    <n v="1533963600"/>
    <b v="0"/>
    <b v="1"/>
    <x v="1"/>
    <x v="1"/>
  </r>
  <r>
    <n v="821"/>
    <s v="Alvarez-Andrews"/>
    <s v="Extended impactful secured line"/>
    <n v="4900"/>
    <n v="14273"/>
    <n v="2.9128571428571428"/>
    <x v="1"/>
    <n v="210"/>
    <m/>
    <x v="1"/>
    <s v="USD"/>
    <n v="1488261600"/>
    <n v="1489381200"/>
    <b v="0"/>
    <b v="0"/>
    <x v="4"/>
    <x v="4"/>
  </r>
  <r>
    <n v="822"/>
    <s v="Stewart and Sons"/>
    <s v="Distributed optimizing protocol"/>
    <n v="54000"/>
    <n v="188982"/>
    <n v="3.4996666666666667"/>
    <x v="1"/>
    <n v="2100"/>
    <m/>
    <x v="1"/>
    <s v="USD"/>
    <n v="1393567200"/>
    <n v="1395032400"/>
    <b v="0"/>
    <b v="0"/>
    <x v="1"/>
    <x v="1"/>
  </r>
  <r>
    <n v="823"/>
    <s v="Dyer Inc"/>
    <s v="Secured well-modulated system engine"/>
    <n v="4100"/>
    <n v="14640"/>
    <n v="3.5707317073170732"/>
    <x v="1"/>
    <n v="252"/>
    <m/>
    <x v="1"/>
    <s v="USD"/>
    <n v="1410325200"/>
    <n v="1412485200"/>
    <b v="1"/>
    <b v="1"/>
    <x v="1"/>
    <x v="1"/>
  </r>
  <r>
    <n v="824"/>
    <s v="Anderson, Williams and Cox"/>
    <s v="Streamlined national benchmark"/>
    <n v="85000"/>
    <n v="107516"/>
    <n v="1.2648941176470587"/>
    <x v="1"/>
    <n v="1280"/>
    <m/>
    <x v="1"/>
    <s v="USD"/>
    <n v="1276923600"/>
    <n v="1279688400"/>
    <b v="0"/>
    <b v="1"/>
    <x v="9"/>
    <x v="5"/>
  </r>
  <r>
    <n v="825"/>
    <s v="Solomon PLC"/>
    <s v="Open-architected 24/7 infrastructure"/>
    <n v="3600"/>
    <n v="13950"/>
    <n v="3.875"/>
    <x v="1"/>
    <n v="157"/>
    <m/>
    <x v="4"/>
    <s v="GBP"/>
    <n v="1500958800"/>
    <n v="1501995600"/>
    <b v="0"/>
    <b v="0"/>
    <x v="12"/>
    <x v="4"/>
  </r>
  <r>
    <n v="826"/>
    <s v="Miller-Hubbard"/>
    <s v="Digitized 6thgeneration Local Area Network"/>
    <n v="2800"/>
    <n v="12797"/>
    <n v="4.5703571428571426"/>
    <x v="1"/>
    <n v="194"/>
    <m/>
    <x v="1"/>
    <s v="USD"/>
    <n v="1292220000"/>
    <n v="1294639200"/>
    <b v="0"/>
    <b v="1"/>
    <x v="3"/>
    <x v="3"/>
  </r>
  <r>
    <n v="827"/>
    <s v="Miranda, Martinez and Lowery"/>
    <s v="Innovative actuating artificial intelligence"/>
    <n v="2300"/>
    <n v="6134"/>
    <n v="2.6669565217391304"/>
    <x v="1"/>
    <n v="82"/>
    <m/>
    <x v="2"/>
    <s v="AUD"/>
    <n v="1304398800"/>
    <n v="1305435600"/>
    <b v="0"/>
    <b v="1"/>
    <x v="6"/>
    <x v="4"/>
  </r>
  <r>
    <n v="828"/>
    <s v="Munoz, Cherry and Bell"/>
    <s v="Cross-platform reciprocal budgetary management"/>
    <n v="7100"/>
    <n v="4899"/>
    <n v="0.69"/>
    <x v="0"/>
    <n v="70"/>
    <m/>
    <x v="1"/>
    <s v="USD"/>
    <n v="1535432400"/>
    <n v="1537592400"/>
    <b v="0"/>
    <b v="0"/>
    <x v="3"/>
    <x v="3"/>
  </r>
  <r>
    <n v="829"/>
    <s v="Baker-Higgins"/>
    <s v="Vision-oriented scalable portal"/>
    <n v="9600"/>
    <n v="4929"/>
    <n v="0.51343749999999999"/>
    <x v="0"/>
    <n v="154"/>
    <m/>
    <x v="1"/>
    <s v="USD"/>
    <n v="1433826000"/>
    <n v="1435122000"/>
    <b v="0"/>
    <b v="0"/>
    <x v="3"/>
    <x v="3"/>
  </r>
  <r>
    <n v="830"/>
    <s v="Johnson, Turner and Carroll"/>
    <s v="Persevering zero administration knowledge user"/>
    <n v="121600"/>
    <n v="1424"/>
    <n v="1.1710526315789473E-2"/>
    <x v="0"/>
    <n v="22"/>
    <m/>
    <x v="1"/>
    <s v="USD"/>
    <n v="1514959200"/>
    <n v="1520056800"/>
    <b v="0"/>
    <b v="0"/>
    <x v="3"/>
    <x v="3"/>
  </r>
  <r>
    <n v="831"/>
    <s v="Ward PLC"/>
    <s v="Front-line bottom-line Graphic Interface"/>
    <n v="97100"/>
    <n v="105817"/>
    <n v="1.089773429454171"/>
    <x v="1"/>
    <n v="4233"/>
    <m/>
    <x v="1"/>
    <s v="USD"/>
    <n v="1332738000"/>
    <n v="1335675600"/>
    <b v="0"/>
    <b v="0"/>
    <x v="14"/>
    <x v="7"/>
  </r>
  <r>
    <n v="832"/>
    <s v="Bradley, Beck and Mayo"/>
    <s v="Synergized fault-tolerant hierarchy"/>
    <n v="43200"/>
    <n v="136156"/>
    <n v="3.1517592592592591"/>
    <x v="1"/>
    <n v="1297"/>
    <m/>
    <x v="3"/>
    <s v="DKK"/>
    <n v="1445490000"/>
    <n v="1448431200"/>
    <b v="1"/>
    <b v="0"/>
    <x v="18"/>
    <x v="5"/>
  </r>
  <r>
    <n v="833"/>
    <s v="Levine, Martin and Hernandez"/>
    <s v="Expanded asynchronous groupware"/>
    <n v="6800"/>
    <n v="10723"/>
    <n v="1.5769117647058823"/>
    <x v="1"/>
    <n v="165"/>
    <m/>
    <x v="3"/>
    <s v="DKK"/>
    <n v="1297663200"/>
    <n v="1298613600"/>
    <b v="0"/>
    <b v="0"/>
    <x v="18"/>
    <x v="5"/>
  </r>
  <r>
    <n v="834"/>
    <s v="Gallegos, Wagner and Gaines"/>
    <s v="Expanded fault-tolerant emulation"/>
    <n v="7300"/>
    <n v="11228"/>
    <n v="1.5380821917808218"/>
    <x v="1"/>
    <n v="119"/>
    <m/>
    <x v="1"/>
    <s v="USD"/>
    <n v="1371963600"/>
    <n v="1372482000"/>
    <b v="0"/>
    <b v="0"/>
    <x v="3"/>
    <x v="3"/>
  </r>
  <r>
    <n v="835"/>
    <s v="Hodges, Smith and Kelly"/>
    <s v="Future-proofed 24hour model"/>
    <n v="86200"/>
    <n v="77355"/>
    <n v="0.89738979118329465"/>
    <x v="0"/>
    <n v="1758"/>
    <m/>
    <x v="1"/>
    <s v="USD"/>
    <n v="1425103200"/>
    <n v="1425621600"/>
    <b v="0"/>
    <b v="0"/>
    <x v="2"/>
    <x v="2"/>
  </r>
  <r>
    <n v="836"/>
    <s v="Macias Inc"/>
    <s v="Optimized didactic intranet"/>
    <n v="8100"/>
    <n v="6086"/>
    <n v="0.75135802469135804"/>
    <x v="0"/>
    <n v="94"/>
    <m/>
    <x v="1"/>
    <s v="USD"/>
    <n v="1265349600"/>
    <n v="1266300000"/>
    <b v="0"/>
    <b v="0"/>
    <x v="7"/>
    <x v="1"/>
  </r>
  <r>
    <n v="837"/>
    <s v="Cook-Ortiz"/>
    <s v="Right-sized dedicated standardization"/>
    <n v="17700"/>
    <n v="150960"/>
    <n v="8.5288135593220336"/>
    <x v="1"/>
    <n v="1797"/>
    <m/>
    <x v="1"/>
    <s v="USD"/>
    <n v="1301202000"/>
    <n v="1305867600"/>
    <b v="0"/>
    <b v="0"/>
    <x v="17"/>
    <x v="1"/>
  </r>
  <r>
    <n v="838"/>
    <s v="Jordan-Fischer"/>
    <s v="Vision-oriented high-level extranet"/>
    <n v="6400"/>
    <n v="8890"/>
    <n v="1.3890625000000001"/>
    <x v="1"/>
    <n v="261"/>
    <m/>
    <x v="1"/>
    <s v="USD"/>
    <n v="1538024400"/>
    <n v="1538802000"/>
    <b v="0"/>
    <b v="0"/>
    <x v="3"/>
    <x v="3"/>
  </r>
  <r>
    <n v="839"/>
    <s v="Pierce-Ramirez"/>
    <s v="Organized scalable initiative"/>
    <n v="7700"/>
    <n v="14644"/>
    <n v="1.9018181818181819"/>
    <x v="1"/>
    <n v="157"/>
    <m/>
    <x v="1"/>
    <s v="USD"/>
    <n v="1395032400"/>
    <n v="1398920400"/>
    <b v="0"/>
    <b v="1"/>
    <x v="4"/>
    <x v="4"/>
  </r>
  <r>
    <n v="840"/>
    <s v="Howell and Sons"/>
    <s v="Enhanced regional moderator"/>
    <n v="116300"/>
    <n v="116583"/>
    <n v="1.0024333619948409"/>
    <x v="1"/>
    <n v="3533"/>
    <m/>
    <x v="1"/>
    <s v="USD"/>
    <n v="1405486800"/>
    <n v="1405659600"/>
    <b v="0"/>
    <b v="1"/>
    <x v="3"/>
    <x v="3"/>
  </r>
  <r>
    <n v="841"/>
    <s v="Garcia, Dunn and Richardson"/>
    <s v="Automated even-keeled emulation"/>
    <n v="9100"/>
    <n v="12991"/>
    <n v="1.4275824175824177"/>
    <x v="1"/>
    <n v="155"/>
    <m/>
    <x v="1"/>
    <s v="USD"/>
    <n v="1455861600"/>
    <n v="1457244000"/>
    <b v="0"/>
    <b v="0"/>
    <x v="2"/>
    <x v="2"/>
  </r>
  <r>
    <n v="842"/>
    <s v="Lawson and Sons"/>
    <s v="Reverse-engineered multi-tasking product"/>
    <n v="1500"/>
    <n v="8447"/>
    <n v="5.6313333333333331"/>
    <x v="1"/>
    <n v="132"/>
    <m/>
    <x v="6"/>
    <s v="EUR"/>
    <n v="1529038800"/>
    <n v="1529298000"/>
    <b v="0"/>
    <b v="0"/>
    <x v="8"/>
    <x v="2"/>
  </r>
  <r>
    <n v="843"/>
    <s v="Porter-Hicks"/>
    <s v="De-engineered next generation parallelism"/>
    <n v="8800"/>
    <n v="2703"/>
    <n v="0.30715909090909088"/>
    <x v="0"/>
    <n v="33"/>
    <m/>
    <x v="1"/>
    <s v="USD"/>
    <n v="1535259600"/>
    <n v="1535778000"/>
    <b v="0"/>
    <b v="0"/>
    <x v="14"/>
    <x v="7"/>
  </r>
  <r>
    <n v="844"/>
    <s v="Rodriguez-Hansen"/>
    <s v="Intuitive cohesive groupware"/>
    <n v="8800"/>
    <n v="8747"/>
    <n v="0.99397727272727276"/>
    <x v="3"/>
    <n v="94"/>
    <m/>
    <x v="1"/>
    <s v="USD"/>
    <n v="1327212000"/>
    <n v="1327471200"/>
    <b v="0"/>
    <b v="0"/>
    <x v="4"/>
    <x v="4"/>
  </r>
  <r>
    <n v="845"/>
    <s v="Williams LLC"/>
    <s v="Up-sized high-level access"/>
    <n v="69900"/>
    <n v="138087"/>
    <n v="1.9754935622317598"/>
    <x v="1"/>
    <n v="1354"/>
    <m/>
    <x v="4"/>
    <s v="GBP"/>
    <n v="1526360400"/>
    <n v="1529557200"/>
    <b v="0"/>
    <b v="0"/>
    <x v="2"/>
    <x v="2"/>
  </r>
  <r>
    <n v="846"/>
    <s v="Cooper, Stanley and Bryant"/>
    <s v="Phased empowering success"/>
    <n v="1000"/>
    <n v="5085"/>
    <n v="5.085"/>
    <x v="1"/>
    <n v="48"/>
    <m/>
    <x v="1"/>
    <s v="USD"/>
    <n v="1532149200"/>
    <n v="1535259600"/>
    <b v="1"/>
    <b v="1"/>
    <x v="2"/>
    <x v="2"/>
  </r>
  <r>
    <n v="847"/>
    <s v="Miller, Glenn and Adams"/>
    <s v="Distributed actuating project"/>
    <n v="4700"/>
    <n v="11174"/>
    <n v="2.3774468085106384"/>
    <x v="1"/>
    <n v="110"/>
    <m/>
    <x v="1"/>
    <s v="USD"/>
    <n v="1515304800"/>
    <n v="1515564000"/>
    <b v="0"/>
    <b v="0"/>
    <x v="0"/>
    <x v="0"/>
  </r>
  <r>
    <n v="848"/>
    <s v="Cole, Salazar and Moreno"/>
    <s v="Robust motivating orchestration"/>
    <n v="3200"/>
    <n v="10831"/>
    <n v="3.3846875000000001"/>
    <x v="1"/>
    <n v="172"/>
    <m/>
    <x v="1"/>
    <s v="USD"/>
    <n v="1276318800"/>
    <n v="1277096400"/>
    <b v="0"/>
    <b v="0"/>
    <x v="6"/>
    <x v="4"/>
  </r>
  <r>
    <n v="849"/>
    <s v="Jones-Ryan"/>
    <s v="Vision-oriented uniform instruction set"/>
    <n v="6700"/>
    <n v="8917"/>
    <n v="1.3308955223880596"/>
    <x v="1"/>
    <n v="307"/>
    <m/>
    <x v="1"/>
    <s v="USD"/>
    <n v="1328767200"/>
    <n v="1329026400"/>
    <b v="0"/>
    <b v="1"/>
    <x v="7"/>
    <x v="1"/>
  </r>
  <r>
    <n v="850"/>
    <s v="Hood, Perez and Meadows"/>
    <s v="Cross-group upward-trending hierarchy"/>
    <n v="100"/>
    <n v="1"/>
    <n v="0.01"/>
    <x v="0"/>
    <n v="1"/>
    <m/>
    <x v="1"/>
    <s v="USD"/>
    <n v="1321682400"/>
    <n v="1322978400"/>
    <b v="1"/>
    <b v="0"/>
    <x v="1"/>
    <x v="1"/>
  </r>
  <r>
    <n v="851"/>
    <s v="Bright and Sons"/>
    <s v="Object-based needs-based info-mediaries"/>
    <n v="6000"/>
    <n v="12468"/>
    <n v="2.0779999999999998"/>
    <x v="1"/>
    <n v="160"/>
    <m/>
    <x v="1"/>
    <s v="USD"/>
    <n v="1335934800"/>
    <n v="1338786000"/>
    <b v="0"/>
    <b v="0"/>
    <x v="5"/>
    <x v="1"/>
  </r>
  <r>
    <n v="852"/>
    <s v="Brady Ltd"/>
    <s v="Open-source reciprocal standardization"/>
    <n v="4900"/>
    <n v="2505"/>
    <n v="0.51122448979591839"/>
    <x v="0"/>
    <n v="31"/>
    <m/>
    <x v="1"/>
    <s v="USD"/>
    <n v="1310792400"/>
    <n v="1311656400"/>
    <b v="0"/>
    <b v="1"/>
    <x v="11"/>
    <x v="6"/>
  </r>
  <r>
    <n v="853"/>
    <s v="Collier LLC"/>
    <s v="Secured well-modulated projection"/>
    <n v="17100"/>
    <n v="111502"/>
    <n v="6.5205847953216374"/>
    <x v="1"/>
    <n v="1467"/>
    <m/>
    <x v="0"/>
    <s v="CAD"/>
    <n v="1308546000"/>
    <n v="1308978000"/>
    <b v="0"/>
    <b v="1"/>
    <x v="7"/>
    <x v="1"/>
  </r>
  <r>
    <n v="854"/>
    <s v="Campbell, Thomas and Obrien"/>
    <s v="Multi-channeled secondary middleware"/>
    <n v="171000"/>
    <n v="194309"/>
    <n v="1.1363099415204678"/>
    <x v="1"/>
    <n v="2662"/>
    <m/>
    <x v="0"/>
    <s v="CAD"/>
    <n v="1574056800"/>
    <n v="1576389600"/>
    <b v="0"/>
    <b v="0"/>
    <x v="13"/>
    <x v="5"/>
  </r>
  <r>
    <n v="855"/>
    <s v="Moses-Terry"/>
    <s v="Horizontal clear-thinking framework"/>
    <n v="23400"/>
    <n v="23956"/>
    <n v="1.0237606837606839"/>
    <x v="1"/>
    <n v="452"/>
    <m/>
    <x v="2"/>
    <s v="AUD"/>
    <n v="1308373200"/>
    <n v="1311051600"/>
    <b v="0"/>
    <b v="0"/>
    <x v="3"/>
    <x v="3"/>
  </r>
  <r>
    <n v="856"/>
    <s v="Williams and Sons"/>
    <s v="Profound composite core"/>
    <n v="2400"/>
    <n v="8558"/>
    <n v="3.5658333333333334"/>
    <x v="1"/>
    <n v="158"/>
    <m/>
    <x v="1"/>
    <s v="USD"/>
    <n v="1335243600"/>
    <n v="1336712400"/>
    <b v="0"/>
    <b v="0"/>
    <x v="0"/>
    <x v="0"/>
  </r>
  <r>
    <n v="857"/>
    <s v="Miranda, Gray and Hale"/>
    <s v="Programmable disintermediate matrices"/>
    <n v="5300"/>
    <n v="7413"/>
    <n v="1.3986792452830188"/>
    <x v="1"/>
    <n v="225"/>
    <m/>
    <x v="5"/>
    <s v="CHF"/>
    <n v="1328421600"/>
    <n v="1330408800"/>
    <b v="1"/>
    <b v="0"/>
    <x v="12"/>
    <x v="4"/>
  </r>
  <r>
    <n v="858"/>
    <s v="Ayala, Crawford and Taylor"/>
    <s v="Realigned 5thgeneration knowledge user"/>
    <n v="4000"/>
    <n v="2778"/>
    <n v="0.69450000000000001"/>
    <x v="0"/>
    <n v="35"/>
    <m/>
    <x v="1"/>
    <s v="USD"/>
    <n v="1524286800"/>
    <n v="1524891600"/>
    <b v="1"/>
    <b v="0"/>
    <x v="0"/>
    <x v="0"/>
  </r>
  <r>
    <n v="859"/>
    <s v="Martinez Ltd"/>
    <s v="Multi-layered upward-trending groupware"/>
    <n v="7300"/>
    <n v="2594"/>
    <n v="0.35534246575342465"/>
    <x v="0"/>
    <n v="63"/>
    <m/>
    <x v="1"/>
    <s v="USD"/>
    <n v="1362117600"/>
    <n v="1363669200"/>
    <b v="0"/>
    <b v="1"/>
    <x v="3"/>
    <x v="3"/>
  </r>
  <r>
    <n v="860"/>
    <s v="Lee PLC"/>
    <s v="Re-contextualized leadingedge firmware"/>
    <n v="2000"/>
    <n v="5033"/>
    <n v="2.5165000000000002"/>
    <x v="1"/>
    <n v="65"/>
    <m/>
    <x v="1"/>
    <s v="USD"/>
    <n v="1550556000"/>
    <n v="1551420000"/>
    <b v="0"/>
    <b v="1"/>
    <x v="8"/>
    <x v="2"/>
  </r>
  <r>
    <n v="861"/>
    <s v="Young, Ramsey and Powell"/>
    <s v="Devolved disintermediate analyzer"/>
    <n v="8800"/>
    <n v="9317"/>
    <n v="1.0587500000000001"/>
    <x v="1"/>
    <n v="163"/>
    <m/>
    <x v="1"/>
    <s v="USD"/>
    <n v="1269147600"/>
    <n v="1269838800"/>
    <b v="0"/>
    <b v="0"/>
    <x v="3"/>
    <x v="3"/>
  </r>
  <r>
    <n v="862"/>
    <s v="Lewis and Sons"/>
    <s v="Profound disintermediate open system"/>
    <n v="3500"/>
    <n v="6560"/>
    <n v="1.8742857142857143"/>
    <x v="1"/>
    <n v="85"/>
    <m/>
    <x v="1"/>
    <s v="USD"/>
    <n v="1312174800"/>
    <n v="1312520400"/>
    <b v="0"/>
    <b v="0"/>
    <x v="3"/>
    <x v="3"/>
  </r>
  <r>
    <n v="863"/>
    <s v="Davis-Johnson"/>
    <s v="Automated reciprocal protocol"/>
    <n v="1400"/>
    <n v="5415"/>
    <n v="3.8678571428571429"/>
    <x v="1"/>
    <n v="217"/>
    <m/>
    <x v="1"/>
    <s v="USD"/>
    <n v="1434517200"/>
    <n v="1436504400"/>
    <b v="0"/>
    <b v="1"/>
    <x v="19"/>
    <x v="4"/>
  </r>
  <r>
    <n v="864"/>
    <s v="Stevenson-Thompson"/>
    <s v="Automated static workforce"/>
    <n v="4200"/>
    <n v="14577"/>
    <n v="3.4707142857142856"/>
    <x v="1"/>
    <n v="150"/>
    <m/>
    <x v="1"/>
    <s v="USD"/>
    <n v="1471582800"/>
    <n v="1472014800"/>
    <b v="0"/>
    <b v="0"/>
    <x v="12"/>
    <x v="4"/>
  </r>
  <r>
    <n v="865"/>
    <s v="Ellis, Smith and Armstrong"/>
    <s v="Horizontal attitude-oriented help-desk"/>
    <n v="81000"/>
    <n v="150515"/>
    <n v="1.8582098765432098"/>
    <x v="1"/>
    <n v="3272"/>
    <m/>
    <x v="1"/>
    <s v="USD"/>
    <n v="1410757200"/>
    <n v="1411534800"/>
    <b v="0"/>
    <b v="0"/>
    <x v="3"/>
    <x v="3"/>
  </r>
  <r>
    <n v="866"/>
    <s v="Jackson-Brown"/>
    <s v="Versatile 5thgeneration matrices"/>
    <n v="182800"/>
    <n v="79045"/>
    <n v="0.43241247264770238"/>
    <x v="3"/>
    <n v="898"/>
    <m/>
    <x v="1"/>
    <s v="USD"/>
    <n v="1304830800"/>
    <n v="1304917200"/>
    <b v="0"/>
    <b v="0"/>
    <x v="14"/>
    <x v="7"/>
  </r>
  <r>
    <n v="867"/>
    <s v="Kane, Pruitt and Rivera"/>
    <s v="Cross-platform next generation service-desk"/>
    <n v="4800"/>
    <n v="7797"/>
    <n v="1.6243749999999999"/>
    <x v="1"/>
    <n v="300"/>
    <m/>
    <x v="1"/>
    <s v="USD"/>
    <n v="1539061200"/>
    <n v="1539579600"/>
    <b v="0"/>
    <b v="0"/>
    <x v="0"/>
    <x v="0"/>
  </r>
  <r>
    <n v="868"/>
    <s v="Wood, Buckley and Meza"/>
    <s v="Front-line web-enabled installation"/>
    <n v="7000"/>
    <n v="12939"/>
    <n v="1.8484285714285715"/>
    <x v="1"/>
    <n v="126"/>
    <m/>
    <x v="1"/>
    <s v="USD"/>
    <n v="1381554000"/>
    <n v="1382504400"/>
    <b v="0"/>
    <b v="0"/>
    <x v="3"/>
    <x v="3"/>
  </r>
  <r>
    <n v="869"/>
    <s v="Brown-Williams"/>
    <s v="Multi-channeled responsive product"/>
    <n v="161900"/>
    <n v="38376"/>
    <n v="0.23703520691785052"/>
    <x v="0"/>
    <n v="526"/>
    <m/>
    <x v="1"/>
    <s v="USD"/>
    <n v="1277096400"/>
    <n v="1278306000"/>
    <b v="0"/>
    <b v="0"/>
    <x v="6"/>
    <x v="4"/>
  </r>
  <r>
    <n v="870"/>
    <s v="Hansen-Austin"/>
    <s v="Adaptive demand-driven encryption"/>
    <n v="7700"/>
    <n v="6920"/>
    <n v="0.89870129870129867"/>
    <x v="0"/>
    <n v="121"/>
    <m/>
    <x v="1"/>
    <s v="USD"/>
    <n v="1440392400"/>
    <n v="1442552400"/>
    <b v="0"/>
    <b v="0"/>
    <x v="3"/>
    <x v="3"/>
  </r>
  <r>
    <n v="871"/>
    <s v="Santana-George"/>
    <s v="Re-engineered client-driven knowledge user"/>
    <n v="71500"/>
    <n v="194912"/>
    <n v="2.7260419580419581"/>
    <x v="1"/>
    <n v="2320"/>
    <m/>
    <x v="1"/>
    <s v="USD"/>
    <n v="1509512400"/>
    <n v="1511071200"/>
    <b v="0"/>
    <b v="1"/>
    <x v="3"/>
    <x v="3"/>
  </r>
  <r>
    <n v="872"/>
    <s v="Davis LLC"/>
    <s v="Compatible logistical paradigm"/>
    <n v="4700"/>
    <n v="7992"/>
    <n v="1.7004255319148935"/>
    <x v="1"/>
    <n v="81"/>
    <m/>
    <x v="2"/>
    <s v="AUD"/>
    <n v="1535950800"/>
    <n v="1536382800"/>
    <b v="0"/>
    <b v="0"/>
    <x v="22"/>
    <x v="4"/>
  </r>
  <r>
    <n v="873"/>
    <s v="Vazquez, Ochoa and Clark"/>
    <s v="Intuitive value-added installation"/>
    <n v="42100"/>
    <n v="79268"/>
    <n v="1.8828503562945369"/>
    <x v="1"/>
    <n v="1887"/>
    <m/>
    <x v="1"/>
    <s v="USD"/>
    <n v="1389160800"/>
    <n v="1389592800"/>
    <b v="0"/>
    <b v="0"/>
    <x v="14"/>
    <x v="7"/>
  </r>
  <r>
    <n v="874"/>
    <s v="Chung-Nguyen"/>
    <s v="Managed discrete parallelism"/>
    <n v="40200"/>
    <n v="139468"/>
    <n v="3.4693532338308457"/>
    <x v="1"/>
    <n v="4358"/>
    <m/>
    <x v="1"/>
    <s v="USD"/>
    <n v="1271998800"/>
    <n v="1275282000"/>
    <b v="0"/>
    <b v="1"/>
    <x v="14"/>
    <x v="7"/>
  </r>
  <r>
    <n v="875"/>
    <s v="Mueller-Harmon"/>
    <s v="Implemented tangible approach"/>
    <n v="7900"/>
    <n v="5465"/>
    <n v="0.6917721518987342"/>
    <x v="0"/>
    <n v="67"/>
    <m/>
    <x v="1"/>
    <s v="USD"/>
    <n v="1294898400"/>
    <n v="1294984800"/>
    <b v="0"/>
    <b v="0"/>
    <x v="1"/>
    <x v="1"/>
  </r>
  <r>
    <n v="876"/>
    <s v="Dixon, Perez and Banks"/>
    <s v="Re-engineered encompassing definition"/>
    <n v="8300"/>
    <n v="2111"/>
    <n v="0.25433734939759034"/>
    <x v="0"/>
    <n v="57"/>
    <m/>
    <x v="0"/>
    <s v="CAD"/>
    <n v="1559970000"/>
    <n v="1562043600"/>
    <b v="0"/>
    <b v="0"/>
    <x v="14"/>
    <x v="7"/>
  </r>
  <r>
    <n v="877"/>
    <s v="Estrada Group"/>
    <s v="Multi-lateral uniform collaboration"/>
    <n v="163600"/>
    <n v="126628"/>
    <n v="0.77400977995110021"/>
    <x v="0"/>
    <n v="1229"/>
    <m/>
    <x v="1"/>
    <s v="USD"/>
    <n v="1469509200"/>
    <n v="1469595600"/>
    <b v="0"/>
    <b v="0"/>
    <x v="0"/>
    <x v="0"/>
  </r>
  <r>
    <n v="878"/>
    <s v="Lutz Group"/>
    <s v="Enterprise-wide foreground paradigm"/>
    <n v="2700"/>
    <n v="1012"/>
    <n v="0.37481481481481482"/>
    <x v="0"/>
    <n v="12"/>
    <m/>
    <x v="6"/>
    <s v="EUR"/>
    <n v="1579068000"/>
    <n v="1581141600"/>
    <b v="0"/>
    <b v="0"/>
    <x v="16"/>
    <x v="1"/>
  </r>
  <r>
    <n v="879"/>
    <s v="Ortiz Inc"/>
    <s v="Stand-alone incremental parallelism"/>
    <n v="1000"/>
    <n v="5438"/>
    <n v="5.4379999999999997"/>
    <x v="1"/>
    <n v="53"/>
    <m/>
    <x v="1"/>
    <s v="USD"/>
    <n v="1487743200"/>
    <n v="1488520800"/>
    <b v="0"/>
    <b v="0"/>
    <x v="9"/>
    <x v="5"/>
  </r>
  <r>
    <n v="880"/>
    <s v="Craig, Ellis and Miller"/>
    <s v="Persevering 5thgeneration throughput"/>
    <n v="84500"/>
    <n v="193101"/>
    <n v="2.2852189349112426"/>
    <x v="1"/>
    <n v="2414"/>
    <m/>
    <x v="1"/>
    <s v="USD"/>
    <n v="1563685200"/>
    <n v="1563858000"/>
    <b v="0"/>
    <b v="0"/>
    <x v="5"/>
    <x v="1"/>
  </r>
  <r>
    <n v="881"/>
    <s v="Charles Inc"/>
    <s v="Implemented object-oriented synergy"/>
    <n v="81300"/>
    <n v="31665"/>
    <n v="0.38948339483394834"/>
    <x v="0"/>
    <n v="452"/>
    <m/>
    <x v="1"/>
    <s v="USD"/>
    <n v="1436418000"/>
    <n v="1438923600"/>
    <b v="0"/>
    <b v="1"/>
    <x v="3"/>
    <x v="3"/>
  </r>
  <r>
    <n v="882"/>
    <s v="White-Rosario"/>
    <s v="Balanced demand-driven definition"/>
    <n v="800"/>
    <n v="2960"/>
    <n v="3.7"/>
    <x v="1"/>
    <n v="80"/>
    <m/>
    <x v="1"/>
    <s v="USD"/>
    <n v="1421820000"/>
    <n v="1422165600"/>
    <b v="0"/>
    <b v="0"/>
    <x v="3"/>
    <x v="3"/>
  </r>
  <r>
    <n v="883"/>
    <s v="Simmons-Villarreal"/>
    <s v="Customer-focused mobile Graphic Interface"/>
    <n v="3400"/>
    <n v="8089"/>
    <n v="2.3791176470588233"/>
    <x v="1"/>
    <n v="193"/>
    <m/>
    <x v="1"/>
    <s v="USD"/>
    <n v="1274763600"/>
    <n v="1277874000"/>
    <b v="0"/>
    <b v="0"/>
    <x v="12"/>
    <x v="4"/>
  </r>
  <r>
    <n v="884"/>
    <s v="Strickland Group"/>
    <s v="Horizontal secondary interface"/>
    <n v="170800"/>
    <n v="109374"/>
    <n v="0.64036299765807958"/>
    <x v="0"/>
    <n v="1886"/>
    <m/>
    <x v="1"/>
    <s v="USD"/>
    <n v="1399179600"/>
    <n v="1399352400"/>
    <b v="0"/>
    <b v="1"/>
    <x v="3"/>
    <x v="3"/>
  </r>
  <r>
    <n v="885"/>
    <s v="Lynch Ltd"/>
    <s v="Virtual analyzing collaboration"/>
    <n v="1800"/>
    <n v="2129"/>
    <n v="1.1827777777777777"/>
    <x v="1"/>
    <n v="52"/>
    <m/>
    <x v="1"/>
    <s v="USD"/>
    <n v="1275800400"/>
    <n v="1279083600"/>
    <b v="0"/>
    <b v="0"/>
    <x v="3"/>
    <x v="3"/>
  </r>
  <r>
    <n v="886"/>
    <s v="Sanders LLC"/>
    <s v="Multi-tiered explicit focus group"/>
    <n v="150600"/>
    <n v="127745"/>
    <n v="0.84824037184594958"/>
    <x v="0"/>
    <n v="1825"/>
    <m/>
    <x v="1"/>
    <s v="USD"/>
    <n v="1282798800"/>
    <n v="1284354000"/>
    <b v="0"/>
    <b v="0"/>
    <x v="7"/>
    <x v="1"/>
  </r>
  <r>
    <n v="887"/>
    <s v="Cooper LLC"/>
    <s v="Multi-layered systematic knowledgebase"/>
    <n v="7800"/>
    <n v="2289"/>
    <n v="0.29346153846153844"/>
    <x v="0"/>
    <n v="31"/>
    <m/>
    <x v="1"/>
    <s v="USD"/>
    <n v="1437109200"/>
    <n v="1441170000"/>
    <b v="0"/>
    <b v="1"/>
    <x v="3"/>
    <x v="3"/>
  </r>
  <r>
    <n v="888"/>
    <s v="Palmer Ltd"/>
    <s v="Reverse-engineered uniform knowledge user"/>
    <n v="5800"/>
    <n v="12174"/>
    <n v="2.0989655172413793"/>
    <x v="1"/>
    <n v="290"/>
    <m/>
    <x v="1"/>
    <s v="USD"/>
    <n v="1491886800"/>
    <n v="1493528400"/>
    <b v="0"/>
    <b v="0"/>
    <x v="3"/>
    <x v="3"/>
  </r>
  <r>
    <n v="889"/>
    <s v="Santos Group"/>
    <s v="Secured dynamic capacity"/>
    <n v="5600"/>
    <n v="9508"/>
    <n v="1.697857142857143"/>
    <x v="1"/>
    <n v="122"/>
    <m/>
    <x v="1"/>
    <s v="USD"/>
    <n v="1394600400"/>
    <n v="1395205200"/>
    <b v="0"/>
    <b v="1"/>
    <x v="5"/>
    <x v="1"/>
  </r>
  <r>
    <n v="890"/>
    <s v="Christian, Kim and Jimenez"/>
    <s v="Devolved foreground throughput"/>
    <n v="134400"/>
    <n v="155849"/>
    <n v="1.1595907738095239"/>
    <x v="1"/>
    <n v="1470"/>
    <m/>
    <x v="1"/>
    <s v="USD"/>
    <n v="1561352400"/>
    <n v="1561438800"/>
    <b v="0"/>
    <b v="0"/>
    <x v="7"/>
    <x v="1"/>
  </r>
  <r>
    <n v="891"/>
    <s v="Williams, Price and Hurley"/>
    <s v="Synchronized demand-driven infrastructure"/>
    <n v="3000"/>
    <n v="7758"/>
    <n v="2.5859999999999999"/>
    <x v="1"/>
    <n v="165"/>
    <m/>
    <x v="0"/>
    <s v="CAD"/>
    <n v="1322892000"/>
    <n v="1326693600"/>
    <b v="0"/>
    <b v="0"/>
    <x v="4"/>
    <x v="4"/>
  </r>
  <r>
    <n v="892"/>
    <s v="Anderson, Parks and Estrada"/>
    <s v="Realigned discrete structure"/>
    <n v="6000"/>
    <n v="13835"/>
    <n v="2.3058333333333332"/>
    <x v="1"/>
    <n v="182"/>
    <m/>
    <x v="1"/>
    <s v="USD"/>
    <n v="1274418000"/>
    <n v="1277960400"/>
    <b v="0"/>
    <b v="0"/>
    <x v="18"/>
    <x v="5"/>
  </r>
  <r>
    <n v="893"/>
    <s v="Collins-Martinez"/>
    <s v="Progressive grid-enabled website"/>
    <n v="8400"/>
    <n v="10770"/>
    <n v="1.2821428571428573"/>
    <x v="1"/>
    <n v="199"/>
    <m/>
    <x v="6"/>
    <s v="EUR"/>
    <n v="1434344400"/>
    <n v="1434690000"/>
    <b v="0"/>
    <b v="1"/>
    <x v="4"/>
    <x v="4"/>
  </r>
  <r>
    <n v="894"/>
    <s v="Barrett Inc"/>
    <s v="Organic cohesive neural-net"/>
    <n v="1700"/>
    <n v="3208"/>
    <n v="1.8870588235294117"/>
    <x v="1"/>
    <n v="56"/>
    <m/>
    <x v="4"/>
    <s v="GBP"/>
    <n v="1373518800"/>
    <n v="1376110800"/>
    <b v="0"/>
    <b v="1"/>
    <x v="19"/>
    <x v="4"/>
  </r>
  <r>
    <n v="895"/>
    <s v="Adams-Rollins"/>
    <s v="Integrated demand-driven info-mediaries"/>
    <n v="159800"/>
    <n v="11108"/>
    <n v="6.9511889862327911E-2"/>
    <x v="0"/>
    <n v="107"/>
    <m/>
    <x v="1"/>
    <s v="USD"/>
    <n v="1517637600"/>
    <n v="1518415200"/>
    <b v="0"/>
    <b v="0"/>
    <x v="3"/>
    <x v="3"/>
  </r>
  <r>
    <n v="896"/>
    <s v="Wright-Bryant"/>
    <s v="Reverse-engineered client-server extranet"/>
    <n v="19800"/>
    <n v="153338"/>
    <n v="7.7443434343434348"/>
    <x v="1"/>
    <n v="1460"/>
    <m/>
    <x v="2"/>
    <s v="AUD"/>
    <n v="1310619600"/>
    <n v="1310878800"/>
    <b v="0"/>
    <b v="1"/>
    <x v="0"/>
    <x v="0"/>
  </r>
  <r>
    <n v="897"/>
    <s v="Berry-Cannon"/>
    <s v="Organized discrete encoding"/>
    <n v="8800"/>
    <n v="2437"/>
    <n v="0.27693181818181817"/>
    <x v="0"/>
    <n v="27"/>
    <m/>
    <x v="1"/>
    <s v="USD"/>
    <n v="1556427600"/>
    <n v="1556600400"/>
    <b v="0"/>
    <b v="0"/>
    <x v="3"/>
    <x v="3"/>
  </r>
  <r>
    <n v="898"/>
    <s v="Davis-Gonzalez"/>
    <s v="Balanced regional flexibility"/>
    <n v="179100"/>
    <n v="93991"/>
    <n v="0.52479620323841425"/>
    <x v="0"/>
    <n v="1221"/>
    <m/>
    <x v="1"/>
    <s v="USD"/>
    <n v="1576476000"/>
    <n v="1576994400"/>
    <b v="0"/>
    <b v="0"/>
    <x v="4"/>
    <x v="4"/>
  </r>
  <r>
    <n v="899"/>
    <s v="Best-Young"/>
    <s v="Implemented multimedia time-frame"/>
    <n v="3100"/>
    <n v="12620"/>
    <n v="4.0709677419354842"/>
    <x v="1"/>
    <n v="123"/>
    <m/>
    <x v="5"/>
    <s v="CHF"/>
    <n v="1381122000"/>
    <n v="1382677200"/>
    <b v="0"/>
    <b v="0"/>
    <x v="17"/>
    <x v="1"/>
  </r>
  <r>
    <n v="900"/>
    <s v="Powers, Smith and Deleon"/>
    <s v="Enhanced uniform service-desk"/>
    <n v="100"/>
    <n v="2"/>
    <n v="0.02"/>
    <x v="0"/>
    <n v="1"/>
    <m/>
    <x v="1"/>
    <s v="USD"/>
    <n v="1411102800"/>
    <n v="1411189200"/>
    <b v="0"/>
    <b v="1"/>
    <x v="2"/>
    <x v="2"/>
  </r>
  <r>
    <n v="901"/>
    <s v="Hogan Group"/>
    <s v="Versatile bottom-line definition"/>
    <n v="5600"/>
    <n v="8746"/>
    <n v="1.5617857142857143"/>
    <x v="1"/>
    <n v="159"/>
    <m/>
    <x v="1"/>
    <s v="USD"/>
    <n v="1531803600"/>
    <n v="1534654800"/>
    <b v="0"/>
    <b v="1"/>
    <x v="1"/>
    <x v="1"/>
  </r>
  <r>
    <n v="902"/>
    <s v="Wang, Silva and Byrd"/>
    <s v="Integrated bifurcated software"/>
    <n v="1400"/>
    <n v="3534"/>
    <n v="2.5242857142857145"/>
    <x v="1"/>
    <n v="110"/>
    <m/>
    <x v="1"/>
    <s v="USD"/>
    <n v="1454133600"/>
    <n v="1457762400"/>
    <b v="0"/>
    <b v="0"/>
    <x v="2"/>
    <x v="2"/>
  </r>
  <r>
    <n v="903"/>
    <s v="Parker-Morris"/>
    <s v="Assimilated next generation instruction set"/>
    <n v="41000"/>
    <n v="709"/>
    <n v="1.729268292682927E-2"/>
    <x v="2"/>
    <n v="14"/>
    <m/>
    <x v="1"/>
    <s v="USD"/>
    <n v="1336194000"/>
    <n v="1337490000"/>
    <b v="0"/>
    <b v="1"/>
    <x v="9"/>
    <x v="5"/>
  </r>
  <r>
    <n v="904"/>
    <s v="Rodriguez, Johnson and Jackson"/>
    <s v="Digitized foreground array"/>
    <n v="6500"/>
    <n v="795"/>
    <n v="0.12230769230769231"/>
    <x v="0"/>
    <n v="16"/>
    <m/>
    <x v="1"/>
    <s v="USD"/>
    <n v="1349326800"/>
    <n v="1349672400"/>
    <b v="0"/>
    <b v="0"/>
    <x v="15"/>
    <x v="5"/>
  </r>
  <r>
    <n v="905"/>
    <s v="Haynes PLC"/>
    <s v="Re-engineered clear-thinking project"/>
    <n v="7900"/>
    <n v="12955"/>
    <n v="1.6398734177215191"/>
    <x v="1"/>
    <n v="236"/>
    <m/>
    <x v="1"/>
    <s v="USD"/>
    <n v="1379566800"/>
    <n v="1379826000"/>
    <b v="0"/>
    <b v="0"/>
    <x v="3"/>
    <x v="3"/>
  </r>
  <r>
    <n v="906"/>
    <s v="Hayes Group"/>
    <s v="Implemented even-keeled standardization"/>
    <n v="5500"/>
    <n v="8964"/>
    <n v="1.6298181818181818"/>
    <x v="1"/>
    <n v="191"/>
    <m/>
    <x v="1"/>
    <s v="USD"/>
    <n v="1494651600"/>
    <n v="1497762000"/>
    <b v="1"/>
    <b v="1"/>
    <x v="4"/>
    <x v="4"/>
  </r>
  <r>
    <n v="907"/>
    <s v="White, Pena and Calhoun"/>
    <s v="Quality-focused asymmetric adapter"/>
    <n v="9100"/>
    <n v="1843"/>
    <n v="0.20252747252747252"/>
    <x v="0"/>
    <n v="41"/>
    <m/>
    <x v="1"/>
    <s v="USD"/>
    <n v="1303880400"/>
    <n v="1304485200"/>
    <b v="0"/>
    <b v="0"/>
    <x v="3"/>
    <x v="3"/>
  </r>
  <r>
    <n v="908"/>
    <s v="Bryant-Pope"/>
    <s v="Networked intangible help-desk"/>
    <n v="38200"/>
    <n v="121950"/>
    <n v="3.1924083769633507"/>
    <x v="1"/>
    <n v="3934"/>
    <m/>
    <x v="1"/>
    <s v="USD"/>
    <n v="1335934800"/>
    <n v="1336885200"/>
    <b v="0"/>
    <b v="0"/>
    <x v="11"/>
    <x v="6"/>
  </r>
  <r>
    <n v="909"/>
    <s v="Gates, Li and Thompson"/>
    <s v="Synchronized attitude-oriented frame"/>
    <n v="1800"/>
    <n v="8621"/>
    <n v="4.7894444444444444"/>
    <x v="1"/>
    <n v="80"/>
    <m/>
    <x v="0"/>
    <s v="CAD"/>
    <n v="1528088400"/>
    <n v="1530421200"/>
    <b v="0"/>
    <b v="1"/>
    <x v="3"/>
    <x v="3"/>
  </r>
  <r>
    <n v="910"/>
    <s v="King-Morris"/>
    <s v="Proactive incremental architecture"/>
    <n v="154500"/>
    <n v="30215"/>
    <n v="0.19556634304207121"/>
    <x v="3"/>
    <n v="296"/>
    <m/>
    <x v="1"/>
    <s v="USD"/>
    <n v="1421906400"/>
    <n v="1421992800"/>
    <b v="0"/>
    <b v="0"/>
    <x v="3"/>
    <x v="3"/>
  </r>
  <r>
    <n v="911"/>
    <s v="Carter, Cole and Curtis"/>
    <s v="Cloned responsive standardization"/>
    <n v="5800"/>
    <n v="11539"/>
    <n v="1.9894827586206896"/>
    <x v="1"/>
    <n v="462"/>
    <m/>
    <x v="1"/>
    <s v="USD"/>
    <n v="1568005200"/>
    <n v="1568178000"/>
    <b v="1"/>
    <b v="0"/>
    <x v="2"/>
    <x v="2"/>
  </r>
  <r>
    <n v="912"/>
    <s v="Sanchez-Parsons"/>
    <s v="Reduced bifurcated pricing structure"/>
    <n v="1800"/>
    <n v="14310"/>
    <n v="7.95"/>
    <x v="1"/>
    <n v="179"/>
    <m/>
    <x v="1"/>
    <s v="USD"/>
    <n v="1346821200"/>
    <n v="1347944400"/>
    <b v="1"/>
    <b v="0"/>
    <x v="6"/>
    <x v="4"/>
  </r>
  <r>
    <n v="913"/>
    <s v="Rivera-Pearson"/>
    <s v="Re-engineered asymmetric challenge"/>
    <n v="70200"/>
    <n v="35536"/>
    <n v="0.50621082621082625"/>
    <x v="0"/>
    <n v="523"/>
    <m/>
    <x v="2"/>
    <s v="AUD"/>
    <n v="1557637200"/>
    <n v="1558760400"/>
    <b v="0"/>
    <b v="0"/>
    <x v="6"/>
    <x v="4"/>
  </r>
  <r>
    <n v="914"/>
    <s v="Ramirez, Padilla and Barrera"/>
    <s v="Diverse client-driven conglomeration"/>
    <n v="6400"/>
    <n v="3676"/>
    <n v="0.57437499999999997"/>
    <x v="0"/>
    <n v="141"/>
    <m/>
    <x v="4"/>
    <s v="GBP"/>
    <n v="1375592400"/>
    <n v="1376629200"/>
    <b v="0"/>
    <b v="0"/>
    <x v="3"/>
    <x v="3"/>
  </r>
  <r>
    <n v="915"/>
    <s v="Riggs Group"/>
    <s v="Configurable upward-trending solution"/>
    <n v="125900"/>
    <n v="195936"/>
    <n v="1.5562827640984909"/>
    <x v="1"/>
    <n v="1866"/>
    <m/>
    <x v="4"/>
    <s v="GBP"/>
    <n v="1503982800"/>
    <n v="1504760400"/>
    <b v="0"/>
    <b v="0"/>
    <x v="19"/>
    <x v="4"/>
  </r>
  <r>
    <n v="916"/>
    <s v="Clements Ltd"/>
    <s v="Persistent bandwidth-monitored framework"/>
    <n v="3700"/>
    <n v="1343"/>
    <n v="0.36297297297297298"/>
    <x v="0"/>
    <n v="52"/>
    <m/>
    <x v="1"/>
    <s v="USD"/>
    <n v="1418882400"/>
    <n v="1419660000"/>
    <b v="0"/>
    <b v="0"/>
    <x v="14"/>
    <x v="7"/>
  </r>
  <r>
    <n v="917"/>
    <s v="Cooper Inc"/>
    <s v="Polarized discrete product"/>
    <n v="3600"/>
    <n v="2097"/>
    <n v="0.58250000000000002"/>
    <x v="2"/>
    <n v="27"/>
    <m/>
    <x v="4"/>
    <s v="GBP"/>
    <n v="1309237200"/>
    <n v="1311310800"/>
    <b v="0"/>
    <b v="1"/>
    <x v="12"/>
    <x v="4"/>
  </r>
  <r>
    <n v="918"/>
    <s v="Jones-Gonzalez"/>
    <s v="Seamless dynamic website"/>
    <n v="3800"/>
    <n v="9021"/>
    <n v="2.3739473684210526"/>
    <x v="1"/>
    <n v="156"/>
    <m/>
    <x v="5"/>
    <s v="CHF"/>
    <n v="1343365200"/>
    <n v="1344315600"/>
    <b v="0"/>
    <b v="0"/>
    <x v="15"/>
    <x v="5"/>
  </r>
  <r>
    <n v="919"/>
    <s v="Fox Ltd"/>
    <s v="Extended multimedia firmware"/>
    <n v="35600"/>
    <n v="20915"/>
    <n v="0.58750000000000002"/>
    <x v="0"/>
    <n v="225"/>
    <m/>
    <x v="2"/>
    <s v="AUD"/>
    <n v="1507957200"/>
    <n v="1510725600"/>
    <b v="0"/>
    <b v="1"/>
    <x v="3"/>
    <x v="3"/>
  </r>
  <r>
    <n v="920"/>
    <s v="Green, Murphy and Webb"/>
    <s v="Versatile directional project"/>
    <n v="5300"/>
    <n v="9676"/>
    <n v="1.8256603773584905"/>
    <x v="1"/>
    <n v="255"/>
    <m/>
    <x v="1"/>
    <s v="USD"/>
    <n v="1549519200"/>
    <n v="1551247200"/>
    <b v="1"/>
    <b v="0"/>
    <x v="10"/>
    <x v="4"/>
  </r>
  <r>
    <n v="921"/>
    <s v="Stevenson PLC"/>
    <s v="Profound directional knowledge user"/>
    <n v="160400"/>
    <n v="1210"/>
    <n v="7.5436408977556111E-3"/>
    <x v="0"/>
    <n v="38"/>
    <m/>
    <x v="1"/>
    <s v="USD"/>
    <n v="1329026400"/>
    <n v="1330236000"/>
    <b v="0"/>
    <b v="0"/>
    <x v="2"/>
    <x v="2"/>
  </r>
  <r>
    <n v="922"/>
    <s v="Soto-Anthony"/>
    <s v="Ameliorated logistical capability"/>
    <n v="51400"/>
    <n v="90440"/>
    <n v="1.7595330739299611"/>
    <x v="1"/>
    <n v="2261"/>
    <m/>
    <x v="1"/>
    <s v="USD"/>
    <n v="1544335200"/>
    <n v="1545112800"/>
    <b v="0"/>
    <b v="1"/>
    <x v="21"/>
    <x v="1"/>
  </r>
  <r>
    <n v="923"/>
    <s v="Wise and Sons"/>
    <s v="Sharable discrete definition"/>
    <n v="1700"/>
    <n v="4044"/>
    <n v="2.3788235294117648"/>
    <x v="1"/>
    <n v="40"/>
    <m/>
    <x v="1"/>
    <s v="USD"/>
    <n v="1279083600"/>
    <n v="1279170000"/>
    <b v="0"/>
    <b v="0"/>
    <x v="3"/>
    <x v="3"/>
  </r>
  <r>
    <n v="924"/>
    <s v="Butler-Barr"/>
    <s v="User-friendly next generation core"/>
    <n v="39400"/>
    <n v="192292"/>
    <n v="4.8805076142131982"/>
    <x v="1"/>
    <n v="2289"/>
    <m/>
    <x v="6"/>
    <s v="EUR"/>
    <n v="1572498000"/>
    <n v="1573452000"/>
    <b v="0"/>
    <b v="0"/>
    <x v="3"/>
    <x v="3"/>
  </r>
  <r>
    <n v="925"/>
    <s v="Wilson, Jefferson and Anderson"/>
    <s v="Profit-focused empowering system engine"/>
    <n v="3000"/>
    <n v="6722"/>
    <n v="2.2406666666666668"/>
    <x v="1"/>
    <n v="65"/>
    <m/>
    <x v="1"/>
    <s v="USD"/>
    <n v="1506056400"/>
    <n v="1507093200"/>
    <b v="0"/>
    <b v="0"/>
    <x v="3"/>
    <x v="3"/>
  </r>
  <r>
    <n v="926"/>
    <s v="Brown-Oliver"/>
    <s v="Synchronized cohesive encoding"/>
    <n v="8700"/>
    <n v="1577"/>
    <n v="0.18126436781609195"/>
    <x v="0"/>
    <n v="15"/>
    <m/>
    <x v="1"/>
    <s v="USD"/>
    <n v="1463029200"/>
    <n v="1463374800"/>
    <b v="0"/>
    <b v="0"/>
    <x v="0"/>
    <x v="0"/>
  </r>
  <r>
    <n v="927"/>
    <s v="Davis-Gardner"/>
    <s v="Synergistic dynamic utilization"/>
    <n v="7200"/>
    <n v="3301"/>
    <n v="0.45847222222222223"/>
    <x v="0"/>
    <n v="37"/>
    <m/>
    <x v="1"/>
    <s v="USD"/>
    <n v="1342069200"/>
    <n v="1344574800"/>
    <b v="0"/>
    <b v="0"/>
    <x v="3"/>
    <x v="3"/>
  </r>
  <r>
    <n v="928"/>
    <s v="Dawson Group"/>
    <s v="Triple-buffered bi-directional model"/>
    <n v="167400"/>
    <n v="196386"/>
    <n v="1.1731541218637993"/>
    <x v="1"/>
    <n v="3777"/>
    <m/>
    <x v="6"/>
    <s v="EUR"/>
    <n v="1388296800"/>
    <n v="1389074400"/>
    <b v="0"/>
    <b v="0"/>
    <x v="2"/>
    <x v="2"/>
  </r>
  <r>
    <n v="929"/>
    <s v="Turner-Terrell"/>
    <s v="Polarized tertiary function"/>
    <n v="5500"/>
    <n v="11952"/>
    <n v="2.173090909090909"/>
    <x v="1"/>
    <n v="184"/>
    <m/>
    <x v="4"/>
    <s v="GBP"/>
    <n v="1493787600"/>
    <n v="1494997200"/>
    <b v="0"/>
    <b v="0"/>
    <x v="3"/>
    <x v="3"/>
  </r>
  <r>
    <n v="930"/>
    <s v="Hall, Buchanan and Benton"/>
    <s v="Configurable fault-tolerant structure"/>
    <n v="3500"/>
    <n v="3930"/>
    <n v="1.1228571428571428"/>
    <x v="1"/>
    <n v="85"/>
    <m/>
    <x v="1"/>
    <s v="USD"/>
    <n v="1424844000"/>
    <n v="1425448800"/>
    <b v="0"/>
    <b v="1"/>
    <x v="3"/>
    <x v="3"/>
  </r>
  <r>
    <n v="931"/>
    <s v="Lowery, Hayden and Cruz"/>
    <s v="Digitized 24/7 budgetary management"/>
    <n v="7900"/>
    <n v="5729"/>
    <n v="0.72518987341772156"/>
    <x v="0"/>
    <n v="112"/>
    <m/>
    <x v="1"/>
    <s v="USD"/>
    <n v="1403931600"/>
    <n v="1404104400"/>
    <b v="0"/>
    <b v="1"/>
    <x v="3"/>
    <x v="3"/>
  </r>
  <r>
    <n v="932"/>
    <s v="Mora, Miller and Harper"/>
    <s v="Stand-alone zero tolerance algorithm"/>
    <n v="2300"/>
    <n v="4883"/>
    <n v="2.1230434782608696"/>
    <x v="1"/>
    <n v="144"/>
    <m/>
    <x v="1"/>
    <s v="USD"/>
    <n v="1394514000"/>
    <n v="1394773200"/>
    <b v="0"/>
    <b v="0"/>
    <x v="1"/>
    <x v="1"/>
  </r>
  <r>
    <n v="933"/>
    <s v="Espinoza Group"/>
    <s v="Implemented tangible support"/>
    <n v="73000"/>
    <n v="175015"/>
    <n v="2.3974657534246577"/>
    <x v="1"/>
    <n v="1902"/>
    <m/>
    <x v="1"/>
    <s v="USD"/>
    <n v="1365397200"/>
    <n v="1366520400"/>
    <b v="0"/>
    <b v="0"/>
    <x v="3"/>
    <x v="3"/>
  </r>
  <r>
    <n v="934"/>
    <s v="Davis, Crawford and Lopez"/>
    <s v="Reactive radical framework"/>
    <n v="6200"/>
    <n v="11280"/>
    <n v="1.8193548387096774"/>
    <x v="1"/>
    <n v="105"/>
    <m/>
    <x v="1"/>
    <s v="USD"/>
    <n v="1456120800"/>
    <n v="1456639200"/>
    <b v="0"/>
    <b v="0"/>
    <x v="3"/>
    <x v="3"/>
  </r>
  <r>
    <n v="935"/>
    <s v="Richards, Stevens and Fleming"/>
    <s v="Object-based full-range knowledge user"/>
    <n v="6100"/>
    <n v="10012"/>
    <n v="1.6413114754098361"/>
    <x v="1"/>
    <n v="132"/>
    <m/>
    <x v="1"/>
    <s v="USD"/>
    <n v="1437714000"/>
    <n v="1438318800"/>
    <b v="0"/>
    <b v="0"/>
    <x v="3"/>
    <x v="3"/>
  </r>
  <r>
    <n v="936"/>
    <s v="Brown Ltd"/>
    <s v="Enhanced composite contingency"/>
    <n v="103200"/>
    <n v="1690"/>
    <n v="1.6375968992248063E-2"/>
    <x v="0"/>
    <n v="21"/>
    <m/>
    <x v="1"/>
    <s v="USD"/>
    <n v="1563771600"/>
    <n v="1564030800"/>
    <b v="1"/>
    <b v="0"/>
    <x v="3"/>
    <x v="3"/>
  </r>
  <r>
    <n v="937"/>
    <s v="Tapia, Sandoval and Hurley"/>
    <s v="Cloned fresh-thinking model"/>
    <n v="171000"/>
    <n v="84891"/>
    <n v="0.49643859649122807"/>
    <x v="3"/>
    <n v="976"/>
    <m/>
    <x v="1"/>
    <s v="USD"/>
    <n v="1448517600"/>
    <n v="1449295200"/>
    <b v="0"/>
    <b v="0"/>
    <x v="4"/>
    <x v="4"/>
  </r>
  <r>
    <n v="938"/>
    <s v="Allen Inc"/>
    <s v="Total dedicated benchmark"/>
    <n v="9200"/>
    <n v="10093"/>
    <n v="1.0970652173913042"/>
    <x v="1"/>
    <n v="96"/>
    <m/>
    <x v="1"/>
    <s v="USD"/>
    <n v="1528779600"/>
    <n v="1531890000"/>
    <b v="0"/>
    <b v="1"/>
    <x v="13"/>
    <x v="5"/>
  </r>
  <r>
    <n v="939"/>
    <s v="Williams, Johnson and Campbell"/>
    <s v="Streamlined human-resource Graphic Interface"/>
    <n v="7800"/>
    <n v="3839"/>
    <n v="0.49217948717948717"/>
    <x v="0"/>
    <n v="67"/>
    <m/>
    <x v="1"/>
    <s v="USD"/>
    <n v="1304744400"/>
    <n v="1306213200"/>
    <b v="0"/>
    <b v="1"/>
    <x v="11"/>
    <x v="6"/>
  </r>
  <r>
    <n v="940"/>
    <s v="Wiggins Ltd"/>
    <s v="Upgradable analyzing core"/>
    <n v="9900"/>
    <n v="6161"/>
    <n v="0.62232323232323228"/>
    <x v="2"/>
    <n v="66"/>
    <m/>
    <x v="0"/>
    <s v="CAD"/>
    <n v="1354341600"/>
    <n v="1356242400"/>
    <b v="0"/>
    <b v="0"/>
    <x v="2"/>
    <x v="2"/>
  </r>
  <r>
    <n v="941"/>
    <s v="Luna-Horne"/>
    <s v="Profound exuding pricing structure"/>
    <n v="43000"/>
    <n v="5615"/>
    <n v="0.1305813953488372"/>
    <x v="0"/>
    <n v="78"/>
    <m/>
    <x v="1"/>
    <s v="USD"/>
    <n v="1294552800"/>
    <n v="1297576800"/>
    <b v="1"/>
    <b v="0"/>
    <x v="3"/>
    <x v="3"/>
  </r>
  <r>
    <n v="942"/>
    <s v="Allen Inc"/>
    <s v="Horizontal optimizing model"/>
    <n v="9600"/>
    <n v="6205"/>
    <n v="0.64635416666666667"/>
    <x v="0"/>
    <n v="67"/>
    <m/>
    <x v="2"/>
    <s v="AUD"/>
    <n v="1295935200"/>
    <n v="1296194400"/>
    <b v="0"/>
    <b v="0"/>
    <x v="3"/>
    <x v="3"/>
  </r>
  <r>
    <n v="943"/>
    <s v="Peterson, Gonzalez and Spencer"/>
    <s v="Synchronized fault-tolerant algorithm"/>
    <n v="7500"/>
    <n v="11969"/>
    <n v="1.5958666666666668"/>
    <x v="1"/>
    <n v="114"/>
    <m/>
    <x v="1"/>
    <s v="USD"/>
    <n v="1411534800"/>
    <n v="1414558800"/>
    <b v="0"/>
    <b v="0"/>
    <x v="0"/>
    <x v="0"/>
  </r>
  <r>
    <n v="944"/>
    <s v="Walter Inc"/>
    <s v="Streamlined 5thgeneration intranet"/>
    <n v="10000"/>
    <n v="8142"/>
    <n v="0.81420000000000003"/>
    <x v="0"/>
    <n v="263"/>
    <m/>
    <x v="2"/>
    <s v="AUD"/>
    <n v="1486706400"/>
    <n v="1488348000"/>
    <b v="0"/>
    <b v="0"/>
    <x v="14"/>
    <x v="7"/>
  </r>
  <r>
    <n v="945"/>
    <s v="Sanders, Farley and Huffman"/>
    <s v="Cross-group clear-thinking task-force"/>
    <n v="172000"/>
    <n v="55805"/>
    <n v="0.32444767441860467"/>
    <x v="0"/>
    <n v="1691"/>
    <m/>
    <x v="1"/>
    <s v="USD"/>
    <n v="1333602000"/>
    <n v="1334898000"/>
    <b v="1"/>
    <b v="0"/>
    <x v="14"/>
    <x v="7"/>
  </r>
  <r>
    <n v="946"/>
    <s v="Hall, Holmes and Walker"/>
    <s v="Public-key bandwidth-monitored intranet"/>
    <n v="153700"/>
    <n v="15238"/>
    <n v="9.9141184124918666E-2"/>
    <x v="0"/>
    <n v="181"/>
    <m/>
    <x v="1"/>
    <s v="USD"/>
    <n v="1308200400"/>
    <n v="1308373200"/>
    <b v="0"/>
    <b v="0"/>
    <x v="3"/>
    <x v="3"/>
  </r>
  <r>
    <n v="947"/>
    <s v="Smith-Powell"/>
    <s v="Upgradable clear-thinking hardware"/>
    <n v="3600"/>
    <n v="961"/>
    <n v="0.26694444444444443"/>
    <x v="0"/>
    <n v="13"/>
    <m/>
    <x v="1"/>
    <s v="USD"/>
    <n v="1411707600"/>
    <n v="1412312400"/>
    <b v="0"/>
    <b v="0"/>
    <x v="3"/>
    <x v="3"/>
  </r>
  <r>
    <n v="948"/>
    <s v="Smith-Hill"/>
    <s v="Integrated holistic paradigm"/>
    <n v="9400"/>
    <n v="5918"/>
    <n v="0.62957446808510642"/>
    <x v="3"/>
    <n v="160"/>
    <m/>
    <x v="1"/>
    <s v="USD"/>
    <n v="1418364000"/>
    <n v="1419228000"/>
    <b v="1"/>
    <b v="1"/>
    <x v="4"/>
    <x v="4"/>
  </r>
  <r>
    <n v="949"/>
    <s v="Wright LLC"/>
    <s v="Seamless clear-thinking conglomeration"/>
    <n v="5900"/>
    <n v="9520"/>
    <n v="1.6135593220338984"/>
    <x v="1"/>
    <n v="203"/>
    <m/>
    <x v="1"/>
    <s v="USD"/>
    <n v="1429333200"/>
    <n v="1430974800"/>
    <b v="0"/>
    <b v="0"/>
    <x v="2"/>
    <x v="2"/>
  </r>
  <r>
    <n v="950"/>
    <s v="Williams, Orozco and Gomez"/>
    <s v="Persistent content-based methodology"/>
    <n v="100"/>
    <n v="5"/>
    <n v="0.05"/>
    <x v="0"/>
    <n v="1"/>
    <m/>
    <x v="1"/>
    <s v="USD"/>
    <n v="1555390800"/>
    <n v="1555822800"/>
    <b v="0"/>
    <b v="1"/>
    <x v="3"/>
    <x v="3"/>
  </r>
  <r>
    <n v="951"/>
    <s v="Peterson Ltd"/>
    <s v="Re-engineered 24hour matrix"/>
    <n v="14500"/>
    <n v="159056"/>
    <n v="10.969379310344827"/>
    <x v="1"/>
    <n v="1559"/>
    <m/>
    <x v="1"/>
    <s v="USD"/>
    <n v="1482732000"/>
    <n v="1482818400"/>
    <b v="0"/>
    <b v="1"/>
    <x v="1"/>
    <x v="1"/>
  </r>
  <r>
    <n v="952"/>
    <s v="Cummings-Hayes"/>
    <s v="Virtual multi-tasking core"/>
    <n v="145500"/>
    <n v="101987"/>
    <n v="0.70094158075601376"/>
    <x v="3"/>
    <n v="2266"/>
    <m/>
    <x v="1"/>
    <s v="USD"/>
    <n v="1470718800"/>
    <n v="1471928400"/>
    <b v="0"/>
    <b v="0"/>
    <x v="4"/>
    <x v="4"/>
  </r>
  <r>
    <n v="953"/>
    <s v="Boyle Ltd"/>
    <s v="Streamlined fault-tolerant conglomeration"/>
    <n v="3300"/>
    <n v="1980"/>
    <n v="0.6"/>
    <x v="0"/>
    <n v="21"/>
    <m/>
    <x v="1"/>
    <s v="USD"/>
    <n v="1450591200"/>
    <n v="1453701600"/>
    <b v="0"/>
    <b v="1"/>
    <x v="22"/>
    <x v="4"/>
  </r>
  <r>
    <n v="954"/>
    <s v="Henderson, Parker and Diaz"/>
    <s v="Enterprise-wide client-driven policy"/>
    <n v="42600"/>
    <n v="156384"/>
    <n v="3.6709859154929578"/>
    <x v="1"/>
    <n v="1548"/>
    <m/>
    <x v="2"/>
    <s v="AUD"/>
    <n v="1348290000"/>
    <n v="1350363600"/>
    <b v="0"/>
    <b v="0"/>
    <x v="2"/>
    <x v="2"/>
  </r>
  <r>
    <n v="955"/>
    <s v="Moss-Obrien"/>
    <s v="Function-based next generation emulation"/>
    <n v="700"/>
    <n v="7763"/>
    <n v="11.09"/>
    <x v="1"/>
    <n v="80"/>
    <m/>
    <x v="1"/>
    <s v="USD"/>
    <n v="1353823200"/>
    <n v="1353996000"/>
    <b v="0"/>
    <b v="0"/>
    <x v="3"/>
    <x v="3"/>
  </r>
  <r>
    <n v="956"/>
    <s v="Wood Inc"/>
    <s v="Re-engineered composite focus group"/>
    <n v="187600"/>
    <n v="35698"/>
    <n v="0.19028784648187633"/>
    <x v="0"/>
    <n v="830"/>
    <m/>
    <x v="1"/>
    <s v="USD"/>
    <n v="1450764000"/>
    <n v="1451109600"/>
    <b v="0"/>
    <b v="0"/>
    <x v="22"/>
    <x v="4"/>
  </r>
  <r>
    <n v="957"/>
    <s v="Riley, Cohen and Goodman"/>
    <s v="Profound mission-critical function"/>
    <n v="9800"/>
    <n v="12434"/>
    <n v="1.2687755102040816"/>
    <x v="1"/>
    <n v="131"/>
    <m/>
    <x v="1"/>
    <s v="USD"/>
    <n v="1329372000"/>
    <n v="1329631200"/>
    <b v="0"/>
    <b v="0"/>
    <x v="3"/>
    <x v="3"/>
  </r>
  <r>
    <n v="958"/>
    <s v="Green, Robinson and Ho"/>
    <s v="De-engineered zero-defect open system"/>
    <n v="1100"/>
    <n v="8081"/>
    <n v="7.3463636363636367"/>
    <x v="1"/>
    <n v="112"/>
    <m/>
    <x v="1"/>
    <s v="USD"/>
    <n v="1277096400"/>
    <n v="1278997200"/>
    <b v="0"/>
    <b v="0"/>
    <x v="10"/>
    <x v="4"/>
  </r>
  <r>
    <n v="959"/>
    <s v="Black-Graham"/>
    <s v="Operative hybrid utilization"/>
    <n v="145000"/>
    <n v="6631"/>
    <n v="4.5731034482758622E-2"/>
    <x v="0"/>
    <n v="130"/>
    <m/>
    <x v="1"/>
    <s v="USD"/>
    <n v="1277701200"/>
    <n v="1280120400"/>
    <b v="0"/>
    <b v="0"/>
    <x v="18"/>
    <x v="5"/>
  </r>
  <r>
    <n v="960"/>
    <s v="Robbins Group"/>
    <s v="Function-based interactive matrix"/>
    <n v="5500"/>
    <n v="4678"/>
    <n v="0.85054545454545449"/>
    <x v="0"/>
    <n v="55"/>
    <m/>
    <x v="1"/>
    <s v="USD"/>
    <n v="1454911200"/>
    <n v="1458104400"/>
    <b v="0"/>
    <b v="0"/>
    <x v="2"/>
    <x v="2"/>
  </r>
  <r>
    <n v="961"/>
    <s v="Mason, Case and May"/>
    <s v="Optimized content-based collaboration"/>
    <n v="5700"/>
    <n v="6800"/>
    <n v="1.1929824561403508"/>
    <x v="1"/>
    <n v="155"/>
    <m/>
    <x v="1"/>
    <s v="USD"/>
    <n v="1297922400"/>
    <n v="1298268000"/>
    <b v="0"/>
    <b v="0"/>
    <x v="18"/>
    <x v="5"/>
  </r>
  <r>
    <n v="962"/>
    <s v="Harris, Russell and Mitchell"/>
    <s v="User-centric cohesive policy"/>
    <n v="3600"/>
    <n v="10657"/>
    <n v="2.9602777777777778"/>
    <x v="1"/>
    <n v="266"/>
    <m/>
    <x v="1"/>
    <s v="USD"/>
    <n v="1384408800"/>
    <n v="1386223200"/>
    <b v="0"/>
    <b v="0"/>
    <x v="0"/>
    <x v="0"/>
  </r>
  <r>
    <n v="963"/>
    <s v="Rodriguez-Robinson"/>
    <s v="Ergonomic methodical hub"/>
    <n v="5900"/>
    <n v="4997"/>
    <n v="0.84694915254237291"/>
    <x v="0"/>
    <n v="114"/>
    <m/>
    <x v="6"/>
    <s v="EUR"/>
    <n v="1299304800"/>
    <n v="1299823200"/>
    <b v="0"/>
    <b v="1"/>
    <x v="14"/>
    <x v="7"/>
  </r>
  <r>
    <n v="964"/>
    <s v="Peck, Higgins and Smith"/>
    <s v="Devolved disintermediate encryption"/>
    <n v="3700"/>
    <n v="13164"/>
    <n v="3.5578378378378379"/>
    <x v="1"/>
    <n v="155"/>
    <m/>
    <x v="1"/>
    <s v="USD"/>
    <n v="1431320400"/>
    <n v="1431752400"/>
    <b v="0"/>
    <b v="0"/>
    <x v="3"/>
    <x v="3"/>
  </r>
  <r>
    <n v="965"/>
    <s v="Nunez-King"/>
    <s v="Phased clear-thinking policy"/>
    <n v="2200"/>
    <n v="8501"/>
    <n v="3.8640909090909092"/>
    <x v="1"/>
    <n v="207"/>
    <m/>
    <x v="4"/>
    <s v="GBP"/>
    <n v="1264399200"/>
    <n v="1267855200"/>
    <b v="0"/>
    <b v="0"/>
    <x v="1"/>
    <x v="1"/>
  </r>
  <r>
    <n v="966"/>
    <s v="Davis and Sons"/>
    <s v="Seamless solution-oriented capacity"/>
    <n v="1700"/>
    <n v="13468"/>
    <n v="7.9223529411764702"/>
    <x v="1"/>
    <n v="245"/>
    <m/>
    <x v="1"/>
    <s v="USD"/>
    <n v="1497502800"/>
    <n v="1497675600"/>
    <b v="0"/>
    <b v="0"/>
    <x v="3"/>
    <x v="3"/>
  </r>
  <r>
    <n v="967"/>
    <s v="Howard-Douglas"/>
    <s v="Organized human-resource attitude"/>
    <n v="88400"/>
    <n v="121138"/>
    <n v="1.3703393665158372"/>
    <x v="1"/>
    <n v="1573"/>
    <m/>
    <x v="1"/>
    <s v="USD"/>
    <n v="1333688400"/>
    <n v="1336885200"/>
    <b v="0"/>
    <b v="0"/>
    <x v="21"/>
    <x v="1"/>
  </r>
  <r>
    <n v="968"/>
    <s v="Gonzalez-White"/>
    <s v="Open-architected disintermediate budgetary management"/>
    <n v="2400"/>
    <n v="8117"/>
    <n v="3.3820833333333336"/>
    <x v="1"/>
    <n v="114"/>
    <m/>
    <x v="1"/>
    <s v="USD"/>
    <n v="1293861600"/>
    <n v="1295157600"/>
    <b v="0"/>
    <b v="0"/>
    <x v="0"/>
    <x v="0"/>
  </r>
  <r>
    <n v="969"/>
    <s v="Lopez-King"/>
    <s v="Multi-lateral radical solution"/>
    <n v="7900"/>
    <n v="8550"/>
    <n v="1.0822784810126582"/>
    <x v="1"/>
    <n v="93"/>
    <m/>
    <x v="1"/>
    <s v="USD"/>
    <n v="1576994400"/>
    <n v="1577599200"/>
    <b v="0"/>
    <b v="0"/>
    <x v="3"/>
    <x v="3"/>
  </r>
  <r>
    <n v="970"/>
    <s v="Glover-Nelson"/>
    <s v="Inverse context-sensitive info-mediaries"/>
    <n v="94900"/>
    <n v="57659"/>
    <n v="0.60757639620653314"/>
    <x v="0"/>
    <n v="594"/>
    <m/>
    <x v="1"/>
    <s v="USD"/>
    <n v="1304917200"/>
    <n v="1305003600"/>
    <b v="0"/>
    <b v="0"/>
    <x v="3"/>
    <x v="3"/>
  </r>
  <r>
    <n v="971"/>
    <s v="Garner and Sons"/>
    <s v="Versatile neutral workforce"/>
    <n v="5100"/>
    <n v="1414"/>
    <n v="0.27725490196078434"/>
    <x v="0"/>
    <n v="24"/>
    <m/>
    <x v="1"/>
    <s v="USD"/>
    <n v="1381208400"/>
    <n v="1381726800"/>
    <b v="0"/>
    <b v="0"/>
    <x v="19"/>
    <x v="4"/>
  </r>
  <r>
    <n v="972"/>
    <s v="Sellers, Roach and Garrison"/>
    <s v="Multi-tiered systematic knowledge user"/>
    <n v="42700"/>
    <n v="97524"/>
    <n v="2.283934426229508"/>
    <x v="1"/>
    <n v="1681"/>
    <m/>
    <x v="1"/>
    <s v="USD"/>
    <n v="1401685200"/>
    <n v="1402462800"/>
    <b v="0"/>
    <b v="1"/>
    <x v="2"/>
    <x v="2"/>
  </r>
  <r>
    <n v="973"/>
    <s v="Herrera, Bennett and Silva"/>
    <s v="Programmable multi-state algorithm"/>
    <n v="121100"/>
    <n v="26176"/>
    <n v="0.21615194054500414"/>
    <x v="0"/>
    <n v="252"/>
    <m/>
    <x v="1"/>
    <s v="USD"/>
    <n v="1291960800"/>
    <n v="1292133600"/>
    <b v="0"/>
    <b v="1"/>
    <x v="3"/>
    <x v="3"/>
  </r>
  <r>
    <n v="974"/>
    <s v="Thomas, Clay and Mendoza"/>
    <s v="Multi-channeled reciprocal interface"/>
    <n v="800"/>
    <n v="2991"/>
    <n v="3.73875"/>
    <x v="1"/>
    <n v="32"/>
    <m/>
    <x v="1"/>
    <s v="USD"/>
    <n v="1368853200"/>
    <n v="1368939600"/>
    <b v="0"/>
    <b v="0"/>
    <x v="7"/>
    <x v="1"/>
  </r>
  <r>
    <n v="975"/>
    <s v="Ayala Group"/>
    <s v="Right-sized maximized migration"/>
    <n v="5400"/>
    <n v="8366"/>
    <n v="1.5492592592592593"/>
    <x v="1"/>
    <n v="135"/>
    <m/>
    <x v="1"/>
    <s v="USD"/>
    <n v="1448776800"/>
    <n v="1452146400"/>
    <b v="0"/>
    <b v="1"/>
    <x v="3"/>
    <x v="3"/>
  </r>
  <r>
    <n v="976"/>
    <s v="Huerta, Roberts and Dickerson"/>
    <s v="Self-enabling value-added artificial intelligence"/>
    <n v="4000"/>
    <n v="12886"/>
    <n v="3.2214999999999998"/>
    <x v="1"/>
    <n v="140"/>
    <m/>
    <x v="1"/>
    <s v="USD"/>
    <n v="1296194400"/>
    <n v="1296712800"/>
    <b v="0"/>
    <b v="1"/>
    <x v="3"/>
    <x v="3"/>
  </r>
  <r>
    <n v="977"/>
    <s v="Johnson Group"/>
    <s v="Vision-oriented interactive solution"/>
    <n v="7000"/>
    <n v="5177"/>
    <n v="0.73957142857142855"/>
    <x v="0"/>
    <n v="67"/>
    <m/>
    <x v="1"/>
    <s v="USD"/>
    <n v="1517983200"/>
    <n v="1520748000"/>
    <b v="0"/>
    <b v="0"/>
    <x v="0"/>
    <x v="0"/>
  </r>
  <r>
    <n v="978"/>
    <s v="Bailey, Nguyen and Martinez"/>
    <s v="Fundamental user-facing productivity"/>
    <n v="1000"/>
    <n v="8641"/>
    <n v="8.641"/>
    <x v="1"/>
    <n v="92"/>
    <m/>
    <x v="1"/>
    <s v="USD"/>
    <n v="1478930400"/>
    <n v="1480831200"/>
    <b v="0"/>
    <b v="0"/>
    <x v="11"/>
    <x v="6"/>
  </r>
  <r>
    <n v="979"/>
    <s v="Williams, Martin and Meyer"/>
    <s v="Innovative well-modulated capability"/>
    <n v="60200"/>
    <n v="86244"/>
    <n v="1.432624584717608"/>
    <x v="1"/>
    <n v="1015"/>
    <m/>
    <x v="4"/>
    <s v="GBP"/>
    <n v="1426395600"/>
    <n v="1426914000"/>
    <b v="0"/>
    <b v="0"/>
    <x v="3"/>
    <x v="3"/>
  </r>
  <r>
    <n v="980"/>
    <s v="Huff-Johnson"/>
    <s v="Universal fault-tolerant orchestration"/>
    <n v="195200"/>
    <n v="78630"/>
    <n v="0.40281762295081969"/>
    <x v="0"/>
    <n v="742"/>
    <m/>
    <x v="1"/>
    <s v="USD"/>
    <n v="1446181200"/>
    <n v="1446616800"/>
    <b v="1"/>
    <b v="0"/>
    <x v="9"/>
    <x v="5"/>
  </r>
  <r>
    <n v="981"/>
    <s v="Diaz-Little"/>
    <s v="Grass-roots executive synergy"/>
    <n v="6700"/>
    <n v="11941"/>
    <n v="1.7822388059701493"/>
    <x v="1"/>
    <n v="323"/>
    <m/>
    <x v="1"/>
    <s v="USD"/>
    <n v="1514181600"/>
    <n v="1517032800"/>
    <b v="0"/>
    <b v="0"/>
    <x v="2"/>
    <x v="2"/>
  </r>
  <r>
    <n v="982"/>
    <s v="Freeman-French"/>
    <s v="Multi-layered optimal application"/>
    <n v="7200"/>
    <n v="6115"/>
    <n v="0.84930555555555554"/>
    <x v="0"/>
    <n v="75"/>
    <m/>
    <x v="1"/>
    <s v="USD"/>
    <n v="1311051600"/>
    <n v="1311224400"/>
    <b v="0"/>
    <b v="1"/>
    <x v="4"/>
    <x v="4"/>
  </r>
  <r>
    <n v="983"/>
    <s v="Beck-Weber"/>
    <s v="Business-focused full-range core"/>
    <n v="129100"/>
    <n v="188404"/>
    <n v="1.4593648334624323"/>
    <x v="1"/>
    <n v="2326"/>
    <m/>
    <x v="1"/>
    <s v="USD"/>
    <n v="1564894800"/>
    <n v="1566190800"/>
    <b v="0"/>
    <b v="0"/>
    <x v="4"/>
    <x v="4"/>
  </r>
  <r>
    <n v="984"/>
    <s v="Lewis-Jacobson"/>
    <s v="Exclusive system-worthy Graphic Interface"/>
    <n v="6500"/>
    <n v="9910"/>
    <n v="1.5246153846153847"/>
    <x v="1"/>
    <n v="381"/>
    <m/>
    <x v="1"/>
    <s v="USD"/>
    <n v="1567918800"/>
    <n v="1570165200"/>
    <b v="0"/>
    <b v="0"/>
    <x v="3"/>
    <x v="3"/>
  </r>
  <r>
    <n v="985"/>
    <s v="Logan-Curtis"/>
    <s v="Enhanced optimal ability"/>
    <n v="170600"/>
    <n v="114523"/>
    <n v="0.67129542790152408"/>
    <x v="0"/>
    <n v="4405"/>
    <m/>
    <x v="1"/>
    <s v="USD"/>
    <n v="1386309600"/>
    <n v="1388556000"/>
    <b v="0"/>
    <b v="1"/>
    <x v="1"/>
    <x v="1"/>
  </r>
  <r>
    <n v="986"/>
    <s v="Chan, Washington and Callahan"/>
    <s v="Optional zero administration neural-net"/>
    <n v="7800"/>
    <n v="3144"/>
    <n v="0.40307692307692305"/>
    <x v="0"/>
    <n v="92"/>
    <m/>
    <x v="1"/>
    <s v="USD"/>
    <n v="1301979600"/>
    <n v="1303189200"/>
    <b v="0"/>
    <b v="0"/>
    <x v="1"/>
    <x v="1"/>
  </r>
  <r>
    <n v="987"/>
    <s v="Wilson Group"/>
    <s v="Ameliorated foreground focus group"/>
    <n v="6200"/>
    <n v="13441"/>
    <n v="2.1679032258064517"/>
    <x v="1"/>
    <n v="480"/>
    <m/>
    <x v="1"/>
    <s v="USD"/>
    <n v="1493269200"/>
    <n v="1494478800"/>
    <b v="0"/>
    <b v="0"/>
    <x v="4"/>
    <x v="4"/>
  </r>
  <r>
    <n v="988"/>
    <s v="Gardner, Ryan and Gutierrez"/>
    <s v="Triple-buffered multi-tasking matrices"/>
    <n v="9400"/>
    <n v="4899"/>
    <n v="0.52117021276595743"/>
    <x v="0"/>
    <n v="64"/>
    <m/>
    <x v="1"/>
    <s v="USD"/>
    <n v="1478930400"/>
    <n v="1480744800"/>
    <b v="0"/>
    <b v="0"/>
    <x v="15"/>
    <x v="5"/>
  </r>
  <r>
    <n v="989"/>
    <s v="Hernandez Inc"/>
    <s v="Versatile dedicated migration"/>
    <n v="2400"/>
    <n v="11990"/>
    <n v="4.9958333333333336"/>
    <x v="1"/>
    <n v="226"/>
    <m/>
    <x v="1"/>
    <s v="USD"/>
    <n v="1555390800"/>
    <n v="1555822800"/>
    <b v="0"/>
    <b v="0"/>
    <x v="18"/>
    <x v="5"/>
  </r>
  <r>
    <n v="990"/>
    <s v="Ortiz-Roberts"/>
    <s v="Devolved foreground customer loyalty"/>
    <n v="7800"/>
    <n v="6839"/>
    <n v="0.87679487179487181"/>
    <x v="0"/>
    <n v="64"/>
    <m/>
    <x v="1"/>
    <s v="USD"/>
    <n v="1456984800"/>
    <n v="1458882000"/>
    <b v="0"/>
    <b v="1"/>
    <x v="6"/>
    <x v="4"/>
  </r>
  <r>
    <n v="991"/>
    <s v="Ramirez LLC"/>
    <s v="Reduced reciprocal focus group"/>
    <n v="9800"/>
    <n v="11091"/>
    <n v="1.131734693877551"/>
    <x v="1"/>
    <n v="241"/>
    <m/>
    <x v="1"/>
    <s v="USD"/>
    <n v="1411621200"/>
    <n v="1411966800"/>
    <b v="0"/>
    <b v="1"/>
    <x v="1"/>
    <x v="1"/>
  </r>
  <r>
    <n v="992"/>
    <s v="Morrow Inc"/>
    <s v="Networked global migration"/>
    <n v="3100"/>
    <n v="13223"/>
    <n v="4.2654838709677421"/>
    <x v="1"/>
    <n v="132"/>
    <m/>
    <x v="1"/>
    <s v="USD"/>
    <n v="1525669200"/>
    <n v="1526878800"/>
    <b v="0"/>
    <b v="1"/>
    <x v="6"/>
    <x v="4"/>
  </r>
  <r>
    <n v="993"/>
    <s v="Erickson-Rogers"/>
    <s v="De-engineered even-keeled definition"/>
    <n v="9800"/>
    <n v="7608"/>
    <n v="0.77632653061224488"/>
    <x v="3"/>
    <n v="75"/>
    <m/>
    <x v="6"/>
    <s v="EUR"/>
    <n v="1450936800"/>
    <n v="1452405600"/>
    <b v="0"/>
    <b v="1"/>
    <x v="14"/>
    <x v="7"/>
  </r>
  <r>
    <n v="994"/>
    <s v="Leach, Rich and Price"/>
    <s v="Implemented bi-directional flexibility"/>
    <n v="141100"/>
    <n v="74073"/>
    <n v="0.52496810772501767"/>
    <x v="0"/>
    <n v="842"/>
    <m/>
    <x v="1"/>
    <s v="USD"/>
    <n v="1413522000"/>
    <n v="1414040400"/>
    <b v="0"/>
    <b v="1"/>
    <x v="18"/>
    <x v="5"/>
  </r>
  <r>
    <n v="995"/>
    <s v="Manning-Hamilton"/>
    <s v="Vision-oriented scalable definition"/>
    <n v="97300"/>
    <n v="153216"/>
    <n v="1.5746762589928058"/>
    <x v="1"/>
    <n v="2043"/>
    <m/>
    <x v="1"/>
    <s v="USD"/>
    <n v="1541307600"/>
    <n v="1543816800"/>
    <b v="0"/>
    <b v="1"/>
    <x v="0"/>
    <x v="0"/>
  </r>
  <r>
    <n v="996"/>
    <s v="Butler LLC"/>
    <s v="Future-proofed upward-trending migration"/>
    <n v="6600"/>
    <n v="4814"/>
    <n v="0.72939393939393937"/>
    <x v="0"/>
    <n v="112"/>
    <m/>
    <x v="1"/>
    <s v="USD"/>
    <n v="1357106400"/>
    <n v="1359698400"/>
    <b v="0"/>
    <b v="0"/>
    <x v="3"/>
    <x v="3"/>
  </r>
  <r>
    <n v="997"/>
    <s v="Ball LLC"/>
    <s v="Right-sized full-range throughput"/>
    <n v="7600"/>
    <n v="4603"/>
    <n v="0.60565789473684206"/>
    <x v="3"/>
    <n v="139"/>
    <m/>
    <x v="6"/>
    <s v="EUR"/>
    <n v="1390197600"/>
    <n v="1390629600"/>
    <b v="0"/>
    <b v="0"/>
    <x v="3"/>
    <x v="3"/>
  </r>
  <r>
    <n v="998"/>
    <s v="Taylor, Santiago and Flores"/>
    <s v="Polarized composite customer loyalty"/>
    <n v="66600"/>
    <n v="37823"/>
    <n v="0.5679129129129129"/>
    <x v="0"/>
    <n v="374"/>
    <m/>
    <x v="1"/>
    <s v="USD"/>
    <n v="1265868000"/>
    <n v="1267077600"/>
    <b v="0"/>
    <b v="1"/>
    <x v="7"/>
    <x v="1"/>
  </r>
  <r>
    <n v="999"/>
    <s v="Hernandez, Norton and Kelley"/>
    <s v="Expanded eco-centric policy"/>
    <n v="111100"/>
    <n v="62819"/>
    <n v="0.56542754275427543"/>
    <x v="3"/>
    <n v="1122"/>
    <m/>
    <x v="1"/>
    <s v="USD"/>
    <n v="1467176400"/>
    <n v="1467781200"/>
    <b v="0"/>
    <b v="0"/>
    <x v="0"/>
    <x v="0"/>
  </r>
  <r>
    <m/>
    <m/>
    <m/>
    <m/>
    <m/>
    <m/>
    <x v="4"/>
    <m/>
    <m/>
    <x v="7"/>
    <m/>
    <m/>
    <m/>
    <m/>
    <m/>
    <x v="24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x v="0"/>
    <x v="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x v="1"/>
    <x v="1"/>
    <x v="1"/>
    <n v="158"/>
    <m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x v="2"/>
    <x v="2"/>
    <x v="1"/>
    <n v="1425"/>
    <m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x v="3"/>
    <x v="3"/>
    <x v="0"/>
    <n v="24"/>
    <m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x v="4"/>
    <x v="4"/>
    <x v="0"/>
    <n v="53"/>
    <m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x v="5"/>
    <x v="5"/>
    <x v="1"/>
    <n v="174"/>
    <m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x v="6"/>
    <x v="6"/>
    <x v="0"/>
    <n v="18"/>
    <m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x v="7"/>
    <x v="7"/>
    <x v="1"/>
    <n v="227"/>
    <m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x v="8"/>
    <x v="8"/>
    <x v="2"/>
    <n v="708"/>
    <m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x v="9"/>
    <x v="9"/>
    <x v="0"/>
    <n v="44"/>
    <m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x v="10"/>
    <x v="10"/>
    <x v="1"/>
    <n v="220"/>
    <m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x v="11"/>
    <x v="11"/>
    <x v="0"/>
    <n v="27"/>
    <m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x v="12"/>
    <x v="12"/>
    <x v="0"/>
    <n v="55"/>
    <m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x v="13"/>
    <x v="13"/>
    <x v="1"/>
    <n v="98"/>
    <m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x v="14"/>
    <x v="14"/>
    <x v="0"/>
    <n v="200"/>
    <m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x v="15"/>
    <x v="15"/>
    <x v="0"/>
    <n v="452"/>
    <m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x v="16"/>
    <x v="16"/>
    <x v="1"/>
    <n v="100"/>
    <m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x v="17"/>
    <x v="17"/>
    <x v="1"/>
    <n v="1249"/>
    <m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x v="14"/>
    <x v="18"/>
    <x v="3"/>
    <n v="135"/>
    <m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x v="11"/>
    <x v="19"/>
    <x v="0"/>
    <n v="674"/>
    <m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x v="18"/>
    <x v="20"/>
    <x v="1"/>
    <n v="1396"/>
    <m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x v="19"/>
    <x v="21"/>
    <x v="0"/>
    <n v="558"/>
    <m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x v="20"/>
    <x v="22"/>
    <x v="1"/>
    <n v="890"/>
    <m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x v="21"/>
    <x v="23"/>
    <x v="1"/>
    <n v="142"/>
    <m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x v="18"/>
    <x v="24"/>
    <x v="1"/>
    <n v="2673"/>
    <m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x v="22"/>
    <x v="25"/>
    <x v="1"/>
    <n v="163"/>
    <m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x v="11"/>
    <x v="26"/>
    <x v="3"/>
    <n v="1480"/>
    <m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x v="23"/>
    <x v="27"/>
    <x v="0"/>
    <n v="15"/>
    <m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x v="24"/>
    <x v="28"/>
    <x v="1"/>
    <n v="2220"/>
    <m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x v="25"/>
    <x v="29"/>
    <x v="1"/>
    <n v="1606"/>
    <m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x v="26"/>
    <x v="30"/>
    <x v="1"/>
    <n v="129"/>
    <m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x v="27"/>
    <x v="31"/>
    <x v="1"/>
    <n v="226"/>
    <m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x v="28"/>
    <x v="32"/>
    <x v="0"/>
    <n v="2307"/>
    <m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x v="29"/>
    <x v="33"/>
    <x v="1"/>
    <n v="5419"/>
    <m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x v="30"/>
    <x v="34"/>
    <x v="1"/>
    <n v="165"/>
    <m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x v="30"/>
    <x v="35"/>
    <x v="1"/>
    <n v="1965"/>
    <m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x v="31"/>
    <x v="36"/>
    <x v="1"/>
    <n v="16"/>
    <m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x v="32"/>
    <x v="37"/>
    <x v="1"/>
    <n v="107"/>
    <m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x v="33"/>
    <x v="38"/>
    <x v="1"/>
    <n v="134"/>
    <m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x v="34"/>
    <x v="39"/>
    <x v="0"/>
    <n v="88"/>
    <m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x v="35"/>
    <x v="40"/>
    <x v="1"/>
    <n v="198"/>
    <m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x v="36"/>
    <x v="41"/>
    <x v="1"/>
    <n v="111"/>
    <m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x v="37"/>
    <x v="42"/>
    <x v="1"/>
    <n v="222"/>
    <m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x v="38"/>
    <x v="43"/>
    <x v="1"/>
    <n v="6212"/>
    <m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x v="39"/>
    <x v="44"/>
    <x v="1"/>
    <n v="98"/>
    <m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x v="15"/>
    <x v="45"/>
    <x v="0"/>
    <n v="48"/>
    <m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x v="40"/>
    <x v="46"/>
    <x v="1"/>
    <n v="92"/>
    <m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x v="41"/>
    <x v="47"/>
    <x v="1"/>
    <n v="149"/>
    <m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x v="42"/>
    <x v="48"/>
    <x v="1"/>
    <n v="2431"/>
    <m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x v="43"/>
    <x v="49"/>
    <x v="1"/>
    <n v="303"/>
    <m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x v="44"/>
    <x v="50"/>
    <x v="0"/>
    <n v="1"/>
    <m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x v="45"/>
    <x v="51"/>
    <x v="0"/>
    <n v="1467"/>
    <m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x v="46"/>
    <x v="52"/>
    <x v="0"/>
    <n v="75"/>
    <m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x v="47"/>
    <x v="53"/>
    <x v="1"/>
    <n v="209"/>
    <m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x v="12"/>
    <x v="54"/>
    <x v="0"/>
    <n v="120"/>
    <m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x v="48"/>
    <x v="55"/>
    <x v="1"/>
    <n v="131"/>
    <m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x v="49"/>
    <x v="56"/>
    <x v="1"/>
    <n v="164"/>
    <m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x v="50"/>
    <x v="57"/>
    <x v="1"/>
    <n v="201"/>
    <m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x v="51"/>
    <x v="58"/>
    <x v="1"/>
    <n v="211"/>
    <m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x v="52"/>
    <x v="59"/>
    <x v="1"/>
    <n v="128"/>
    <m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x v="53"/>
    <x v="60"/>
    <x v="1"/>
    <n v="1600"/>
    <m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x v="54"/>
    <x v="61"/>
    <x v="0"/>
    <n v="2253"/>
    <m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x v="55"/>
    <x v="62"/>
    <x v="1"/>
    <n v="249"/>
    <m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x v="56"/>
    <x v="63"/>
    <x v="0"/>
    <n v="5"/>
    <m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x v="57"/>
    <x v="64"/>
    <x v="0"/>
    <n v="38"/>
    <m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x v="58"/>
    <x v="65"/>
    <x v="1"/>
    <n v="236"/>
    <m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x v="59"/>
    <x v="66"/>
    <x v="0"/>
    <n v="12"/>
    <m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x v="60"/>
    <x v="67"/>
    <x v="1"/>
    <n v="4065"/>
    <m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x v="61"/>
    <x v="68"/>
    <x v="1"/>
    <n v="246"/>
    <m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x v="62"/>
    <x v="69"/>
    <x v="3"/>
    <n v="17"/>
    <m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x v="63"/>
    <x v="70"/>
    <x v="1"/>
    <n v="2475"/>
    <m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x v="64"/>
    <x v="71"/>
    <x v="1"/>
    <n v="76"/>
    <m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x v="65"/>
    <x v="72"/>
    <x v="1"/>
    <n v="54"/>
    <m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x v="66"/>
    <x v="73"/>
    <x v="1"/>
    <n v="88"/>
    <m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x v="67"/>
    <x v="74"/>
    <x v="1"/>
    <n v="85"/>
    <m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x v="30"/>
    <x v="75"/>
    <x v="1"/>
    <n v="170"/>
    <m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x v="68"/>
    <x v="76"/>
    <x v="0"/>
    <n v="1684"/>
    <m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x v="69"/>
    <x v="77"/>
    <x v="0"/>
    <n v="56"/>
    <m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x v="70"/>
    <x v="78"/>
    <x v="1"/>
    <n v="330"/>
    <m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x v="4"/>
    <x v="79"/>
    <x v="0"/>
    <n v="838"/>
    <m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x v="71"/>
    <x v="80"/>
    <x v="1"/>
    <n v="127"/>
    <m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x v="72"/>
    <x v="81"/>
    <x v="1"/>
    <n v="411"/>
    <m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x v="73"/>
    <x v="82"/>
    <x v="1"/>
    <n v="180"/>
    <m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x v="74"/>
    <x v="83"/>
    <x v="0"/>
    <n v="1000"/>
    <m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x v="75"/>
    <x v="84"/>
    <x v="1"/>
    <n v="374"/>
    <m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x v="2"/>
    <x v="85"/>
    <x v="1"/>
    <n v="71"/>
    <m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x v="76"/>
    <x v="86"/>
    <x v="1"/>
    <n v="203"/>
    <m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x v="77"/>
    <x v="87"/>
    <x v="0"/>
    <n v="1482"/>
    <m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x v="78"/>
    <x v="88"/>
    <x v="1"/>
    <n v="113"/>
    <m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x v="79"/>
    <x v="89"/>
    <x v="1"/>
    <n v="96"/>
    <m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x v="68"/>
    <x v="90"/>
    <x v="0"/>
    <n v="106"/>
    <m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x v="11"/>
    <x v="91"/>
    <x v="0"/>
    <n v="679"/>
    <m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x v="80"/>
    <x v="92"/>
    <x v="1"/>
    <n v="498"/>
    <m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x v="81"/>
    <x v="93"/>
    <x v="3"/>
    <n v="610"/>
    <m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x v="82"/>
    <x v="94"/>
    <x v="1"/>
    <n v="180"/>
    <m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x v="83"/>
    <x v="95"/>
    <x v="1"/>
    <n v="27"/>
    <m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x v="84"/>
    <x v="96"/>
    <x v="1"/>
    <n v="2331"/>
    <m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x v="85"/>
    <x v="97"/>
    <x v="1"/>
    <n v="113"/>
    <m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x v="86"/>
    <x v="98"/>
    <x v="0"/>
    <n v="1220"/>
    <m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x v="87"/>
    <x v="99"/>
    <x v="1"/>
    <n v="164"/>
    <m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x v="88"/>
    <x v="100"/>
    <x v="0"/>
    <n v="1"/>
    <m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x v="89"/>
    <x v="101"/>
    <x v="1"/>
    <n v="164"/>
    <m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x v="90"/>
    <x v="102"/>
    <x v="1"/>
    <n v="336"/>
    <m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x v="62"/>
    <x v="103"/>
    <x v="0"/>
    <n v="37"/>
    <m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x v="49"/>
    <x v="104"/>
    <x v="1"/>
    <n v="1917"/>
    <m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x v="53"/>
    <x v="105"/>
    <x v="1"/>
    <n v="95"/>
    <m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x v="91"/>
    <x v="106"/>
    <x v="1"/>
    <n v="147"/>
    <m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x v="92"/>
    <x v="107"/>
    <x v="1"/>
    <n v="86"/>
    <m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x v="93"/>
    <x v="108"/>
    <x v="1"/>
    <n v="83"/>
    <m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x v="94"/>
    <x v="109"/>
    <x v="0"/>
    <n v="60"/>
    <m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x v="95"/>
    <x v="110"/>
    <x v="0"/>
    <n v="296"/>
    <m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x v="96"/>
    <x v="111"/>
    <x v="1"/>
    <n v="676"/>
    <m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x v="97"/>
    <x v="112"/>
    <x v="1"/>
    <n v="361"/>
    <m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x v="98"/>
    <x v="113"/>
    <x v="1"/>
    <n v="131"/>
    <m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x v="99"/>
    <x v="114"/>
    <x v="1"/>
    <n v="126"/>
    <m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x v="100"/>
    <x v="115"/>
    <x v="0"/>
    <n v="3304"/>
    <m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x v="101"/>
    <x v="116"/>
    <x v="0"/>
    <n v="73"/>
    <m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x v="5"/>
    <x v="117"/>
    <x v="1"/>
    <n v="275"/>
    <m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x v="102"/>
    <x v="118"/>
    <x v="1"/>
    <n v="67"/>
    <m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x v="103"/>
    <x v="119"/>
    <x v="1"/>
    <n v="154"/>
    <m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x v="104"/>
    <x v="120"/>
    <x v="1"/>
    <n v="1782"/>
    <m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x v="105"/>
    <x v="121"/>
    <x v="1"/>
    <n v="903"/>
    <m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x v="106"/>
    <x v="122"/>
    <x v="0"/>
    <n v="3387"/>
    <m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x v="107"/>
    <x v="123"/>
    <x v="0"/>
    <n v="662"/>
    <m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x v="108"/>
    <x v="124"/>
    <x v="1"/>
    <n v="94"/>
    <m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x v="17"/>
    <x v="125"/>
    <x v="1"/>
    <n v="180"/>
    <m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x v="109"/>
    <x v="126"/>
    <x v="0"/>
    <n v="774"/>
    <m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x v="9"/>
    <x v="127"/>
    <x v="0"/>
    <n v="672"/>
    <m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x v="81"/>
    <x v="128"/>
    <x v="3"/>
    <n v="532"/>
    <m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x v="110"/>
    <x v="129"/>
    <x v="3"/>
    <n v="55"/>
    <m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x v="111"/>
    <x v="130"/>
    <x v="1"/>
    <n v="533"/>
    <m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x v="112"/>
    <x v="131"/>
    <x v="1"/>
    <n v="2443"/>
    <m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x v="113"/>
    <x v="132"/>
    <x v="1"/>
    <n v="89"/>
    <m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x v="27"/>
    <x v="133"/>
    <x v="1"/>
    <n v="159"/>
    <m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x v="12"/>
    <x v="134"/>
    <x v="0"/>
    <n v="940"/>
    <m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x v="114"/>
    <x v="135"/>
    <x v="0"/>
    <n v="117"/>
    <m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x v="110"/>
    <x v="136"/>
    <x v="3"/>
    <n v="58"/>
    <m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x v="115"/>
    <x v="137"/>
    <x v="1"/>
    <n v="50"/>
    <m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x v="116"/>
    <x v="138"/>
    <x v="0"/>
    <n v="115"/>
    <m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x v="6"/>
    <x v="139"/>
    <x v="0"/>
    <n v="326"/>
    <m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x v="117"/>
    <x v="140"/>
    <x v="1"/>
    <n v="186"/>
    <m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x v="118"/>
    <x v="141"/>
    <x v="1"/>
    <n v="1071"/>
    <m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x v="119"/>
    <x v="142"/>
    <x v="1"/>
    <n v="117"/>
    <m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x v="120"/>
    <x v="143"/>
    <x v="1"/>
    <n v="70"/>
    <m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x v="121"/>
    <x v="144"/>
    <x v="1"/>
    <n v="135"/>
    <m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x v="58"/>
    <x v="145"/>
    <x v="1"/>
    <n v="768"/>
    <m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x v="122"/>
    <x v="146"/>
    <x v="3"/>
    <n v="51"/>
    <m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x v="18"/>
    <x v="147"/>
    <x v="1"/>
    <n v="199"/>
    <m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x v="123"/>
    <x v="148"/>
    <x v="1"/>
    <n v="107"/>
    <m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x v="105"/>
    <x v="149"/>
    <x v="1"/>
    <n v="195"/>
    <m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x v="88"/>
    <x v="100"/>
    <x v="0"/>
    <n v="1"/>
    <m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x v="106"/>
    <x v="150"/>
    <x v="0"/>
    <n v="1467"/>
    <m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x v="124"/>
    <x v="151"/>
    <x v="1"/>
    <n v="3376"/>
    <m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x v="54"/>
    <x v="152"/>
    <x v="0"/>
    <n v="5681"/>
    <m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x v="3"/>
    <x v="153"/>
    <x v="0"/>
    <n v="1059"/>
    <m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x v="125"/>
    <x v="154"/>
    <x v="0"/>
    <n v="1194"/>
    <m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x v="126"/>
    <x v="155"/>
    <x v="3"/>
    <n v="379"/>
    <m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x v="127"/>
    <x v="156"/>
    <x v="0"/>
    <n v="30"/>
    <m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x v="128"/>
    <x v="157"/>
    <x v="1"/>
    <n v="41"/>
    <m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x v="112"/>
    <x v="158"/>
    <x v="1"/>
    <n v="1821"/>
    <m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x v="60"/>
    <x v="159"/>
    <x v="1"/>
    <n v="164"/>
    <m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x v="68"/>
    <x v="160"/>
    <x v="0"/>
    <n v="75"/>
    <m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x v="104"/>
    <x v="161"/>
    <x v="1"/>
    <n v="157"/>
    <m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x v="129"/>
    <x v="162"/>
    <x v="1"/>
    <n v="246"/>
    <m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x v="112"/>
    <x v="163"/>
    <x v="1"/>
    <n v="1396"/>
    <m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x v="123"/>
    <x v="164"/>
    <x v="1"/>
    <n v="2506"/>
    <m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x v="130"/>
    <x v="165"/>
    <x v="1"/>
    <n v="244"/>
    <m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x v="131"/>
    <x v="166"/>
    <x v="1"/>
    <n v="146"/>
    <m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x v="132"/>
    <x v="167"/>
    <x v="0"/>
    <n v="955"/>
    <m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x v="133"/>
    <x v="168"/>
    <x v="1"/>
    <n v="1267"/>
    <m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x v="44"/>
    <x v="169"/>
    <x v="0"/>
    <n v="67"/>
    <m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x v="134"/>
    <x v="170"/>
    <x v="0"/>
    <n v="5"/>
    <m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x v="135"/>
    <x v="171"/>
    <x v="0"/>
    <n v="26"/>
    <m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x v="136"/>
    <x v="172"/>
    <x v="1"/>
    <n v="1561"/>
    <m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x v="137"/>
    <x v="173"/>
    <x v="1"/>
    <n v="48"/>
    <m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x v="138"/>
    <x v="174"/>
    <x v="0"/>
    <n v="1130"/>
    <m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x v="139"/>
    <x v="175"/>
    <x v="0"/>
    <n v="782"/>
    <m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x v="140"/>
    <x v="176"/>
    <x v="1"/>
    <n v="2739"/>
    <m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x v="116"/>
    <x v="177"/>
    <x v="0"/>
    <n v="210"/>
    <m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x v="141"/>
    <x v="178"/>
    <x v="1"/>
    <n v="3537"/>
    <m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x v="142"/>
    <x v="179"/>
    <x v="1"/>
    <n v="2107"/>
    <m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x v="77"/>
    <x v="180"/>
    <x v="0"/>
    <n v="136"/>
    <m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x v="55"/>
    <x v="181"/>
    <x v="1"/>
    <n v="3318"/>
    <m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x v="4"/>
    <x v="182"/>
    <x v="0"/>
    <n v="86"/>
    <m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x v="143"/>
    <x v="183"/>
    <x v="1"/>
    <n v="340"/>
    <m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x v="114"/>
    <x v="184"/>
    <x v="0"/>
    <n v="19"/>
    <m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x v="132"/>
    <x v="185"/>
    <x v="0"/>
    <n v="886"/>
    <m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x v="144"/>
    <x v="186"/>
    <x v="1"/>
    <n v="1442"/>
    <m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x v="145"/>
    <x v="187"/>
    <x v="0"/>
    <n v="35"/>
    <m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x v="146"/>
    <x v="188"/>
    <x v="3"/>
    <n v="441"/>
    <m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x v="147"/>
    <x v="189"/>
    <x v="0"/>
    <n v="24"/>
    <m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x v="74"/>
    <x v="190"/>
    <x v="0"/>
    <n v="86"/>
    <m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x v="8"/>
    <x v="191"/>
    <x v="0"/>
    <n v="243"/>
    <m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x v="59"/>
    <x v="192"/>
    <x v="0"/>
    <n v="65"/>
    <m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x v="67"/>
    <x v="193"/>
    <x v="1"/>
    <n v="126"/>
    <m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x v="148"/>
    <x v="194"/>
    <x v="1"/>
    <n v="524"/>
    <m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x v="149"/>
    <x v="195"/>
    <x v="0"/>
    <n v="100"/>
    <m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x v="150"/>
    <x v="196"/>
    <x v="1"/>
    <n v="1989"/>
    <m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x v="151"/>
    <x v="197"/>
    <x v="0"/>
    <n v="168"/>
    <m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x v="152"/>
    <x v="198"/>
    <x v="0"/>
    <n v="13"/>
    <m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x v="44"/>
    <x v="50"/>
    <x v="0"/>
    <n v="1"/>
    <m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x v="153"/>
    <x v="199"/>
    <x v="1"/>
    <n v="157"/>
    <m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x v="68"/>
    <x v="200"/>
    <x v="3"/>
    <n v="82"/>
    <m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x v="154"/>
    <x v="201"/>
    <x v="1"/>
    <n v="4498"/>
    <m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x v="110"/>
    <x v="202"/>
    <x v="0"/>
    <n v="40"/>
    <m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x v="155"/>
    <x v="203"/>
    <x v="1"/>
    <n v="80"/>
    <m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x v="109"/>
    <x v="204"/>
    <x v="3"/>
    <n v="57"/>
    <m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x v="156"/>
    <x v="205"/>
    <x v="1"/>
    <n v="43"/>
    <m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x v="118"/>
    <x v="206"/>
    <x v="1"/>
    <n v="2053"/>
    <m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x v="157"/>
    <x v="207"/>
    <x v="2"/>
    <n v="808"/>
    <m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x v="158"/>
    <x v="208"/>
    <x v="0"/>
    <n v="226"/>
    <m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x v="159"/>
    <x v="209"/>
    <x v="0"/>
    <n v="1625"/>
    <m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x v="160"/>
    <x v="210"/>
    <x v="1"/>
    <n v="168"/>
    <m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x v="161"/>
    <x v="211"/>
    <x v="1"/>
    <n v="4289"/>
    <m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x v="162"/>
    <x v="212"/>
    <x v="1"/>
    <n v="165"/>
    <m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x v="110"/>
    <x v="213"/>
    <x v="0"/>
    <n v="143"/>
    <m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x v="111"/>
    <x v="214"/>
    <x v="1"/>
    <n v="1815"/>
    <m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x v="163"/>
    <x v="215"/>
    <x v="0"/>
    <n v="934"/>
    <m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x v="50"/>
    <x v="216"/>
    <x v="1"/>
    <n v="397"/>
    <m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x v="21"/>
    <x v="217"/>
    <x v="1"/>
    <n v="1539"/>
    <m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x v="164"/>
    <x v="218"/>
    <x v="0"/>
    <n v="17"/>
    <m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x v="165"/>
    <x v="219"/>
    <x v="0"/>
    <n v="2179"/>
    <m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x v="130"/>
    <x v="220"/>
    <x v="1"/>
    <n v="138"/>
    <m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x v="166"/>
    <x v="221"/>
    <x v="0"/>
    <n v="931"/>
    <m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x v="167"/>
    <x v="222"/>
    <x v="1"/>
    <n v="3594"/>
    <m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x v="78"/>
    <x v="223"/>
    <x v="1"/>
    <n v="5880"/>
    <m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x v="168"/>
    <x v="224"/>
    <x v="1"/>
    <n v="112"/>
    <m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x v="169"/>
    <x v="225"/>
    <x v="1"/>
    <n v="943"/>
    <m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x v="96"/>
    <x v="226"/>
    <x v="1"/>
    <n v="2468"/>
    <m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x v="170"/>
    <x v="227"/>
    <x v="1"/>
    <n v="2551"/>
    <m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x v="171"/>
    <x v="228"/>
    <x v="1"/>
    <n v="101"/>
    <m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x v="172"/>
    <x v="229"/>
    <x v="3"/>
    <n v="67"/>
    <m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x v="173"/>
    <x v="230"/>
    <x v="1"/>
    <n v="92"/>
    <m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x v="31"/>
    <x v="231"/>
    <x v="1"/>
    <n v="62"/>
    <m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x v="174"/>
    <x v="232"/>
    <x v="1"/>
    <n v="149"/>
    <m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x v="175"/>
    <x v="233"/>
    <x v="0"/>
    <n v="92"/>
    <m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x v="134"/>
    <x v="234"/>
    <x v="0"/>
    <n v="57"/>
    <m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x v="17"/>
    <x v="235"/>
    <x v="1"/>
    <n v="329"/>
    <m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x v="176"/>
    <x v="236"/>
    <x v="1"/>
    <n v="97"/>
    <m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x v="57"/>
    <x v="237"/>
    <x v="0"/>
    <n v="41"/>
    <m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x v="177"/>
    <x v="238"/>
    <x v="1"/>
    <n v="1784"/>
    <m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x v="118"/>
    <x v="239"/>
    <x v="1"/>
    <n v="1684"/>
    <m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x v="178"/>
    <x v="240"/>
    <x v="1"/>
    <n v="250"/>
    <m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x v="179"/>
    <x v="241"/>
    <x v="1"/>
    <n v="238"/>
    <m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x v="180"/>
    <x v="242"/>
    <x v="1"/>
    <n v="53"/>
    <m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x v="181"/>
    <x v="243"/>
    <x v="1"/>
    <n v="214"/>
    <m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x v="33"/>
    <x v="244"/>
    <x v="1"/>
    <n v="222"/>
    <m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x v="182"/>
    <x v="245"/>
    <x v="1"/>
    <n v="1884"/>
    <m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x v="183"/>
    <x v="246"/>
    <x v="1"/>
    <n v="218"/>
    <m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x v="184"/>
    <x v="247"/>
    <x v="1"/>
    <n v="6465"/>
    <m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x v="110"/>
    <x v="248"/>
    <x v="0"/>
    <n v="1"/>
    <m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x v="185"/>
    <x v="249"/>
    <x v="0"/>
    <n v="101"/>
    <m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x v="186"/>
    <x v="250"/>
    <x v="1"/>
    <n v="59"/>
    <m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x v="12"/>
    <x v="251"/>
    <x v="0"/>
    <n v="1335"/>
    <m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x v="187"/>
    <x v="252"/>
    <x v="1"/>
    <n v="88"/>
    <m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x v="188"/>
    <x v="253"/>
    <x v="1"/>
    <n v="1697"/>
    <m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x v="146"/>
    <x v="254"/>
    <x v="0"/>
    <n v="15"/>
    <m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x v="189"/>
    <x v="255"/>
    <x v="1"/>
    <n v="92"/>
    <m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x v="97"/>
    <x v="256"/>
    <x v="1"/>
    <n v="186"/>
    <m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x v="190"/>
    <x v="257"/>
    <x v="1"/>
    <n v="138"/>
    <m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x v="31"/>
    <x v="258"/>
    <x v="1"/>
    <n v="261"/>
    <m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x v="132"/>
    <x v="259"/>
    <x v="0"/>
    <n v="454"/>
    <m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x v="191"/>
    <x v="260"/>
    <x v="1"/>
    <n v="107"/>
    <m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x v="192"/>
    <x v="261"/>
    <x v="1"/>
    <n v="199"/>
    <m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x v="193"/>
    <x v="262"/>
    <x v="1"/>
    <n v="5512"/>
    <m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x v="63"/>
    <x v="263"/>
    <x v="1"/>
    <n v="86"/>
    <m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x v="172"/>
    <x v="264"/>
    <x v="0"/>
    <n v="3182"/>
    <m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x v="194"/>
    <x v="265"/>
    <x v="1"/>
    <n v="2768"/>
    <m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x v="195"/>
    <x v="266"/>
    <x v="1"/>
    <n v="48"/>
    <m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x v="79"/>
    <x v="267"/>
    <x v="1"/>
    <n v="87"/>
    <m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x v="196"/>
    <x v="268"/>
    <x v="3"/>
    <n v="1890"/>
    <m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x v="88"/>
    <x v="269"/>
    <x v="2"/>
    <n v="61"/>
    <m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x v="197"/>
    <x v="270"/>
    <x v="1"/>
    <n v="1894"/>
    <m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x v="130"/>
    <x v="271"/>
    <x v="1"/>
    <n v="282"/>
    <m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x v="145"/>
    <x v="272"/>
    <x v="0"/>
    <n v="15"/>
    <m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x v="198"/>
    <x v="273"/>
    <x v="1"/>
    <n v="116"/>
    <m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x v="116"/>
    <x v="274"/>
    <x v="0"/>
    <n v="133"/>
    <m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x v="199"/>
    <x v="275"/>
    <x v="1"/>
    <n v="83"/>
    <m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x v="33"/>
    <x v="276"/>
    <x v="1"/>
    <n v="91"/>
    <m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x v="200"/>
    <x v="277"/>
    <x v="1"/>
    <n v="546"/>
    <m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x v="201"/>
    <x v="278"/>
    <x v="1"/>
    <n v="393"/>
    <m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x v="45"/>
    <x v="279"/>
    <x v="0"/>
    <n v="2062"/>
    <m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x v="64"/>
    <x v="280"/>
    <x v="1"/>
    <n v="133"/>
    <m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x v="107"/>
    <x v="281"/>
    <x v="0"/>
    <n v="29"/>
    <m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x v="202"/>
    <x v="282"/>
    <x v="0"/>
    <n v="132"/>
    <m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x v="203"/>
    <x v="283"/>
    <x v="1"/>
    <n v="254"/>
    <m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x v="122"/>
    <x v="284"/>
    <x v="3"/>
    <n v="184"/>
    <m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x v="204"/>
    <x v="285"/>
    <x v="1"/>
    <n v="176"/>
    <m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x v="57"/>
    <x v="286"/>
    <x v="0"/>
    <n v="137"/>
    <m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x v="205"/>
    <x v="287"/>
    <x v="1"/>
    <n v="337"/>
    <m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x v="185"/>
    <x v="288"/>
    <x v="0"/>
    <n v="908"/>
    <m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x v="206"/>
    <x v="289"/>
    <x v="1"/>
    <n v="107"/>
    <m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x v="151"/>
    <x v="290"/>
    <x v="0"/>
    <n v="10"/>
    <m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x v="207"/>
    <x v="291"/>
    <x v="3"/>
    <n v="32"/>
    <m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x v="208"/>
    <x v="292"/>
    <x v="1"/>
    <n v="183"/>
    <m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x v="209"/>
    <x v="293"/>
    <x v="0"/>
    <n v="1910"/>
    <m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x v="185"/>
    <x v="294"/>
    <x v="0"/>
    <n v="38"/>
    <m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x v="159"/>
    <x v="295"/>
    <x v="0"/>
    <n v="104"/>
    <m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x v="49"/>
    <x v="296"/>
    <x v="1"/>
    <n v="72"/>
    <m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x v="9"/>
    <x v="297"/>
    <x v="0"/>
    <n v="49"/>
    <m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x v="210"/>
    <x v="298"/>
    <x v="0"/>
    <n v="1"/>
    <m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x v="211"/>
    <x v="299"/>
    <x v="1"/>
    <n v="295"/>
    <m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x v="132"/>
    <x v="300"/>
    <x v="0"/>
    <n v="245"/>
    <m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x v="135"/>
    <x v="301"/>
    <x v="0"/>
    <n v="32"/>
    <m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x v="212"/>
    <x v="302"/>
    <x v="1"/>
    <n v="142"/>
    <m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x v="213"/>
    <x v="303"/>
    <x v="1"/>
    <n v="85"/>
    <m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x v="214"/>
    <x v="304"/>
    <x v="0"/>
    <n v="7"/>
    <m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x v="75"/>
    <x v="305"/>
    <x v="1"/>
    <n v="659"/>
    <m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x v="139"/>
    <x v="306"/>
    <x v="0"/>
    <n v="803"/>
    <m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x v="215"/>
    <x v="307"/>
    <x v="3"/>
    <n v="75"/>
    <m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x v="6"/>
    <x v="308"/>
    <x v="0"/>
    <n v="16"/>
    <m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x v="216"/>
    <x v="309"/>
    <x v="1"/>
    <n v="121"/>
    <m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x v="27"/>
    <x v="310"/>
    <x v="1"/>
    <n v="3742"/>
    <m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x v="217"/>
    <x v="311"/>
    <x v="1"/>
    <n v="223"/>
    <m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x v="218"/>
    <x v="312"/>
    <x v="1"/>
    <n v="133"/>
    <m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x v="86"/>
    <x v="313"/>
    <x v="0"/>
    <n v="31"/>
    <m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x v="14"/>
    <x v="314"/>
    <x v="0"/>
    <n v="108"/>
    <m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x v="8"/>
    <x v="315"/>
    <x v="0"/>
    <n v="30"/>
    <m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x v="219"/>
    <x v="316"/>
    <x v="0"/>
    <n v="17"/>
    <m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x v="109"/>
    <x v="317"/>
    <x v="3"/>
    <n v="64"/>
    <m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x v="151"/>
    <x v="318"/>
    <x v="0"/>
    <n v="80"/>
    <m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x v="159"/>
    <x v="319"/>
    <x v="0"/>
    <n v="2468"/>
    <m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x v="220"/>
    <x v="320"/>
    <x v="1"/>
    <n v="5168"/>
    <m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x v="62"/>
    <x v="321"/>
    <x v="0"/>
    <n v="26"/>
    <m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x v="221"/>
    <x v="322"/>
    <x v="1"/>
    <n v="307"/>
    <m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x v="222"/>
    <x v="323"/>
    <x v="0"/>
    <n v="73"/>
    <m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x v="69"/>
    <x v="324"/>
    <x v="0"/>
    <n v="128"/>
    <m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x v="109"/>
    <x v="325"/>
    <x v="0"/>
    <n v="33"/>
    <m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x v="223"/>
    <x v="326"/>
    <x v="1"/>
    <n v="2441"/>
    <m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x v="224"/>
    <x v="327"/>
    <x v="2"/>
    <n v="211"/>
    <m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x v="187"/>
    <x v="328"/>
    <x v="1"/>
    <n v="1385"/>
    <m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x v="37"/>
    <x v="329"/>
    <x v="1"/>
    <n v="190"/>
    <m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x v="225"/>
    <x v="330"/>
    <x v="1"/>
    <n v="470"/>
    <m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x v="63"/>
    <x v="331"/>
    <x v="1"/>
    <n v="253"/>
    <m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x v="92"/>
    <x v="332"/>
    <x v="1"/>
    <n v="1113"/>
    <m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x v="40"/>
    <x v="333"/>
    <x v="1"/>
    <n v="2283"/>
    <m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x v="57"/>
    <x v="334"/>
    <x v="0"/>
    <n v="1072"/>
    <m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x v="67"/>
    <x v="335"/>
    <x v="1"/>
    <n v="1095"/>
    <m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x v="226"/>
    <x v="336"/>
    <x v="1"/>
    <n v="1690"/>
    <m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x v="23"/>
    <x v="337"/>
    <x v="3"/>
    <n v="1297"/>
    <m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x v="159"/>
    <x v="338"/>
    <x v="0"/>
    <n v="393"/>
    <m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x v="227"/>
    <x v="339"/>
    <x v="0"/>
    <n v="1257"/>
    <m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x v="14"/>
    <x v="340"/>
    <x v="0"/>
    <n v="328"/>
    <m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x v="152"/>
    <x v="341"/>
    <x v="0"/>
    <n v="147"/>
    <m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x v="175"/>
    <x v="342"/>
    <x v="0"/>
    <n v="830"/>
    <m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x v="95"/>
    <x v="343"/>
    <x v="0"/>
    <n v="331"/>
    <m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x v="46"/>
    <x v="344"/>
    <x v="0"/>
    <n v="25"/>
    <m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x v="228"/>
    <x v="345"/>
    <x v="1"/>
    <n v="191"/>
    <m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x v="114"/>
    <x v="346"/>
    <x v="0"/>
    <n v="3483"/>
    <m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x v="152"/>
    <x v="347"/>
    <x v="0"/>
    <n v="923"/>
    <m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x v="210"/>
    <x v="298"/>
    <x v="0"/>
    <n v="1"/>
    <m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x v="178"/>
    <x v="348"/>
    <x v="1"/>
    <n v="2013"/>
    <m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x v="46"/>
    <x v="349"/>
    <x v="0"/>
    <n v="33"/>
    <m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x v="229"/>
    <x v="350"/>
    <x v="1"/>
    <n v="1703"/>
    <m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x v="63"/>
    <x v="351"/>
    <x v="1"/>
    <n v="80"/>
    <m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x v="3"/>
    <x v="352"/>
    <x v="2"/>
    <n v="86"/>
    <m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x v="230"/>
    <x v="353"/>
    <x v="0"/>
    <n v="40"/>
    <m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x v="187"/>
    <x v="354"/>
    <x v="1"/>
    <n v="41"/>
    <m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x v="56"/>
    <x v="355"/>
    <x v="0"/>
    <n v="23"/>
    <m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x v="150"/>
    <x v="356"/>
    <x v="1"/>
    <n v="187"/>
    <m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x v="231"/>
    <x v="357"/>
    <x v="1"/>
    <n v="2875"/>
    <m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x v="5"/>
    <x v="358"/>
    <x v="1"/>
    <n v="88"/>
    <m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x v="232"/>
    <x v="359"/>
    <x v="1"/>
    <n v="191"/>
    <m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x v="26"/>
    <x v="360"/>
    <x v="1"/>
    <n v="139"/>
    <m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x v="233"/>
    <x v="361"/>
    <x v="1"/>
    <n v="186"/>
    <m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x v="234"/>
    <x v="362"/>
    <x v="1"/>
    <n v="112"/>
    <m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x v="235"/>
    <x v="363"/>
    <x v="1"/>
    <n v="101"/>
    <m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x v="107"/>
    <x v="364"/>
    <x v="0"/>
    <n v="75"/>
    <m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x v="236"/>
    <x v="365"/>
    <x v="1"/>
    <n v="206"/>
    <m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x v="184"/>
    <x v="366"/>
    <x v="1"/>
    <n v="154"/>
    <m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x v="17"/>
    <x v="367"/>
    <x v="1"/>
    <n v="5966"/>
    <m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x v="158"/>
    <x v="368"/>
    <x v="0"/>
    <n v="2176"/>
    <m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x v="237"/>
    <x v="369"/>
    <x v="1"/>
    <n v="169"/>
    <m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x v="238"/>
    <x v="370"/>
    <x v="1"/>
    <n v="2106"/>
    <m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x v="239"/>
    <x v="371"/>
    <x v="0"/>
    <n v="441"/>
    <m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x v="185"/>
    <x v="372"/>
    <x v="0"/>
    <n v="25"/>
    <m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x v="148"/>
    <x v="373"/>
    <x v="1"/>
    <n v="131"/>
    <m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x v="134"/>
    <x v="374"/>
    <x v="0"/>
    <n v="127"/>
    <m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x v="239"/>
    <x v="375"/>
    <x v="0"/>
    <n v="355"/>
    <m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x v="19"/>
    <x v="376"/>
    <x v="0"/>
    <n v="44"/>
    <m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x v="26"/>
    <x v="377"/>
    <x v="1"/>
    <n v="84"/>
    <m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x v="240"/>
    <x v="378"/>
    <x v="1"/>
    <n v="155"/>
    <m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x v="149"/>
    <x v="379"/>
    <x v="0"/>
    <n v="67"/>
    <m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x v="72"/>
    <x v="380"/>
    <x v="1"/>
    <n v="189"/>
    <m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x v="241"/>
    <x v="381"/>
    <x v="1"/>
    <n v="4799"/>
    <m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x v="189"/>
    <x v="382"/>
    <x v="1"/>
    <n v="1137"/>
    <m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x v="172"/>
    <x v="383"/>
    <x v="0"/>
    <n v="1068"/>
    <m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x v="242"/>
    <x v="384"/>
    <x v="0"/>
    <n v="424"/>
    <m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x v="56"/>
    <x v="385"/>
    <x v="3"/>
    <n v="145"/>
    <m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x v="67"/>
    <x v="386"/>
    <x v="1"/>
    <n v="1152"/>
    <m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x v="92"/>
    <x v="387"/>
    <x v="1"/>
    <n v="50"/>
    <m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x v="214"/>
    <x v="388"/>
    <x v="0"/>
    <n v="151"/>
    <m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x v="125"/>
    <x v="389"/>
    <x v="0"/>
    <n v="1608"/>
    <m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x v="243"/>
    <x v="390"/>
    <x v="1"/>
    <n v="3059"/>
    <m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x v="244"/>
    <x v="391"/>
    <x v="1"/>
    <n v="34"/>
    <m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x v="245"/>
    <x v="392"/>
    <x v="1"/>
    <n v="220"/>
    <m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x v="76"/>
    <x v="393"/>
    <x v="1"/>
    <n v="1604"/>
    <m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x v="5"/>
    <x v="394"/>
    <x v="1"/>
    <n v="454"/>
    <m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x v="246"/>
    <x v="395"/>
    <x v="1"/>
    <n v="123"/>
    <m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x v="149"/>
    <x v="396"/>
    <x v="0"/>
    <n v="941"/>
    <m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x v="44"/>
    <x v="50"/>
    <x v="0"/>
    <n v="1"/>
    <m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x v="247"/>
    <x v="397"/>
    <x v="1"/>
    <n v="299"/>
    <m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x v="19"/>
    <x v="398"/>
    <x v="0"/>
    <n v="40"/>
    <m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x v="28"/>
    <x v="399"/>
    <x v="0"/>
    <n v="3015"/>
    <m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x v="248"/>
    <x v="400"/>
    <x v="1"/>
    <n v="2237"/>
    <m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x v="12"/>
    <x v="401"/>
    <x v="0"/>
    <n v="435"/>
    <m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x v="249"/>
    <x v="402"/>
    <x v="1"/>
    <n v="645"/>
    <m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x v="250"/>
    <x v="403"/>
    <x v="1"/>
    <n v="484"/>
    <m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x v="2"/>
    <x v="404"/>
    <x v="1"/>
    <n v="154"/>
    <m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x v="69"/>
    <x v="405"/>
    <x v="0"/>
    <n v="714"/>
    <m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x v="230"/>
    <x v="406"/>
    <x v="2"/>
    <n v="1111"/>
    <m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x v="251"/>
    <x v="407"/>
    <x v="1"/>
    <n v="82"/>
    <m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x v="252"/>
    <x v="408"/>
    <x v="1"/>
    <n v="134"/>
    <m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x v="253"/>
    <x v="409"/>
    <x v="2"/>
    <n v="1089"/>
    <m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x v="227"/>
    <x v="410"/>
    <x v="0"/>
    <n v="5497"/>
    <m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x v="56"/>
    <x v="411"/>
    <x v="0"/>
    <n v="418"/>
    <m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x v="254"/>
    <x v="412"/>
    <x v="0"/>
    <n v="1439"/>
    <m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x v="255"/>
    <x v="413"/>
    <x v="0"/>
    <n v="15"/>
    <m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x v="256"/>
    <x v="414"/>
    <x v="0"/>
    <n v="1999"/>
    <m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x v="63"/>
    <x v="415"/>
    <x v="1"/>
    <n v="5203"/>
    <m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x v="20"/>
    <x v="416"/>
    <x v="1"/>
    <n v="94"/>
    <m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x v="149"/>
    <x v="417"/>
    <x v="0"/>
    <n v="118"/>
    <m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x v="178"/>
    <x v="418"/>
    <x v="1"/>
    <n v="205"/>
    <m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x v="134"/>
    <x v="419"/>
    <x v="0"/>
    <n v="162"/>
    <m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x v="19"/>
    <x v="420"/>
    <x v="0"/>
    <n v="83"/>
    <m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x v="257"/>
    <x v="421"/>
    <x v="1"/>
    <n v="92"/>
    <m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x v="258"/>
    <x v="422"/>
    <x v="1"/>
    <n v="219"/>
    <m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x v="18"/>
    <x v="423"/>
    <x v="1"/>
    <n v="2526"/>
    <m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x v="69"/>
    <x v="424"/>
    <x v="0"/>
    <n v="747"/>
    <m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x v="222"/>
    <x v="425"/>
    <x v="3"/>
    <n v="2138"/>
    <m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x v="158"/>
    <x v="426"/>
    <x v="0"/>
    <n v="84"/>
    <m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x v="259"/>
    <x v="427"/>
    <x v="1"/>
    <n v="94"/>
    <m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x v="135"/>
    <x v="428"/>
    <x v="0"/>
    <n v="91"/>
    <m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x v="185"/>
    <x v="429"/>
    <x v="0"/>
    <n v="792"/>
    <m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x v="207"/>
    <x v="430"/>
    <x v="3"/>
    <n v="10"/>
    <m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x v="113"/>
    <x v="431"/>
    <x v="1"/>
    <n v="1713"/>
    <m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x v="260"/>
    <x v="432"/>
    <x v="1"/>
    <n v="249"/>
    <m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x v="63"/>
    <x v="433"/>
    <x v="1"/>
    <n v="192"/>
    <m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x v="261"/>
    <x v="434"/>
    <x v="1"/>
    <n v="247"/>
    <m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x v="250"/>
    <x v="435"/>
    <x v="1"/>
    <n v="2293"/>
    <m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x v="262"/>
    <x v="436"/>
    <x v="1"/>
    <n v="3131"/>
    <m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x v="62"/>
    <x v="437"/>
    <x v="0"/>
    <n v="32"/>
    <m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x v="263"/>
    <x v="438"/>
    <x v="1"/>
    <n v="143"/>
    <m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x v="46"/>
    <x v="439"/>
    <x v="3"/>
    <n v="90"/>
    <m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x v="264"/>
    <x v="440"/>
    <x v="1"/>
    <n v="296"/>
    <m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x v="265"/>
    <x v="441"/>
    <x v="1"/>
    <n v="170"/>
    <m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x v="135"/>
    <x v="442"/>
    <x v="0"/>
    <n v="186"/>
    <m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x v="62"/>
    <x v="443"/>
    <x v="3"/>
    <n v="439"/>
    <m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x v="34"/>
    <x v="444"/>
    <x v="0"/>
    <n v="605"/>
    <m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x v="266"/>
    <x v="445"/>
    <x v="1"/>
    <n v="86"/>
    <m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x v="267"/>
    <x v="446"/>
    <x v="0"/>
    <n v="1"/>
    <m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x v="67"/>
    <x v="447"/>
    <x v="1"/>
    <n v="6286"/>
    <m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x v="149"/>
    <x v="448"/>
    <x v="0"/>
    <n v="31"/>
    <m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x v="268"/>
    <x v="449"/>
    <x v="0"/>
    <n v="1181"/>
    <m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x v="163"/>
    <x v="450"/>
    <x v="0"/>
    <n v="39"/>
    <m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x v="269"/>
    <x v="451"/>
    <x v="1"/>
    <n v="3727"/>
    <m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x v="251"/>
    <x v="452"/>
    <x v="1"/>
    <n v="1605"/>
    <m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x v="138"/>
    <x v="453"/>
    <x v="0"/>
    <n v="46"/>
    <m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x v="270"/>
    <x v="454"/>
    <x v="1"/>
    <n v="2120"/>
    <m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x v="222"/>
    <x v="455"/>
    <x v="0"/>
    <n v="105"/>
    <m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x v="173"/>
    <x v="456"/>
    <x v="1"/>
    <n v="50"/>
    <m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x v="271"/>
    <x v="457"/>
    <x v="1"/>
    <n v="2080"/>
    <m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x v="272"/>
    <x v="458"/>
    <x v="0"/>
    <n v="535"/>
    <m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x v="64"/>
    <x v="459"/>
    <x v="1"/>
    <n v="2105"/>
    <m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x v="223"/>
    <x v="460"/>
    <x v="1"/>
    <n v="2436"/>
    <m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x v="273"/>
    <x v="461"/>
    <x v="1"/>
    <n v="80"/>
    <m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x v="21"/>
    <x v="462"/>
    <x v="1"/>
    <n v="42"/>
    <m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x v="274"/>
    <x v="463"/>
    <x v="1"/>
    <n v="139"/>
    <m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x v="19"/>
    <x v="464"/>
    <x v="0"/>
    <n v="16"/>
    <m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x v="187"/>
    <x v="465"/>
    <x v="1"/>
    <n v="159"/>
    <m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x v="275"/>
    <x v="466"/>
    <x v="1"/>
    <n v="381"/>
    <m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x v="276"/>
    <x v="467"/>
    <x v="1"/>
    <n v="194"/>
    <m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x v="242"/>
    <x v="468"/>
    <x v="0"/>
    <n v="575"/>
    <m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x v="261"/>
    <x v="469"/>
    <x v="1"/>
    <n v="106"/>
    <m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x v="277"/>
    <x v="470"/>
    <x v="1"/>
    <n v="142"/>
    <m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x v="83"/>
    <x v="471"/>
    <x v="1"/>
    <n v="211"/>
    <m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x v="278"/>
    <x v="472"/>
    <x v="0"/>
    <n v="1120"/>
    <m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x v="185"/>
    <x v="473"/>
    <x v="0"/>
    <n v="113"/>
    <m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x v="58"/>
    <x v="474"/>
    <x v="1"/>
    <n v="2756"/>
    <m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x v="279"/>
    <x v="475"/>
    <x v="1"/>
    <n v="173"/>
    <m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x v="112"/>
    <x v="476"/>
    <x v="1"/>
    <n v="87"/>
    <m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x v="280"/>
    <x v="477"/>
    <x v="0"/>
    <n v="1538"/>
    <m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x v="207"/>
    <x v="478"/>
    <x v="0"/>
    <n v="9"/>
    <m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x v="127"/>
    <x v="479"/>
    <x v="0"/>
    <n v="554"/>
    <m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x v="78"/>
    <x v="480"/>
    <x v="1"/>
    <n v="1572"/>
    <m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x v="272"/>
    <x v="481"/>
    <x v="0"/>
    <n v="648"/>
    <m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x v="239"/>
    <x v="482"/>
    <x v="0"/>
    <n v="21"/>
    <m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x v="261"/>
    <x v="483"/>
    <x v="1"/>
    <n v="2346"/>
    <m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x v="128"/>
    <x v="484"/>
    <x v="1"/>
    <n v="115"/>
    <m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x v="118"/>
    <x v="485"/>
    <x v="1"/>
    <n v="85"/>
    <m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x v="281"/>
    <x v="486"/>
    <x v="1"/>
    <n v="144"/>
    <m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x v="282"/>
    <x v="487"/>
    <x v="1"/>
    <n v="2443"/>
    <m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x v="146"/>
    <x v="488"/>
    <x v="3"/>
    <n v="595"/>
    <m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x v="283"/>
    <x v="489"/>
    <x v="1"/>
    <n v="64"/>
    <m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x v="284"/>
    <x v="490"/>
    <x v="1"/>
    <n v="268"/>
    <m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x v="285"/>
    <x v="491"/>
    <x v="1"/>
    <n v="195"/>
    <m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x v="0"/>
    <x v="492"/>
    <x v="0"/>
    <n v="54"/>
    <m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x v="46"/>
    <x v="493"/>
    <x v="0"/>
    <n v="120"/>
    <m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x v="146"/>
    <x v="494"/>
    <x v="0"/>
    <n v="579"/>
    <m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x v="11"/>
    <x v="495"/>
    <x v="0"/>
    <n v="2072"/>
    <m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x v="0"/>
    <x v="0"/>
    <x v="0"/>
    <n v="0"/>
    <m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x v="286"/>
    <x v="496"/>
    <x v="0"/>
    <n v="1796"/>
    <m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x v="287"/>
    <x v="497"/>
    <x v="1"/>
    <n v="186"/>
    <m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x v="195"/>
    <x v="498"/>
    <x v="1"/>
    <n v="460"/>
    <m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x v="54"/>
    <x v="499"/>
    <x v="0"/>
    <n v="62"/>
    <m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x v="239"/>
    <x v="500"/>
    <x v="0"/>
    <n v="347"/>
    <m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x v="288"/>
    <x v="501"/>
    <x v="1"/>
    <n v="2528"/>
    <m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x v="242"/>
    <x v="502"/>
    <x v="0"/>
    <n v="19"/>
    <m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x v="18"/>
    <x v="503"/>
    <x v="1"/>
    <n v="3657"/>
    <m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x v="286"/>
    <x v="504"/>
    <x v="0"/>
    <n v="1258"/>
    <m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x v="96"/>
    <x v="505"/>
    <x v="1"/>
    <n v="131"/>
    <m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x v="62"/>
    <x v="506"/>
    <x v="0"/>
    <n v="362"/>
    <m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x v="32"/>
    <x v="507"/>
    <x v="1"/>
    <n v="239"/>
    <m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x v="242"/>
    <x v="508"/>
    <x v="3"/>
    <n v="35"/>
    <m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x v="224"/>
    <x v="509"/>
    <x v="3"/>
    <n v="528"/>
    <m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x v="255"/>
    <x v="510"/>
    <x v="0"/>
    <n v="133"/>
    <m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x v="289"/>
    <x v="511"/>
    <x v="0"/>
    <n v="846"/>
    <m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x v="18"/>
    <x v="512"/>
    <x v="1"/>
    <n v="78"/>
    <m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x v="214"/>
    <x v="513"/>
    <x v="0"/>
    <n v="10"/>
    <m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x v="118"/>
    <x v="514"/>
    <x v="1"/>
    <n v="1773"/>
    <m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x v="156"/>
    <x v="515"/>
    <x v="1"/>
    <n v="32"/>
    <m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x v="290"/>
    <x v="516"/>
    <x v="1"/>
    <n v="369"/>
    <m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x v="145"/>
    <x v="517"/>
    <x v="0"/>
    <n v="191"/>
    <m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x v="291"/>
    <x v="518"/>
    <x v="1"/>
    <n v="89"/>
    <m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x v="202"/>
    <x v="519"/>
    <x v="0"/>
    <n v="1979"/>
    <m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x v="227"/>
    <x v="520"/>
    <x v="0"/>
    <n v="63"/>
    <m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x v="111"/>
    <x v="521"/>
    <x v="1"/>
    <n v="147"/>
    <m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x v="292"/>
    <x v="522"/>
    <x v="0"/>
    <n v="6080"/>
    <m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x v="293"/>
    <x v="523"/>
    <x v="0"/>
    <n v="80"/>
    <m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x v="56"/>
    <x v="524"/>
    <x v="0"/>
    <n v="9"/>
    <m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x v="45"/>
    <x v="525"/>
    <x v="0"/>
    <n v="1784"/>
    <m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x v="294"/>
    <x v="526"/>
    <x v="2"/>
    <n v="3640"/>
    <m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x v="295"/>
    <x v="527"/>
    <x v="1"/>
    <n v="126"/>
    <m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x v="17"/>
    <x v="528"/>
    <x v="1"/>
    <n v="2218"/>
    <m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x v="219"/>
    <x v="529"/>
    <x v="0"/>
    <n v="243"/>
    <m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x v="296"/>
    <x v="530"/>
    <x v="1"/>
    <n v="202"/>
    <m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x v="104"/>
    <x v="531"/>
    <x v="1"/>
    <n v="140"/>
    <m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x v="102"/>
    <x v="532"/>
    <x v="1"/>
    <n v="1052"/>
    <m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x v="74"/>
    <x v="533"/>
    <x v="0"/>
    <n v="1296"/>
    <m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x v="297"/>
    <x v="534"/>
    <x v="0"/>
    <n v="77"/>
    <m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x v="298"/>
    <x v="535"/>
    <x v="1"/>
    <n v="247"/>
    <m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x v="62"/>
    <x v="536"/>
    <x v="0"/>
    <n v="395"/>
    <m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x v="44"/>
    <x v="537"/>
    <x v="0"/>
    <n v="49"/>
    <m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x v="207"/>
    <x v="538"/>
    <x v="0"/>
    <n v="180"/>
    <m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x v="236"/>
    <x v="539"/>
    <x v="1"/>
    <n v="84"/>
    <m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x v="101"/>
    <x v="540"/>
    <x v="0"/>
    <n v="2690"/>
    <m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x v="136"/>
    <x v="541"/>
    <x v="1"/>
    <n v="88"/>
    <m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x v="299"/>
    <x v="542"/>
    <x v="1"/>
    <n v="156"/>
    <m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x v="300"/>
    <x v="543"/>
    <x v="1"/>
    <n v="2985"/>
    <m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x v="301"/>
    <x v="544"/>
    <x v="1"/>
    <n v="762"/>
    <m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x v="267"/>
    <x v="446"/>
    <x v="3"/>
    <n v="1"/>
    <m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x v="3"/>
    <x v="545"/>
    <x v="0"/>
    <n v="2779"/>
    <m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x v="165"/>
    <x v="546"/>
    <x v="0"/>
    <n v="92"/>
    <m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x v="254"/>
    <x v="547"/>
    <x v="0"/>
    <n v="1028"/>
    <m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x v="160"/>
    <x v="548"/>
    <x v="1"/>
    <n v="554"/>
    <m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x v="117"/>
    <x v="549"/>
    <x v="1"/>
    <n v="135"/>
    <m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x v="302"/>
    <x v="550"/>
    <x v="1"/>
    <n v="122"/>
    <m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x v="225"/>
    <x v="551"/>
    <x v="1"/>
    <n v="221"/>
    <m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x v="130"/>
    <x v="552"/>
    <x v="1"/>
    <n v="126"/>
    <m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x v="112"/>
    <x v="553"/>
    <x v="1"/>
    <n v="1022"/>
    <m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x v="303"/>
    <x v="554"/>
    <x v="1"/>
    <n v="3177"/>
    <m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x v="304"/>
    <x v="555"/>
    <x v="1"/>
    <n v="198"/>
    <m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x v="305"/>
    <x v="556"/>
    <x v="0"/>
    <n v="26"/>
    <m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x v="306"/>
    <x v="557"/>
    <x v="1"/>
    <n v="85"/>
    <m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x v="202"/>
    <x v="558"/>
    <x v="0"/>
    <n v="1790"/>
    <m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x v="307"/>
    <x v="559"/>
    <x v="1"/>
    <n v="3596"/>
    <m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x v="163"/>
    <x v="560"/>
    <x v="0"/>
    <n v="37"/>
    <m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x v="308"/>
    <x v="561"/>
    <x v="1"/>
    <n v="244"/>
    <m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x v="92"/>
    <x v="562"/>
    <x v="1"/>
    <n v="5180"/>
    <m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x v="309"/>
    <x v="563"/>
    <x v="1"/>
    <n v="589"/>
    <m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x v="282"/>
    <x v="564"/>
    <x v="1"/>
    <n v="2725"/>
    <m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x v="159"/>
    <x v="565"/>
    <x v="0"/>
    <n v="35"/>
    <m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x v="185"/>
    <x v="566"/>
    <x v="3"/>
    <n v="94"/>
    <m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x v="310"/>
    <x v="567"/>
    <x v="1"/>
    <n v="300"/>
    <m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x v="304"/>
    <x v="568"/>
    <x v="1"/>
    <n v="144"/>
    <m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x v="253"/>
    <x v="569"/>
    <x v="0"/>
    <n v="558"/>
    <m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x v="106"/>
    <x v="570"/>
    <x v="0"/>
    <n v="64"/>
    <m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x v="107"/>
    <x v="571"/>
    <x v="3"/>
    <n v="37"/>
    <m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x v="207"/>
    <x v="572"/>
    <x v="0"/>
    <n v="245"/>
    <m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x v="118"/>
    <x v="573"/>
    <x v="1"/>
    <n v="87"/>
    <m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x v="311"/>
    <x v="574"/>
    <x v="1"/>
    <n v="3116"/>
    <m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x v="106"/>
    <x v="575"/>
    <x v="0"/>
    <n v="71"/>
    <m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x v="127"/>
    <x v="576"/>
    <x v="0"/>
    <n v="42"/>
    <m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x v="312"/>
    <x v="577"/>
    <x v="1"/>
    <n v="909"/>
    <m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x v="96"/>
    <x v="578"/>
    <x v="1"/>
    <n v="1613"/>
    <m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x v="189"/>
    <x v="579"/>
    <x v="1"/>
    <n v="136"/>
    <m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x v="313"/>
    <x v="580"/>
    <x v="1"/>
    <n v="130"/>
    <m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x v="297"/>
    <x v="581"/>
    <x v="0"/>
    <n v="156"/>
    <m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x v="23"/>
    <x v="582"/>
    <x v="0"/>
    <n v="1368"/>
    <m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x v="106"/>
    <x v="583"/>
    <x v="0"/>
    <n v="102"/>
    <m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x v="135"/>
    <x v="584"/>
    <x v="0"/>
    <n v="86"/>
    <m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x v="314"/>
    <x v="585"/>
    <x v="1"/>
    <n v="102"/>
    <m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x v="305"/>
    <x v="586"/>
    <x v="0"/>
    <n v="253"/>
    <m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x v="315"/>
    <x v="587"/>
    <x v="1"/>
    <n v="4006"/>
    <m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x v="214"/>
    <x v="588"/>
    <x v="0"/>
    <n v="157"/>
    <m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x v="316"/>
    <x v="589"/>
    <x v="1"/>
    <n v="1629"/>
    <m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x v="292"/>
    <x v="590"/>
    <x v="0"/>
    <n v="183"/>
    <m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x v="317"/>
    <x v="591"/>
    <x v="1"/>
    <n v="2188"/>
    <m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x v="60"/>
    <x v="592"/>
    <x v="1"/>
    <n v="2409"/>
    <m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x v="110"/>
    <x v="593"/>
    <x v="0"/>
    <n v="82"/>
    <m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x v="210"/>
    <x v="298"/>
    <x v="0"/>
    <n v="1"/>
    <m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x v="318"/>
    <x v="594"/>
    <x v="1"/>
    <n v="194"/>
    <m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x v="20"/>
    <x v="595"/>
    <x v="1"/>
    <n v="1140"/>
    <m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x v="96"/>
    <x v="596"/>
    <x v="1"/>
    <n v="102"/>
    <m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x v="200"/>
    <x v="597"/>
    <x v="1"/>
    <n v="2857"/>
    <m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x v="273"/>
    <x v="598"/>
    <x v="1"/>
    <n v="107"/>
    <m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x v="319"/>
    <x v="599"/>
    <x v="1"/>
    <n v="160"/>
    <m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x v="2"/>
    <x v="600"/>
    <x v="1"/>
    <n v="2230"/>
    <m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x v="320"/>
    <x v="601"/>
    <x v="1"/>
    <n v="316"/>
    <m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x v="188"/>
    <x v="602"/>
    <x v="1"/>
    <n v="117"/>
    <m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321"/>
    <x v="603"/>
    <x v="1"/>
    <n v="6406"/>
    <m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x v="239"/>
    <x v="604"/>
    <x v="3"/>
    <n v="15"/>
    <m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x v="32"/>
    <x v="605"/>
    <x v="1"/>
    <n v="192"/>
    <m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x v="322"/>
    <x v="606"/>
    <x v="1"/>
    <n v="26"/>
    <m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x v="111"/>
    <x v="607"/>
    <x v="1"/>
    <n v="723"/>
    <m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x v="200"/>
    <x v="608"/>
    <x v="1"/>
    <n v="170"/>
    <m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x v="43"/>
    <x v="609"/>
    <x v="1"/>
    <n v="238"/>
    <m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x v="323"/>
    <x v="610"/>
    <x v="1"/>
    <n v="55"/>
    <m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x v="11"/>
    <x v="611"/>
    <x v="0"/>
    <n v="1198"/>
    <m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x v="324"/>
    <x v="612"/>
    <x v="0"/>
    <n v="648"/>
    <m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x v="97"/>
    <x v="613"/>
    <x v="1"/>
    <n v="128"/>
    <m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x v="325"/>
    <x v="614"/>
    <x v="1"/>
    <n v="2144"/>
    <m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x v="110"/>
    <x v="615"/>
    <x v="0"/>
    <n v="64"/>
    <m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x v="17"/>
    <x v="616"/>
    <x v="1"/>
    <n v="2693"/>
    <m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x v="326"/>
    <x v="617"/>
    <x v="1"/>
    <n v="432"/>
    <m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x v="327"/>
    <x v="618"/>
    <x v="0"/>
    <n v="62"/>
    <m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x v="318"/>
    <x v="619"/>
    <x v="1"/>
    <n v="189"/>
    <m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x v="328"/>
    <x v="620"/>
    <x v="1"/>
    <n v="154"/>
    <m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x v="160"/>
    <x v="621"/>
    <x v="1"/>
    <n v="96"/>
    <m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x v="106"/>
    <x v="622"/>
    <x v="0"/>
    <n v="750"/>
    <m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x v="253"/>
    <x v="623"/>
    <x v="3"/>
    <n v="87"/>
    <m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x v="27"/>
    <x v="624"/>
    <x v="1"/>
    <n v="3063"/>
    <m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x v="289"/>
    <x v="625"/>
    <x v="2"/>
    <n v="278"/>
    <m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x v="202"/>
    <x v="626"/>
    <x v="0"/>
    <n v="105"/>
    <m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x v="68"/>
    <x v="627"/>
    <x v="3"/>
    <n v="1658"/>
    <m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x v="40"/>
    <x v="628"/>
    <x v="1"/>
    <n v="2266"/>
    <m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x v="106"/>
    <x v="629"/>
    <x v="0"/>
    <n v="2604"/>
    <m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x v="23"/>
    <x v="630"/>
    <x v="0"/>
    <n v="65"/>
    <m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x v="56"/>
    <x v="631"/>
    <x v="0"/>
    <n v="94"/>
    <m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x v="268"/>
    <x v="632"/>
    <x v="2"/>
    <n v="45"/>
    <m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x v="207"/>
    <x v="633"/>
    <x v="0"/>
    <n v="257"/>
    <m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x v="96"/>
    <x v="634"/>
    <x v="1"/>
    <n v="194"/>
    <m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x v="290"/>
    <x v="635"/>
    <x v="1"/>
    <n v="129"/>
    <m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x v="329"/>
    <x v="636"/>
    <x v="1"/>
    <n v="375"/>
    <m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x v="11"/>
    <x v="637"/>
    <x v="0"/>
    <n v="2928"/>
    <m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x v="54"/>
    <x v="638"/>
    <x v="0"/>
    <n v="4697"/>
    <m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x v="101"/>
    <x v="639"/>
    <x v="0"/>
    <n v="2915"/>
    <m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x v="175"/>
    <x v="640"/>
    <x v="0"/>
    <n v="18"/>
    <m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x v="149"/>
    <x v="641"/>
    <x v="3"/>
    <n v="723"/>
    <m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x v="11"/>
    <x v="642"/>
    <x v="0"/>
    <n v="602"/>
    <m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x v="44"/>
    <x v="50"/>
    <x v="0"/>
    <n v="1"/>
    <m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x v="101"/>
    <x v="643"/>
    <x v="0"/>
    <n v="3868"/>
    <m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x v="330"/>
    <x v="644"/>
    <x v="1"/>
    <n v="409"/>
    <m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x v="331"/>
    <x v="645"/>
    <x v="1"/>
    <n v="234"/>
    <m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x v="332"/>
    <x v="646"/>
    <x v="1"/>
    <n v="3016"/>
    <m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x v="281"/>
    <x v="647"/>
    <x v="1"/>
    <n v="264"/>
    <m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289"/>
    <x v="648"/>
    <x v="0"/>
    <n v="504"/>
    <m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x v="164"/>
    <x v="649"/>
    <x v="0"/>
    <n v="14"/>
    <m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x v="81"/>
    <x v="650"/>
    <x v="3"/>
    <n v="390"/>
    <m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x v="15"/>
    <x v="651"/>
    <x v="0"/>
    <n v="750"/>
    <m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x v="280"/>
    <x v="652"/>
    <x v="0"/>
    <n v="77"/>
    <m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x v="185"/>
    <x v="653"/>
    <x v="0"/>
    <n v="752"/>
    <m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x v="57"/>
    <x v="654"/>
    <x v="0"/>
    <n v="131"/>
    <m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x v="327"/>
    <x v="655"/>
    <x v="0"/>
    <n v="87"/>
    <m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x v="86"/>
    <x v="656"/>
    <x v="0"/>
    <n v="1063"/>
    <m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x v="302"/>
    <x v="657"/>
    <x v="1"/>
    <n v="272"/>
    <m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x v="106"/>
    <x v="658"/>
    <x v="3"/>
    <n v="25"/>
    <m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x v="264"/>
    <x v="659"/>
    <x v="1"/>
    <n v="419"/>
    <m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x v="6"/>
    <x v="660"/>
    <x v="0"/>
    <n v="76"/>
    <m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x v="333"/>
    <x v="661"/>
    <x v="1"/>
    <n v="1621"/>
    <m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x v="334"/>
    <x v="662"/>
    <x v="1"/>
    <n v="1101"/>
    <m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x v="67"/>
    <x v="663"/>
    <x v="1"/>
    <n v="1073"/>
    <m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x v="255"/>
    <x v="664"/>
    <x v="0"/>
    <n v="4428"/>
    <m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x v="254"/>
    <x v="665"/>
    <x v="0"/>
    <n v="58"/>
    <m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x v="86"/>
    <x v="666"/>
    <x v="3"/>
    <n v="1218"/>
    <m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x v="67"/>
    <x v="667"/>
    <x v="1"/>
    <n v="331"/>
    <m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x v="43"/>
    <x v="668"/>
    <x v="1"/>
    <n v="1170"/>
    <m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x v="202"/>
    <x v="669"/>
    <x v="0"/>
    <n v="111"/>
    <m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x v="122"/>
    <x v="670"/>
    <x v="3"/>
    <n v="215"/>
    <m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x v="335"/>
    <x v="671"/>
    <x v="1"/>
    <n v="363"/>
    <m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x v="57"/>
    <x v="672"/>
    <x v="0"/>
    <n v="2955"/>
    <m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x v="28"/>
    <x v="673"/>
    <x v="0"/>
    <n v="1657"/>
    <m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x v="30"/>
    <x v="674"/>
    <x v="1"/>
    <n v="103"/>
    <m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x v="333"/>
    <x v="675"/>
    <x v="1"/>
    <n v="147"/>
    <m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x v="336"/>
    <x v="676"/>
    <x v="1"/>
    <n v="110"/>
    <m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x v="158"/>
    <x v="677"/>
    <x v="0"/>
    <n v="926"/>
    <m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x v="281"/>
    <x v="678"/>
    <x v="1"/>
    <n v="134"/>
    <m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x v="182"/>
    <x v="679"/>
    <x v="1"/>
    <n v="269"/>
    <m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x v="337"/>
    <x v="680"/>
    <x v="1"/>
    <n v="175"/>
    <m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x v="112"/>
    <x v="681"/>
    <x v="1"/>
    <n v="69"/>
    <m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x v="231"/>
    <x v="682"/>
    <x v="1"/>
    <n v="190"/>
    <m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x v="338"/>
    <x v="683"/>
    <x v="1"/>
    <n v="237"/>
    <m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x v="222"/>
    <x v="684"/>
    <x v="0"/>
    <n v="77"/>
    <m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x v="149"/>
    <x v="685"/>
    <x v="0"/>
    <n v="1748"/>
    <m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x v="227"/>
    <x v="686"/>
    <x v="0"/>
    <n v="79"/>
    <m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x v="223"/>
    <x v="687"/>
    <x v="1"/>
    <n v="196"/>
    <m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x v="94"/>
    <x v="688"/>
    <x v="0"/>
    <n v="889"/>
    <m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x v="339"/>
    <x v="689"/>
    <x v="1"/>
    <n v="7295"/>
    <m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x v="340"/>
    <x v="690"/>
    <x v="1"/>
    <n v="2893"/>
    <m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x v="227"/>
    <x v="691"/>
    <x v="0"/>
    <n v="56"/>
    <m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x v="110"/>
    <x v="248"/>
    <x v="0"/>
    <n v="1"/>
    <m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x v="341"/>
    <x v="692"/>
    <x v="1"/>
    <n v="820"/>
    <m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x v="185"/>
    <x v="693"/>
    <x v="0"/>
    <n v="83"/>
    <m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x v="342"/>
    <x v="694"/>
    <x v="1"/>
    <n v="2038"/>
    <m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x v="67"/>
    <x v="695"/>
    <x v="1"/>
    <n v="116"/>
    <m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x v="292"/>
    <x v="696"/>
    <x v="0"/>
    <n v="2025"/>
    <m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x v="178"/>
    <x v="697"/>
    <x v="1"/>
    <n v="1345"/>
    <m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x v="343"/>
    <x v="698"/>
    <x v="1"/>
    <n v="168"/>
    <m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x v="344"/>
    <x v="699"/>
    <x v="1"/>
    <n v="137"/>
    <m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x v="338"/>
    <x v="700"/>
    <x v="1"/>
    <n v="186"/>
    <m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x v="345"/>
    <x v="701"/>
    <x v="1"/>
    <n v="125"/>
    <m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x v="6"/>
    <x v="702"/>
    <x v="0"/>
    <n v="14"/>
    <m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x v="346"/>
    <x v="703"/>
    <x v="1"/>
    <n v="202"/>
    <m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x v="262"/>
    <x v="704"/>
    <x v="1"/>
    <n v="103"/>
    <m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x v="347"/>
    <x v="705"/>
    <x v="1"/>
    <n v="1785"/>
    <m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x v="62"/>
    <x v="706"/>
    <x v="0"/>
    <n v="656"/>
    <m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x v="348"/>
    <x v="707"/>
    <x v="1"/>
    <n v="157"/>
    <m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x v="349"/>
    <x v="708"/>
    <x v="1"/>
    <n v="555"/>
    <m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x v="112"/>
    <x v="709"/>
    <x v="1"/>
    <n v="297"/>
    <m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x v="350"/>
    <x v="710"/>
    <x v="1"/>
    <n v="123"/>
    <m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x v="74"/>
    <x v="711"/>
    <x v="3"/>
    <n v="38"/>
    <m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x v="267"/>
    <x v="712"/>
    <x v="3"/>
    <n v="60"/>
    <m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x v="351"/>
    <x v="713"/>
    <x v="1"/>
    <n v="3036"/>
    <m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x v="300"/>
    <x v="714"/>
    <x v="1"/>
    <n v="144"/>
    <m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x v="154"/>
    <x v="715"/>
    <x v="1"/>
    <n v="121"/>
    <m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x v="34"/>
    <x v="716"/>
    <x v="0"/>
    <n v="1596"/>
    <m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x v="101"/>
    <x v="717"/>
    <x v="3"/>
    <n v="524"/>
    <m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x v="352"/>
    <x v="718"/>
    <x v="1"/>
    <n v="181"/>
    <m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x v="122"/>
    <x v="719"/>
    <x v="0"/>
    <n v="10"/>
    <m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x v="38"/>
    <x v="720"/>
    <x v="1"/>
    <n v="122"/>
    <m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x v="353"/>
    <x v="721"/>
    <x v="1"/>
    <n v="1071"/>
    <m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x v="222"/>
    <x v="722"/>
    <x v="3"/>
    <n v="219"/>
    <m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x v="45"/>
    <x v="723"/>
    <x v="0"/>
    <n v="1121"/>
    <m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x v="354"/>
    <x v="724"/>
    <x v="1"/>
    <n v="980"/>
    <m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x v="276"/>
    <x v="725"/>
    <x v="1"/>
    <n v="536"/>
    <m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x v="355"/>
    <x v="726"/>
    <x v="1"/>
    <n v="1991"/>
    <m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x v="145"/>
    <x v="727"/>
    <x v="3"/>
    <n v="29"/>
    <m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x v="120"/>
    <x v="728"/>
    <x v="1"/>
    <n v="180"/>
    <m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x v="44"/>
    <x v="729"/>
    <x v="0"/>
    <n v="15"/>
    <m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x v="77"/>
    <x v="730"/>
    <x v="0"/>
    <n v="191"/>
    <m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x v="272"/>
    <x v="731"/>
    <x v="0"/>
    <n v="16"/>
    <m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x v="356"/>
    <x v="732"/>
    <x v="1"/>
    <n v="130"/>
    <m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x v="357"/>
    <x v="733"/>
    <x v="1"/>
    <n v="122"/>
    <m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x v="305"/>
    <x v="734"/>
    <x v="0"/>
    <n v="17"/>
    <m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x v="358"/>
    <x v="735"/>
    <x v="1"/>
    <n v="140"/>
    <m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x v="272"/>
    <x v="736"/>
    <x v="0"/>
    <n v="34"/>
    <m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x v="36"/>
    <x v="737"/>
    <x v="1"/>
    <n v="3388"/>
    <m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x v="243"/>
    <x v="738"/>
    <x v="1"/>
    <n v="280"/>
    <m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x v="46"/>
    <x v="739"/>
    <x v="3"/>
    <n v="614"/>
    <m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x v="31"/>
    <x v="740"/>
    <x v="1"/>
    <n v="366"/>
    <m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x v="88"/>
    <x v="100"/>
    <x v="0"/>
    <n v="1"/>
    <m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x v="359"/>
    <x v="741"/>
    <x v="1"/>
    <n v="270"/>
    <m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x v="54"/>
    <x v="742"/>
    <x v="3"/>
    <n v="114"/>
    <m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x v="360"/>
    <x v="743"/>
    <x v="1"/>
    <n v="137"/>
    <m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x v="169"/>
    <x v="744"/>
    <x v="1"/>
    <n v="3205"/>
    <m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x v="220"/>
    <x v="745"/>
    <x v="1"/>
    <n v="288"/>
    <m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x v="361"/>
    <x v="746"/>
    <x v="1"/>
    <n v="148"/>
    <m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x v="362"/>
    <x v="747"/>
    <x v="1"/>
    <n v="114"/>
    <m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x v="363"/>
    <x v="748"/>
    <x v="1"/>
    <n v="1518"/>
    <m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x v="147"/>
    <x v="749"/>
    <x v="0"/>
    <n v="1274"/>
    <m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x v="46"/>
    <x v="750"/>
    <x v="0"/>
    <n v="210"/>
    <m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x v="364"/>
    <x v="751"/>
    <x v="1"/>
    <n v="166"/>
    <m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x v="48"/>
    <x v="752"/>
    <x v="1"/>
    <n v="100"/>
    <m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x v="83"/>
    <x v="753"/>
    <x v="1"/>
    <n v="235"/>
    <m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x v="365"/>
    <x v="754"/>
    <x v="1"/>
    <n v="148"/>
    <m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x v="316"/>
    <x v="755"/>
    <x v="1"/>
    <n v="198"/>
    <m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x v="132"/>
    <x v="756"/>
    <x v="0"/>
    <n v="248"/>
    <m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x v="268"/>
    <x v="757"/>
    <x v="0"/>
    <n v="513"/>
    <m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x v="366"/>
    <x v="758"/>
    <x v="1"/>
    <n v="150"/>
    <m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x v="28"/>
    <x v="759"/>
    <x v="0"/>
    <n v="3410"/>
    <m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x v="300"/>
    <x v="760"/>
    <x v="1"/>
    <n v="216"/>
    <m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x v="367"/>
    <x v="761"/>
    <x v="3"/>
    <n v="26"/>
    <m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x v="83"/>
    <x v="762"/>
    <x v="1"/>
    <n v="5139"/>
    <m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x v="368"/>
    <x v="763"/>
    <x v="1"/>
    <n v="2353"/>
    <m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x v="120"/>
    <x v="764"/>
    <x v="1"/>
    <n v="78"/>
    <m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x v="134"/>
    <x v="765"/>
    <x v="0"/>
    <n v="10"/>
    <m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x v="125"/>
    <x v="766"/>
    <x v="0"/>
    <n v="2201"/>
    <m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x v="367"/>
    <x v="767"/>
    <x v="0"/>
    <n v="676"/>
    <m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x v="369"/>
    <x v="768"/>
    <x v="1"/>
    <n v="174"/>
    <m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x v="293"/>
    <x v="769"/>
    <x v="0"/>
    <n v="831"/>
    <m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x v="370"/>
    <x v="770"/>
    <x v="1"/>
    <n v="164"/>
    <m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x v="34"/>
    <x v="771"/>
    <x v="3"/>
    <n v="56"/>
    <m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x v="50"/>
    <x v="772"/>
    <x v="1"/>
    <n v="161"/>
    <m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x v="271"/>
    <x v="773"/>
    <x v="1"/>
    <n v="138"/>
    <m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x v="371"/>
    <x v="774"/>
    <x v="1"/>
    <n v="3308"/>
    <m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x v="170"/>
    <x v="775"/>
    <x v="1"/>
    <n v="127"/>
    <m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x v="372"/>
    <x v="776"/>
    <x v="1"/>
    <n v="207"/>
    <m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x v="292"/>
    <x v="777"/>
    <x v="0"/>
    <n v="859"/>
    <m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x v="101"/>
    <x v="778"/>
    <x v="2"/>
    <n v="31"/>
    <m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x v="74"/>
    <x v="779"/>
    <x v="0"/>
    <n v="45"/>
    <m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x v="272"/>
    <x v="780"/>
    <x v="3"/>
    <n v="1113"/>
    <m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x v="373"/>
    <x v="781"/>
    <x v="0"/>
    <n v="6"/>
    <m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x v="46"/>
    <x v="782"/>
    <x v="0"/>
    <n v="7"/>
    <m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x v="374"/>
    <x v="783"/>
    <x v="1"/>
    <n v="181"/>
    <m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x v="375"/>
    <x v="784"/>
    <x v="1"/>
    <n v="110"/>
    <m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x v="95"/>
    <x v="785"/>
    <x v="0"/>
    <n v="31"/>
    <m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x v="185"/>
    <x v="786"/>
    <x v="0"/>
    <n v="78"/>
    <m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x v="174"/>
    <x v="787"/>
    <x v="1"/>
    <n v="185"/>
    <m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x v="319"/>
    <x v="788"/>
    <x v="1"/>
    <n v="121"/>
    <m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x v="100"/>
    <x v="789"/>
    <x v="0"/>
    <n v="1225"/>
    <m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x v="88"/>
    <x v="100"/>
    <x v="0"/>
    <n v="1"/>
    <m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x v="376"/>
    <x v="790"/>
    <x v="1"/>
    <n v="106"/>
    <m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377"/>
    <x v="791"/>
    <x v="1"/>
    <n v="142"/>
    <m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x v="378"/>
    <x v="792"/>
    <x v="1"/>
    <n v="233"/>
    <m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x v="97"/>
    <x v="793"/>
    <x v="1"/>
    <n v="218"/>
    <m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x v="34"/>
    <x v="794"/>
    <x v="0"/>
    <n v="67"/>
    <m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x v="379"/>
    <x v="795"/>
    <x v="1"/>
    <n v="76"/>
    <m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x v="380"/>
    <x v="796"/>
    <x v="1"/>
    <n v="43"/>
    <m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x v="272"/>
    <x v="797"/>
    <x v="0"/>
    <n v="19"/>
    <m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x v="253"/>
    <x v="798"/>
    <x v="0"/>
    <n v="2108"/>
    <m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x v="170"/>
    <x v="799"/>
    <x v="1"/>
    <n v="221"/>
    <m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x v="327"/>
    <x v="800"/>
    <x v="0"/>
    <n v="679"/>
    <m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x v="72"/>
    <x v="801"/>
    <x v="1"/>
    <n v="2805"/>
    <m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x v="302"/>
    <x v="802"/>
    <x v="1"/>
    <n v="68"/>
    <m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x v="54"/>
    <x v="803"/>
    <x v="0"/>
    <n v="36"/>
    <m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x v="245"/>
    <x v="804"/>
    <x v="1"/>
    <n v="183"/>
    <m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x v="381"/>
    <x v="805"/>
    <x v="1"/>
    <n v="133"/>
    <m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x v="382"/>
    <x v="806"/>
    <x v="1"/>
    <n v="2489"/>
    <m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x v="383"/>
    <x v="807"/>
    <x v="1"/>
    <n v="69"/>
    <m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x v="34"/>
    <x v="808"/>
    <x v="0"/>
    <n v="47"/>
    <m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x v="384"/>
    <x v="809"/>
    <x v="1"/>
    <n v="279"/>
    <m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x v="385"/>
    <x v="810"/>
    <x v="1"/>
    <n v="210"/>
    <m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x v="386"/>
    <x v="811"/>
    <x v="1"/>
    <n v="2100"/>
    <m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x v="141"/>
    <x v="812"/>
    <x v="1"/>
    <n v="252"/>
    <m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x v="330"/>
    <x v="813"/>
    <x v="1"/>
    <n v="1280"/>
    <m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x v="387"/>
    <x v="814"/>
    <x v="1"/>
    <n v="157"/>
    <m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x v="388"/>
    <x v="815"/>
    <x v="1"/>
    <n v="194"/>
    <m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x v="10"/>
    <x v="816"/>
    <x v="1"/>
    <n v="82"/>
    <m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x v="4"/>
    <x v="817"/>
    <x v="0"/>
    <n v="70"/>
    <m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x v="9"/>
    <x v="818"/>
    <x v="0"/>
    <n v="154"/>
    <m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x v="88"/>
    <x v="819"/>
    <x v="0"/>
    <n v="22"/>
    <m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x v="64"/>
    <x v="820"/>
    <x v="1"/>
    <n v="4233"/>
    <m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x v="248"/>
    <x v="821"/>
    <x v="1"/>
    <n v="1297"/>
    <m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x v="31"/>
    <x v="822"/>
    <x v="1"/>
    <n v="165"/>
    <m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x v="350"/>
    <x v="823"/>
    <x v="1"/>
    <n v="119"/>
    <m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x v="12"/>
    <x v="824"/>
    <x v="0"/>
    <n v="1758"/>
    <m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x v="215"/>
    <x v="825"/>
    <x v="0"/>
    <n v="94"/>
    <m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x v="389"/>
    <x v="826"/>
    <x v="1"/>
    <n v="1797"/>
    <m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x v="306"/>
    <x v="827"/>
    <x v="1"/>
    <n v="261"/>
    <m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x v="368"/>
    <x v="828"/>
    <x v="1"/>
    <n v="157"/>
    <m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x v="112"/>
    <x v="829"/>
    <x v="1"/>
    <n v="3533"/>
    <m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x v="338"/>
    <x v="830"/>
    <x v="1"/>
    <n v="155"/>
    <m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x v="390"/>
    <x v="831"/>
    <x v="1"/>
    <n v="132"/>
    <m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x v="272"/>
    <x v="832"/>
    <x v="0"/>
    <n v="33"/>
    <m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x v="292"/>
    <x v="833"/>
    <x v="3"/>
    <n v="94"/>
    <m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x v="377"/>
    <x v="834"/>
    <x v="1"/>
    <n v="1354"/>
    <m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x v="332"/>
    <x v="835"/>
    <x v="1"/>
    <n v="48"/>
    <m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x v="309"/>
    <x v="836"/>
    <x v="1"/>
    <n v="110"/>
    <m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x v="391"/>
    <x v="837"/>
    <x v="1"/>
    <n v="172"/>
    <m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x v="223"/>
    <x v="838"/>
    <x v="1"/>
    <n v="307"/>
    <m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x v="88"/>
    <x v="100"/>
    <x v="0"/>
    <n v="1"/>
    <m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x v="392"/>
    <x v="839"/>
    <x v="1"/>
    <n v="160"/>
    <m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x v="9"/>
    <x v="840"/>
    <x v="0"/>
    <n v="31"/>
    <m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x v="393"/>
    <x v="841"/>
    <x v="1"/>
    <n v="1467"/>
    <m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x v="83"/>
    <x v="842"/>
    <x v="1"/>
    <n v="2662"/>
    <m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x v="394"/>
    <x v="843"/>
    <x v="1"/>
    <n v="452"/>
    <m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x v="395"/>
    <x v="844"/>
    <x v="1"/>
    <n v="158"/>
    <m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x v="32"/>
    <x v="845"/>
    <x v="1"/>
    <n v="225"/>
    <m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x v="4"/>
    <x v="846"/>
    <x v="0"/>
    <n v="35"/>
    <m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x v="209"/>
    <x v="847"/>
    <x v="0"/>
    <n v="63"/>
    <m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x v="396"/>
    <x v="848"/>
    <x v="1"/>
    <n v="65"/>
    <m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x v="24"/>
    <x v="849"/>
    <x v="1"/>
    <n v="163"/>
    <m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x v="273"/>
    <x v="850"/>
    <x v="1"/>
    <n v="85"/>
    <m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x v="42"/>
    <x v="851"/>
    <x v="1"/>
    <n v="217"/>
    <m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x v="397"/>
    <x v="852"/>
    <x v="1"/>
    <n v="150"/>
    <m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x v="38"/>
    <x v="853"/>
    <x v="1"/>
    <n v="3272"/>
    <m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x v="254"/>
    <x v="854"/>
    <x v="3"/>
    <n v="898"/>
    <m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x v="60"/>
    <x v="855"/>
    <x v="1"/>
    <n v="300"/>
    <m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x v="187"/>
    <x v="856"/>
    <x v="1"/>
    <n v="126"/>
    <m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x v="146"/>
    <x v="857"/>
    <x v="0"/>
    <n v="526"/>
    <m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x v="12"/>
    <x v="858"/>
    <x v="0"/>
    <n v="121"/>
    <m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x v="398"/>
    <x v="859"/>
    <x v="1"/>
    <n v="2320"/>
    <m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x v="200"/>
    <x v="860"/>
    <x v="1"/>
    <n v="81"/>
    <m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x v="319"/>
    <x v="861"/>
    <x v="1"/>
    <n v="1887"/>
    <m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x v="399"/>
    <x v="862"/>
    <x v="1"/>
    <n v="4358"/>
    <m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x v="4"/>
    <x v="863"/>
    <x v="0"/>
    <n v="67"/>
    <m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x v="373"/>
    <x v="864"/>
    <x v="0"/>
    <n v="57"/>
    <m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x v="327"/>
    <x v="865"/>
    <x v="0"/>
    <n v="1229"/>
    <m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x v="74"/>
    <x v="866"/>
    <x v="0"/>
    <n v="12"/>
    <m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x v="400"/>
    <x v="867"/>
    <x v="1"/>
    <n v="53"/>
    <m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x v="243"/>
    <x v="868"/>
    <x v="1"/>
    <n v="2414"/>
    <m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x v="109"/>
    <x v="869"/>
    <x v="0"/>
    <n v="452"/>
    <m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x v="192"/>
    <x v="870"/>
    <x v="1"/>
    <n v="80"/>
    <m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x v="309"/>
    <x v="871"/>
    <x v="1"/>
    <n v="193"/>
    <m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x v="106"/>
    <x v="872"/>
    <x v="0"/>
    <n v="1886"/>
    <m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x v="269"/>
    <x v="873"/>
    <x v="1"/>
    <n v="52"/>
    <m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x v="227"/>
    <x v="874"/>
    <x v="0"/>
    <n v="1825"/>
    <m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x v="278"/>
    <x v="875"/>
    <x v="0"/>
    <n v="31"/>
    <m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x v="204"/>
    <x v="876"/>
    <x v="1"/>
    <n v="290"/>
    <m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x v="35"/>
    <x v="877"/>
    <x v="1"/>
    <n v="122"/>
    <m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x v="371"/>
    <x v="878"/>
    <x v="1"/>
    <n v="1470"/>
    <m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x v="80"/>
    <x v="879"/>
    <x v="1"/>
    <n v="165"/>
    <m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x v="119"/>
    <x v="880"/>
    <x v="1"/>
    <n v="182"/>
    <m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x v="20"/>
    <x v="881"/>
    <x v="1"/>
    <n v="199"/>
    <m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x v="319"/>
    <x v="882"/>
    <x v="1"/>
    <n v="56"/>
    <m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x v="401"/>
    <x v="883"/>
    <x v="0"/>
    <n v="107"/>
    <m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x v="402"/>
    <x v="884"/>
    <x v="1"/>
    <n v="1460"/>
    <m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x v="196"/>
    <x v="885"/>
    <x v="0"/>
    <n v="27"/>
    <m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x v="127"/>
    <x v="886"/>
    <x v="0"/>
    <n v="1221"/>
    <m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x v="403"/>
    <x v="887"/>
    <x v="1"/>
    <n v="123"/>
    <m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x v="44"/>
    <x v="50"/>
    <x v="0"/>
    <n v="1"/>
    <m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x v="351"/>
    <x v="888"/>
    <x v="1"/>
    <n v="159"/>
    <m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x v="79"/>
    <x v="889"/>
    <x v="1"/>
    <n v="110"/>
    <m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x v="88"/>
    <x v="890"/>
    <x v="2"/>
    <n v="14"/>
    <m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x v="305"/>
    <x v="891"/>
    <x v="0"/>
    <n v="16"/>
    <m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x v="136"/>
    <x v="892"/>
    <x v="1"/>
    <n v="236"/>
    <m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x v="60"/>
    <x v="893"/>
    <x v="1"/>
    <n v="191"/>
    <m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x v="6"/>
    <x v="894"/>
    <x v="0"/>
    <n v="41"/>
    <m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x v="276"/>
    <x v="895"/>
    <x v="1"/>
    <n v="3934"/>
    <m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x v="404"/>
    <x v="896"/>
    <x v="1"/>
    <n v="80"/>
    <m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x v="8"/>
    <x v="897"/>
    <x v="3"/>
    <n v="296"/>
    <m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x v="263"/>
    <x v="898"/>
    <x v="1"/>
    <n v="462"/>
    <m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x v="405"/>
    <x v="899"/>
    <x v="1"/>
    <n v="179"/>
    <m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x v="34"/>
    <x v="900"/>
    <x v="0"/>
    <n v="523"/>
    <m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x v="256"/>
    <x v="901"/>
    <x v="0"/>
    <n v="141"/>
    <m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x v="111"/>
    <x v="902"/>
    <x v="1"/>
    <n v="1866"/>
    <m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x v="230"/>
    <x v="903"/>
    <x v="0"/>
    <n v="52"/>
    <m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x v="3"/>
    <x v="904"/>
    <x v="2"/>
    <n v="27"/>
    <m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x v="309"/>
    <x v="905"/>
    <x v="1"/>
    <n v="156"/>
    <m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x v="3"/>
    <x v="906"/>
    <x v="0"/>
    <n v="225"/>
    <m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x v="249"/>
    <x v="907"/>
    <x v="1"/>
    <n v="255"/>
    <m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x v="0"/>
    <x v="908"/>
    <x v="0"/>
    <n v="38"/>
    <m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x v="341"/>
    <x v="909"/>
    <x v="1"/>
    <n v="2261"/>
    <m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x v="309"/>
    <x v="910"/>
    <x v="1"/>
    <n v="40"/>
    <m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x v="406"/>
    <x v="911"/>
    <x v="1"/>
    <n v="2289"/>
    <m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x v="407"/>
    <x v="912"/>
    <x v="1"/>
    <n v="65"/>
    <m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x v="107"/>
    <x v="913"/>
    <x v="0"/>
    <n v="15"/>
    <m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x v="59"/>
    <x v="914"/>
    <x v="0"/>
    <n v="37"/>
    <m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x v="102"/>
    <x v="915"/>
    <x v="1"/>
    <n v="3777"/>
    <m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x v="84"/>
    <x v="916"/>
    <x v="1"/>
    <n v="184"/>
    <m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x v="18"/>
    <x v="917"/>
    <x v="1"/>
    <n v="85"/>
    <m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x v="297"/>
    <x v="918"/>
    <x v="0"/>
    <n v="112"/>
    <m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x v="36"/>
    <x v="919"/>
    <x v="1"/>
    <n v="144"/>
    <m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x v="302"/>
    <x v="920"/>
    <x v="1"/>
    <n v="1902"/>
    <m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x v="408"/>
    <x v="921"/>
    <x v="1"/>
    <n v="105"/>
    <m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x v="221"/>
    <x v="922"/>
    <x v="1"/>
    <n v="132"/>
    <m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x v="88"/>
    <x v="923"/>
    <x v="0"/>
    <n v="21"/>
    <m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x v="367"/>
    <x v="924"/>
    <x v="3"/>
    <n v="976"/>
    <m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x v="174"/>
    <x v="925"/>
    <x v="1"/>
    <n v="96"/>
    <m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x v="367"/>
    <x v="926"/>
    <x v="0"/>
    <n v="67"/>
    <m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x v="253"/>
    <x v="927"/>
    <x v="2"/>
    <n v="66"/>
    <m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x v="239"/>
    <x v="928"/>
    <x v="0"/>
    <n v="78"/>
    <m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x v="106"/>
    <x v="929"/>
    <x v="0"/>
    <n v="67"/>
    <m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x v="17"/>
    <x v="930"/>
    <x v="1"/>
    <n v="114"/>
    <m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x v="280"/>
    <x v="931"/>
    <x v="0"/>
    <n v="263"/>
    <m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x v="145"/>
    <x v="932"/>
    <x v="0"/>
    <n v="1691"/>
    <m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x v="151"/>
    <x v="933"/>
    <x v="0"/>
    <n v="181"/>
    <m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x v="138"/>
    <x v="934"/>
    <x v="0"/>
    <n v="13"/>
    <m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x v="253"/>
    <x v="935"/>
    <x v="3"/>
    <n v="160"/>
    <m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x v="262"/>
    <x v="936"/>
    <x v="1"/>
    <n v="203"/>
    <m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x v="210"/>
    <x v="298"/>
    <x v="0"/>
    <n v="1"/>
    <m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x v="409"/>
    <x v="937"/>
    <x v="1"/>
    <n v="1559"/>
    <m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x v="286"/>
    <x v="938"/>
    <x v="3"/>
    <n v="2266"/>
    <m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x v="81"/>
    <x v="939"/>
    <x v="0"/>
    <n v="21"/>
    <m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08"/>
    <x v="940"/>
    <x v="1"/>
    <n v="1548"/>
    <m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x v="410"/>
    <x v="941"/>
    <x v="1"/>
    <n v="80"/>
    <m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x v="8"/>
    <x v="942"/>
    <x v="0"/>
    <n v="830"/>
    <m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x v="330"/>
    <x v="943"/>
    <x v="1"/>
    <n v="131"/>
    <m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x v="411"/>
    <x v="944"/>
    <x v="1"/>
    <n v="112"/>
    <m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x v="267"/>
    <x v="945"/>
    <x v="0"/>
    <n v="130"/>
    <m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x v="412"/>
    <x v="946"/>
    <x v="0"/>
    <n v="55"/>
    <m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x v="96"/>
    <x v="947"/>
    <x v="1"/>
    <n v="155"/>
    <m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x v="413"/>
    <x v="948"/>
    <x v="1"/>
    <n v="266"/>
    <m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x v="227"/>
    <x v="949"/>
    <x v="0"/>
    <n v="114"/>
    <m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x v="250"/>
    <x v="950"/>
    <x v="1"/>
    <n v="155"/>
    <m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x v="42"/>
    <x v="951"/>
    <x v="1"/>
    <n v="207"/>
    <m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x v="414"/>
    <x v="952"/>
    <x v="1"/>
    <n v="245"/>
    <m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x v="130"/>
    <x v="953"/>
    <x v="1"/>
    <n v="1573"/>
    <m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x v="391"/>
    <x v="954"/>
    <x v="1"/>
    <n v="114"/>
    <m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x v="64"/>
    <x v="955"/>
    <x v="1"/>
    <n v="93"/>
    <m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x v="81"/>
    <x v="956"/>
    <x v="0"/>
    <n v="594"/>
    <m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x v="196"/>
    <x v="957"/>
    <x v="0"/>
    <n v="24"/>
    <m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x v="243"/>
    <x v="958"/>
    <x v="1"/>
    <n v="1681"/>
    <m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x v="157"/>
    <x v="959"/>
    <x v="0"/>
    <n v="252"/>
    <m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x v="415"/>
    <x v="960"/>
    <x v="1"/>
    <n v="32"/>
    <m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x v="315"/>
    <x v="961"/>
    <x v="1"/>
    <n v="135"/>
    <m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x v="312"/>
    <x v="962"/>
    <x v="1"/>
    <n v="140"/>
    <m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x v="126"/>
    <x v="963"/>
    <x v="0"/>
    <n v="67"/>
    <m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x v="416"/>
    <x v="964"/>
    <x v="1"/>
    <n v="92"/>
    <m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x v="49"/>
    <x v="965"/>
    <x v="1"/>
    <n v="1015"/>
    <m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x v="19"/>
    <x v="966"/>
    <x v="0"/>
    <n v="742"/>
    <m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x v="261"/>
    <x v="967"/>
    <x v="1"/>
    <n v="323"/>
    <m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x v="227"/>
    <x v="968"/>
    <x v="0"/>
    <n v="75"/>
    <m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x v="290"/>
    <x v="969"/>
    <x v="1"/>
    <n v="2326"/>
    <m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x v="339"/>
    <x v="970"/>
    <x v="1"/>
    <n v="381"/>
    <m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x v="158"/>
    <x v="971"/>
    <x v="0"/>
    <n v="4405"/>
    <m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x v="19"/>
    <x v="972"/>
    <x v="0"/>
    <n v="92"/>
    <m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x v="22"/>
    <x v="973"/>
    <x v="1"/>
    <n v="480"/>
    <m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x v="127"/>
    <x v="974"/>
    <x v="0"/>
    <n v="64"/>
    <m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x v="417"/>
    <x v="975"/>
    <x v="1"/>
    <n v="226"/>
    <m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x v="100"/>
    <x v="976"/>
    <x v="0"/>
    <n v="64"/>
    <m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x v="83"/>
    <x v="977"/>
    <x v="1"/>
    <n v="241"/>
    <m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x v="418"/>
    <x v="978"/>
    <x v="1"/>
    <n v="132"/>
    <m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x v="327"/>
    <x v="979"/>
    <x v="3"/>
    <n v="75"/>
    <m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x v="127"/>
    <x v="980"/>
    <x v="0"/>
    <n v="842"/>
    <m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x v="31"/>
    <x v="981"/>
    <x v="1"/>
    <n v="2043"/>
    <m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x v="297"/>
    <x v="982"/>
    <x v="0"/>
    <n v="112"/>
    <m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x v="81"/>
    <x v="983"/>
    <x v="3"/>
    <n v="139"/>
    <m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x v="268"/>
    <x v="984"/>
    <x v="0"/>
    <n v="374"/>
    <m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x v="268"/>
    <x v="985"/>
    <x v="3"/>
    <n v="1122"/>
    <m/>
    <x v="1"/>
    <s v="USD"/>
    <x v="878"/>
    <x v="877"/>
    <b v="0"/>
    <b v="0"/>
    <s v="food/food trucks"/>
    <x v="0"/>
    <x v="0"/>
  </r>
  <r>
    <m/>
    <m/>
    <m/>
    <m/>
    <m/>
    <x v="419"/>
    <x v="986"/>
    <x v="4"/>
    <m/>
    <m/>
    <x v="7"/>
    <m/>
    <x v="879"/>
    <x v="878"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x v="1"/>
    <n v="158"/>
    <m/>
    <s v="US"/>
    <s v="USD"/>
    <n v="1408424400"/>
    <x v="1"/>
    <n v="1408597200"/>
    <d v="2014-08-21T05:00:00"/>
    <b v="0"/>
    <b v="1"/>
    <s v="music/rock"/>
    <x v="1"/>
    <s v="rock"/>
  </r>
  <r>
    <x v="1"/>
    <n v="1425"/>
    <m/>
    <s v="AU"/>
    <s v="AUD"/>
    <n v="1384668000"/>
    <x v="2"/>
    <n v="1384840800"/>
    <d v="2013-11-19T06:00:00"/>
    <b v="0"/>
    <b v="0"/>
    <s v="technology/web"/>
    <x v="2"/>
    <s v="web"/>
  </r>
  <r>
    <x v="0"/>
    <n v="24"/>
    <m/>
    <s v="US"/>
    <s v="USD"/>
    <n v="1565499600"/>
    <x v="3"/>
    <n v="1568955600"/>
    <d v="2019-09-20T05:00:00"/>
    <b v="0"/>
    <b v="0"/>
    <s v="music/rock"/>
    <x v="1"/>
    <s v="rock"/>
  </r>
  <r>
    <x v="0"/>
    <n v="53"/>
    <m/>
    <s v="US"/>
    <s v="USD"/>
    <n v="1547964000"/>
    <x v="4"/>
    <n v="1548309600"/>
    <d v="2019-01-24T06:00:00"/>
    <b v="0"/>
    <b v="0"/>
    <s v="theater/plays"/>
    <x v="3"/>
    <s v="plays"/>
  </r>
  <r>
    <x v="1"/>
    <n v="174"/>
    <m/>
    <s v="DK"/>
    <s v="DKK"/>
    <n v="1346130000"/>
    <x v="5"/>
    <n v="1347080400"/>
    <d v="2012-09-08T05:00:00"/>
    <b v="0"/>
    <b v="0"/>
    <s v="theater/plays"/>
    <x v="3"/>
    <s v="plays"/>
  </r>
  <r>
    <x v="0"/>
    <n v="18"/>
    <m/>
    <s v="GB"/>
    <s v="GBP"/>
    <n v="1505278800"/>
    <x v="6"/>
    <n v="1505365200"/>
    <d v="2017-09-14T05:00:00"/>
    <b v="0"/>
    <b v="0"/>
    <s v="film &amp; video/documentary"/>
    <x v="4"/>
    <s v="documentary"/>
  </r>
  <r>
    <x v="1"/>
    <n v="227"/>
    <m/>
    <s v="DK"/>
    <s v="DKK"/>
    <n v="1439442000"/>
    <x v="7"/>
    <n v="1439614800"/>
    <d v="2015-08-15T05:00:00"/>
    <b v="0"/>
    <b v="0"/>
    <s v="theater/plays"/>
    <x v="3"/>
    <s v="plays"/>
  </r>
  <r>
    <x v="2"/>
    <n v="708"/>
    <m/>
    <s v="DK"/>
    <s v="DKK"/>
    <n v="1281330000"/>
    <x v="8"/>
    <n v="1281502800"/>
    <d v="2010-08-11T05:00:00"/>
    <b v="0"/>
    <b v="0"/>
    <s v="theater/plays"/>
    <x v="3"/>
    <s v="plays"/>
  </r>
  <r>
    <x v="0"/>
    <n v="44"/>
    <m/>
    <s v="US"/>
    <s v="USD"/>
    <n v="1379566800"/>
    <x v="9"/>
    <n v="1383804000"/>
    <d v="2013-11-07T06:00:00"/>
    <b v="0"/>
    <b v="0"/>
    <s v="music/electric music"/>
    <x v="1"/>
    <s v="electric music"/>
  </r>
  <r>
    <x v="1"/>
    <n v="220"/>
    <m/>
    <s v="US"/>
    <s v="USD"/>
    <n v="1281762000"/>
    <x v="10"/>
    <n v="1285909200"/>
    <d v="2010-10-01T05:00:00"/>
    <b v="0"/>
    <b v="0"/>
    <s v="film &amp; video/drama"/>
    <x v="4"/>
    <s v="drama"/>
  </r>
  <r>
    <x v="0"/>
    <n v="27"/>
    <m/>
    <s v="US"/>
    <s v="USD"/>
    <n v="1285045200"/>
    <x v="11"/>
    <n v="1285563600"/>
    <d v="2010-09-27T05:00:00"/>
    <b v="0"/>
    <b v="1"/>
    <s v="theater/plays"/>
    <x v="3"/>
    <s v="plays"/>
  </r>
  <r>
    <x v="0"/>
    <n v="55"/>
    <m/>
    <s v="US"/>
    <s v="USD"/>
    <n v="1571720400"/>
    <x v="12"/>
    <n v="1572411600"/>
    <d v="2019-10-30T05:00:00"/>
    <b v="0"/>
    <b v="0"/>
    <s v="film &amp; video/drama"/>
    <x v="4"/>
    <s v="drama"/>
  </r>
  <r>
    <x v="1"/>
    <n v="98"/>
    <m/>
    <s v="US"/>
    <s v="USD"/>
    <n v="1465621200"/>
    <x v="13"/>
    <n v="1466658000"/>
    <d v="2016-06-23T05:00:00"/>
    <b v="0"/>
    <b v="0"/>
    <s v="music/indie rock"/>
    <x v="1"/>
    <s v="indie rock"/>
  </r>
  <r>
    <x v="0"/>
    <n v="200"/>
    <m/>
    <s v="US"/>
    <s v="USD"/>
    <n v="1331013600"/>
    <x v="14"/>
    <n v="1333342800"/>
    <d v="2012-04-02T05:00:00"/>
    <b v="0"/>
    <b v="0"/>
    <s v="music/indie rock"/>
    <x v="1"/>
    <s v="indie rock"/>
  </r>
  <r>
    <x v="0"/>
    <n v="452"/>
    <m/>
    <s v="US"/>
    <s v="USD"/>
    <n v="1575957600"/>
    <x v="15"/>
    <n v="1576303200"/>
    <d v="2019-12-14T06:00:00"/>
    <b v="0"/>
    <b v="0"/>
    <s v="technology/wearables"/>
    <x v="2"/>
    <s v="wearables"/>
  </r>
  <r>
    <x v="1"/>
    <n v="100"/>
    <m/>
    <s v="US"/>
    <s v="USD"/>
    <n v="1390370400"/>
    <x v="16"/>
    <n v="1392271200"/>
    <d v="2014-02-13T06:00:00"/>
    <b v="0"/>
    <b v="0"/>
    <s v="publishing/nonfiction"/>
    <x v="5"/>
    <s v="nonfiction"/>
  </r>
  <r>
    <x v="1"/>
    <n v="1249"/>
    <m/>
    <s v="US"/>
    <s v="USD"/>
    <n v="1294812000"/>
    <x v="17"/>
    <n v="1294898400"/>
    <d v="2011-01-13T06:00:00"/>
    <b v="0"/>
    <b v="0"/>
    <s v="film &amp; video/animation"/>
    <x v="4"/>
    <s v="animation"/>
  </r>
  <r>
    <x v="3"/>
    <n v="135"/>
    <m/>
    <s v="US"/>
    <s v="USD"/>
    <n v="1536382800"/>
    <x v="18"/>
    <n v="1537074000"/>
    <d v="2018-09-16T05:00:00"/>
    <b v="0"/>
    <b v="0"/>
    <s v="theater/plays"/>
    <x v="3"/>
    <s v="plays"/>
  </r>
  <r>
    <x v="0"/>
    <n v="674"/>
    <m/>
    <s v="US"/>
    <s v="USD"/>
    <n v="1551679200"/>
    <x v="19"/>
    <n v="1553490000"/>
    <d v="2019-03-25T05:00:00"/>
    <b v="0"/>
    <b v="1"/>
    <s v="theater/plays"/>
    <x v="3"/>
    <s v="plays"/>
  </r>
  <r>
    <x v="1"/>
    <n v="1396"/>
    <m/>
    <s v="US"/>
    <s v="USD"/>
    <n v="1406523600"/>
    <x v="20"/>
    <n v="1406523600"/>
    <d v="2014-07-28T05:00:00"/>
    <b v="0"/>
    <b v="0"/>
    <s v="film &amp; video/drama"/>
    <x v="4"/>
    <s v="drama"/>
  </r>
  <r>
    <x v="0"/>
    <n v="558"/>
    <m/>
    <s v="US"/>
    <s v="USD"/>
    <n v="1313384400"/>
    <x v="21"/>
    <n v="1316322000"/>
    <d v="2011-09-18T05:00:00"/>
    <b v="0"/>
    <b v="0"/>
    <s v="theater/plays"/>
    <x v="3"/>
    <s v="plays"/>
  </r>
  <r>
    <x v="1"/>
    <n v="890"/>
    <m/>
    <s v="US"/>
    <s v="USD"/>
    <n v="1522731600"/>
    <x v="22"/>
    <n v="1524027600"/>
    <d v="2018-04-18T05:00:00"/>
    <b v="0"/>
    <b v="0"/>
    <s v="theater/plays"/>
    <x v="3"/>
    <s v="plays"/>
  </r>
  <r>
    <x v="1"/>
    <n v="142"/>
    <m/>
    <s v="GB"/>
    <s v="GBP"/>
    <n v="1550124000"/>
    <x v="23"/>
    <n v="1554699600"/>
    <d v="2019-04-08T05:00:00"/>
    <b v="0"/>
    <b v="0"/>
    <s v="film &amp; video/documentary"/>
    <x v="4"/>
    <s v="documentary"/>
  </r>
  <r>
    <x v="1"/>
    <n v="2673"/>
    <m/>
    <s v="US"/>
    <s v="USD"/>
    <n v="1403326800"/>
    <x v="24"/>
    <n v="1403499600"/>
    <d v="2014-06-23T05:00:00"/>
    <b v="0"/>
    <b v="0"/>
    <s v="technology/wearables"/>
    <x v="2"/>
    <s v="wearables"/>
  </r>
  <r>
    <x v="1"/>
    <n v="163"/>
    <m/>
    <s v="US"/>
    <s v="USD"/>
    <n v="1305694800"/>
    <x v="25"/>
    <n v="1307422800"/>
    <d v="2011-06-07T05:00:00"/>
    <b v="0"/>
    <b v="1"/>
    <s v="games/video games"/>
    <x v="6"/>
    <s v="video games"/>
  </r>
  <r>
    <x v="3"/>
    <n v="1480"/>
    <m/>
    <s v="US"/>
    <s v="USD"/>
    <n v="1533013200"/>
    <x v="26"/>
    <n v="1535346000"/>
    <d v="2018-08-27T05:00:00"/>
    <b v="0"/>
    <b v="0"/>
    <s v="theater/plays"/>
    <x v="3"/>
    <s v="plays"/>
  </r>
  <r>
    <x v="0"/>
    <n v="15"/>
    <m/>
    <s v="US"/>
    <s v="USD"/>
    <n v="1443848400"/>
    <x v="27"/>
    <n v="1444539600"/>
    <d v="2015-10-11T05:00:00"/>
    <b v="0"/>
    <b v="0"/>
    <s v="music/rock"/>
    <x v="1"/>
    <s v="rock"/>
  </r>
  <r>
    <x v="1"/>
    <n v="2220"/>
    <m/>
    <s v="US"/>
    <s v="USD"/>
    <n v="1265695200"/>
    <x v="28"/>
    <n v="1267682400"/>
    <d v="2010-03-04T06:00:00"/>
    <b v="0"/>
    <b v="1"/>
    <s v="theater/plays"/>
    <x v="3"/>
    <s v="plays"/>
  </r>
  <r>
    <x v="1"/>
    <n v="1606"/>
    <m/>
    <s v="CH"/>
    <s v="CHF"/>
    <n v="1532062800"/>
    <x v="29"/>
    <n v="1535518800"/>
    <d v="2018-08-29T05:00:00"/>
    <b v="0"/>
    <b v="0"/>
    <s v="film &amp; video/shorts"/>
    <x v="4"/>
    <s v="shorts"/>
  </r>
  <r>
    <x v="1"/>
    <n v="129"/>
    <m/>
    <s v="US"/>
    <s v="USD"/>
    <n v="1558674000"/>
    <x v="30"/>
    <n v="1559106000"/>
    <d v="2019-05-29T05:00:00"/>
    <b v="0"/>
    <b v="0"/>
    <s v="film &amp; video/animation"/>
    <x v="4"/>
    <s v="animation"/>
  </r>
  <r>
    <x v="1"/>
    <n v="226"/>
    <m/>
    <s v="GB"/>
    <s v="GBP"/>
    <n v="1451973600"/>
    <x v="31"/>
    <n v="1454392800"/>
    <d v="2016-02-02T06:00:00"/>
    <b v="0"/>
    <b v="0"/>
    <s v="games/video games"/>
    <x v="6"/>
    <s v="video games"/>
  </r>
  <r>
    <x v="0"/>
    <n v="2307"/>
    <m/>
    <s v="IT"/>
    <s v="EUR"/>
    <n v="1515564000"/>
    <x v="32"/>
    <n v="1517896800"/>
    <d v="2018-02-06T06:00:00"/>
    <b v="0"/>
    <b v="0"/>
    <s v="film &amp; video/documentary"/>
    <x v="4"/>
    <s v="documentary"/>
  </r>
  <r>
    <x v="1"/>
    <n v="5419"/>
    <m/>
    <s v="US"/>
    <s v="USD"/>
    <n v="1412485200"/>
    <x v="33"/>
    <n v="1415685600"/>
    <d v="2014-11-11T06:00:00"/>
    <b v="0"/>
    <b v="0"/>
    <s v="theater/plays"/>
    <x v="3"/>
    <s v="plays"/>
  </r>
  <r>
    <x v="1"/>
    <n v="165"/>
    <m/>
    <s v="US"/>
    <s v="USD"/>
    <n v="1490245200"/>
    <x v="34"/>
    <n v="1490677200"/>
    <d v="2017-03-28T05:00:00"/>
    <b v="0"/>
    <b v="0"/>
    <s v="film &amp; video/documentary"/>
    <x v="4"/>
    <s v="documentary"/>
  </r>
  <r>
    <x v="1"/>
    <n v="1965"/>
    <m/>
    <s v="DK"/>
    <s v="DKK"/>
    <n v="1547877600"/>
    <x v="35"/>
    <n v="1551506400"/>
    <d v="2019-03-02T06:00:00"/>
    <b v="0"/>
    <b v="1"/>
    <s v="film &amp; video/drama"/>
    <x v="4"/>
    <s v="drama"/>
  </r>
  <r>
    <x v="1"/>
    <n v="16"/>
    <m/>
    <s v="US"/>
    <s v="USD"/>
    <n v="1298700000"/>
    <x v="36"/>
    <n v="1300856400"/>
    <d v="2011-03-23T05:00:00"/>
    <b v="0"/>
    <b v="0"/>
    <s v="theater/plays"/>
    <x v="3"/>
    <s v="plays"/>
  </r>
  <r>
    <x v="1"/>
    <n v="107"/>
    <m/>
    <s v="US"/>
    <s v="USD"/>
    <n v="1570338000"/>
    <x v="37"/>
    <n v="1573192800"/>
    <d v="2019-11-08T06:00:00"/>
    <b v="0"/>
    <b v="1"/>
    <s v="publishing/fiction"/>
    <x v="5"/>
    <s v="fiction"/>
  </r>
  <r>
    <x v="1"/>
    <n v="134"/>
    <m/>
    <s v="US"/>
    <s v="USD"/>
    <n v="1287378000"/>
    <x v="38"/>
    <n v="1287810000"/>
    <d v="2010-10-23T05:00:00"/>
    <b v="0"/>
    <b v="0"/>
    <s v="photography/photography books"/>
    <x v="7"/>
    <s v="photography books"/>
  </r>
  <r>
    <x v="0"/>
    <n v="88"/>
    <m/>
    <s v="DK"/>
    <s v="DKK"/>
    <n v="1361772000"/>
    <x v="39"/>
    <n v="1362978000"/>
    <d v="2013-03-11T05:00:00"/>
    <b v="0"/>
    <b v="0"/>
    <s v="theater/plays"/>
    <x v="3"/>
    <s v="plays"/>
  </r>
  <r>
    <x v="1"/>
    <n v="198"/>
    <m/>
    <s v="US"/>
    <s v="USD"/>
    <n v="1275714000"/>
    <x v="40"/>
    <n v="1277355600"/>
    <d v="2010-06-24T05:00:00"/>
    <b v="0"/>
    <b v="1"/>
    <s v="technology/wearables"/>
    <x v="2"/>
    <s v="wearables"/>
  </r>
  <r>
    <x v="1"/>
    <n v="111"/>
    <m/>
    <s v="IT"/>
    <s v="EUR"/>
    <n v="1346734800"/>
    <x v="41"/>
    <n v="1348981200"/>
    <d v="2012-09-30T05:00:00"/>
    <b v="0"/>
    <b v="1"/>
    <s v="music/rock"/>
    <x v="1"/>
    <s v="rock"/>
  </r>
  <r>
    <x v="1"/>
    <n v="222"/>
    <m/>
    <s v="US"/>
    <s v="USD"/>
    <n v="1309755600"/>
    <x v="42"/>
    <n v="1310533200"/>
    <d v="2011-07-13T05:00:00"/>
    <b v="0"/>
    <b v="0"/>
    <s v="food/food trucks"/>
    <x v="0"/>
    <s v="food trucks"/>
  </r>
  <r>
    <x v="1"/>
    <n v="6212"/>
    <m/>
    <s v="US"/>
    <s v="USD"/>
    <n v="1406178000"/>
    <x v="43"/>
    <n v="1407560400"/>
    <d v="2014-08-09T05:00:00"/>
    <b v="0"/>
    <b v="0"/>
    <s v="publishing/radio &amp; podcasts"/>
    <x v="5"/>
    <s v="radio &amp; podcasts"/>
  </r>
  <r>
    <x v="1"/>
    <n v="98"/>
    <m/>
    <s v="DK"/>
    <s v="DKK"/>
    <n v="1552798800"/>
    <x v="44"/>
    <n v="1552885200"/>
    <d v="2019-03-18T05:00:00"/>
    <b v="0"/>
    <b v="0"/>
    <s v="publishing/fiction"/>
    <x v="5"/>
    <s v="fiction"/>
  </r>
  <r>
    <x v="0"/>
    <n v="48"/>
    <m/>
    <s v="US"/>
    <s v="USD"/>
    <n v="1478062800"/>
    <x v="45"/>
    <n v="1479362400"/>
    <d v="2016-11-17T06:00:00"/>
    <b v="0"/>
    <b v="1"/>
    <s v="theater/plays"/>
    <x v="3"/>
    <s v="plays"/>
  </r>
  <r>
    <x v="1"/>
    <n v="92"/>
    <m/>
    <s v="US"/>
    <s v="USD"/>
    <n v="1278565200"/>
    <x v="46"/>
    <n v="1280552400"/>
    <d v="2010-07-31T05:00:00"/>
    <b v="0"/>
    <b v="0"/>
    <s v="music/rock"/>
    <x v="1"/>
    <s v="rock"/>
  </r>
  <r>
    <x v="1"/>
    <n v="149"/>
    <m/>
    <s v="US"/>
    <s v="USD"/>
    <n v="1396069200"/>
    <x v="47"/>
    <n v="1398661200"/>
    <d v="2014-04-28T05:00:00"/>
    <b v="0"/>
    <b v="0"/>
    <s v="theater/plays"/>
    <x v="3"/>
    <s v="plays"/>
  </r>
  <r>
    <x v="1"/>
    <n v="2431"/>
    <m/>
    <s v="US"/>
    <s v="USD"/>
    <n v="1435208400"/>
    <x v="48"/>
    <n v="1436245200"/>
    <d v="2015-07-07T05:00:00"/>
    <b v="0"/>
    <b v="0"/>
    <s v="theater/plays"/>
    <x v="3"/>
    <s v="plays"/>
  </r>
  <r>
    <x v="1"/>
    <n v="303"/>
    <m/>
    <s v="US"/>
    <s v="USD"/>
    <n v="1571547600"/>
    <x v="49"/>
    <n v="1575439200"/>
    <d v="2019-12-04T06:00:00"/>
    <b v="0"/>
    <b v="0"/>
    <s v="music/rock"/>
    <x v="1"/>
    <s v="rock"/>
  </r>
  <r>
    <x v="0"/>
    <n v="1"/>
    <m/>
    <s v="IT"/>
    <s v="EUR"/>
    <n v="1375333200"/>
    <x v="50"/>
    <n v="1377752400"/>
    <d v="2013-08-29T05:00:00"/>
    <b v="0"/>
    <b v="0"/>
    <s v="music/metal"/>
    <x v="1"/>
    <s v="metal"/>
  </r>
  <r>
    <x v="0"/>
    <n v="1467"/>
    <m/>
    <s v="GB"/>
    <s v="GBP"/>
    <n v="1332824400"/>
    <x v="51"/>
    <n v="1334206800"/>
    <d v="2012-04-12T05:00:00"/>
    <b v="0"/>
    <b v="1"/>
    <s v="technology/wearables"/>
    <x v="2"/>
    <s v="wearables"/>
  </r>
  <r>
    <x v="0"/>
    <n v="75"/>
    <m/>
    <s v="US"/>
    <s v="USD"/>
    <n v="1284526800"/>
    <x v="52"/>
    <n v="1284872400"/>
    <d v="2010-09-19T05:00:00"/>
    <b v="0"/>
    <b v="0"/>
    <s v="theater/plays"/>
    <x v="3"/>
    <s v="plays"/>
  </r>
  <r>
    <x v="1"/>
    <n v="209"/>
    <m/>
    <s v="US"/>
    <s v="USD"/>
    <n v="1400562000"/>
    <x v="53"/>
    <n v="1403931600"/>
    <d v="2014-06-28T05:00:00"/>
    <b v="0"/>
    <b v="0"/>
    <s v="film &amp; video/drama"/>
    <x v="4"/>
    <s v="drama"/>
  </r>
  <r>
    <x v="0"/>
    <n v="120"/>
    <m/>
    <s v="US"/>
    <s v="USD"/>
    <n v="1520748000"/>
    <x v="54"/>
    <n v="1521262800"/>
    <d v="2018-03-17T05:00:00"/>
    <b v="0"/>
    <b v="0"/>
    <s v="technology/wearables"/>
    <x v="2"/>
    <s v="wearables"/>
  </r>
  <r>
    <x v="1"/>
    <n v="131"/>
    <m/>
    <s v="US"/>
    <s v="USD"/>
    <n v="1532926800"/>
    <x v="55"/>
    <n v="1533358800"/>
    <d v="2018-08-04T05:00:00"/>
    <b v="0"/>
    <b v="0"/>
    <s v="music/jazz"/>
    <x v="1"/>
    <s v="jazz"/>
  </r>
  <r>
    <x v="1"/>
    <n v="164"/>
    <m/>
    <s v="US"/>
    <s v="USD"/>
    <n v="1420869600"/>
    <x v="56"/>
    <n v="1421474400"/>
    <d v="2015-01-17T06:00:00"/>
    <b v="0"/>
    <b v="0"/>
    <s v="technology/wearables"/>
    <x v="2"/>
    <s v="wearables"/>
  </r>
  <r>
    <x v="1"/>
    <n v="201"/>
    <m/>
    <s v="US"/>
    <s v="USD"/>
    <n v="1504242000"/>
    <x v="57"/>
    <n v="1505278800"/>
    <d v="2017-09-13T05:00:00"/>
    <b v="0"/>
    <b v="0"/>
    <s v="games/video games"/>
    <x v="6"/>
    <s v="video games"/>
  </r>
  <r>
    <x v="1"/>
    <n v="211"/>
    <m/>
    <s v="US"/>
    <s v="USD"/>
    <n v="1442811600"/>
    <x v="58"/>
    <n v="1443934800"/>
    <d v="2015-10-04T05:00:00"/>
    <b v="0"/>
    <b v="0"/>
    <s v="theater/plays"/>
    <x v="3"/>
    <s v="plays"/>
  </r>
  <r>
    <x v="1"/>
    <n v="128"/>
    <m/>
    <s v="US"/>
    <s v="USD"/>
    <n v="1497243600"/>
    <x v="59"/>
    <n v="1498539600"/>
    <d v="2017-06-27T05:00:00"/>
    <b v="0"/>
    <b v="1"/>
    <s v="theater/plays"/>
    <x v="3"/>
    <s v="plays"/>
  </r>
  <r>
    <x v="1"/>
    <n v="1600"/>
    <m/>
    <s v="CA"/>
    <s v="CAD"/>
    <n v="1342501200"/>
    <x v="60"/>
    <n v="1342760400"/>
    <d v="2012-07-20T05:00:00"/>
    <b v="0"/>
    <b v="0"/>
    <s v="theater/plays"/>
    <x v="3"/>
    <s v="plays"/>
  </r>
  <r>
    <x v="0"/>
    <n v="2253"/>
    <m/>
    <s v="CA"/>
    <s v="CAD"/>
    <n v="1298268000"/>
    <x v="61"/>
    <n v="1301720400"/>
    <d v="2011-04-02T05:00:00"/>
    <b v="0"/>
    <b v="0"/>
    <s v="theater/plays"/>
    <x v="3"/>
    <s v="plays"/>
  </r>
  <r>
    <x v="1"/>
    <n v="249"/>
    <m/>
    <s v="US"/>
    <s v="USD"/>
    <n v="1433480400"/>
    <x v="62"/>
    <n v="1433566800"/>
    <d v="2015-06-06T05:00:00"/>
    <b v="0"/>
    <b v="0"/>
    <s v="technology/web"/>
    <x v="2"/>
    <s v="web"/>
  </r>
  <r>
    <x v="0"/>
    <n v="5"/>
    <m/>
    <s v="US"/>
    <s v="USD"/>
    <n v="1493355600"/>
    <x v="63"/>
    <n v="1493874000"/>
    <d v="2017-05-04T05:00:00"/>
    <b v="0"/>
    <b v="0"/>
    <s v="theater/plays"/>
    <x v="3"/>
    <s v="plays"/>
  </r>
  <r>
    <x v="0"/>
    <n v="38"/>
    <m/>
    <s v="US"/>
    <s v="USD"/>
    <n v="1530507600"/>
    <x v="64"/>
    <n v="1531803600"/>
    <d v="2018-07-17T05:00:00"/>
    <b v="0"/>
    <b v="1"/>
    <s v="technology/web"/>
    <x v="2"/>
    <s v="web"/>
  </r>
  <r>
    <x v="1"/>
    <n v="236"/>
    <m/>
    <s v="US"/>
    <s v="USD"/>
    <n v="1296108000"/>
    <x v="65"/>
    <n v="1296712800"/>
    <d v="2011-02-03T06:00:00"/>
    <b v="0"/>
    <b v="0"/>
    <s v="theater/plays"/>
    <x v="3"/>
    <s v="plays"/>
  </r>
  <r>
    <x v="0"/>
    <n v="12"/>
    <m/>
    <s v="US"/>
    <s v="USD"/>
    <n v="1428469200"/>
    <x v="66"/>
    <n v="1428901200"/>
    <d v="2015-04-13T05:00:00"/>
    <b v="0"/>
    <b v="1"/>
    <s v="theater/plays"/>
    <x v="3"/>
    <s v="plays"/>
  </r>
  <r>
    <x v="1"/>
    <n v="4065"/>
    <m/>
    <s v="GB"/>
    <s v="GBP"/>
    <n v="1264399200"/>
    <x v="67"/>
    <n v="1264831200"/>
    <d v="2010-01-30T06:00:00"/>
    <b v="0"/>
    <b v="1"/>
    <s v="technology/wearables"/>
    <x v="2"/>
    <s v="wearables"/>
  </r>
  <r>
    <x v="1"/>
    <n v="246"/>
    <m/>
    <s v="IT"/>
    <s v="EUR"/>
    <n v="1501131600"/>
    <x v="68"/>
    <n v="1505192400"/>
    <d v="2017-09-12T05:00:00"/>
    <b v="0"/>
    <b v="1"/>
    <s v="theater/plays"/>
    <x v="3"/>
    <s v="plays"/>
  </r>
  <r>
    <x v="3"/>
    <n v="17"/>
    <m/>
    <s v="US"/>
    <s v="USD"/>
    <n v="1292738400"/>
    <x v="69"/>
    <n v="1295676000"/>
    <d v="2011-01-22T06:00:00"/>
    <b v="0"/>
    <b v="0"/>
    <s v="theater/plays"/>
    <x v="3"/>
    <s v="plays"/>
  </r>
  <r>
    <x v="1"/>
    <n v="2475"/>
    <m/>
    <s v="IT"/>
    <s v="EUR"/>
    <n v="1288674000"/>
    <x v="70"/>
    <n v="1292911200"/>
    <d v="2010-12-21T06:00:00"/>
    <b v="0"/>
    <b v="1"/>
    <s v="theater/plays"/>
    <x v="3"/>
    <s v="plays"/>
  </r>
  <r>
    <x v="1"/>
    <n v="76"/>
    <m/>
    <s v="US"/>
    <s v="USD"/>
    <n v="1575093600"/>
    <x v="71"/>
    <n v="1575439200"/>
    <d v="2019-12-04T06:00:00"/>
    <b v="0"/>
    <b v="0"/>
    <s v="theater/plays"/>
    <x v="3"/>
    <s v="plays"/>
  </r>
  <r>
    <x v="1"/>
    <n v="54"/>
    <m/>
    <s v="US"/>
    <s v="USD"/>
    <n v="1435726800"/>
    <x v="72"/>
    <n v="1438837200"/>
    <d v="2015-08-06T05:00:00"/>
    <b v="0"/>
    <b v="0"/>
    <s v="film &amp; video/animation"/>
    <x v="4"/>
    <s v="animation"/>
  </r>
  <r>
    <x v="1"/>
    <n v="88"/>
    <m/>
    <s v="US"/>
    <s v="USD"/>
    <n v="1480226400"/>
    <x v="73"/>
    <n v="1480485600"/>
    <d v="2016-11-30T06:00:00"/>
    <b v="0"/>
    <b v="0"/>
    <s v="music/jazz"/>
    <x v="1"/>
    <s v="jazz"/>
  </r>
  <r>
    <x v="1"/>
    <n v="85"/>
    <m/>
    <s v="GB"/>
    <s v="GBP"/>
    <n v="1459054800"/>
    <x v="74"/>
    <n v="1459141200"/>
    <d v="2016-03-28T05:00:00"/>
    <b v="0"/>
    <b v="0"/>
    <s v="music/metal"/>
    <x v="1"/>
    <s v="metal"/>
  </r>
  <r>
    <x v="1"/>
    <n v="170"/>
    <m/>
    <s v="US"/>
    <s v="USD"/>
    <n v="1531630800"/>
    <x v="75"/>
    <n v="1532322000"/>
    <d v="2018-07-23T05:00:00"/>
    <b v="0"/>
    <b v="0"/>
    <s v="photography/photography books"/>
    <x v="7"/>
    <s v="photography books"/>
  </r>
  <r>
    <x v="0"/>
    <n v="1684"/>
    <m/>
    <s v="US"/>
    <s v="USD"/>
    <n v="1421992800"/>
    <x v="76"/>
    <n v="1426222800"/>
    <d v="2015-03-13T05:00:00"/>
    <b v="1"/>
    <b v="1"/>
    <s v="theater/plays"/>
    <x v="3"/>
    <s v="plays"/>
  </r>
  <r>
    <x v="0"/>
    <n v="56"/>
    <m/>
    <s v="US"/>
    <s v="USD"/>
    <n v="1285563600"/>
    <x v="77"/>
    <n v="1286773200"/>
    <d v="2010-10-11T05:00:00"/>
    <b v="0"/>
    <b v="1"/>
    <s v="film &amp; video/animation"/>
    <x v="4"/>
    <s v="animation"/>
  </r>
  <r>
    <x v="1"/>
    <n v="330"/>
    <m/>
    <s v="US"/>
    <s v="USD"/>
    <n v="1523854800"/>
    <x v="78"/>
    <n v="1523941200"/>
    <d v="2018-04-17T05:00:00"/>
    <b v="0"/>
    <b v="0"/>
    <s v="publishing/translations"/>
    <x v="5"/>
    <s v="translations"/>
  </r>
  <r>
    <x v="0"/>
    <n v="838"/>
    <m/>
    <s v="US"/>
    <s v="USD"/>
    <n v="1529125200"/>
    <x v="79"/>
    <n v="1529557200"/>
    <d v="2018-06-21T05:00:00"/>
    <b v="0"/>
    <b v="0"/>
    <s v="theater/plays"/>
    <x v="3"/>
    <s v="plays"/>
  </r>
  <r>
    <x v="1"/>
    <n v="127"/>
    <m/>
    <s v="US"/>
    <s v="USD"/>
    <n v="1503982800"/>
    <x v="80"/>
    <n v="1506574800"/>
    <d v="2017-09-28T05:00:00"/>
    <b v="0"/>
    <b v="0"/>
    <s v="games/video games"/>
    <x v="6"/>
    <s v="video games"/>
  </r>
  <r>
    <x v="1"/>
    <n v="411"/>
    <m/>
    <s v="US"/>
    <s v="USD"/>
    <n v="1511416800"/>
    <x v="81"/>
    <n v="1513576800"/>
    <d v="2017-12-18T06:00:00"/>
    <b v="0"/>
    <b v="0"/>
    <s v="music/rock"/>
    <x v="1"/>
    <s v="rock"/>
  </r>
  <r>
    <x v="1"/>
    <n v="180"/>
    <m/>
    <s v="GB"/>
    <s v="GBP"/>
    <n v="1547704800"/>
    <x v="82"/>
    <n v="1548309600"/>
    <d v="2019-01-24T06:00:00"/>
    <b v="0"/>
    <b v="1"/>
    <s v="games/video games"/>
    <x v="6"/>
    <s v="video games"/>
  </r>
  <r>
    <x v="0"/>
    <n v="1000"/>
    <m/>
    <s v="US"/>
    <s v="USD"/>
    <n v="1469682000"/>
    <x v="83"/>
    <n v="1471582800"/>
    <d v="2016-08-19T05:00:00"/>
    <b v="0"/>
    <b v="0"/>
    <s v="music/electric music"/>
    <x v="1"/>
    <s v="electric music"/>
  </r>
  <r>
    <x v="1"/>
    <n v="374"/>
    <m/>
    <s v="US"/>
    <s v="USD"/>
    <n v="1343451600"/>
    <x v="84"/>
    <n v="1344315600"/>
    <d v="2012-08-07T05:00:00"/>
    <b v="0"/>
    <b v="0"/>
    <s v="technology/wearables"/>
    <x v="2"/>
    <s v="wearables"/>
  </r>
  <r>
    <x v="1"/>
    <n v="71"/>
    <m/>
    <s v="AU"/>
    <s v="AUD"/>
    <n v="1315717200"/>
    <x v="85"/>
    <n v="1316408400"/>
    <d v="2011-09-19T05:00:00"/>
    <b v="0"/>
    <b v="0"/>
    <s v="music/indie rock"/>
    <x v="1"/>
    <s v="indie rock"/>
  </r>
  <r>
    <x v="1"/>
    <n v="203"/>
    <m/>
    <s v="US"/>
    <s v="USD"/>
    <n v="1430715600"/>
    <x v="86"/>
    <n v="1431838800"/>
    <d v="2015-05-17T05:00:00"/>
    <b v="1"/>
    <b v="0"/>
    <s v="theater/plays"/>
    <x v="3"/>
    <s v="plays"/>
  </r>
  <r>
    <x v="0"/>
    <n v="1482"/>
    <m/>
    <s v="AU"/>
    <s v="AUD"/>
    <n v="1299564000"/>
    <x v="87"/>
    <n v="1300510800"/>
    <d v="2011-03-19T05:00:00"/>
    <b v="0"/>
    <b v="1"/>
    <s v="music/rock"/>
    <x v="1"/>
    <s v="rock"/>
  </r>
  <r>
    <x v="1"/>
    <n v="113"/>
    <m/>
    <s v="US"/>
    <s v="USD"/>
    <n v="1429160400"/>
    <x v="88"/>
    <n v="1431061200"/>
    <d v="2015-05-08T05:00:00"/>
    <b v="0"/>
    <b v="0"/>
    <s v="publishing/translations"/>
    <x v="5"/>
    <s v="translations"/>
  </r>
  <r>
    <x v="1"/>
    <n v="96"/>
    <m/>
    <s v="US"/>
    <s v="USD"/>
    <n v="1271307600"/>
    <x v="89"/>
    <n v="1271480400"/>
    <d v="2010-04-17T05:00:00"/>
    <b v="0"/>
    <b v="0"/>
    <s v="theater/plays"/>
    <x v="3"/>
    <s v="plays"/>
  </r>
  <r>
    <x v="0"/>
    <n v="106"/>
    <m/>
    <s v="US"/>
    <s v="USD"/>
    <n v="1456380000"/>
    <x v="90"/>
    <n v="1456380000"/>
    <d v="2016-02-25T06:00:00"/>
    <b v="0"/>
    <b v="1"/>
    <s v="theater/plays"/>
    <x v="3"/>
    <s v="plays"/>
  </r>
  <r>
    <x v="0"/>
    <n v="679"/>
    <m/>
    <s v="IT"/>
    <s v="EUR"/>
    <n v="1470459600"/>
    <x v="91"/>
    <n v="1472878800"/>
    <d v="2016-09-03T05:00:00"/>
    <b v="0"/>
    <b v="0"/>
    <s v="publishing/translations"/>
    <x v="5"/>
    <s v="translations"/>
  </r>
  <r>
    <x v="1"/>
    <n v="498"/>
    <m/>
    <s v="CH"/>
    <s v="CHF"/>
    <n v="1277269200"/>
    <x v="92"/>
    <n v="1277355600"/>
    <d v="2010-06-24T05:00:00"/>
    <b v="0"/>
    <b v="1"/>
    <s v="games/video games"/>
    <x v="6"/>
    <s v="video games"/>
  </r>
  <r>
    <x v="3"/>
    <n v="610"/>
    <m/>
    <s v="US"/>
    <s v="USD"/>
    <n v="1350709200"/>
    <x v="93"/>
    <n v="1351054800"/>
    <d v="2012-10-24T05:00:00"/>
    <b v="0"/>
    <b v="1"/>
    <s v="theater/plays"/>
    <x v="3"/>
    <s v="plays"/>
  </r>
  <r>
    <x v="1"/>
    <n v="180"/>
    <m/>
    <s v="GB"/>
    <s v="GBP"/>
    <n v="1554613200"/>
    <x v="94"/>
    <n v="1555563600"/>
    <d v="2019-04-18T05:00:00"/>
    <b v="0"/>
    <b v="0"/>
    <s v="technology/web"/>
    <x v="2"/>
    <s v="web"/>
  </r>
  <r>
    <x v="1"/>
    <n v="27"/>
    <m/>
    <s v="US"/>
    <s v="USD"/>
    <n v="1571029200"/>
    <x v="95"/>
    <n v="1571634000"/>
    <d v="2019-10-21T05:00:00"/>
    <b v="0"/>
    <b v="0"/>
    <s v="film &amp; video/documentary"/>
    <x v="4"/>
    <s v="documentary"/>
  </r>
  <r>
    <x v="1"/>
    <n v="2331"/>
    <m/>
    <s v="US"/>
    <s v="USD"/>
    <n v="1299736800"/>
    <x v="96"/>
    <n v="1300856400"/>
    <d v="2011-03-23T05:00:00"/>
    <b v="0"/>
    <b v="0"/>
    <s v="theater/plays"/>
    <x v="3"/>
    <s v="plays"/>
  </r>
  <r>
    <x v="1"/>
    <n v="113"/>
    <m/>
    <s v="US"/>
    <s v="USD"/>
    <n v="1435208400"/>
    <x v="48"/>
    <n v="1439874000"/>
    <d v="2015-08-18T05:00:00"/>
    <b v="0"/>
    <b v="0"/>
    <s v="food/food trucks"/>
    <x v="0"/>
    <s v="food trucks"/>
  </r>
  <r>
    <x v="0"/>
    <n v="1220"/>
    <m/>
    <s v="AU"/>
    <s v="AUD"/>
    <n v="1437973200"/>
    <x v="97"/>
    <n v="1438318800"/>
    <d v="2015-07-31T05:00:00"/>
    <b v="0"/>
    <b v="0"/>
    <s v="games/video games"/>
    <x v="6"/>
    <s v="video games"/>
  </r>
  <r>
    <x v="1"/>
    <n v="164"/>
    <m/>
    <s v="US"/>
    <s v="USD"/>
    <n v="1416895200"/>
    <x v="98"/>
    <n v="1419400800"/>
    <d v="2014-12-24T06:00:00"/>
    <b v="0"/>
    <b v="0"/>
    <s v="theater/plays"/>
    <x v="3"/>
    <s v="plays"/>
  </r>
  <r>
    <x v="0"/>
    <n v="1"/>
    <m/>
    <s v="US"/>
    <s v="USD"/>
    <n v="1319000400"/>
    <x v="99"/>
    <n v="1320555600"/>
    <d v="2011-11-06T05:00:00"/>
    <b v="0"/>
    <b v="0"/>
    <s v="theater/plays"/>
    <x v="3"/>
    <s v="plays"/>
  </r>
  <r>
    <x v="1"/>
    <n v="164"/>
    <m/>
    <s v="US"/>
    <s v="USD"/>
    <n v="1424498400"/>
    <x v="100"/>
    <n v="1425103200"/>
    <d v="2015-02-28T06:00:00"/>
    <b v="0"/>
    <b v="1"/>
    <s v="music/electric music"/>
    <x v="1"/>
    <s v="electric music"/>
  </r>
  <r>
    <x v="1"/>
    <n v="336"/>
    <m/>
    <s v="US"/>
    <s v="USD"/>
    <n v="1526274000"/>
    <x v="101"/>
    <n v="1526878800"/>
    <d v="2018-05-21T05:00:00"/>
    <b v="0"/>
    <b v="1"/>
    <s v="technology/wearables"/>
    <x v="2"/>
    <s v="wearables"/>
  </r>
  <r>
    <x v="0"/>
    <n v="37"/>
    <m/>
    <s v="IT"/>
    <s v="EUR"/>
    <n v="1287896400"/>
    <x v="102"/>
    <n v="1288674000"/>
    <d v="2010-11-02T05:00:00"/>
    <b v="0"/>
    <b v="0"/>
    <s v="music/electric music"/>
    <x v="1"/>
    <s v="electric music"/>
  </r>
  <r>
    <x v="1"/>
    <n v="1917"/>
    <m/>
    <s v="US"/>
    <s v="USD"/>
    <n v="1495515600"/>
    <x v="103"/>
    <n v="1495602000"/>
    <d v="2017-05-24T05:00:00"/>
    <b v="0"/>
    <b v="0"/>
    <s v="music/indie rock"/>
    <x v="1"/>
    <s v="indie rock"/>
  </r>
  <r>
    <x v="1"/>
    <n v="95"/>
    <m/>
    <s v="US"/>
    <s v="USD"/>
    <n v="1364878800"/>
    <x v="104"/>
    <n v="1366434000"/>
    <d v="2013-04-20T05:00:00"/>
    <b v="0"/>
    <b v="0"/>
    <s v="technology/web"/>
    <x v="2"/>
    <s v="web"/>
  </r>
  <r>
    <x v="1"/>
    <n v="147"/>
    <m/>
    <s v="US"/>
    <s v="USD"/>
    <n v="1567918800"/>
    <x v="105"/>
    <n v="1568350800"/>
    <d v="2019-09-13T05:00:00"/>
    <b v="0"/>
    <b v="0"/>
    <s v="theater/plays"/>
    <x v="3"/>
    <s v="plays"/>
  </r>
  <r>
    <x v="1"/>
    <n v="86"/>
    <m/>
    <s v="US"/>
    <s v="USD"/>
    <n v="1524459600"/>
    <x v="106"/>
    <n v="1525928400"/>
    <d v="2018-05-10T05:00:00"/>
    <b v="0"/>
    <b v="1"/>
    <s v="theater/plays"/>
    <x v="3"/>
    <s v="plays"/>
  </r>
  <r>
    <x v="1"/>
    <n v="83"/>
    <m/>
    <s v="US"/>
    <s v="USD"/>
    <n v="1333688400"/>
    <x v="107"/>
    <n v="1336885200"/>
    <d v="2012-05-13T05:00:00"/>
    <b v="0"/>
    <b v="0"/>
    <s v="film &amp; video/documentary"/>
    <x v="4"/>
    <s v="documentary"/>
  </r>
  <r>
    <x v="0"/>
    <n v="60"/>
    <m/>
    <s v="US"/>
    <s v="USD"/>
    <n v="1389506400"/>
    <x v="108"/>
    <n v="1389679200"/>
    <d v="2014-01-14T06:00:00"/>
    <b v="0"/>
    <b v="0"/>
    <s v="film &amp; video/television"/>
    <x v="4"/>
    <s v="television"/>
  </r>
  <r>
    <x v="0"/>
    <n v="296"/>
    <m/>
    <s v="US"/>
    <s v="USD"/>
    <n v="1536642000"/>
    <x v="109"/>
    <n v="1538283600"/>
    <d v="2018-09-30T05:00:00"/>
    <b v="0"/>
    <b v="0"/>
    <s v="food/food trucks"/>
    <x v="0"/>
    <s v="food trucks"/>
  </r>
  <r>
    <x v="1"/>
    <n v="676"/>
    <m/>
    <s v="US"/>
    <s v="USD"/>
    <n v="1348290000"/>
    <x v="110"/>
    <n v="1348808400"/>
    <d v="2012-09-28T05:00:00"/>
    <b v="0"/>
    <b v="0"/>
    <s v="publishing/radio &amp; podcasts"/>
    <x v="5"/>
    <s v="radio &amp; podcasts"/>
  </r>
  <r>
    <x v="1"/>
    <n v="361"/>
    <m/>
    <s v="AU"/>
    <s v="AUD"/>
    <n v="1408856400"/>
    <x v="111"/>
    <n v="1410152400"/>
    <d v="2014-09-08T05:00:00"/>
    <b v="0"/>
    <b v="0"/>
    <s v="technology/web"/>
    <x v="2"/>
    <s v="web"/>
  </r>
  <r>
    <x v="1"/>
    <n v="131"/>
    <m/>
    <s v="US"/>
    <s v="USD"/>
    <n v="1505192400"/>
    <x v="112"/>
    <n v="1505797200"/>
    <d v="2017-09-19T05:00:00"/>
    <b v="0"/>
    <b v="0"/>
    <s v="food/food trucks"/>
    <x v="0"/>
    <s v="food trucks"/>
  </r>
  <r>
    <x v="1"/>
    <n v="126"/>
    <m/>
    <s v="US"/>
    <s v="USD"/>
    <n v="1554786000"/>
    <x v="113"/>
    <n v="1554872400"/>
    <d v="2019-04-10T05:00:00"/>
    <b v="0"/>
    <b v="1"/>
    <s v="technology/wearables"/>
    <x v="2"/>
    <s v="wearables"/>
  </r>
  <r>
    <x v="0"/>
    <n v="3304"/>
    <m/>
    <s v="IT"/>
    <s v="EUR"/>
    <n v="1510898400"/>
    <x v="114"/>
    <n v="1513922400"/>
    <d v="2017-12-22T06:00:00"/>
    <b v="0"/>
    <b v="0"/>
    <s v="publishing/fiction"/>
    <x v="5"/>
    <s v="fiction"/>
  </r>
  <r>
    <x v="0"/>
    <n v="73"/>
    <m/>
    <s v="US"/>
    <s v="USD"/>
    <n v="1442552400"/>
    <x v="115"/>
    <n v="1442638800"/>
    <d v="2015-09-19T05:00:00"/>
    <b v="0"/>
    <b v="0"/>
    <s v="theater/plays"/>
    <x v="3"/>
    <s v="plays"/>
  </r>
  <r>
    <x v="1"/>
    <n v="275"/>
    <m/>
    <s v="US"/>
    <s v="USD"/>
    <n v="1316667600"/>
    <x v="116"/>
    <n v="1317186000"/>
    <d v="2011-09-28T05:00:00"/>
    <b v="0"/>
    <b v="0"/>
    <s v="film &amp; video/television"/>
    <x v="4"/>
    <s v="television"/>
  </r>
  <r>
    <x v="1"/>
    <n v="67"/>
    <m/>
    <s v="US"/>
    <s v="USD"/>
    <n v="1390716000"/>
    <x v="117"/>
    <n v="1391234400"/>
    <d v="2014-02-01T06:00:00"/>
    <b v="0"/>
    <b v="0"/>
    <s v="photography/photography books"/>
    <x v="7"/>
    <s v="photography books"/>
  </r>
  <r>
    <x v="1"/>
    <n v="154"/>
    <m/>
    <s v="US"/>
    <s v="USD"/>
    <n v="1402894800"/>
    <x v="118"/>
    <n v="1404363600"/>
    <d v="2014-07-03T05:00:00"/>
    <b v="0"/>
    <b v="1"/>
    <s v="film &amp; video/documentary"/>
    <x v="4"/>
    <s v="documentary"/>
  </r>
  <r>
    <x v="1"/>
    <n v="1782"/>
    <m/>
    <s v="US"/>
    <s v="USD"/>
    <n v="1429246800"/>
    <x v="119"/>
    <n v="1429592400"/>
    <d v="2015-04-21T05:00:00"/>
    <b v="0"/>
    <b v="1"/>
    <s v="games/mobile games"/>
    <x v="6"/>
    <s v="mobile games"/>
  </r>
  <r>
    <x v="1"/>
    <n v="903"/>
    <m/>
    <s v="US"/>
    <s v="USD"/>
    <n v="1412485200"/>
    <x v="33"/>
    <n v="1413608400"/>
    <d v="2014-10-18T05:00:00"/>
    <b v="0"/>
    <b v="0"/>
    <s v="games/video games"/>
    <x v="6"/>
    <s v="video games"/>
  </r>
  <r>
    <x v="0"/>
    <n v="3387"/>
    <m/>
    <s v="US"/>
    <s v="USD"/>
    <n v="1417068000"/>
    <x v="120"/>
    <n v="1419400800"/>
    <d v="2014-12-24T06:00:00"/>
    <b v="0"/>
    <b v="0"/>
    <s v="publishing/fiction"/>
    <x v="5"/>
    <s v="fiction"/>
  </r>
  <r>
    <x v="0"/>
    <n v="662"/>
    <m/>
    <s v="CA"/>
    <s v="CAD"/>
    <n v="1448344800"/>
    <x v="121"/>
    <n v="1448604000"/>
    <d v="2015-11-27T06:00:00"/>
    <b v="1"/>
    <b v="0"/>
    <s v="theater/plays"/>
    <x v="3"/>
    <s v="plays"/>
  </r>
  <r>
    <x v="1"/>
    <n v="94"/>
    <m/>
    <s v="IT"/>
    <s v="EUR"/>
    <n v="1557723600"/>
    <x v="122"/>
    <n v="1562302800"/>
    <d v="2019-07-05T05:00:00"/>
    <b v="0"/>
    <b v="0"/>
    <s v="photography/photography books"/>
    <x v="7"/>
    <s v="photography books"/>
  </r>
  <r>
    <x v="1"/>
    <n v="180"/>
    <m/>
    <s v="US"/>
    <s v="USD"/>
    <n v="1537333200"/>
    <x v="123"/>
    <n v="1537678800"/>
    <d v="2018-09-23T05:00:00"/>
    <b v="0"/>
    <b v="0"/>
    <s v="theater/plays"/>
    <x v="3"/>
    <s v="plays"/>
  </r>
  <r>
    <x v="0"/>
    <n v="774"/>
    <m/>
    <s v="US"/>
    <s v="USD"/>
    <n v="1471150800"/>
    <x v="124"/>
    <n v="1473570000"/>
    <d v="2016-09-11T05:00:00"/>
    <b v="0"/>
    <b v="1"/>
    <s v="theater/plays"/>
    <x v="3"/>
    <s v="plays"/>
  </r>
  <r>
    <x v="0"/>
    <n v="672"/>
    <m/>
    <s v="CA"/>
    <s v="CAD"/>
    <n v="1273640400"/>
    <x v="125"/>
    <n v="1273899600"/>
    <d v="2010-05-15T05:00:00"/>
    <b v="0"/>
    <b v="0"/>
    <s v="theater/plays"/>
    <x v="3"/>
    <s v="plays"/>
  </r>
  <r>
    <x v="3"/>
    <n v="532"/>
    <m/>
    <s v="US"/>
    <s v="USD"/>
    <n v="1282885200"/>
    <x v="126"/>
    <n v="1284008400"/>
    <d v="2010-09-09T05:00:00"/>
    <b v="0"/>
    <b v="0"/>
    <s v="music/rock"/>
    <x v="1"/>
    <s v="rock"/>
  </r>
  <r>
    <x v="3"/>
    <n v="55"/>
    <m/>
    <s v="AU"/>
    <s v="AUD"/>
    <n v="1422943200"/>
    <x v="127"/>
    <n v="1425103200"/>
    <d v="2015-02-28T06:00:00"/>
    <b v="0"/>
    <b v="0"/>
    <s v="food/food trucks"/>
    <x v="0"/>
    <s v="food trucks"/>
  </r>
  <r>
    <x v="1"/>
    <n v="533"/>
    <m/>
    <s v="DK"/>
    <s v="DKK"/>
    <n v="1319605200"/>
    <x v="128"/>
    <n v="1320991200"/>
    <d v="2011-11-11T06:00:00"/>
    <b v="0"/>
    <b v="0"/>
    <s v="film &amp; video/drama"/>
    <x v="4"/>
    <s v="drama"/>
  </r>
  <r>
    <x v="1"/>
    <n v="2443"/>
    <m/>
    <s v="GB"/>
    <s v="GBP"/>
    <n v="1385704800"/>
    <x v="129"/>
    <n v="1386828000"/>
    <d v="2013-12-12T06:00:00"/>
    <b v="0"/>
    <b v="0"/>
    <s v="technology/web"/>
    <x v="2"/>
    <s v="web"/>
  </r>
  <r>
    <x v="1"/>
    <n v="89"/>
    <m/>
    <s v="US"/>
    <s v="USD"/>
    <n v="1515736800"/>
    <x v="130"/>
    <n v="1517119200"/>
    <d v="2018-01-28T06:00:00"/>
    <b v="0"/>
    <b v="1"/>
    <s v="theater/plays"/>
    <x v="3"/>
    <s v="plays"/>
  </r>
  <r>
    <x v="1"/>
    <n v="159"/>
    <m/>
    <s v="US"/>
    <s v="USD"/>
    <n v="1313125200"/>
    <x v="131"/>
    <n v="1315026000"/>
    <d v="2011-09-03T05:00:00"/>
    <b v="0"/>
    <b v="0"/>
    <s v="music/world music"/>
    <x v="1"/>
    <s v="world music"/>
  </r>
  <r>
    <x v="0"/>
    <n v="940"/>
    <m/>
    <s v="CH"/>
    <s v="CHF"/>
    <n v="1308459600"/>
    <x v="132"/>
    <n v="1312693200"/>
    <d v="2011-08-07T05:00:00"/>
    <b v="0"/>
    <b v="1"/>
    <s v="film &amp; video/documentary"/>
    <x v="4"/>
    <s v="documentary"/>
  </r>
  <r>
    <x v="0"/>
    <n v="117"/>
    <m/>
    <s v="US"/>
    <s v="USD"/>
    <n v="1362636000"/>
    <x v="133"/>
    <n v="1363064400"/>
    <d v="2013-03-12T05:00:00"/>
    <b v="0"/>
    <b v="1"/>
    <s v="theater/plays"/>
    <x v="3"/>
    <s v="plays"/>
  </r>
  <r>
    <x v="3"/>
    <n v="58"/>
    <m/>
    <s v="US"/>
    <s v="USD"/>
    <n v="1402117200"/>
    <x v="134"/>
    <n v="1403154000"/>
    <d v="2014-06-19T05:00:00"/>
    <b v="0"/>
    <b v="1"/>
    <s v="film &amp; video/drama"/>
    <x v="4"/>
    <s v="drama"/>
  </r>
  <r>
    <x v="1"/>
    <n v="50"/>
    <m/>
    <s v="US"/>
    <s v="USD"/>
    <n v="1286341200"/>
    <x v="135"/>
    <n v="1286859600"/>
    <d v="2010-10-12T05:00:00"/>
    <b v="0"/>
    <b v="0"/>
    <s v="publishing/nonfiction"/>
    <x v="5"/>
    <s v="nonfiction"/>
  </r>
  <r>
    <x v="0"/>
    <n v="115"/>
    <m/>
    <s v="US"/>
    <s v="USD"/>
    <n v="1348808400"/>
    <x v="136"/>
    <n v="1349326800"/>
    <d v="2012-10-04T05:00:00"/>
    <b v="0"/>
    <b v="0"/>
    <s v="games/mobile games"/>
    <x v="6"/>
    <s v="mobile games"/>
  </r>
  <r>
    <x v="0"/>
    <n v="326"/>
    <m/>
    <s v="US"/>
    <s v="USD"/>
    <n v="1429592400"/>
    <x v="137"/>
    <n v="1430974800"/>
    <d v="2015-05-07T05:00:00"/>
    <b v="0"/>
    <b v="1"/>
    <s v="technology/wearables"/>
    <x v="2"/>
    <s v="wearables"/>
  </r>
  <r>
    <x v="1"/>
    <n v="186"/>
    <m/>
    <s v="US"/>
    <s v="USD"/>
    <n v="1519538400"/>
    <x v="138"/>
    <n v="1519970400"/>
    <d v="2018-03-02T06:00:00"/>
    <b v="0"/>
    <b v="0"/>
    <s v="film &amp; video/documentary"/>
    <x v="4"/>
    <s v="documentary"/>
  </r>
  <r>
    <x v="1"/>
    <n v="1071"/>
    <m/>
    <s v="US"/>
    <s v="USD"/>
    <n v="1434085200"/>
    <x v="139"/>
    <n v="1434603600"/>
    <d v="2015-06-18T05:00:00"/>
    <b v="0"/>
    <b v="0"/>
    <s v="technology/web"/>
    <x v="2"/>
    <s v="web"/>
  </r>
  <r>
    <x v="1"/>
    <n v="117"/>
    <m/>
    <s v="US"/>
    <s v="USD"/>
    <n v="1333688400"/>
    <x v="107"/>
    <n v="1337230800"/>
    <d v="2012-05-17T05:00:00"/>
    <b v="0"/>
    <b v="0"/>
    <s v="technology/web"/>
    <x v="2"/>
    <s v="web"/>
  </r>
  <r>
    <x v="1"/>
    <n v="70"/>
    <m/>
    <s v="US"/>
    <s v="USD"/>
    <n v="1277701200"/>
    <x v="140"/>
    <n v="1279429200"/>
    <d v="2010-07-18T05:00:00"/>
    <b v="0"/>
    <b v="0"/>
    <s v="music/indie rock"/>
    <x v="1"/>
    <s v="indie rock"/>
  </r>
  <r>
    <x v="1"/>
    <n v="135"/>
    <m/>
    <s v="US"/>
    <s v="USD"/>
    <n v="1560747600"/>
    <x v="141"/>
    <n v="1561438800"/>
    <d v="2019-06-25T05:00:00"/>
    <b v="0"/>
    <b v="0"/>
    <s v="theater/plays"/>
    <x v="3"/>
    <s v="plays"/>
  </r>
  <r>
    <x v="1"/>
    <n v="768"/>
    <m/>
    <s v="CH"/>
    <s v="CHF"/>
    <n v="1410066000"/>
    <x v="142"/>
    <n v="1410498000"/>
    <d v="2014-09-12T05:00:00"/>
    <b v="0"/>
    <b v="0"/>
    <s v="technology/wearables"/>
    <x v="2"/>
    <s v="wearables"/>
  </r>
  <r>
    <x v="3"/>
    <n v="51"/>
    <m/>
    <s v="US"/>
    <s v="USD"/>
    <n v="1320732000"/>
    <x v="143"/>
    <n v="1322460000"/>
    <d v="2011-11-28T06:00:00"/>
    <b v="0"/>
    <b v="0"/>
    <s v="theater/plays"/>
    <x v="3"/>
    <s v="plays"/>
  </r>
  <r>
    <x v="1"/>
    <n v="199"/>
    <m/>
    <s v="US"/>
    <s v="USD"/>
    <n v="1465794000"/>
    <x v="144"/>
    <n v="1466312400"/>
    <d v="2016-06-19T05:00:00"/>
    <b v="0"/>
    <b v="1"/>
    <s v="theater/plays"/>
    <x v="3"/>
    <s v="plays"/>
  </r>
  <r>
    <x v="1"/>
    <n v="107"/>
    <m/>
    <s v="US"/>
    <s v="USD"/>
    <n v="1500958800"/>
    <x v="145"/>
    <n v="1501736400"/>
    <d v="2017-08-03T05:00:00"/>
    <b v="0"/>
    <b v="0"/>
    <s v="technology/wearables"/>
    <x v="2"/>
    <s v="wearables"/>
  </r>
  <r>
    <x v="1"/>
    <n v="195"/>
    <m/>
    <s v="US"/>
    <s v="USD"/>
    <n v="1357020000"/>
    <x v="146"/>
    <n v="1361512800"/>
    <d v="2013-02-22T06:00:00"/>
    <b v="0"/>
    <b v="0"/>
    <s v="music/indie rock"/>
    <x v="1"/>
    <s v="indie rock"/>
  </r>
  <r>
    <x v="0"/>
    <n v="1"/>
    <m/>
    <s v="US"/>
    <s v="USD"/>
    <n v="1544940000"/>
    <x v="147"/>
    <n v="1545026400"/>
    <d v="2018-12-17T06:00:00"/>
    <b v="0"/>
    <b v="0"/>
    <s v="music/rock"/>
    <x v="1"/>
    <s v="rock"/>
  </r>
  <r>
    <x v="0"/>
    <n v="1467"/>
    <m/>
    <s v="US"/>
    <s v="USD"/>
    <n v="1402290000"/>
    <x v="148"/>
    <n v="1406696400"/>
    <d v="2014-07-30T05:00:00"/>
    <b v="0"/>
    <b v="0"/>
    <s v="music/electric music"/>
    <x v="1"/>
    <s v="electric music"/>
  </r>
  <r>
    <x v="1"/>
    <n v="3376"/>
    <m/>
    <s v="US"/>
    <s v="USD"/>
    <n v="1487311200"/>
    <x v="149"/>
    <n v="1487916000"/>
    <d v="2017-02-24T06:00:00"/>
    <b v="0"/>
    <b v="0"/>
    <s v="music/indie rock"/>
    <x v="1"/>
    <s v="indie rock"/>
  </r>
  <r>
    <x v="0"/>
    <n v="5681"/>
    <m/>
    <s v="US"/>
    <s v="USD"/>
    <n v="1350622800"/>
    <x v="150"/>
    <n v="1351141200"/>
    <d v="2012-10-25T05:00:00"/>
    <b v="0"/>
    <b v="0"/>
    <s v="theater/plays"/>
    <x v="3"/>
    <s v="plays"/>
  </r>
  <r>
    <x v="0"/>
    <n v="1059"/>
    <m/>
    <s v="US"/>
    <s v="USD"/>
    <n v="1463029200"/>
    <x v="151"/>
    <n v="1465016400"/>
    <d v="2016-06-04T05:00:00"/>
    <b v="0"/>
    <b v="1"/>
    <s v="music/indie rock"/>
    <x v="1"/>
    <s v="indie rock"/>
  </r>
  <r>
    <x v="0"/>
    <n v="1194"/>
    <m/>
    <s v="US"/>
    <s v="USD"/>
    <n v="1269493200"/>
    <x v="152"/>
    <n v="1270789200"/>
    <d v="2010-04-09T05:00:00"/>
    <b v="0"/>
    <b v="0"/>
    <s v="theater/plays"/>
    <x v="3"/>
    <s v="plays"/>
  </r>
  <r>
    <x v="3"/>
    <n v="379"/>
    <m/>
    <s v="AU"/>
    <s v="AUD"/>
    <n v="1570251600"/>
    <x v="153"/>
    <n v="1572325200"/>
    <d v="2019-10-29T05:00:00"/>
    <b v="0"/>
    <b v="0"/>
    <s v="music/rock"/>
    <x v="1"/>
    <s v="rock"/>
  </r>
  <r>
    <x v="0"/>
    <n v="30"/>
    <m/>
    <s v="AU"/>
    <s v="AUD"/>
    <n v="1388383200"/>
    <x v="154"/>
    <n v="1389420000"/>
    <d v="2014-01-11T06:00:00"/>
    <b v="0"/>
    <b v="0"/>
    <s v="photography/photography books"/>
    <x v="7"/>
    <s v="photography books"/>
  </r>
  <r>
    <x v="1"/>
    <n v="41"/>
    <m/>
    <s v="US"/>
    <s v="USD"/>
    <n v="1449554400"/>
    <x v="155"/>
    <n v="1449640800"/>
    <d v="2015-12-09T06:00:00"/>
    <b v="0"/>
    <b v="0"/>
    <s v="music/rock"/>
    <x v="1"/>
    <s v="rock"/>
  </r>
  <r>
    <x v="1"/>
    <n v="1821"/>
    <m/>
    <s v="US"/>
    <s v="USD"/>
    <n v="1553662800"/>
    <x v="156"/>
    <n v="1555218000"/>
    <d v="2019-04-14T05:00:00"/>
    <b v="0"/>
    <b v="1"/>
    <s v="theater/plays"/>
    <x v="3"/>
    <s v="plays"/>
  </r>
  <r>
    <x v="1"/>
    <n v="164"/>
    <m/>
    <s v="US"/>
    <s v="USD"/>
    <n v="1556341200"/>
    <x v="157"/>
    <n v="1557723600"/>
    <d v="2019-05-13T05:00:00"/>
    <b v="0"/>
    <b v="0"/>
    <s v="technology/wearables"/>
    <x v="2"/>
    <s v="wearables"/>
  </r>
  <r>
    <x v="0"/>
    <n v="75"/>
    <m/>
    <s v="US"/>
    <s v="USD"/>
    <n v="1442984400"/>
    <x v="158"/>
    <n v="1443502800"/>
    <d v="2015-09-29T05:00:00"/>
    <b v="0"/>
    <b v="1"/>
    <s v="technology/web"/>
    <x v="2"/>
    <s v="web"/>
  </r>
  <r>
    <x v="1"/>
    <n v="157"/>
    <m/>
    <s v="CH"/>
    <s v="CHF"/>
    <n v="1544248800"/>
    <x v="159"/>
    <n v="1546840800"/>
    <d v="2019-01-07T06:00:00"/>
    <b v="0"/>
    <b v="0"/>
    <s v="music/rock"/>
    <x v="1"/>
    <s v="rock"/>
  </r>
  <r>
    <x v="1"/>
    <n v="246"/>
    <m/>
    <s v="US"/>
    <s v="USD"/>
    <n v="1508475600"/>
    <x v="160"/>
    <n v="1512712800"/>
    <d v="2017-12-08T06:00:00"/>
    <b v="0"/>
    <b v="1"/>
    <s v="photography/photography books"/>
    <x v="7"/>
    <s v="photography books"/>
  </r>
  <r>
    <x v="1"/>
    <n v="1396"/>
    <m/>
    <s v="US"/>
    <s v="USD"/>
    <n v="1507438800"/>
    <x v="161"/>
    <n v="1507525200"/>
    <d v="2017-10-09T05:00:00"/>
    <b v="0"/>
    <b v="0"/>
    <s v="theater/plays"/>
    <x v="3"/>
    <s v="plays"/>
  </r>
  <r>
    <x v="1"/>
    <n v="2506"/>
    <m/>
    <s v="US"/>
    <s v="USD"/>
    <n v="1501563600"/>
    <x v="162"/>
    <n v="1504328400"/>
    <d v="2017-09-02T05:00:00"/>
    <b v="0"/>
    <b v="0"/>
    <s v="technology/web"/>
    <x v="2"/>
    <s v="web"/>
  </r>
  <r>
    <x v="1"/>
    <n v="244"/>
    <m/>
    <s v="US"/>
    <s v="USD"/>
    <n v="1292997600"/>
    <x v="163"/>
    <n v="1293343200"/>
    <d v="2010-12-26T06:00:00"/>
    <b v="0"/>
    <b v="0"/>
    <s v="photography/photography books"/>
    <x v="7"/>
    <s v="photography books"/>
  </r>
  <r>
    <x v="1"/>
    <n v="146"/>
    <m/>
    <s v="AU"/>
    <s v="AUD"/>
    <n v="1370840400"/>
    <x v="164"/>
    <n v="1371704400"/>
    <d v="2013-06-20T05:00:00"/>
    <b v="0"/>
    <b v="0"/>
    <s v="theater/plays"/>
    <x v="3"/>
    <s v="plays"/>
  </r>
  <r>
    <x v="0"/>
    <n v="955"/>
    <m/>
    <s v="DK"/>
    <s v="DKK"/>
    <n v="1550815200"/>
    <x v="165"/>
    <n v="1552798800"/>
    <d v="2019-03-17T05:00:00"/>
    <b v="0"/>
    <b v="1"/>
    <s v="music/indie rock"/>
    <x v="1"/>
    <s v="indie rock"/>
  </r>
  <r>
    <x v="1"/>
    <n v="1267"/>
    <m/>
    <s v="US"/>
    <s v="USD"/>
    <n v="1339909200"/>
    <x v="166"/>
    <n v="1342328400"/>
    <d v="2012-07-15T05:00:00"/>
    <b v="0"/>
    <b v="1"/>
    <s v="film &amp; video/shorts"/>
    <x v="4"/>
    <s v="shorts"/>
  </r>
  <r>
    <x v="0"/>
    <n v="67"/>
    <m/>
    <s v="US"/>
    <s v="USD"/>
    <n v="1501736400"/>
    <x v="167"/>
    <n v="1502341200"/>
    <d v="2017-08-10T05:00:00"/>
    <b v="0"/>
    <b v="0"/>
    <s v="music/indie rock"/>
    <x v="1"/>
    <s v="indie rock"/>
  </r>
  <r>
    <x v="0"/>
    <n v="5"/>
    <m/>
    <s v="US"/>
    <s v="USD"/>
    <n v="1395291600"/>
    <x v="168"/>
    <n v="1397192400"/>
    <d v="2014-04-11T05:00:00"/>
    <b v="0"/>
    <b v="0"/>
    <s v="publishing/translations"/>
    <x v="5"/>
    <s v="translations"/>
  </r>
  <r>
    <x v="0"/>
    <n v="26"/>
    <m/>
    <s v="US"/>
    <s v="USD"/>
    <n v="1405746000"/>
    <x v="169"/>
    <n v="1407042000"/>
    <d v="2014-08-03T05:00:00"/>
    <b v="0"/>
    <b v="1"/>
    <s v="film &amp; video/documentary"/>
    <x v="4"/>
    <s v="documentary"/>
  </r>
  <r>
    <x v="1"/>
    <n v="1561"/>
    <m/>
    <s v="US"/>
    <s v="USD"/>
    <n v="1368853200"/>
    <x v="170"/>
    <n v="1369371600"/>
    <d v="2013-05-24T05:00:00"/>
    <b v="0"/>
    <b v="0"/>
    <s v="theater/plays"/>
    <x v="3"/>
    <s v="plays"/>
  </r>
  <r>
    <x v="1"/>
    <n v="48"/>
    <m/>
    <s v="US"/>
    <s v="USD"/>
    <n v="1444021200"/>
    <x v="171"/>
    <n v="1444107600"/>
    <d v="2015-10-06T05:00:00"/>
    <b v="0"/>
    <b v="1"/>
    <s v="technology/wearables"/>
    <x v="2"/>
    <s v="wearables"/>
  </r>
  <r>
    <x v="0"/>
    <n v="1130"/>
    <m/>
    <s v="US"/>
    <s v="USD"/>
    <n v="1472619600"/>
    <x v="172"/>
    <n v="1474261200"/>
    <d v="2016-09-19T05:00:00"/>
    <b v="0"/>
    <b v="0"/>
    <s v="theater/plays"/>
    <x v="3"/>
    <s v="plays"/>
  </r>
  <r>
    <x v="0"/>
    <n v="782"/>
    <m/>
    <s v="US"/>
    <s v="USD"/>
    <n v="1472878800"/>
    <x v="173"/>
    <n v="1473656400"/>
    <d v="2016-09-12T05:00:00"/>
    <b v="0"/>
    <b v="0"/>
    <s v="theater/plays"/>
    <x v="3"/>
    <s v="plays"/>
  </r>
  <r>
    <x v="1"/>
    <n v="2739"/>
    <m/>
    <s v="US"/>
    <s v="USD"/>
    <n v="1289800800"/>
    <x v="174"/>
    <n v="1291960800"/>
    <d v="2010-12-10T06:00:00"/>
    <b v="0"/>
    <b v="0"/>
    <s v="theater/plays"/>
    <x v="3"/>
    <s v="plays"/>
  </r>
  <r>
    <x v="0"/>
    <n v="210"/>
    <m/>
    <s v="US"/>
    <s v="USD"/>
    <n v="1505970000"/>
    <x v="175"/>
    <n v="1506747600"/>
    <d v="2017-09-30T05:00:00"/>
    <b v="0"/>
    <b v="0"/>
    <s v="food/food trucks"/>
    <x v="0"/>
    <s v="food trucks"/>
  </r>
  <r>
    <x v="1"/>
    <n v="3537"/>
    <m/>
    <s v="CA"/>
    <s v="CAD"/>
    <n v="1363496400"/>
    <x v="176"/>
    <n v="1363582800"/>
    <d v="2013-03-18T05:00:00"/>
    <b v="0"/>
    <b v="1"/>
    <s v="theater/plays"/>
    <x v="3"/>
    <s v="plays"/>
  </r>
  <r>
    <x v="1"/>
    <n v="2107"/>
    <m/>
    <s v="AU"/>
    <s v="AUD"/>
    <n v="1269234000"/>
    <x v="177"/>
    <n v="1269666000"/>
    <d v="2010-03-27T05:00:00"/>
    <b v="0"/>
    <b v="0"/>
    <s v="technology/wearables"/>
    <x v="2"/>
    <s v="wearables"/>
  </r>
  <r>
    <x v="0"/>
    <n v="136"/>
    <m/>
    <s v="US"/>
    <s v="USD"/>
    <n v="1507093200"/>
    <x v="178"/>
    <n v="1508648400"/>
    <d v="2017-10-22T05:00:00"/>
    <b v="0"/>
    <b v="0"/>
    <s v="technology/web"/>
    <x v="2"/>
    <s v="web"/>
  </r>
  <r>
    <x v="1"/>
    <n v="3318"/>
    <m/>
    <s v="DK"/>
    <s v="DKK"/>
    <n v="1560574800"/>
    <x v="179"/>
    <n v="1561957200"/>
    <d v="2019-07-01T05:00:00"/>
    <b v="0"/>
    <b v="0"/>
    <s v="theater/plays"/>
    <x v="3"/>
    <s v="plays"/>
  </r>
  <r>
    <x v="0"/>
    <n v="86"/>
    <m/>
    <s v="CA"/>
    <s v="CAD"/>
    <n v="1284008400"/>
    <x v="180"/>
    <n v="1285131600"/>
    <d v="2010-09-22T05:00:00"/>
    <b v="0"/>
    <b v="0"/>
    <s v="music/rock"/>
    <x v="1"/>
    <s v="rock"/>
  </r>
  <r>
    <x v="1"/>
    <n v="340"/>
    <m/>
    <s v="US"/>
    <s v="USD"/>
    <n v="1556859600"/>
    <x v="181"/>
    <n v="1556946000"/>
    <d v="2019-05-04T05:00:00"/>
    <b v="0"/>
    <b v="0"/>
    <s v="theater/plays"/>
    <x v="3"/>
    <s v="plays"/>
  </r>
  <r>
    <x v="0"/>
    <n v="19"/>
    <m/>
    <s v="US"/>
    <s v="USD"/>
    <n v="1526187600"/>
    <x v="182"/>
    <n v="1527138000"/>
    <d v="2018-05-24T05:00:00"/>
    <b v="0"/>
    <b v="0"/>
    <s v="film &amp; video/television"/>
    <x v="4"/>
    <s v="television"/>
  </r>
  <r>
    <x v="0"/>
    <n v="886"/>
    <m/>
    <s v="US"/>
    <s v="USD"/>
    <n v="1400821200"/>
    <x v="183"/>
    <n v="1402117200"/>
    <d v="2014-06-07T05:00:00"/>
    <b v="0"/>
    <b v="0"/>
    <s v="theater/plays"/>
    <x v="3"/>
    <s v="plays"/>
  </r>
  <r>
    <x v="1"/>
    <n v="1442"/>
    <m/>
    <s v="CA"/>
    <s v="CAD"/>
    <n v="1361599200"/>
    <x v="184"/>
    <n v="1364014800"/>
    <d v="2013-03-23T05:00:00"/>
    <b v="0"/>
    <b v="1"/>
    <s v="film &amp; video/shorts"/>
    <x v="4"/>
    <s v="shorts"/>
  </r>
  <r>
    <x v="0"/>
    <n v="35"/>
    <m/>
    <s v="IT"/>
    <s v="EUR"/>
    <n v="1417500000"/>
    <x v="185"/>
    <n v="1417586400"/>
    <d v="2014-12-03T06:00:00"/>
    <b v="0"/>
    <b v="0"/>
    <s v="theater/plays"/>
    <x v="3"/>
    <s v="plays"/>
  </r>
  <r>
    <x v="3"/>
    <n v="441"/>
    <m/>
    <s v="US"/>
    <s v="USD"/>
    <n v="1457071200"/>
    <x v="186"/>
    <n v="1457071200"/>
    <d v="2016-03-04T06:00:00"/>
    <b v="0"/>
    <b v="0"/>
    <s v="theater/plays"/>
    <x v="3"/>
    <s v="plays"/>
  </r>
  <r>
    <x v="0"/>
    <n v="24"/>
    <m/>
    <s v="US"/>
    <s v="USD"/>
    <n v="1370322000"/>
    <x v="187"/>
    <n v="1370408400"/>
    <d v="2013-06-05T05:00:00"/>
    <b v="0"/>
    <b v="1"/>
    <s v="theater/plays"/>
    <x v="3"/>
    <s v="plays"/>
  </r>
  <r>
    <x v="0"/>
    <n v="86"/>
    <m/>
    <s v="IT"/>
    <s v="EUR"/>
    <n v="1552366800"/>
    <x v="188"/>
    <n v="1552626000"/>
    <d v="2019-03-15T05:00:00"/>
    <b v="0"/>
    <b v="0"/>
    <s v="theater/plays"/>
    <x v="3"/>
    <s v="plays"/>
  </r>
  <r>
    <x v="0"/>
    <n v="243"/>
    <m/>
    <s v="US"/>
    <s v="USD"/>
    <n v="1403845200"/>
    <x v="189"/>
    <n v="1404190800"/>
    <d v="2014-07-01T05:00:00"/>
    <b v="0"/>
    <b v="0"/>
    <s v="music/rock"/>
    <x v="1"/>
    <s v="rock"/>
  </r>
  <r>
    <x v="0"/>
    <n v="65"/>
    <m/>
    <s v="US"/>
    <s v="USD"/>
    <n v="1523163600"/>
    <x v="190"/>
    <n v="1523509200"/>
    <d v="2018-04-12T05:00:00"/>
    <b v="1"/>
    <b v="0"/>
    <s v="music/indie rock"/>
    <x v="1"/>
    <s v="indie rock"/>
  </r>
  <r>
    <x v="1"/>
    <n v="126"/>
    <m/>
    <s v="US"/>
    <s v="USD"/>
    <n v="1442206800"/>
    <x v="191"/>
    <n v="1443589200"/>
    <d v="2015-09-30T05:00:00"/>
    <b v="0"/>
    <b v="0"/>
    <s v="music/metal"/>
    <x v="1"/>
    <s v="metal"/>
  </r>
  <r>
    <x v="1"/>
    <n v="524"/>
    <m/>
    <s v="US"/>
    <s v="USD"/>
    <n v="1532840400"/>
    <x v="192"/>
    <n v="1533445200"/>
    <d v="2018-08-05T05:00:00"/>
    <b v="0"/>
    <b v="0"/>
    <s v="music/electric music"/>
    <x v="1"/>
    <s v="electric music"/>
  </r>
  <r>
    <x v="0"/>
    <n v="100"/>
    <m/>
    <s v="DK"/>
    <s v="DKK"/>
    <n v="1472878800"/>
    <x v="173"/>
    <n v="1474520400"/>
    <d v="2016-09-22T05:00:00"/>
    <b v="0"/>
    <b v="0"/>
    <s v="technology/wearables"/>
    <x v="2"/>
    <s v="wearables"/>
  </r>
  <r>
    <x v="1"/>
    <n v="1989"/>
    <m/>
    <s v="US"/>
    <s v="USD"/>
    <n v="1498194000"/>
    <x v="193"/>
    <n v="1499403600"/>
    <d v="2017-07-07T05:00:00"/>
    <b v="0"/>
    <b v="0"/>
    <s v="film &amp; video/drama"/>
    <x v="4"/>
    <s v="drama"/>
  </r>
  <r>
    <x v="0"/>
    <n v="168"/>
    <m/>
    <s v="US"/>
    <s v="USD"/>
    <n v="1281070800"/>
    <x v="194"/>
    <n v="1283576400"/>
    <d v="2010-09-04T05:00:00"/>
    <b v="0"/>
    <b v="0"/>
    <s v="music/electric music"/>
    <x v="1"/>
    <s v="electric music"/>
  </r>
  <r>
    <x v="0"/>
    <n v="13"/>
    <m/>
    <s v="US"/>
    <s v="USD"/>
    <n v="1436245200"/>
    <x v="195"/>
    <n v="1436590800"/>
    <d v="2015-07-11T05:00:00"/>
    <b v="0"/>
    <b v="0"/>
    <s v="music/rock"/>
    <x v="1"/>
    <s v="rock"/>
  </r>
  <r>
    <x v="0"/>
    <n v="1"/>
    <m/>
    <s v="CA"/>
    <s v="CAD"/>
    <n v="1269493200"/>
    <x v="152"/>
    <n v="1270443600"/>
    <d v="2010-04-05T05:00:00"/>
    <b v="0"/>
    <b v="0"/>
    <s v="theater/plays"/>
    <x v="3"/>
    <s v="plays"/>
  </r>
  <r>
    <x v="1"/>
    <n v="157"/>
    <m/>
    <s v="US"/>
    <s v="USD"/>
    <n v="1406264400"/>
    <x v="196"/>
    <n v="1407819600"/>
    <d v="2014-08-12T05:00:00"/>
    <b v="0"/>
    <b v="0"/>
    <s v="technology/web"/>
    <x v="2"/>
    <s v="web"/>
  </r>
  <r>
    <x v="3"/>
    <n v="82"/>
    <m/>
    <s v="US"/>
    <s v="USD"/>
    <n v="1317531600"/>
    <x v="197"/>
    <n v="1317877200"/>
    <d v="2011-10-06T05:00:00"/>
    <b v="0"/>
    <b v="0"/>
    <s v="food/food trucks"/>
    <x v="0"/>
    <s v="food trucks"/>
  </r>
  <r>
    <x v="1"/>
    <n v="4498"/>
    <m/>
    <s v="AU"/>
    <s v="AUD"/>
    <n v="1484632800"/>
    <x v="198"/>
    <n v="1484805600"/>
    <d v="2017-01-19T06:00:00"/>
    <b v="0"/>
    <b v="0"/>
    <s v="theater/plays"/>
    <x v="3"/>
    <s v="plays"/>
  </r>
  <r>
    <x v="0"/>
    <n v="40"/>
    <m/>
    <s v="US"/>
    <s v="USD"/>
    <n v="1301806800"/>
    <x v="199"/>
    <n v="1302670800"/>
    <d v="2011-04-13T05:00:00"/>
    <b v="0"/>
    <b v="0"/>
    <s v="music/jazz"/>
    <x v="1"/>
    <s v="jazz"/>
  </r>
  <r>
    <x v="1"/>
    <n v="80"/>
    <m/>
    <s v="US"/>
    <s v="USD"/>
    <n v="1539752400"/>
    <x v="200"/>
    <n v="1540789200"/>
    <d v="2018-10-29T05:00:00"/>
    <b v="1"/>
    <b v="0"/>
    <s v="theater/plays"/>
    <x v="3"/>
    <s v="plays"/>
  </r>
  <r>
    <x v="3"/>
    <n v="57"/>
    <m/>
    <s v="US"/>
    <s v="USD"/>
    <n v="1267250400"/>
    <x v="201"/>
    <n v="1268028000"/>
    <d v="2010-03-08T06:00:00"/>
    <b v="0"/>
    <b v="0"/>
    <s v="publishing/fiction"/>
    <x v="5"/>
    <s v="fiction"/>
  </r>
  <r>
    <x v="1"/>
    <n v="43"/>
    <m/>
    <s v="US"/>
    <s v="USD"/>
    <n v="1535432400"/>
    <x v="202"/>
    <n v="1537160400"/>
    <d v="2018-09-17T05:00:00"/>
    <b v="0"/>
    <b v="1"/>
    <s v="music/rock"/>
    <x v="1"/>
    <s v="rock"/>
  </r>
  <r>
    <x v="1"/>
    <n v="2053"/>
    <m/>
    <s v="US"/>
    <s v="USD"/>
    <n v="1510207200"/>
    <x v="203"/>
    <n v="1512280800"/>
    <d v="2017-12-03T06:00:00"/>
    <b v="0"/>
    <b v="0"/>
    <s v="film &amp; video/documentary"/>
    <x v="4"/>
    <s v="documentary"/>
  </r>
  <r>
    <x v="2"/>
    <n v="808"/>
    <m/>
    <s v="AU"/>
    <s v="AUD"/>
    <n v="1462510800"/>
    <x v="204"/>
    <n v="1463115600"/>
    <d v="2016-05-13T05:00:00"/>
    <b v="0"/>
    <b v="0"/>
    <s v="film &amp; video/documentary"/>
    <x v="4"/>
    <s v="documentary"/>
  </r>
  <r>
    <x v="0"/>
    <n v="226"/>
    <m/>
    <s v="DK"/>
    <s v="DKK"/>
    <n v="1488520800"/>
    <x v="205"/>
    <n v="1490850000"/>
    <d v="2017-03-30T05:00:00"/>
    <b v="0"/>
    <b v="0"/>
    <s v="film &amp; video/science fiction"/>
    <x v="4"/>
    <s v="science fiction"/>
  </r>
  <r>
    <x v="0"/>
    <n v="1625"/>
    <m/>
    <s v="US"/>
    <s v="USD"/>
    <n v="1377579600"/>
    <x v="206"/>
    <n v="1379653200"/>
    <d v="2013-09-20T05:00:00"/>
    <b v="0"/>
    <b v="0"/>
    <s v="theater/plays"/>
    <x v="3"/>
    <s v="plays"/>
  </r>
  <r>
    <x v="1"/>
    <n v="168"/>
    <m/>
    <s v="US"/>
    <s v="USD"/>
    <n v="1576389600"/>
    <x v="207"/>
    <n v="1580364000"/>
    <d v="2020-01-30T06:00:00"/>
    <b v="0"/>
    <b v="0"/>
    <s v="theater/plays"/>
    <x v="3"/>
    <s v="plays"/>
  </r>
  <r>
    <x v="1"/>
    <n v="4289"/>
    <m/>
    <s v="US"/>
    <s v="USD"/>
    <n v="1289019600"/>
    <x v="208"/>
    <n v="1289714400"/>
    <d v="2010-11-14T06:00:00"/>
    <b v="0"/>
    <b v="1"/>
    <s v="music/indie rock"/>
    <x v="1"/>
    <s v="indie rock"/>
  </r>
  <r>
    <x v="1"/>
    <n v="165"/>
    <m/>
    <s v="US"/>
    <s v="USD"/>
    <n v="1282194000"/>
    <x v="209"/>
    <n v="1282712400"/>
    <d v="2010-08-25T05:00:00"/>
    <b v="0"/>
    <b v="0"/>
    <s v="music/rock"/>
    <x v="1"/>
    <s v="rock"/>
  </r>
  <r>
    <x v="0"/>
    <n v="143"/>
    <m/>
    <s v="US"/>
    <s v="USD"/>
    <n v="1550037600"/>
    <x v="210"/>
    <n v="1550210400"/>
    <d v="2019-02-15T06:00:00"/>
    <b v="0"/>
    <b v="0"/>
    <s v="theater/plays"/>
    <x v="3"/>
    <s v="plays"/>
  </r>
  <r>
    <x v="1"/>
    <n v="1815"/>
    <m/>
    <s v="US"/>
    <s v="USD"/>
    <n v="1321941600"/>
    <x v="211"/>
    <n v="1322114400"/>
    <d v="2011-11-24T06:00:00"/>
    <b v="0"/>
    <b v="0"/>
    <s v="theater/plays"/>
    <x v="3"/>
    <s v="plays"/>
  </r>
  <r>
    <x v="0"/>
    <n v="934"/>
    <m/>
    <s v="US"/>
    <s v="USD"/>
    <n v="1556427600"/>
    <x v="212"/>
    <n v="1557205200"/>
    <d v="2019-05-07T05:00:00"/>
    <b v="0"/>
    <b v="0"/>
    <s v="film &amp; video/science fiction"/>
    <x v="4"/>
    <s v="science fiction"/>
  </r>
  <r>
    <x v="1"/>
    <n v="397"/>
    <m/>
    <s v="GB"/>
    <s v="GBP"/>
    <n v="1320991200"/>
    <x v="213"/>
    <n v="1323928800"/>
    <d v="2011-12-15T06:00:00"/>
    <b v="0"/>
    <b v="1"/>
    <s v="film &amp; video/shorts"/>
    <x v="4"/>
    <s v="shorts"/>
  </r>
  <r>
    <x v="1"/>
    <n v="1539"/>
    <m/>
    <s v="US"/>
    <s v="USD"/>
    <n v="1345093200"/>
    <x v="214"/>
    <n v="1346130000"/>
    <d v="2012-08-28T05:00:00"/>
    <b v="0"/>
    <b v="0"/>
    <s v="film &amp; video/animation"/>
    <x v="4"/>
    <s v="animation"/>
  </r>
  <r>
    <x v="0"/>
    <n v="17"/>
    <m/>
    <s v="US"/>
    <s v="USD"/>
    <n v="1309496400"/>
    <x v="215"/>
    <n v="1311051600"/>
    <d v="2011-07-19T05:00:00"/>
    <b v="1"/>
    <b v="0"/>
    <s v="theater/plays"/>
    <x v="3"/>
    <s v="plays"/>
  </r>
  <r>
    <x v="0"/>
    <n v="2179"/>
    <m/>
    <s v="US"/>
    <s v="USD"/>
    <n v="1340254800"/>
    <x v="216"/>
    <n v="1340427600"/>
    <d v="2012-06-23T05:00:00"/>
    <b v="1"/>
    <b v="0"/>
    <s v="food/food trucks"/>
    <x v="0"/>
    <s v="food trucks"/>
  </r>
  <r>
    <x v="1"/>
    <n v="138"/>
    <m/>
    <s v="US"/>
    <s v="USD"/>
    <n v="1412226000"/>
    <x v="217"/>
    <n v="1412312400"/>
    <d v="2014-10-03T05:00:00"/>
    <b v="0"/>
    <b v="0"/>
    <s v="photography/photography books"/>
    <x v="7"/>
    <s v="photography books"/>
  </r>
  <r>
    <x v="0"/>
    <n v="931"/>
    <m/>
    <s v="US"/>
    <s v="USD"/>
    <n v="1458104400"/>
    <x v="218"/>
    <n v="1459314000"/>
    <d v="2016-03-30T05:00:00"/>
    <b v="0"/>
    <b v="0"/>
    <s v="theater/plays"/>
    <x v="3"/>
    <s v="plays"/>
  </r>
  <r>
    <x v="1"/>
    <n v="3594"/>
    <m/>
    <s v="US"/>
    <s v="USD"/>
    <n v="1411534800"/>
    <x v="219"/>
    <n v="1415426400"/>
    <d v="2014-11-08T06:00:00"/>
    <b v="0"/>
    <b v="0"/>
    <s v="film &amp; video/science fiction"/>
    <x v="4"/>
    <s v="science fiction"/>
  </r>
  <r>
    <x v="1"/>
    <n v="5880"/>
    <m/>
    <s v="US"/>
    <s v="USD"/>
    <n v="1399093200"/>
    <x v="220"/>
    <n v="1399093200"/>
    <d v="2014-05-03T05:00:00"/>
    <b v="1"/>
    <b v="0"/>
    <s v="music/rock"/>
    <x v="1"/>
    <s v="rock"/>
  </r>
  <r>
    <x v="1"/>
    <n v="112"/>
    <m/>
    <s v="US"/>
    <s v="USD"/>
    <n v="1270702800"/>
    <x v="221"/>
    <n v="1273899600"/>
    <d v="2010-05-15T05:00:00"/>
    <b v="0"/>
    <b v="0"/>
    <s v="photography/photography books"/>
    <x v="7"/>
    <s v="photography books"/>
  </r>
  <r>
    <x v="1"/>
    <n v="943"/>
    <m/>
    <s v="US"/>
    <s v="USD"/>
    <n v="1431666000"/>
    <x v="222"/>
    <n v="1432184400"/>
    <d v="2015-05-21T05:00:00"/>
    <b v="0"/>
    <b v="0"/>
    <s v="games/mobile games"/>
    <x v="6"/>
    <s v="mobile games"/>
  </r>
  <r>
    <x v="1"/>
    <n v="2468"/>
    <m/>
    <s v="US"/>
    <s v="USD"/>
    <n v="1472619600"/>
    <x v="172"/>
    <n v="1474779600"/>
    <d v="2016-09-25T05:00:00"/>
    <b v="0"/>
    <b v="0"/>
    <s v="film &amp; video/animation"/>
    <x v="4"/>
    <s v="animation"/>
  </r>
  <r>
    <x v="1"/>
    <n v="2551"/>
    <m/>
    <s v="US"/>
    <s v="USD"/>
    <n v="1496293200"/>
    <x v="223"/>
    <n v="1500440400"/>
    <d v="2017-07-19T05:00:00"/>
    <b v="0"/>
    <b v="1"/>
    <s v="games/mobile games"/>
    <x v="6"/>
    <s v="mobile games"/>
  </r>
  <r>
    <x v="1"/>
    <n v="101"/>
    <m/>
    <s v="US"/>
    <s v="USD"/>
    <n v="1575612000"/>
    <x v="224"/>
    <n v="1575612000"/>
    <d v="2019-12-06T06:00:00"/>
    <b v="0"/>
    <b v="0"/>
    <s v="games/video games"/>
    <x v="6"/>
    <s v="video games"/>
  </r>
  <r>
    <x v="3"/>
    <n v="67"/>
    <m/>
    <s v="US"/>
    <s v="USD"/>
    <n v="1369112400"/>
    <x v="225"/>
    <n v="1374123600"/>
    <d v="2013-07-18T05:00:00"/>
    <b v="0"/>
    <b v="0"/>
    <s v="theater/plays"/>
    <x v="3"/>
    <s v="plays"/>
  </r>
  <r>
    <x v="1"/>
    <n v="92"/>
    <m/>
    <s v="US"/>
    <s v="USD"/>
    <n v="1469422800"/>
    <x v="226"/>
    <n v="1469509200"/>
    <d v="2016-07-26T05:00:00"/>
    <b v="0"/>
    <b v="0"/>
    <s v="theater/plays"/>
    <x v="3"/>
    <s v="plays"/>
  </r>
  <r>
    <x v="1"/>
    <n v="62"/>
    <m/>
    <s v="US"/>
    <s v="USD"/>
    <n v="1307854800"/>
    <x v="227"/>
    <n v="1309237200"/>
    <d v="2011-06-28T05:00:00"/>
    <b v="0"/>
    <b v="0"/>
    <s v="film &amp; video/animation"/>
    <x v="4"/>
    <s v="animation"/>
  </r>
  <r>
    <x v="1"/>
    <n v="149"/>
    <m/>
    <s v="IT"/>
    <s v="EUR"/>
    <n v="1503378000"/>
    <x v="228"/>
    <n v="1503982800"/>
    <d v="2017-08-29T05:00:00"/>
    <b v="0"/>
    <b v="1"/>
    <s v="games/video games"/>
    <x v="6"/>
    <s v="video games"/>
  </r>
  <r>
    <x v="0"/>
    <n v="92"/>
    <m/>
    <s v="US"/>
    <s v="USD"/>
    <n v="1486965600"/>
    <x v="229"/>
    <n v="1487397600"/>
    <d v="2017-02-18T06:00:00"/>
    <b v="0"/>
    <b v="0"/>
    <s v="film &amp; video/animation"/>
    <x v="4"/>
    <s v="animation"/>
  </r>
  <r>
    <x v="0"/>
    <n v="57"/>
    <m/>
    <s v="AU"/>
    <s v="AUD"/>
    <n v="1561438800"/>
    <x v="230"/>
    <n v="1562043600"/>
    <d v="2019-07-02T05:00:00"/>
    <b v="0"/>
    <b v="1"/>
    <s v="music/rock"/>
    <x v="1"/>
    <s v="rock"/>
  </r>
  <r>
    <x v="1"/>
    <n v="329"/>
    <m/>
    <s v="US"/>
    <s v="USD"/>
    <n v="1398402000"/>
    <x v="231"/>
    <n v="1398574800"/>
    <d v="2014-04-27T05:00:00"/>
    <b v="0"/>
    <b v="0"/>
    <s v="film &amp; video/animation"/>
    <x v="4"/>
    <s v="animation"/>
  </r>
  <r>
    <x v="1"/>
    <n v="97"/>
    <m/>
    <s v="DK"/>
    <s v="DKK"/>
    <n v="1513231200"/>
    <x v="232"/>
    <n v="1515391200"/>
    <d v="2018-01-08T06:00:00"/>
    <b v="0"/>
    <b v="1"/>
    <s v="theater/plays"/>
    <x v="3"/>
    <s v="plays"/>
  </r>
  <r>
    <x v="0"/>
    <n v="41"/>
    <m/>
    <s v="US"/>
    <s v="USD"/>
    <n v="1440824400"/>
    <x v="233"/>
    <n v="1441170000"/>
    <d v="2015-09-02T05:00:00"/>
    <b v="0"/>
    <b v="0"/>
    <s v="technology/wearables"/>
    <x v="2"/>
    <s v="wearables"/>
  </r>
  <r>
    <x v="1"/>
    <n v="1784"/>
    <m/>
    <s v="US"/>
    <s v="USD"/>
    <n v="1281070800"/>
    <x v="194"/>
    <n v="1281157200"/>
    <d v="2010-08-07T05:00:00"/>
    <b v="0"/>
    <b v="0"/>
    <s v="theater/plays"/>
    <x v="3"/>
    <s v="plays"/>
  </r>
  <r>
    <x v="1"/>
    <n v="1684"/>
    <m/>
    <s v="AU"/>
    <s v="AUD"/>
    <n v="1397365200"/>
    <x v="234"/>
    <n v="1398229200"/>
    <d v="2014-04-23T05:00:00"/>
    <b v="0"/>
    <b v="1"/>
    <s v="publishing/nonfiction"/>
    <x v="5"/>
    <s v="nonfiction"/>
  </r>
  <r>
    <x v="1"/>
    <n v="250"/>
    <m/>
    <s v="US"/>
    <s v="USD"/>
    <n v="1494392400"/>
    <x v="235"/>
    <n v="1495256400"/>
    <d v="2017-05-20T05:00:00"/>
    <b v="0"/>
    <b v="1"/>
    <s v="music/rock"/>
    <x v="1"/>
    <s v="rock"/>
  </r>
  <r>
    <x v="1"/>
    <n v="238"/>
    <m/>
    <s v="US"/>
    <s v="USD"/>
    <n v="1520143200"/>
    <x v="236"/>
    <n v="1520402400"/>
    <d v="2018-03-07T06:00:00"/>
    <b v="0"/>
    <b v="0"/>
    <s v="theater/plays"/>
    <x v="3"/>
    <s v="plays"/>
  </r>
  <r>
    <x v="1"/>
    <n v="53"/>
    <m/>
    <s v="US"/>
    <s v="USD"/>
    <n v="1405314000"/>
    <x v="237"/>
    <n v="1409806800"/>
    <d v="2014-09-04T05:00:00"/>
    <b v="0"/>
    <b v="0"/>
    <s v="theater/plays"/>
    <x v="3"/>
    <s v="plays"/>
  </r>
  <r>
    <x v="1"/>
    <n v="214"/>
    <m/>
    <s v="US"/>
    <s v="USD"/>
    <n v="1396846800"/>
    <x v="238"/>
    <n v="1396933200"/>
    <d v="2014-04-08T05:00:00"/>
    <b v="0"/>
    <b v="0"/>
    <s v="theater/plays"/>
    <x v="3"/>
    <s v="plays"/>
  </r>
  <r>
    <x v="1"/>
    <n v="222"/>
    <m/>
    <s v="US"/>
    <s v="USD"/>
    <n v="1375678800"/>
    <x v="239"/>
    <n v="1376024400"/>
    <d v="2013-08-09T05:00:00"/>
    <b v="0"/>
    <b v="0"/>
    <s v="technology/web"/>
    <x v="2"/>
    <s v="web"/>
  </r>
  <r>
    <x v="1"/>
    <n v="1884"/>
    <m/>
    <s v="US"/>
    <s v="USD"/>
    <n v="1482386400"/>
    <x v="240"/>
    <n v="1483682400"/>
    <d v="2017-01-06T06:00:00"/>
    <b v="0"/>
    <b v="1"/>
    <s v="publishing/fiction"/>
    <x v="5"/>
    <s v="fiction"/>
  </r>
  <r>
    <x v="1"/>
    <n v="218"/>
    <m/>
    <s v="AU"/>
    <s v="AUD"/>
    <n v="1420005600"/>
    <x v="241"/>
    <n v="1420437600"/>
    <d v="2015-01-05T06:00:00"/>
    <b v="0"/>
    <b v="0"/>
    <s v="games/mobile games"/>
    <x v="6"/>
    <s v="mobile games"/>
  </r>
  <r>
    <x v="1"/>
    <n v="6465"/>
    <m/>
    <s v="US"/>
    <s v="USD"/>
    <n v="1420178400"/>
    <x v="242"/>
    <n v="1420783200"/>
    <d v="2015-01-09T06:00:00"/>
    <b v="0"/>
    <b v="0"/>
    <s v="publishing/translations"/>
    <x v="5"/>
    <s v="translations"/>
  </r>
  <r>
    <x v="0"/>
    <n v="1"/>
    <m/>
    <s v="US"/>
    <s v="USD"/>
    <n v="1264399200"/>
    <x v="67"/>
    <n v="1267423200"/>
    <d v="2010-03-01T06:00:00"/>
    <b v="0"/>
    <b v="0"/>
    <s v="music/rock"/>
    <x v="1"/>
    <s v="rock"/>
  </r>
  <r>
    <x v="0"/>
    <n v="101"/>
    <m/>
    <s v="US"/>
    <s v="USD"/>
    <n v="1355032800"/>
    <x v="243"/>
    <n v="1355205600"/>
    <d v="2012-12-11T06:00:00"/>
    <b v="0"/>
    <b v="0"/>
    <s v="theater/plays"/>
    <x v="3"/>
    <s v="plays"/>
  </r>
  <r>
    <x v="1"/>
    <n v="59"/>
    <m/>
    <s v="US"/>
    <s v="USD"/>
    <n v="1382677200"/>
    <x v="244"/>
    <n v="1383109200"/>
    <d v="2013-10-30T05:00:00"/>
    <b v="0"/>
    <b v="0"/>
    <s v="theater/plays"/>
    <x v="3"/>
    <s v="plays"/>
  </r>
  <r>
    <x v="0"/>
    <n v="1335"/>
    <m/>
    <s v="CA"/>
    <s v="CAD"/>
    <n v="1302238800"/>
    <x v="245"/>
    <n v="1303275600"/>
    <d v="2011-04-20T05:00:00"/>
    <b v="0"/>
    <b v="0"/>
    <s v="film &amp; video/drama"/>
    <x v="4"/>
    <s v="drama"/>
  </r>
  <r>
    <x v="1"/>
    <n v="88"/>
    <m/>
    <s v="US"/>
    <s v="USD"/>
    <n v="1487656800"/>
    <x v="246"/>
    <n v="1487829600"/>
    <d v="2017-02-23T06:00:00"/>
    <b v="0"/>
    <b v="0"/>
    <s v="publishing/nonfiction"/>
    <x v="5"/>
    <s v="nonfiction"/>
  </r>
  <r>
    <x v="1"/>
    <n v="1697"/>
    <m/>
    <s v="US"/>
    <s v="USD"/>
    <n v="1297836000"/>
    <x v="247"/>
    <n v="1298268000"/>
    <d v="2011-02-21T06:00:00"/>
    <b v="0"/>
    <b v="1"/>
    <s v="music/rock"/>
    <x v="1"/>
    <s v="rock"/>
  </r>
  <r>
    <x v="0"/>
    <n v="15"/>
    <m/>
    <s v="GB"/>
    <s v="GBP"/>
    <n v="1453615200"/>
    <x v="248"/>
    <n v="1456812000"/>
    <d v="2016-03-01T06:00:00"/>
    <b v="0"/>
    <b v="0"/>
    <s v="music/rock"/>
    <x v="1"/>
    <s v="rock"/>
  </r>
  <r>
    <x v="1"/>
    <n v="92"/>
    <m/>
    <s v="US"/>
    <s v="USD"/>
    <n v="1362463200"/>
    <x v="249"/>
    <n v="1363669200"/>
    <d v="2013-03-19T05:00:00"/>
    <b v="0"/>
    <b v="0"/>
    <s v="theater/plays"/>
    <x v="3"/>
    <s v="plays"/>
  </r>
  <r>
    <x v="1"/>
    <n v="186"/>
    <m/>
    <s v="US"/>
    <s v="USD"/>
    <n v="1481176800"/>
    <x v="250"/>
    <n v="1482904800"/>
    <d v="2016-12-28T06:00:00"/>
    <b v="0"/>
    <b v="1"/>
    <s v="theater/plays"/>
    <x v="3"/>
    <s v="plays"/>
  </r>
  <r>
    <x v="1"/>
    <n v="138"/>
    <m/>
    <s v="US"/>
    <s v="USD"/>
    <n v="1354946400"/>
    <x v="251"/>
    <n v="1356588000"/>
    <d v="2012-12-27T06:00:00"/>
    <b v="1"/>
    <b v="0"/>
    <s v="photography/photography books"/>
    <x v="7"/>
    <s v="photography books"/>
  </r>
  <r>
    <x v="1"/>
    <n v="261"/>
    <m/>
    <s v="US"/>
    <s v="USD"/>
    <n v="1348808400"/>
    <x v="136"/>
    <n v="1349845200"/>
    <d v="2012-10-10T05:00:00"/>
    <b v="0"/>
    <b v="0"/>
    <s v="music/rock"/>
    <x v="1"/>
    <s v="rock"/>
  </r>
  <r>
    <x v="0"/>
    <n v="454"/>
    <m/>
    <s v="US"/>
    <s v="USD"/>
    <n v="1282712400"/>
    <x v="252"/>
    <n v="1283058000"/>
    <d v="2010-08-29T05:00:00"/>
    <b v="0"/>
    <b v="1"/>
    <s v="music/rock"/>
    <x v="1"/>
    <s v="rock"/>
  </r>
  <r>
    <x v="1"/>
    <n v="107"/>
    <m/>
    <s v="US"/>
    <s v="USD"/>
    <n v="1301979600"/>
    <x v="253"/>
    <n v="1304226000"/>
    <d v="2011-05-01T05:00:00"/>
    <b v="0"/>
    <b v="1"/>
    <s v="music/indie rock"/>
    <x v="1"/>
    <s v="indie rock"/>
  </r>
  <r>
    <x v="1"/>
    <n v="199"/>
    <m/>
    <s v="US"/>
    <s v="USD"/>
    <n v="1263016800"/>
    <x v="254"/>
    <n v="1263016800"/>
    <d v="2010-01-09T06:00:00"/>
    <b v="0"/>
    <b v="0"/>
    <s v="photography/photography books"/>
    <x v="7"/>
    <s v="photography books"/>
  </r>
  <r>
    <x v="1"/>
    <n v="5512"/>
    <m/>
    <s v="US"/>
    <s v="USD"/>
    <n v="1360648800"/>
    <x v="255"/>
    <n v="1362031200"/>
    <d v="2013-02-28T06:00:00"/>
    <b v="0"/>
    <b v="0"/>
    <s v="theater/plays"/>
    <x v="3"/>
    <s v="plays"/>
  </r>
  <r>
    <x v="1"/>
    <n v="86"/>
    <m/>
    <s v="US"/>
    <s v="USD"/>
    <n v="1451800800"/>
    <x v="256"/>
    <n v="1455602400"/>
    <d v="2016-02-16T06:00:00"/>
    <b v="0"/>
    <b v="0"/>
    <s v="theater/plays"/>
    <x v="3"/>
    <s v="plays"/>
  </r>
  <r>
    <x v="0"/>
    <n v="3182"/>
    <m/>
    <s v="IT"/>
    <s v="EUR"/>
    <n v="1415340000"/>
    <x v="257"/>
    <n v="1418191200"/>
    <d v="2014-12-10T06:00:00"/>
    <b v="0"/>
    <b v="1"/>
    <s v="music/jazz"/>
    <x v="1"/>
    <s v="jazz"/>
  </r>
  <r>
    <x v="1"/>
    <n v="2768"/>
    <m/>
    <s v="AU"/>
    <s v="AUD"/>
    <n v="1351054800"/>
    <x v="258"/>
    <n v="1352440800"/>
    <d v="2012-11-09T06:00:00"/>
    <b v="0"/>
    <b v="0"/>
    <s v="theater/plays"/>
    <x v="3"/>
    <s v="plays"/>
  </r>
  <r>
    <x v="1"/>
    <n v="48"/>
    <m/>
    <s v="US"/>
    <s v="USD"/>
    <n v="1349326800"/>
    <x v="259"/>
    <n v="1353304800"/>
    <d v="2012-11-19T06:00:00"/>
    <b v="0"/>
    <b v="0"/>
    <s v="film &amp; video/documentary"/>
    <x v="4"/>
    <s v="documentary"/>
  </r>
  <r>
    <x v="1"/>
    <n v="87"/>
    <m/>
    <s v="US"/>
    <s v="USD"/>
    <n v="1548914400"/>
    <x v="260"/>
    <n v="1550728800"/>
    <d v="2019-02-21T06:00:00"/>
    <b v="0"/>
    <b v="0"/>
    <s v="film &amp; video/television"/>
    <x v="4"/>
    <s v="television"/>
  </r>
  <r>
    <x v="3"/>
    <n v="1890"/>
    <m/>
    <s v="US"/>
    <s v="USD"/>
    <n v="1291269600"/>
    <x v="261"/>
    <n v="1291442400"/>
    <d v="2010-12-04T06:00:00"/>
    <b v="0"/>
    <b v="0"/>
    <s v="games/video games"/>
    <x v="6"/>
    <s v="video games"/>
  </r>
  <r>
    <x v="2"/>
    <n v="61"/>
    <m/>
    <s v="US"/>
    <s v="USD"/>
    <n v="1449468000"/>
    <x v="262"/>
    <n v="1452146400"/>
    <d v="2016-01-07T06:00:00"/>
    <b v="0"/>
    <b v="0"/>
    <s v="photography/photography books"/>
    <x v="7"/>
    <s v="photography books"/>
  </r>
  <r>
    <x v="1"/>
    <n v="1894"/>
    <m/>
    <s v="US"/>
    <s v="USD"/>
    <n v="1562734800"/>
    <x v="263"/>
    <n v="1564894800"/>
    <d v="2019-08-04T05:00:00"/>
    <b v="0"/>
    <b v="1"/>
    <s v="theater/plays"/>
    <x v="3"/>
    <s v="plays"/>
  </r>
  <r>
    <x v="1"/>
    <n v="282"/>
    <m/>
    <s v="CA"/>
    <s v="CAD"/>
    <n v="1505624400"/>
    <x v="264"/>
    <n v="1505883600"/>
    <d v="2017-09-20T05:00:00"/>
    <b v="0"/>
    <b v="0"/>
    <s v="theater/plays"/>
    <x v="3"/>
    <s v="plays"/>
  </r>
  <r>
    <x v="0"/>
    <n v="15"/>
    <m/>
    <s v="US"/>
    <s v="USD"/>
    <n v="1509948000"/>
    <x v="265"/>
    <n v="1510380000"/>
    <d v="2017-11-11T06:00:00"/>
    <b v="0"/>
    <b v="0"/>
    <s v="theater/plays"/>
    <x v="3"/>
    <s v="plays"/>
  </r>
  <r>
    <x v="1"/>
    <n v="116"/>
    <m/>
    <s v="US"/>
    <s v="USD"/>
    <n v="1554526800"/>
    <x v="266"/>
    <n v="1555218000"/>
    <d v="2019-04-14T05:00:00"/>
    <b v="0"/>
    <b v="0"/>
    <s v="publishing/translations"/>
    <x v="5"/>
    <s v="translations"/>
  </r>
  <r>
    <x v="0"/>
    <n v="133"/>
    <m/>
    <s v="US"/>
    <s v="USD"/>
    <n v="1334811600"/>
    <x v="267"/>
    <n v="1335243600"/>
    <d v="2012-04-24T05:00:00"/>
    <b v="0"/>
    <b v="1"/>
    <s v="games/video games"/>
    <x v="6"/>
    <s v="video games"/>
  </r>
  <r>
    <x v="1"/>
    <n v="83"/>
    <m/>
    <s v="US"/>
    <s v="USD"/>
    <n v="1279515600"/>
    <x v="268"/>
    <n v="1279688400"/>
    <d v="2010-07-21T05:00:00"/>
    <b v="0"/>
    <b v="0"/>
    <s v="theater/plays"/>
    <x v="3"/>
    <s v="plays"/>
  </r>
  <r>
    <x v="1"/>
    <n v="91"/>
    <m/>
    <s v="US"/>
    <s v="USD"/>
    <n v="1353909600"/>
    <x v="269"/>
    <n v="1356069600"/>
    <d v="2012-12-21T06:00:00"/>
    <b v="0"/>
    <b v="0"/>
    <s v="technology/web"/>
    <x v="2"/>
    <s v="web"/>
  </r>
  <r>
    <x v="1"/>
    <n v="546"/>
    <m/>
    <s v="US"/>
    <s v="USD"/>
    <n v="1535950800"/>
    <x v="270"/>
    <n v="1536210000"/>
    <d v="2018-09-06T05:00:00"/>
    <b v="0"/>
    <b v="0"/>
    <s v="theater/plays"/>
    <x v="3"/>
    <s v="plays"/>
  </r>
  <r>
    <x v="1"/>
    <n v="393"/>
    <m/>
    <s v="US"/>
    <s v="USD"/>
    <n v="1511244000"/>
    <x v="271"/>
    <n v="1511762400"/>
    <d v="2017-11-27T06:00:00"/>
    <b v="0"/>
    <b v="0"/>
    <s v="film &amp; video/animation"/>
    <x v="4"/>
    <s v="animation"/>
  </r>
  <r>
    <x v="0"/>
    <n v="2062"/>
    <m/>
    <s v="US"/>
    <s v="USD"/>
    <n v="1331445600"/>
    <x v="272"/>
    <n v="1333256400"/>
    <d v="2012-04-01T05:00:00"/>
    <b v="0"/>
    <b v="1"/>
    <s v="theater/plays"/>
    <x v="3"/>
    <s v="plays"/>
  </r>
  <r>
    <x v="1"/>
    <n v="133"/>
    <m/>
    <s v="US"/>
    <s v="USD"/>
    <n v="1480226400"/>
    <x v="73"/>
    <n v="1480744800"/>
    <d v="2016-12-03T06:00:00"/>
    <b v="0"/>
    <b v="1"/>
    <s v="film &amp; video/television"/>
    <x v="4"/>
    <s v="television"/>
  </r>
  <r>
    <x v="0"/>
    <n v="29"/>
    <m/>
    <s v="DK"/>
    <s v="DKK"/>
    <n v="1464584400"/>
    <x v="273"/>
    <n v="1465016400"/>
    <d v="2016-06-04T05:00:00"/>
    <b v="0"/>
    <b v="0"/>
    <s v="music/rock"/>
    <x v="1"/>
    <s v="rock"/>
  </r>
  <r>
    <x v="0"/>
    <n v="132"/>
    <m/>
    <s v="US"/>
    <s v="USD"/>
    <n v="1335848400"/>
    <x v="274"/>
    <n v="1336280400"/>
    <d v="2012-05-06T05:00:00"/>
    <b v="0"/>
    <b v="0"/>
    <s v="technology/web"/>
    <x v="2"/>
    <s v="web"/>
  </r>
  <r>
    <x v="1"/>
    <n v="254"/>
    <m/>
    <s v="US"/>
    <s v="USD"/>
    <n v="1473483600"/>
    <x v="275"/>
    <n v="1476766800"/>
    <d v="2016-10-18T05:00:00"/>
    <b v="0"/>
    <b v="0"/>
    <s v="theater/plays"/>
    <x v="3"/>
    <s v="plays"/>
  </r>
  <r>
    <x v="3"/>
    <n v="184"/>
    <m/>
    <s v="US"/>
    <s v="USD"/>
    <n v="1479880800"/>
    <x v="276"/>
    <n v="1480485600"/>
    <d v="2016-11-30T06:00:00"/>
    <b v="0"/>
    <b v="0"/>
    <s v="theater/plays"/>
    <x v="3"/>
    <s v="plays"/>
  </r>
  <r>
    <x v="1"/>
    <n v="176"/>
    <m/>
    <s v="US"/>
    <s v="USD"/>
    <n v="1430197200"/>
    <x v="277"/>
    <n v="1430197200"/>
    <d v="2015-04-28T05:00:00"/>
    <b v="0"/>
    <b v="0"/>
    <s v="music/electric music"/>
    <x v="1"/>
    <s v="electric music"/>
  </r>
  <r>
    <x v="0"/>
    <n v="137"/>
    <m/>
    <s v="DK"/>
    <s v="DKK"/>
    <n v="1331701200"/>
    <x v="278"/>
    <n v="1331787600"/>
    <d v="2012-03-15T05:00:00"/>
    <b v="0"/>
    <b v="1"/>
    <s v="music/metal"/>
    <x v="1"/>
    <s v="metal"/>
  </r>
  <r>
    <x v="1"/>
    <n v="337"/>
    <m/>
    <s v="CA"/>
    <s v="CAD"/>
    <n v="1438578000"/>
    <x v="279"/>
    <n v="1438837200"/>
    <d v="2015-08-06T05:00:00"/>
    <b v="0"/>
    <b v="0"/>
    <s v="theater/plays"/>
    <x v="3"/>
    <s v="plays"/>
  </r>
  <r>
    <x v="0"/>
    <n v="908"/>
    <m/>
    <s v="US"/>
    <s v="USD"/>
    <n v="1368162000"/>
    <x v="280"/>
    <n v="1370926800"/>
    <d v="2013-06-11T05:00:00"/>
    <b v="0"/>
    <b v="1"/>
    <s v="film &amp; video/documentary"/>
    <x v="4"/>
    <s v="documentary"/>
  </r>
  <r>
    <x v="1"/>
    <n v="107"/>
    <m/>
    <s v="US"/>
    <s v="USD"/>
    <n v="1318654800"/>
    <x v="281"/>
    <n v="1319000400"/>
    <d v="2011-10-19T05:00:00"/>
    <b v="1"/>
    <b v="0"/>
    <s v="technology/web"/>
    <x v="2"/>
    <s v="web"/>
  </r>
  <r>
    <x v="0"/>
    <n v="10"/>
    <m/>
    <s v="US"/>
    <s v="USD"/>
    <n v="1331874000"/>
    <x v="282"/>
    <n v="1333429200"/>
    <d v="2012-04-03T05:00:00"/>
    <b v="0"/>
    <b v="0"/>
    <s v="food/food trucks"/>
    <x v="0"/>
    <s v="food trucks"/>
  </r>
  <r>
    <x v="3"/>
    <n v="32"/>
    <m/>
    <s v="IT"/>
    <s v="EUR"/>
    <n v="1286254800"/>
    <x v="283"/>
    <n v="1287032400"/>
    <d v="2010-10-14T05:00:00"/>
    <b v="0"/>
    <b v="0"/>
    <s v="theater/plays"/>
    <x v="3"/>
    <s v="plays"/>
  </r>
  <r>
    <x v="1"/>
    <n v="183"/>
    <m/>
    <s v="US"/>
    <s v="USD"/>
    <n v="1540530000"/>
    <x v="284"/>
    <n v="1541570400"/>
    <d v="2018-11-07T06:00:00"/>
    <b v="0"/>
    <b v="0"/>
    <s v="theater/plays"/>
    <x v="3"/>
    <s v="plays"/>
  </r>
  <r>
    <x v="0"/>
    <n v="1910"/>
    <m/>
    <s v="CH"/>
    <s v="CHF"/>
    <n v="1381813200"/>
    <x v="285"/>
    <n v="1383976800"/>
    <d v="2013-11-09T06:00:00"/>
    <b v="0"/>
    <b v="0"/>
    <s v="theater/plays"/>
    <x v="3"/>
    <s v="plays"/>
  </r>
  <r>
    <x v="0"/>
    <n v="38"/>
    <m/>
    <s v="AU"/>
    <s v="AUD"/>
    <n v="1548655200"/>
    <x v="286"/>
    <n v="1550556000"/>
    <d v="2019-02-19T06:00:00"/>
    <b v="0"/>
    <b v="0"/>
    <s v="theater/plays"/>
    <x v="3"/>
    <s v="plays"/>
  </r>
  <r>
    <x v="0"/>
    <n v="104"/>
    <m/>
    <s v="AU"/>
    <s v="AUD"/>
    <n v="1389679200"/>
    <x v="287"/>
    <n v="1390456800"/>
    <d v="2014-01-23T06:00:00"/>
    <b v="0"/>
    <b v="1"/>
    <s v="theater/plays"/>
    <x v="3"/>
    <s v="plays"/>
  </r>
  <r>
    <x v="1"/>
    <n v="72"/>
    <m/>
    <s v="US"/>
    <s v="USD"/>
    <n v="1456466400"/>
    <x v="288"/>
    <n v="1458018000"/>
    <d v="2016-03-15T05:00:00"/>
    <b v="0"/>
    <b v="1"/>
    <s v="music/rock"/>
    <x v="1"/>
    <s v="rock"/>
  </r>
  <r>
    <x v="0"/>
    <n v="49"/>
    <m/>
    <s v="US"/>
    <s v="USD"/>
    <n v="1456984800"/>
    <x v="289"/>
    <n v="1461819600"/>
    <d v="2016-04-28T05:00:00"/>
    <b v="0"/>
    <b v="0"/>
    <s v="food/food trucks"/>
    <x v="0"/>
    <s v="food trucks"/>
  </r>
  <r>
    <x v="0"/>
    <n v="1"/>
    <m/>
    <s v="DK"/>
    <s v="DKK"/>
    <n v="1504069200"/>
    <x v="290"/>
    <n v="1504155600"/>
    <d v="2017-08-31T05:00:00"/>
    <b v="0"/>
    <b v="1"/>
    <s v="publishing/nonfiction"/>
    <x v="5"/>
    <s v="nonfiction"/>
  </r>
  <r>
    <x v="1"/>
    <n v="295"/>
    <m/>
    <s v="US"/>
    <s v="USD"/>
    <n v="1424930400"/>
    <x v="291"/>
    <n v="1426395600"/>
    <d v="2015-03-15T05:00:00"/>
    <b v="0"/>
    <b v="0"/>
    <s v="film &amp; video/documentary"/>
    <x v="4"/>
    <s v="documentary"/>
  </r>
  <r>
    <x v="0"/>
    <n v="245"/>
    <m/>
    <s v="US"/>
    <s v="USD"/>
    <n v="1535864400"/>
    <x v="292"/>
    <n v="1537074000"/>
    <d v="2018-09-16T05:00:00"/>
    <b v="0"/>
    <b v="0"/>
    <s v="theater/plays"/>
    <x v="3"/>
    <s v="plays"/>
  </r>
  <r>
    <x v="0"/>
    <n v="32"/>
    <m/>
    <s v="US"/>
    <s v="USD"/>
    <n v="1452146400"/>
    <x v="293"/>
    <n v="1452578400"/>
    <d v="2016-01-12T06:00:00"/>
    <b v="0"/>
    <b v="0"/>
    <s v="music/indie rock"/>
    <x v="1"/>
    <s v="indie rock"/>
  </r>
  <r>
    <x v="1"/>
    <n v="142"/>
    <m/>
    <s v="US"/>
    <s v="USD"/>
    <n v="1470546000"/>
    <x v="294"/>
    <n v="1474088400"/>
    <d v="2016-09-17T05:00:00"/>
    <b v="0"/>
    <b v="0"/>
    <s v="film &amp; video/documentary"/>
    <x v="4"/>
    <s v="documentary"/>
  </r>
  <r>
    <x v="1"/>
    <n v="85"/>
    <m/>
    <s v="US"/>
    <s v="USD"/>
    <n v="1458363600"/>
    <x v="295"/>
    <n v="1461906000"/>
    <d v="2016-04-29T05:00:00"/>
    <b v="0"/>
    <b v="0"/>
    <s v="theater/plays"/>
    <x v="3"/>
    <s v="plays"/>
  </r>
  <r>
    <x v="0"/>
    <n v="7"/>
    <m/>
    <s v="US"/>
    <s v="USD"/>
    <n v="1500008400"/>
    <x v="296"/>
    <n v="1500267600"/>
    <d v="2017-07-17T05:00:00"/>
    <b v="0"/>
    <b v="1"/>
    <s v="theater/plays"/>
    <x v="3"/>
    <s v="plays"/>
  </r>
  <r>
    <x v="1"/>
    <n v="659"/>
    <m/>
    <s v="DK"/>
    <s v="DKK"/>
    <n v="1338958800"/>
    <x v="297"/>
    <n v="1340686800"/>
    <d v="2012-06-26T05:00:00"/>
    <b v="0"/>
    <b v="1"/>
    <s v="publishing/fiction"/>
    <x v="5"/>
    <s v="fiction"/>
  </r>
  <r>
    <x v="0"/>
    <n v="803"/>
    <m/>
    <s v="US"/>
    <s v="USD"/>
    <n v="1303102800"/>
    <x v="298"/>
    <n v="1303189200"/>
    <d v="2011-04-19T05:00:00"/>
    <b v="0"/>
    <b v="0"/>
    <s v="theater/plays"/>
    <x v="3"/>
    <s v="plays"/>
  </r>
  <r>
    <x v="3"/>
    <n v="75"/>
    <m/>
    <s v="US"/>
    <s v="USD"/>
    <n v="1316581200"/>
    <x v="299"/>
    <n v="1318309200"/>
    <d v="2011-10-11T05:00:00"/>
    <b v="0"/>
    <b v="1"/>
    <s v="music/indie rock"/>
    <x v="1"/>
    <s v="indie rock"/>
  </r>
  <r>
    <x v="0"/>
    <n v="16"/>
    <m/>
    <s v="US"/>
    <s v="USD"/>
    <n v="1270789200"/>
    <x v="300"/>
    <n v="1272171600"/>
    <d v="2010-04-25T05:00:00"/>
    <b v="0"/>
    <b v="0"/>
    <s v="games/video games"/>
    <x v="6"/>
    <s v="video games"/>
  </r>
  <r>
    <x v="1"/>
    <n v="121"/>
    <m/>
    <s v="US"/>
    <s v="USD"/>
    <n v="1297836000"/>
    <x v="247"/>
    <n v="1298872800"/>
    <d v="2011-02-28T06:00:00"/>
    <b v="0"/>
    <b v="0"/>
    <s v="theater/plays"/>
    <x v="3"/>
    <s v="plays"/>
  </r>
  <r>
    <x v="1"/>
    <n v="3742"/>
    <m/>
    <s v="US"/>
    <s v="USD"/>
    <n v="1382677200"/>
    <x v="244"/>
    <n v="1383282000"/>
    <d v="2013-11-01T05:00:00"/>
    <b v="0"/>
    <b v="0"/>
    <s v="theater/plays"/>
    <x v="3"/>
    <s v="plays"/>
  </r>
  <r>
    <x v="1"/>
    <n v="223"/>
    <m/>
    <s v="US"/>
    <s v="USD"/>
    <n v="1330322400"/>
    <x v="301"/>
    <n v="1330495200"/>
    <d v="2012-02-29T06:00:00"/>
    <b v="0"/>
    <b v="0"/>
    <s v="music/rock"/>
    <x v="1"/>
    <s v="rock"/>
  </r>
  <r>
    <x v="1"/>
    <n v="133"/>
    <m/>
    <s v="US"/>
    <s v="USD"/>
    <n v="1552366800"/>
    <x v="188"/>
    <n v="1552798800"/>
    <d v="2019-03-17T05:00:00"/>
    <b v="0"/>
    <b v="1"/>
    <s v="film &amp; video/documentary"/>
    <x v="4"/>
    <s v="documentary"/>
  </r>
  <r>
    <x v="0"/>
    <n v="31"/>
    <m/>
    <s v="US"/>
    <s v="USD"/>
    <n v="1400907600"/>
    <x v="302"/>
    <n v="1403413200"/>
    <d v="2014-06-22T05:00:00"/>
    <b v="0"/>
    <b v="0"/>
    <s v="theater/plays"/>
    <x v="3"/>
    <s v="plays"/>
  </r>
  <r>
    <x v="0"/>
    <n v="108"/>
    <m/>
    <s v="IT"/>
    <s v="EUR"/>
    <n v="1574143200"/>
    <x v="303"/>
    <n v="1574229600"/>
    <d v="2019-11-20T06:00:00"/>
    <b v="0"/>
    <b v="1"/>
    <s v="food/food trucks"/>
    <x v="0"/>
    <s v="food trucks"/>
  </r>
  <r>
    <x v="0"/>
    <n v="30"/>
    <m/>
    <s v="US"/>
    <s v="USD"/>
    <n v="1494738000"/>
    <x v="304"/>
    <n v="1495861200"/>
    <d v="2017-05-27T05:00:00"/>
    <b v="0"/>
    <b v="0"/>
    <s v="theater/plays"/>
    <x v="3"/>
    <s v="plays"/>
  </r>
  <r>
    <x v="0"/>
    <n v="17"/>
    <m/>
    <s v="US"/>
    <s v="USD"/>
    <n v="1392357600"/>
    <x v="305"/>
    <n v="1392530400"/>
    <d v="2014-02-16T06:00:00"/>
    <b v="0"/>
    <b v="0"/>
    <s v="music/rock"/>
    <x v="1"/>
    <s v="rock"/>
  </r>
  <r>
    <x v="3"/>
    <n v="64"/>
    <m/>
    <s v="US"/>
    <s v="USD"/>
    <n v="1281589200"/>
    <x v="306"/>
    <n v="1283662800"/>
    <d v="2010-09-05T05:00:00"/>
    <b v="0"/>
    <b v="0"/>
    <s v="technology/web"/>
    <x v="2"/>
    <s v="web"/>
  </r>
  <r>
    <x v="0"/>
    <n v="80"/>
    <m/>
    <s v="US"/>
    <s v="USD"/>
    <n v="1305003600"/>
    <x v="307"/>
    <n v="1305781200"/>
    <d v="2011-05-19T05:00:00"/>
    <b v="0"/>
    <b v="0"/>
    <s v="publishing/fiction"/>
    <x v="5"/>
    <s v="fiction"/>
  </r>
  <r>
    <x v="0"/>
    <n v="2468"/>
    <m/>
    <s v="US"/>
    <s v="USD"/>
    <n v="1301634000"/>
    <x v="308"/>
    <n v="1302325200"/>
    <d v="2011-04-09T05:00:00"/>
    <b v="0"/>
    <b v="0"/>
    <s v="film &amp; video/shorts"/>
    <x v="4"/>
    <s v="shorts"/>
  </r>
  <r>
    <x v="1"/>
    <n v="5168"/>
    <m/>
    <s v="US"/>
    <s v="USD"/>
    <n v="1290664800"/>
    <x v="309"/>
    <n v="1291788000"/>
    <d v="2010-12-08T06:00:00"/>
    <b v="0"/>
    <b v="0"/>
    <s v="theater/plays"/>
    <x v="3"/>
    <s v="plays"/>
  </r>
  <r>
    <x v="0"/>
    <n v="26"/>
    <m/>
    <s v="GB"/>
    <s v="GBP"/>
    <n v="1395896400"/>
    <x v="310"/>
    <n v="1396069200"/>
    <d v="2014-03-29T05:00:00"/>
    <b v="0"/>
    <b v="0"/>
    <s v="film &amp; video/documentary"/>
    <x v="4"/>
    <s v="documentary"/>
  </r>
  <r>
    <x v="1"/>
    <n v="307"/>
    <m/>
    <s v="US"/>
    <s v="USD"/>
    <n v="1434862800"/>
    <x v="311"/>
    <n v="1435899600"/>
    <d v="2015-07-03T05:00:00"/>
    <b v="0"/>
    <b v="1"/>
    <s v="theater/plays"/>
    <x v="3"/>
    <s v="plays"/>
  </r>
  <r>
    <x v="0"/>
    <n v="73"/>
    <m/>
    <s v="US"/>
    <s v="USD"/>
    <n v="1529125200"/>
    <x v="79"/>
    <n v="1531112400"/>
    <d v="2018-07-09T05:00:00"/>
    <b v="0"/>
    <b v="1"/>
    <s v="theater/plays"/>
    <x v="3"/>
    <s v="plays"/>
  </r>
  <r>
    <x v="0"/>
    <n v="128"/>
    <m/>
    <s v="US"/>
    <s v="USD"/>
    <n v="1451109600"/>
    <x v="312"/>
    <n v="1451628000"/>
    <d v="2016-01-01T06:00:00"/>
    <b v="0"/>
    <b v="0"/>
    <s v="film &amp; video/animation"/>
    <x v="4"/>
    <s v="animation"/>
  </r>
  <r>
    <x v="0"/>
    <n v="33"/>
    <m/>
    <s v="US"/>
    <s v="USD"/>
    <n v="1566968400"/>
    <x v="313"/>
    <n v="1567314000"/>
    <d v="2019-09-01T05:00:00"/>
    <b v="0"/>
    <b v="1"/>
    <s v="theater/plays"/>
    <x v="3"/>
    <s v="plays"/>
  </r>
  <r>
    <x v="1"/>
    <n v="2441"/>
    <m/>
    <s v="US"/>
    <s v="USD"/>
    <n v="1543557600"/>
    <x v="314"/>
    <n v="1544508000"/>
    <d v="2018-12-11T06:00:00"/>
    <b v="0"/>
    <b v="0"/>
    <s v="music/rock"/>
    <x v="1"/>
    <s v="rock"/>
  </r>
  <r>
    <x v="2"/>
    <n v="211"/>
    <m/>
    <s v="US"/>
    <s v="USD"/>
    <n v="1481522400"/>
    <x v="315"/>
    <n v="1482472800"/>
    <d v="2016-12-23T06:00:00"/>
    <b v="0"/>
    <b v="0"/>
    <s v="games/video games"/>
    <x v="6"/>
    <s v="video games"/>
  </r>
  <r>
    <x v="1"/>
    <n v="1385"/>
    <m/>
    <s v="GB"/>
    <s v="GBP"/>
    <n v="1512712800"/>
    <x v="316"/>
    <n v="1512799200"/>
    <d v="2017-12-09T06:00:00"/>
    <b v="0"/>
    <b v="0"/>
    <s v="film &amp; video/documentary"/>
    <x v="4"/>
    <s v="documentary"/>
  </r>
  <r>
    <x v="1"/>
    <n v="190"/>
    <m/>
    <s v="US"/>
    <s v="USD"/>
    <n v="1324274400"/>
    <x v="317"/>
    <n v="1324360800"/>
    <d v="2011-12-20T06:00:00"/>
    <b v="0"/>
    <b v="0"/>
    <s v="food/food trucks"/>
    <x v="0"/>
    <s v="food trucks"/>
  </r>
  <r>
    <x v="1"/>
    <n v="470"/>
    <m/>
    <s v="US"/>
    <s v="USD"/>
    <n v="1364446800"/>
    <x v="318"/>
    <n v="1364533200"/>
    <d v="2013-03-29T05:00:00"/>
    <b v="0"/>
    <b v="0"/>
    <s v="technology/wearables"/>
    <x v="2"/>
    <s v="wearables"/>
  </r>
  <r>
    <x v="1"/>
    <n v="253"/>
    <m/>
    <s v="US"/>
    <s v="USD"/>
    <n v="1542693600"/>
    <x v="319"/>
    <n v="1545112800"/>
    <d v="2018-12-18T06:00:00"/>
    <b v="0"/>
    <b v="0"/>
    <s v="theater/plays"/>
    <x v="3"/>
    <s v="plays"/>
  </r>
  <r>
    <x v="1"/>
    <n v="1113"/>
    <m/>
    <s v="US"/>
    <s v="USD"/>
    <n v="1515564000"/>
    <x v="32"/>
    <n v="1516168800"/>
    <d v="2018-01-17T06:00:00"/>
    <b v="0"/>
    <b v="0"/>
    <s v="music/rock"/>
    <x v="1"/>
    <s v="rock"/>
  </r>
  <r>
    <x v="1"/>
    <n v="2283"/>
    <m/>
    <s v="US"/>
    <s v="USD"/>
    <n v="1573797600"/>
    <x v="320"/>
    <n v="1574920800"/>
    <d v="2019-11-28T06:00:00"/>
    <b v="0"/>
    <b v="0"/>
    <s v="music/rock"/>
    <x v="1"/>
    <s v="rock"/>
  </r>
  <r>
    <x v="0"/>
    <n v="1072"/>
    <m/>
    <s v="US"/>
    <s v="USD"/>
    <n v="1292392800"/>
    <x v="321"/>
    <n v="1292479200"/>
    <d v="2010-12-16T06:00:00"/>
    <b v="0"/>
    <b v="1"/>
    <s v="music/rock"/>
    <x v="1"/>
    <s v="rock"/>
  </r>
  <r>
    <x v="1"/>
    <n v="1095"/>
    <m/>
    <s v="US"/>
    <s v="USD"/>
    <n v="1573452000"/>
    <x v="322"/>
    <n v="1573538400"/>
    <d v="2019-11-12T06:00:00"/>
    <b v="0"/>
    <b v="0"/>
    <s v="theater/plays"/>
    <x v="3"/>
    <s v="plays"/>
  </r>
  <r>
    <x v="1"/>
    <n v="1690"/>
    <m/>
    <s v="US"/>
    <s v="USD"/>
    <n v="1317790800"/>
    <x v="323"/>
    <n v="1320382800"/>
    <d v="2011-11-04T05:00:00"/>
    <b v="0"/>
    <b v="0"/>
    <s v="theater/plays"/>
    <x v="3"/>
    <s v="plays"/>
  </r>
  <r>
    <x v="3"/>
    <n v="1297"/>
    <m/>
    <s v="CA"/>
    <s v="CAD"/>
    <n v="1501650000"/>
    <x v="324"/>
    <n v="1502859600"/>
    <d v="2017-08-16T05:00:00"/>
    <b v="0"/>
    <b v="0"/>
    <s v="theater/plays"/>
    <x v="3"/>
    <s v="plays"/>
  </r>
  <r>
    <x v="0"/>
    <n v="393"/>
    <m/>
    <s v="US"/>
    <s v="USD"/>
    <n v="1323669600"/>
    <x v="325"/>
    <n v="1323756000"/>
    <d v="2011-12-13T06:00:00"/>
    <b v="0"/>
    <b v="0"/>
    <s v="photography/photography books"/>
    <x v="7"/>
    <s v="photography books"/>
  </r>
  <r>
    <x v="0"/>
    <n v="1257"/>
    <m/>
    <s v="US"/>
    <s v="USD"/>
    <n v="1440738000"/>
    <x v="326"/>
    <n v="1441342800"/>
    <d v="2015-09-04T05:00:00"/>
    <b v="0"/>
    <b v="0"/>
    <s v="music/indie rock"/>
    <x v="1"/>
    <s v="indie rock"/>
  </r>
  <r>
    <x v="0"/>
    <n v="328"/>
    <m/>
    <s v="US"/>
    <s v="USD"/>
    <n v="1374296400"/>
    <x v="327"/>
    <n v="1375333200"/>
    <d v="2013-08-01T05:00:00"/>
    <b v="0"/>
    <b v="0"/>
    <s v="theater/plays"/>
    <x v="3"/>
    <s v="plays"/>
  </r>
  <r>
    <x v="0"/>
    <n v="147"/>
    <m/>
    <s v="US"/>
    <s v="USD"/>
    <n v="1384840800"/>
    <x v="328"/>
    <n v="1389420000"/>
    <d v="2014-01-11T06:00:00"/>
    <b v="0"/>
    <b v="0"/>
    <s v="theater/plays"/>
    <x v="3"/>
    <s v="plays"/>
  </r>
  <r>
    <x v="0"/>
    <n v="830"/>
    <m/>
    <s v="US"/>
    <s v="USD"/>
    <n v="1516600800"/>
    <x v="329"/>
    <n v="1520056800"/>
    <d v="2018-03-03T06:00:00"/>
    <b v="0"/>
    <b v="0"/>
    <s v="games/video games"/>
    <x v="6"/>
    <s v="video games"/>
  </r>
  <r>
    <x v="0"/>
    <n v="331"/>
    <m/>
    <s v="GB"/>
    <s v="GBP"/>
    <n v="1436418000"/>
    <x v="330"/>
    <n v="1436504400"/>
    <d v="2015-07-10T05:00:00"/>
    <b v="0"/>
    <b v="0"/>
    <s v="film &amp; video/drama"/>
    <x v="4"/>
    <s v="drama"/>
  </r>
  <r>
    <x v="0"/>
    <n v="25"/>
    <m/>
    <s v="US"/>
    <s v="USD"/>
    <n v="1503550800"/>
    <x v="331"/>
    <n v="1508302800"/>
    <d v="2017-10-18T05:00:00"/>
    <b v="0"/>
    <b v="1"/>
    <s v="music/indie rock"/>
    <x v="1"/>
    <s v="indie rock"/>
  </r>
  <r>
    <x v="1"/>
    <n v="191"/>
    <m/>
    <s v="US"/>
    <s v="USD"/>
    <n v="1423634400"/>
    <x v="332"/>
    <n v="1425708000"/>
    <d v="2015-03-07T06:00:00"/>
    <b v="0"/>
    <b v="0"/>
    <s v="technology/web"/>
    <x v="2"/>
    <s v="web"/>
  </r>
  <r>
    <x v="0"/>
    <n v="3483"/>
    <m/>
    <s v="US"/>
    <s v="USD"/>
    <n v="1487224800"/>
    <x v="333"/>
    <n v="1488348000"/>
    <d v="2017-03-01T06:00:00"/>
    <b v="0"/>
    <b v="0"/>
    <s v="food/food trucks"/>
    <x v="0"/>
    <s v="food trucks"/>
  </r>
  <r>
    <x v="0"/>
    <n v="923"/>
    <m/>
    <s v="US"/>
    <s v="USD"/>
    <n v="1500008400"/>
    <x v="296"/>
    <n v="1502600400"/>
    <d v="2017-08-13T05:00:00"/>
    <b v="0"/>
    <b v="0"/>
    <s v="theater/plays"/>
    <x v="3"/>
    <s v="plays"/>
  </r>
  <r>
    <x v="0"/>
    <n v="1"/>
    <m/>
    <s v="US"/>
    <s v="USD"/>
    <n v="1432098000"/>
    <x v="334"/>
    <n v="1433653200"/>
    <d v="2015-06-07T05:00:00"/>
    <b v="0"/>
    <b v="1"/>
    <s v="music/jazz"/>
    <x v="1"/>
    <s v="jazz"/>
  </r>
  <r>
    <x v="1"/>
    <n v="2013"/>
    <m/>
    <s v="US"/>
    <s v="USD"/>
    <n v="1440392400"/>
    <x v="335"/>
    <n v="1441602000"/>
    <d v="2015-09-07T05:00:00"/>
    <b v="0"/>
    <b v="0"/>
    <s v="music/rock"/>
    <x v="1"/>
    <s v="rock"/>
  </r>
  <r>
    <x v="0"/>
    <n v="33"/>
    <m/>
    <s v="CA"/>
    <s v="CAD"/>
    <n v="1446876000"/>
    <x v="336"/>
    <n v="1447567200"/>
    <d v="2015-11-15T06:00:00"/>
    <b v="0"/>
    <b v="0"/>
    <s v="theater/plays"/>
    <x v="3"/>
    <s v="plays"/>
  </r>
  <r>
    <x v="1"/>
    <n v="1703"/>
    <m/>
    <s v="US"/>
    <s v="USD"/>
    <n v="1562302800"/>
    <x v="337"/>
    <n v="1562389200"/>
    <d v="2019-07-06T05:00:00"/>
    <b v="0"/>
    <b v="0"/>
    <s v="theater/plays"/>
    <x v="3"/>
    <s v="plays"/>
  </r>
  <r>
    <x v="1"/>
    <n v="80"/>
    <m/>
    <s v="DK"/>
    <s v="DKK"/>
    <n v="1378184400"/>
    <x v="338"/>
    <n v="1378789200"/>
    <d v="2013-09-10T05:00:00"/>
    <b v="0"/>
    <b v="0"/>
    <s v="film &amp; video/documentary"/>
    <x v="4"/>
    <s v="documentary"/>
  </r>
  <r>
    <x v="2"/>
    <n v="86"/>
    <m/>
    <s v="US"/>
    <s v="USD"/>
    <n v="1485064800"/>
    <x v="339"/>
    <n v="1488520800"/>
    <d v="2017-03-03T06:00:00"/>
    <b v="0"/>
    <b v="0"/>
    <s v="technology/wearables"/>
    <x v="2"/>
    <s v="wearables"/>
  </r>
  <r>
    <x v="0"/>
    <n v="40"/>
    <m/>
    <s v="IT"/>
    <s v="EUR"/>
    <n v="1326520800"/>
    <x v="340"/>
    <n v="1327298400"/>
    <d v="2012-01-23T06:00:00"/>
    <b v="0"/>
    <b v="0"/>
    <s v="theater/plays"/>
    <x v="3"/>
    <s v="plays"/>
  </r>
  <r>
    <x v="1"/>
    <n v="41"/>
    <m/>
    <s v="US"/>
    <s v="USD"/>
    <n v="1441256400"/>
    <x v="341"/>
    <n v="1443416400"/>
    <d v="2015-09-28T05:00:00"/>
    <b v="0"/>
    <b v="0"/>
    <s v="games/video games"/>
    <x v="6"/>
    <s v="video games"/>
  </r>
  <r>
    <x v="0"/>
    <n v="23"/>
    <m/>
    <s v="CA"/>
    <s v="CAD"/>
    <n v="1533877200"/>
    <x v="342"/>
    <n v="1534136400"/>
    <d v="2018-08-13T05:00:00"/>
    <b v="1"/>
    <b v="0"/>
    <s v="photography/photography books"/>
    <x v="7"/>
    <s v="photography books"/>
  </r>
  <r>
    <x v="1"/>
    <n v="187"/>
    <m/>
    <s v="US"/>
    <s v="USD"/>
    <n v="1314421200"/>
    <x v="343"/>
    <n v="1315026000"/>
    <d v="2011-09-03T05:00:00"/>
    <b v="0"/>
    <b v="0"/>
    <s v="film &amp; video/animation"/>
    <x v="4"/>
    <s v="animation"/>
  </r>
  <r>
    <x v="1"/>
    <n v="2875"/>
    <m/>
    <s v="GB"/>
    <s v="GBP"/>
    <n v="1293861600"/>
    <x v="344"/>
    <n v="1295071200"/>
    <d v="2011-01-15T06:00:00"/>
    <b v="0"/>
    <b v="1"/>
    <s v="theater/plays"/>
    <x v="3"/>
    <s v="plays"/>
  </r>
  <r>
    <x v="1"/>
    <n v="88"/>
    <m/>
    <s v="US"/>
    <s v="USD"/>
    <n v="1507352400"/>
    <x v="345"/>
    <n v="1509426000"/>
    <d v="2017-10-31T05:00:00"/>
    <b v="0"/>
    <b v="0"/>
    <s v="theater/plays"/>
    <x v="3"/>
    <s v="plays"/>
  </r>
  <r>
    <x v="1"/>
    <n v="191"/>
    <m/>
    <s v="US"/>
    <s v="USD"/>
    <n v="1296108000"/>
    <x v="65"/>
    <n v="1299391200"/>
    <d v="2011-03-06T06:00:00"/>
    <b v="0"/>
    <b v="0"/>
    <s v="music/rock"/>
    <x v="1"/>
    <s v="rock"/>
  </r>
  <r>
    <x v="1"/>
    <n v="139"/>
    <m/>
    <s v="US"/>
    <s v="USD"/>
    <n v="1324965600"/>
    <x v="346"/>
    <n v="1325052000"/>
    <d v="2011-12-28T06:00:00"/>
    <b v="0"/>
    <b v="0"/>
    <s v="music/rock"/>
    <x v="1"/>
    <s v="rock"/>
  </r>
  <r>
    <x v="1"/>
    <n v="186"/>
    <m/>
    <s v="US"/>
    <s v="USD"/>
    <n v="1520229600"/>
    <x v="347"/>
    <n v="1522818000"/>
    <d v="2018-04-04T05:00:00"/>
    <b v="0"/>
    <b v="0"/>
    <s v="music/indie rock"/>
    <x v="1"/>
    <s v="indie rock"/>
  </r>
  <r>
    <x v="1"/>
    <n v="112"/>
    <m/>
    <s v="AU"/>
    <s v="AUD"/>
    <n v="1482991200"/>
    <x v="348"/>
    <n v="1485324000"/>
    <d v="2017-01-25T06:00:00"/>
    <b v="0"/>
    <b v="0"/>
    <s v="theater/plays"/>
    <x v="3"/>
    <s v="plays"/>
  </r>
  <r>
    <x v="1"/>
    <n v="101"/>
    <m/>
    <s v="US"/>
    <s v="USD"/>
    <n v="1294034400"/>
    <x v="349"/>
    <n v="1294120800"/>
    <d v="2011-01-04T06:00:00"/>
    <b v="0"/>
    <b v="1"/>
    <s v="theater/plays"/>
    <x v="3"/>
    <s v="plays"/>
  </r>
  <r>
    <x v="0"/>
    <n v="75"/>
    <m/>
    <s v="US"/>
    <s v="USD"/>
    <n v="1413608400"/>
    <x v="350"/>
    <n v="1415685600"/>
    <d v="2014-11-11T06:00:00"/>
    <b v="0"/>
    <b v="1"/>
    <s v="theater/plays"/>
    <x v="3"/>
    <s v="plays"/>
  </r>
  <r>
    <x v="1"/>
    <n v="206"/>
    <m/>
    <s v="GB"/>
    <s v="GBP"/>
    <n v="1286946000"/>
    <x v="351"/>
    <n v="1288933200"/>
    <d v="2010-11-05T05:00:00"/>
    <b v="0"/>
    <b v="1"/>
    <s v="film &amp; video/documentary"/>
    <x v="4"/>
    <s v="documentary"/>
  </r>
  <r>
    <x v="1"/>
    <n v="154"/>
    <m/>
    <s v="US"/>
    <s v="USD"/>
    <n v="1359871200"/>
    <x v="352"/>
    <n v="1363237200"/>
    <d v="2013-03-14T05:00:00"/>
    <b v="0"/>
    <b v="1"/>
    <s v="film &amp; video/television"/>
    <x v="4"/>
    <s v="television"/>
  </r>
  <r>
    <x v="1"/>
    <n v="5966"/>
    <m/>
    <s v="US"/>
    <s v="USD"/>
    <n v="1555304400"/>
    <x v="353"/>
    <n v="1555822800"/>
    <d v="2019-04-21T05:00:00"/>
    <b v="0"/>
    <b v="0"/>
    <s v="theater/plays"/>
    <x v="3"/>
    <s v="plays"/>
  </r>
  <r>
    <x v="0"/>
    <n v="2176"/>
    <m/>
    <s v="US"/>
    <s v="USD"/>
    <n v="1423375200"/>
    <x v="354"/>
    <n v="1427778000"/>
    <d v="2015-03-31T05:00:00"/>
    <b v="0"/>
    <b v="0"/>
    <s v="theater/plays"/>
    <x v="3"/>
    <s v="plays"/>
  </r>
  <r>
    <x v="1"/>
    <n v="169"/>
    <m/>
    <s v="US"/>
    <s v="USD"/>
    <n v="1420696800"/>
    <x v="355"/>
    <n v="1422424800"/>
    <d v="2015-01-28T06:00:00"/>
    <b v="0"/>
    <b v="1"/>
    <s v="film &amp; video/documentary"/>
    <x v="4"/>
    <s v="documentary"/>
  </r>
  <r>
    <x v="1"/>
    <n v="2106"/>
    <m/>
    <s v="US"/>
    <s v="USD"/>
    <n v="1502946000"/>
    <x v="356"/>
    <n v="1503637200"/>
    <d v="2017-08-25T05:00:00"/>
    <b v="0"/>
    <b v="0"/>
    <s v="theater/plays"/>
    <x v="3"/>
    <s v="plays"/>
  </r>
  <r>
    <x v="0"/>
    <n v="441"/>
    <m/>
    <s v="US"/>
    <s v="USD"/>
    <n v="1547186400"/>
    <x v="357"/>
    <n v="1547618400"/>
    <d v="2019-01-16T06:00:00"/>
    <b v="0"/>
    <b v="1"/>
    <s v="film &amp; video/documentary"/>
    <x v="4"/>
    <s v="documentary"/>
  </r>
  <r>
    <x v="0"/>
    <n v="25"/>
    <m/>
    <s v="US"/>
    <s v="USD"/>
    <n v="1444971600"/>
    <x v="358"/>
    <n v="1449900000"/>
    <d v="2015-12-12T06:00:00"/>
    <b v="0"/>
    <b v="0"/>
    <s v="music/indie rock"/>
    <x v="1"/>
    <s v="indie rock"/>
  </r>
  <r>
    <x v="1"/>
    <n v="131"/>
    <m/>
    <s v="US"/>
    <s v="USD"/>
    <n v="1404622800"/>
    <x v="359"/>
    <n v="1405141200"/>
    <d v="2014-07-12T05:00:00"/>
    <b v="0"/>
    <b v="0"/>
    <s v="music/rock"/>
    <x v="1"/>
    <s v="rock"/>
  </r>
  <r>
    <x v="0"/>
    <n v="127"/>
    <m/>
    <s v="US"/>
    <s v="USD"/>
    <n v="1571720400"/>
    <x v="12"/>
    <n v="1572933600"/>
    <d v="2019-11-05T06:00:00"/>
    <b v="0"/>
    <b v="0"/>
    <s v="theater/plays"/>
    <x v="3"/>
    <s v="plays"/>
  </r>
  <r>
    <x v="0"/>
    <n v="355"/>
    <m/>
    <s v="US"/>
    <s v="USD"/>
    <n v="1526878800"/>
    <x v="360"/>
    <n v="1530162000"/>
    <d v="2018-06-28T05:00:00"/>
    <b v="0"/>
    <b v="0"/>
    <s v="film &amp; video/documentary"/>
    <x v="4"/>
    <s v="documentary"/>
  </r>
  <r>
    <x v="0"/>
    <n v="44"/>
    <m/>
    <s v="GB"/>
    <s v="GBP"/>
    <n v="1319691600"/>
    <x v="361"/>
    <n v="1320904800"/>
    <d v="2011-11-10T06:00:00"/>
    <b v="0"/>
    <b v="0"/>
    <s v="theater/plays"/>
    <x v="3"/>
    <s v="plays"/>
  </r>
  <r>
    <x v="1"/>
    <n v="84"/>
    <m/>
    <s v="US"/>
    <s v="USD"/>
    <n v="1371963600"/>
    <x v="362"/>
    <n v="1372395600"/>
    <d v="2013-06-28T05:00:00"/>
    <b v="0"/>
    <b v="0"/>
    <s v="theater/plays"/>
    <x v="3"/>
    <s v="plays"/>
  </r>
  <r>
    <x v="1"/>
    <n v="155"/>
    <m/>
    <s v="US"/>
    <s v="USD"/>
    <n v="1433739600"/>
    <x v="363"/>
    <n v="1437714000"/>
    <d v="2015-07-24T05:00:00"/>
    <b v="0"/>
    <b v="0"/>
    <s v="theater/plays"/>
    <x v="3"/>
    <s v="plays"/>
  </r>
  <r>
    <x v="0"/>
    <n v="67"/>
    <m/>
    <s v="US"/>
    <s v="USD"/>
    <n v="1508130000"/>
    <x v="364"/>
    <n v="1509771600"/>
    <d v="2017-11-04T05:00:00"/>
    <b v="0"/>
    <b v="0"/>
    <s v="photography/photography books"/>
    <x v="7"/>
    <s v="photography books"/>
  </r>
  <r>
    <x v="1"/>
    <n v="189"/>
    <m/>
    <s v="US"/>
    <s v="USD"/>
    <n v="1550037600"/>
    <x v="210"/>
    <n v="1550556000"/>
    <d v="2019-02-19T06:00:00"/>
    <b v="0"/>
    <b v="1"/>
    <s v="food/food trucks"/>
    <x v="0"/>
    <s v="food trucks"/>
  </r>
  <r>
    <x v="1"/>
    <n v="4799"/>
    <m/>
    <s v="US"/>
    <s v="USD"/>
    <n v="1486706400"/>
    <x v="365"/>
    <n v="1489039200"/>
    <d v="2017-03-09T06:00:00"/>
    <b v="1"/>
    <b v="1"/>
    <s v="film &amp; video/documentary"/>
    <x v="4"/>
    <s v="documentary"/>
  </r>
  <r>
    <x v="1"/>
    <n v="1137"/>
    <m/>
    <s v="US"/>
    <s v="USD"/>
    <n v="1553835600"/>
    <x v="366"/>
    <n v="1556600400"/>
    <d v="2019-04-30T05:00:00"/>
    <b v="0"/>
    <b v="0"/>
    <s v="publishing/nonfiction"/>
    <x v="5"/>
    <s v="nonfiction"/>
  </r>
  <r>
    <x v="0"/>
    <n v="1068"/>
    <m/>
    <s v="US"/>
    <s v="USD"/>
    <n v="1277528400"/>
    <x v="367"/>
    <n v="1278565200"/>
    <d v="2010-07-08T05:00:00"/>
    <b v="0"/>
    <b v="0"/>
    <s v="theater/plays"/>
    <x v="3"/>
    <s v="plays"/>
  </r>
  <r>
    <x v="0"/>
    <n v="424"/>
    <m/>
    <s v="US"/>
    <s v="USD"/>
    <n v="1339477200"/>
    <x v="368"/>
    <n v="1339909200"/>
    <d v="2012-06-17T05:00:00"/>
    <b v="0"/>
    <b v="0"/>
    <s v="technology/wearables"/>
    <x v="2"/>
    <s v="wearables"/>
  </r>
  <r>
    <x v="3"/>
    <n v="145"/>
    <m/>
    <s v="CH"/>
    <s v="CHF"/>
    <n v="1325656800"/>
    <x v="369"/>
    <n v="1325829600"/>
    <d v="2012-01-06T06:00:00"/>
    <b v="0"/>
    <b v="0"/>
    <s v="music/indie rock"/>
    <x v="1"/>
    <s v="indie rock"/>
  </r>
  <r>
    <x v="1"/>
    <n v="1152"/>
    <m/>
    <s v="US"/>
    <s v="USD"/>
    <n v="1288242000"/>
    <x v="370"/>
    <n v="1290578400"/>
    <d v="2010-11-24T06:00:00"/>
    <b v="0"/>
    <b v="0"/>
    <s v="theater/plays"/>
    <x v="3"/>
    <s v="plays"/>
  </r>
  <r>
    <x v="1"/>
    <n v="50"/>
    <m/>
    <s v="US"/>
    <s v="USD"/>
    <n v="1379048400"/>
    <x v="371"/>
    <n v="1380344400"/>
    <d v="2013-09-28T05:00:00"/>
    <b v="0"/>
    <b v="0"/>
    <s v="photography/photography books"/>
    <x v="7"/>
    <s v="photography books"/>
  </r>
  <r>
    <x v="0"/>
    <n v="151"/>
    <m/>
    <s v="US"/>
    <s v="USD"/>
    <n v="1389679200"/>
    <x v="287"/>
    <n v="1389852000"/>
    <d v="2014-01-16T06:00:00"/>
    <b v="0"/>
    <b v="0"/>
    <s v="publishing/nonfiction"/>
    <x v="5"/>
    <s v="nonfiction"/>
  </r>
  <r>
    <x v="0"/>
    <n v="1608"/>
    <m/>
    <s v="US"/>
    <s v="USD"/>
    <n v="1294293600"/>
    <x v="372"/>
    <n v="1294466400"/>
    <d v="2011-01-08T06:00:00"/>
    <b v="0"/>
    <b v="0"/>
    <s v="technology/wearables"/>
    <x v="2"/>
    <s v="wearables"/>
  </r>
  <r>
    <x v="1"/>
    <n v="3059"/>
    <m/>
    <s v="CA"/>
    <s v="CAD"/>
    <n v="1500267600"/>
    <x v="373"/>
    <n v="1500354000"/>
    <d v="2017-07-18T05:00:00"/>
    <b v="0"/>
    <b v="0"/>
    <s v="music/jazz"/>
    <x v="1"/>
    <s v="jazz"/>
  </r>
  <r>
    <x v="1"/>
    <n v="34"/>
    <m/>
    <s v="US"/>
    <s v="USD"/>
    <n v="1375074000"/>
    <x v="374"/>
    <n v="1375938000"/>
    <d v="2013-08-08T05:00:00"/>
    <b v="0"/>
    <b v="1"/>
    <s v="film &amp; video/documentary"/>
    <x v="4"/>
    <s v="documentary"/>
  </r>
  <r>
    <x v="1"/>
    <n v="220"/>
    <m/>
    <s v="US"/>
    <s v="USD"/>
    <n v="1323324000"/>
    <x v="375"/>
    <n v="1323410400"/>
    <d v="2011-12-09T06:00:00"/>
    <b v="1"/>
    <b v="0"/>
    <s v="theater/plays"/>
    <x v="3"/>
    <s v="plays"/>
  </r>
  <r>
    <x v="1"/>
    <n v="1604"/>
    <m/>
    <s v="AU"/>
    <s v="AUD"/>
    <n v="1538715600"/>
    <x v="376"/>
    <n v="1539406800"/>
    <d v="2018-10-13T05:00:00"/>
    <b v="0"/>
    <b v="0"/>
    <s v="film &amp; video/drama"/>
    <x v="4"/>
    <s v="drama"/>
  </r>
  <r>
    <x v="1"/>
    <n v="454"/>
    <m/>
    <s v="US"/>
    <s v="USD"/>
    <n v="1369285200"/>
    <x v="377"/>
    <n v="1369803600"/>
    <d v="2013-05-29T05:00:00"/>
    <b v="0"/>
    <b v="0"/>
    <s v="music/rock"/>
    <x v="1"/>
    <s v="rock"/>
  </r>
  <r>
    <x v="1"/>
    <n v="123"/>
    <m/>
    <s v="IT"/>
    <s v="EUR"/>
    <n v="1525755600"/>
    <x v="378"/>
    <n v="1525928400"/>
    <d v="2018-05-10T05:00:00"/>
    <b v="0"/>
    <b v="1"/>
    <s v="film &amp; video/animation"/>
    <x v="4"/>
    <s v="animation"/>
  </r>
  <r>
    <x v="0"/>
    <n v="941"/>
    <m/>
    <s v="US"/>
    <s v="USD"/>
    <n v="1296626400"/>
    <x v="379"/>
    <n v="1297231200"/>
    <d v="2011-02-09T06:00:00"/>
    <b v="0"/>
    <b v="0"/>
    <s v="music/indie rock"/>
    <x v="1"/>
    <s v="indie rock"/>
  </r>
  <r>
    <x v="0"/>
    <n v="1"/>
    <m/>
    <s v="US"/>
    <s v="USD"/>
    <n v="1376629200"/>
    <x v="380"/>
    <n v="1378530000"/>
    <d v="2013-09-07T05:00:00"/>
    <b v="0"/>
    <b v="1"/>
    <s v="photography/photography books"/>
    <x v="7"/>
    <s v="photography books"/>
  </r>
  <r>
    <x v="1"/>
    <n v="299"/>
    <m/>
    <s v="US"/>
    <s v="USD"/>
    <n v="1572152400"/>
    <x v="381"/>
    <n v="1572152400"/>
    <d v="2019-10-27T05:00:00"/>
    <b v="0"/>
    <b v="0"/>
    <s v="theater/plays"/>
    <x v="3"/>
    <s v="plays"/>
  </r>
  <r>
    <x v="0"/>
    <n v="40"/>
    <m/>
    <s v="US"/>
    <s v="USD"/>
    <n v="1325829600"/>
    <x v="382"/>
    <n v="1329890400"/>
    <d v="2012-02-22T06:00:00"/>
    <b v="0"/>
    <b v="1"/>
    <s v="film &amp; video/shorts"/>
    <x v="4"/>
    <s v="shorts"/>
  </r>
  <r>
    <x v="0"/>
    <n v="3015"/>
    <m/>
    <s v="CA"/>
    <s v="CAD"/>
    <n v="1273640400"/>
    <x v="125"/>
    <n v="1276750800"/>
    <d v="2010-06-17T05:00:00"/>
    <b v="0"/>
    <b v="1"/>
    <s v="theater/plays"/>
    <x v="3"/>
    <s v="plays"/>
  </r>
  <r>
    <x v="1"/>
    <n v="2237"/>
    <m/>
    <s v="US"/>
    <s v="USD"/>
    <n v="1510639200"/>
    <x v="383"/>
    <n v="1510898400"/>
    <d v="2017-11-17T06:00:00"/>
    <b v="0"/>
    <b v="0"/>
    <s v="theater/plays"/>
    <x v="3"/>
    <s v="plays"/>
  </r>
  <r>
    <x v="0"/>
    <n v="435"/>
    <m/>
    <s v="US"/>
    <s v="USD"/>
    <n v="1528088400"/>
    <x v="384"/>
    <n v="1532408400"/>
    <d v="2018-07-24T05:00:00"/>
    <b v="0"/>
    <b v="0"/>
    <s v="theater/plays"/>
    <x v="3"/>
    <s v="plays"/>
  </r>
  <r>
    <x v="1"/>
    <n v="645"/>
    <m/>
    <s v="US"/>
    <s v="USD"/>
    <n v="1359525600"/>
    <x v="385"/>
    <n v="1360562400"/>
    <d v="2013-02-11T06:00:00"/>
    <b v="1"/>
    <b v="0"/>
    <s v="film &amp; video/documentary"/>
    <x v="4"/>
    <s v="documentary"/>
  </r>
  <r>
    <x v="1"/>
    <n v="484"/>
    <m/>
    <s v="DK"/>
    <s v="DKK"/>
    <n v="1570942800"/>
    <x v="386"/>
    <n v="1571547600"/>
    <d v="2019-10-20T05:00:00"/>
    <b v="0"/>
    <b v="0"/>
    <s v="theater/plays"/>
    <x v="3"/>
    <s v="plays"/>
  </r>
  <r>
    <x v="1"/>
    <n v="154"/>
    <m/>
    <s v="CA"/>
    <s v="CAD"/>
    <n v="1466398800"/>
    <x v="387"/>
    <n v="1468126800"/>
    <d v="2016-07-10T05:00:00"/>
    <b v="0"/>
    <b v="0"/>
    <s v="film &amp; video/documentary"/>
    <x v="4"/>
    <s v="documentary"/>
  </r>
  <r>
    <x v="0"/>
    <n v="714"/>
    <m/>
    <s v="US"/>
    <s v="USD"/>
    <n v="1492491600"/>
    <x v="388"/>
    <n v="1492837200"/>
    <d v="2017-04-22T05:00:00"/>
    <b v="0"/>
    <b v="0"/>
    <s v="music/rock"/>
    <x v="1"/>
    <s v="rock"/>
  </r>
  <r>
    <x v="2"/>
    <n v="1111"/>
    <m/>
    <s v="US"/>
    <s v="USD"/>
    <n v="1430197200"/>
    <x v="277"/>
    <n v="1430197200"/>
    <d v="2015-04-28T05:00:00"/>
    <b v="0"/>
    <b v="0"/>
    <s v="games/mobile games"/>
    <x v="6"/>
    <s v="mobile games"/>
  </r>
  <r>
    <x v="1"/>
    <n v="82"/>
    <m/>
    <s v="US"/>
    <s v="USD"/>
    <n v="1496034000"/>
    <x v="389"/>
    <n v="1496206800"/>
    <d v="2017-05-31T05:00:00"/>
    <b v="0"/>
    <b v="0"/>
    <s v="theater/plays"/>
    <x v="3"/>
    <s v="plays"/>
  </r>
  <r>
    <x v="1"/>
    <n v="134"/>
    <m/>
    <s v="US"/>
    <s v="USD"/>
    <n v="1388728800"/>
    <x v="390"/>
    <n v="1389592800"/>
    <d v="2014-01-13T06:00:00"/>
    <b v="0"/>
    <b v="0"/>
    <s v="publishing/fiction"/>
    <x v="5"/>
    <s v="fiction"/>
  </r>
  <r>
    <x v="2"/>
    <n v="1089"/>
    <m/>
    <s v="US"/>
    <s v="USD"/>
    <n v="1543298400"/>
    <x v="391"/>
    <n v="1545631200"/>
    <d v="2018-12-24T06:00:00"/>
    <b v="0"/>
    <b v="0"/>
    <s v="film &amp; video/animation"/>
    <x v="4"/>
    <s v="animation"/>
  </r>
  <r>
    <x v="0"/>
    <n v="5497"/>
    <m/>
    <s v="US"/>
    <s v="USD"/>
    <n v="1271739600"/>
    <x v="392"/>
    <n v="1272430800"/>
    <d v="2010-04-28T05:00:00"/>
    <b v="0"/>
    <b v="1"/>
    <s v="food/food trucks"/>
    <x v="0"/>
    <s v="food trucks"/>
  </r>
  <r>
    <x v="0"/>
    <n v="418"/>
    <m/>
    <s v="US"/>
    <s v="USD"/>
    <n v="1326434400"/>
    <x v="393"/>
    <n v="1327903200"/>
    <d v="2012-01-30T06:00:00"/>
    <b v="0"/>
    <b v="0"/>
    <s v="theater/plays"/>
    <x v="3"/>
    <s v="plays"/>
  </r>
  <r>
    <x v="0"/>
    <n v="1439"/>
    <m/>
    <s v="US"/>
    <s v="USD"/>
    <n v="1295244000"/>
    <x v="394"/>
    <n v="1296021600"/>
    <d v="2011-01-26T06:00:00"/>
    <b v="0"/>
    <b v="1"/>
    <s v="film &amp; video/documentary"/>
    <x v="4"/>
    <s v="documentary"/>
  </r>
  <r>
    <x v="0"/>
    <n v="15"/>
    <m/>
    <s v="US"/>
    <s v="USD"/>
    <n v="1541221200"/>
    <x v="395"/>
    <n v="1543298400"/>
    <d v="2018-11-27T06:00:00"/>
    <b v="0"/>
    <b v="0"/>
    <s v="theater/plays"/>
    <x v="3"/>
    <s v="plays"/>
  </r>
  <r>
    <x v="0"/>
    <n v="1999"/>
    <m/>
    <s v="CA"/>
    <s v="CAD"/>
    <n v="1336280400"/>
    <x v="396"/>
    <n v="1336366800"/>
    <d v="2012-05-07T05:00:00"/>
    <b v="0"/>
    <b v="0"/>
    <s v="film &amp; video/documentary"/>
    <x v="4"/>
    <s v="documentary"/>
  </r>
  <r>
    <x v="1"/>
    <n v="5203"/>
    <m/>
    <s v="US"/>
    <s v="USD"/>
    <n v="1324533600"/>
    <x v="397"/>
    <n v="1325052000"/>
    <d v="2011-12-28T06:00:00"/>
    <b v="0"/>
    <b v="0"/>
    <s v="technology/web"/>
    <x v="2"/>
    <s v="web"/>
  </r>
  <r>
    <x v="1"/>
    <n v="94"/>
    <m/>
    <s v="US"/>
    <s v="USD"/>
    <n v="1498366800"/>
    <x v="398"/>
    <n v="1499576400"/>
    <d v="2017-07-09T05:00:00"/>
    <b v="0"/>
    <b v="0"/>
    <s v="theater/plays"/>
    <x v="3"/>
    <s v="plays"/>
  </r>
  <r>
    <x v="0"/>
    <n v="118"/>
    <m/>
    <s v="US"/>
    <s v="USD"/>
    <n v="1498712400"/>
    <x v="399"/>
    <n v="1501304400"/>
    <d v="2017-07-29T05:00:00"/>
    <b v="0"/>
    <b v="1"/>
    <s v="technology/wearables"/>
    <x v="2"/>
    <s v="wearables"/>
  </r>
  <r>
    <x v="1"/>
    <n v="205"/>
    <m/>
    <s v="US"/>
    <s v="USD"/>
    <n v="1271480400"/>
    <x v="400"/>
    <n v="1273208400"/>
    <d v="2010-05-07T05:00:00"/>
    <b v="0"/>
    <b v="1"/>
    <s v="theater/plays"/>
    <x v="3"/>
    <s v="plays"/>
  </r>
  <r>
    <x v="0"/>
    <n v="162"/>
    <m/>
    <s v="US"/>
    <s v="USD"/>
    <n v="1316667600"/>
    <x v="116"/>
    <n v="1316840400"/>
    <d v="2011-09-24T05:00:00"/>
    <b v="0"/>
    <b v="1"/>
    <s v="food/food trucks"/>
    <x v="0"/>
    <s v="food trucks"/>
  </r>
  <r>
    <x v="0"/>
    <n v="83"/>
    <m/>
    <s v="US"/>
    <s v="USD"/>
    <n v="1524027600"/>
    <x v="401"/>
    <n v="1524546000"/>
    <d v="2018-04-24T05:00:00"/>
    <b v="0"/>
    <b v="0"/>
    <s v="music/indie rock"/>
    <x v="1"/>
    <s v="indie rock"/>
  </r>
  <r>
    <x v="1"/>
    <n v="92"/>
    <m/>
    <s v="US"/>
    <s v="USD"/>
    <n v="1438059600"/>
    <x v="402"/>
    <n v="1438578000"/>
    <d v="2015-08-03T05:00:00"/>
    <b v="0"/>
    <b v="0"/>
    <s v="photography/photography books"/>
    <x v="7"/>
    <s v="photography books"/>
  </r>
  <r>
    <x v="1"/>
    <n v="219"/>
    <m/>
    <s v="US"/>
    <s v="USD"/>
    <n v="1361944800"/>
    <x v="403"/>
    <n v="1362549600"/>
    <d v="2013-03-06T06:00:00"/>
    <b v="0"/>
    <b v="0"/>
    <s v="theater/plays"/>
    <x v="3"/>
    <s v="plays"/>
  </r>
  <r>
    <x v="1"/>
    <n v="2526"/>
    <m/>
    <s v="US"/>
    <s v="USD"/>
    <n v="1410584400"/>
    <x v="404"/>
    <n v="1413349200"/>
    <d v="2014-10-15T05:00:00"/>
    <b v="0"/>
    <b v="1"/>
    <s v="theater/plays"/>
    <x v="3"/>
    <s v="plays"/>
  </r>
  <r>
    <x v="0"/>
    <n v="747"/>
    <m/>
    <s v="US"/>
    <s v="USD"/>
    <n v="1297404000"/>
    <x v="405"/>
    <n v="1298008800"/>
    <d v="2011-02-18T06:00:00"/>
    <b v="0"/>
    <b v="0"/>
    <s v="film &amp; video/animation"/>
    <x v="4"/>
    <s v="animation"/>
  </r>
  <r>
    <x v="3"/>
    <n v="2138"/>
    <m/>
    <s v="US"/>
    <s v="USD"/>
    <n v="1392012000"/>
    <x v="406"/>
    <n v="1394427600"/>
    <d v="2014-03-10T05:00:00"/>
    <b v="0"/>
    <b v="1"/>
    <s v="photography/photography books"/>
    <x v="7"/>
    <s v="photography books"/>
  </r>
  <r>
    <x v="0"/>
    <n v="84"/>
    <m/>
    <s v="US"/>
    <s v="USD"/>
    <n v="1569733200"/>
    <x v="407"/>
    <n v="1572670800"/>
    <d v="2019-11-02T05:00:00"/>
    <b v="0"/>
    <b v="0"/>
    <s v="theater/plays"/>
    <x v="3"/>
    <s v="plays"/>
  </r>
  <r>
    <x v="1"/>
    <n v="94"/>
    <m/>
    <s v="US"/>
    <s v="USD"/>
    <n v="1529643600"/>
    <x v="408"/>
    <n v="1531112400"/>
    <d v="2018-07-09T05:00:00"/>
    <b v="1"/>
    <b v="0"/>
    <s v="theater/plays"/>
    <x v="3"/>
    <s v="plays"/>
  </r>
  <r>
    <x v="0"/>
    <n v="91"/>
    <m/>
    <s v="US"/>
    <s v="USD"/>
    <n v="1399006800"/>
    <x v="409"/>
    <n v="1400734800"/>
    <d v="2014-05-22T05:00:00"/>
    <b v="0"/>
    <b v="0"/>
    <s v="theater/plays"/>
    <x v="3"/>
    <s v="plays"/>
  </r>
  <r>
    <x v="0"/>
    <n v="792"/>
    <m/>
    <s v="US"/>
    <s v="USD"/>
    <n v="1385359200"/>
    <x v="410"/>
    <n v="1386741600"/>
    <d v="2013-12-11T06:00:00"/>
    <b v="0"/>
    <b v="1"/>
    <s v="film &amp; video/documentary"/>
    <x v="4"/>
    <s v="documentary"/>
  </r>
  <r>
    <x v="3"/>
    <n v="10"/>
    <m/>
    <s v="CA"/>
    <s v="CAD"/>
    <n v="1480572000"/>
    <x v="411"/>
    <n v="1481781600"/>
    <d v="2016-12-15T06:00:00"/>
    <b v="1"/>
    <b v="0"/>
    <s v="theater/plays"/>
    <x v="3"/>
    <s v="plays"/>
  </r>
  <r>
    <x v="1"/>
    <n v="1713"/>
    <m/>
    <s v="IT"/>
    <s v="EUR"/>
    <n v="1418623200"/>
    <x v="412"/>
    <n v="1419660000"/>
    <d v="2014-12-27T06:00:00"/>
    <b v="0"/>
    <b v="1"/>
    <s v="theater/plays"/>
    <x v="3"/>
    <s v="plays"/>
  </r>
  <r>
    <x v="1"/>
    <n v="249"/>
    <m/>
    <s v="US"/>
    <s v="USD"/>
    <n v="1555736400"/>
    <x v="413"/>
    <n v="1555822800"/>
    <d v="2019-04-21T05:00:00"/>
    <b v="0"/>
    <b v="0"/>
    <s v="music/jazz"/>
    <x v="1"/>
    <s v="jazz"/>
  </r>
  <r>
    <x v="1"/>
    <n v="192"/>
    <m/>
    <s v="US"/>
    <s v="USD"/>
    <n v="1442120400"/>
    <x v="414"/>
    <n v="1442379600"/>
    <d v="2015-09-16T05:00:00"/>
    <b v="0"/>
    <b v="1"/>
    <s v="film &amp; video/animation"/>
    <x v="4"/>
    <s v="animation"/>
  </r>
  <r>
    <x v="1"/>
    <n v="247"/>
    <m/>
    <s v="US"/>
    <s v="USD"/>
    <n v="1362376800"/>
    <x v="415"/>
    <n v="1364965200"/>
    <d v="2013-04-03T05:00:00"/>
    <b v="0"/>
    <b v="0"/>
    <s v="theater/plays"/>
    <x v="3"/>
    <s v="plays"/>
  </r>
  <r>
    <x v="1"/>
    <n v="2293"/>
    <m/>
    <s v="US"/>
    <s v="USD"/>
    <n v="1478408400"/>
    <x v="416"/>
    <n v="1479016800"/>
    <d v="2016-11-13T06:00:00"/>
    <b v="0"/>
    <b v="0"/>
    <s v="film &amp; video/science fiction"/>
    <x v="4"/>
    <s v="science fiction"/>
  </r>
  <r>
    <x v="1"/>
    <n v="3131"/>
    <m/>
    <s v="US"/>
    <s v="USD"/>
    <n v="1498798800"/>
    <x v="417"/>
    <n v="1499662800"/>
    <d v="2017-07-10T05:00:00"/>
    <b v="0"/>
    <b v="0"/>
    <s v="film &amp; video/television"/>
    <x v="4"/>
    <s v="television"/>
  </r>
  <r>
    <x v="0"/>
    <n v="32"/>
    <m/>
    <s v="US"/>
    <s v="USD"/>
    <n v="1335416400"/>
    <x v="418"/>
    <n v="1337835600"/>
    <d v="2012-05-24T05:00:00"/>
    <b v="0"/>
    <b v="0"/>
    <s v="technology/wearables"/>
    <x v="2"/>
    <s v="wearables"/>
  </r>
  <r>
    <x v="1"/>
    <n v="143"/>
    <m/>
    <s v="IT"/>
    <s v="EUR"/>
    <n v="1504328400"/>
    <x v="419"/>
    <n v="1505710800"/>
    <d v="2017-09-18T05:00:00"/>
    <b v="0"/>
    <b v="0"/>
    <s v="theater/plays"/>
    <x v="3"/>
    <s v="plays"/>
  </r>
  <r>
    <x v="3"/>
    <n v="90"/>
    <m/>
    <s v="US"/>
    <s v="USD"/>
    <n v="1285822800"/>
    <x v="420"/>
    <n v="1287464400"/>
    <d v="2010-10-19T05:00:00"/>
    <b v="0"/>
    <b v="0"/>
    <s v="theater/plays"/>
    <x v="3"/>
    <s v="plays"/>
  </r>
  <r>
    <x v="1"/>
    <n v="296"/>
    <m/>
    <s v="US"/>
    <s v="USD"/>
    <n v="1311483600"/>
    <x v="421"/>
    <n v="1311656400"/>
    <d v="2011-07-26T05:00:00"/>
    <b v="0"/>
    <b v="1"/>
    <s v="music/indie rock"/>
    <x v="1"/>
    <s v="indie rock"/>
  </r>
  <r>
    <x v="1"/>
    <n v="170"/>
    <m/>
    <s v="US"/>
    <s v="USD"/>
    <n v="1291356000"/>
    <x v="422"/>
    <n v="1293170400"/>
    <d v="2010-12-24T06:00:00"/>
    <b v="0"/>
    <b v="1"/>
    <s v="theater/plays"/>
    <x v="3"/>
    <s v="plays"/>
  </r>
  <r>
    <x v="0"/>
    <n v="186"/>
    <m/>
    <s v="US"/>
    <s v="USD"/>
    <n v="1355810400"/>
    <x v="423"/>
    <n v="1355983200"/>
    <d v="2012-12-20T06:00:00"/>
    <b v="0"/>
    <b v="0"/>
    <s v="technology/wearables"/>
    <x v="2"/>
    <s v="wearables"/>
  </r>
  <r>
    <x v="3"/>
    <n v="439"/>
    <m/>
    <s v="GB"/>
    <s v="GBP"/>
    <n v="1513663200"/>
    <x v="424"/>
    <n v="1515045600"/>
    <d v="2018-01-04T06:00:00"/>
    <b v="0"/>
    <b v="0"/>
    <s v="film &amp; video/television"/>
    <x v="4"/>
    <s v="television"/>
  </r>
  <r>
    <x v="0"/>
    <n v="605"/>
    <m/>
    <s v="US"/>
    <s v="USD"/>
    <n v="1365915600"/>
    <x v="425"/>
    <n v="1366088400"/>
    <d v="2013-04-16T05:00:00"/>
    <b v="0"/>
    <b v="1"/>
    <s v="games/video games"/>
    <x v="6"/>
    <s v="video games"/>
  </r>
  <r>
    <x v="1"/>
    <n v="86"/>
    <m/>
    <s v="DK"/>
    <s v="DKK"/>
    <n v="1551852000"/>
    <x v="426"/>
    <n v="1553317200"/>
    <d v="2019-03-23T05:00:00"/>
    <b v="0"/>
    <b v="0"/>
    <s v="games/video games"/>
    <x v="6"/>
    <s v="video games"/>
  </r>
  <r>
    <x v="0"/>
    <n v="1"/>
    <m/>
    <s v="CA"/>
    <s v="CAD"/>
    <n v="1540098000"/>
    <x v="427"/>
    <n v="1542088800"/>
    <d v="2018-11-13T06:00:00"/>
    <b v="0"/>
    <b v="0"/>
    <s v="film &amp; video/animation"/>
    <x v="4"/>
    <s v="animation"/>
  </r>
  <r>
    <x v="1"/>
    <n v="6286"/>
    <m/>
    <s v="US"/>
    <s v="USD"/>
    <n v="1500440400"/>
    <x v="428"/>
    <n v="1503118800"/>
    <d v="2017-08-19T05:00:00"/>
    <b v="0"/>
    <b v="0"/>
    <s v="music/rock"/>
    <x v="1"/>
    <s v="rock"/>
  </r>
  <r>
    <x v="0"/>
    <n v="31"/>
    <m/>
    <s v="US"/>
    <s v="USD"/>
    <n v="1278392400"/>
    <x v="429"/>
    <n v="1278478800"/>
    <d v="2010-07-07T05:00:00"/>
    <b v="0"/>
    <b v="0"/>
    <s v="film &amp; video/drama"/>
    <x v="4"/>
    <s v="drama"/>
  </r>
  <r>
    <x v="0"/>
    <n v="1181"/>
    <m/>
    <s v="US"/>
    <s v="USD"/>
    <n v="1480572000"/>
    <x v="411"/>
    <n v="1484114400"/>
    <d v="2017-01-11T06:00:00"/>
    <b v="0"/>
    <b v="0"/>
    <s v="film &amp; video/science fiction"/>
    <x v="4"/>
    <s v="science fiction"/>
  </r>
  <r>
    <x v="0"/>
    <n v="39"/>
    <m/>
    <s v="US"/>
    <s v="USD"/>
    <n v="1382331600"/>
    <x v="430"/>
    <n v="1385445600"/>
    <d v="2013-11-26T06:00:00"/>
    <b v="0"/>
    <b v="1"/>
    <s v="film &amp; video/drama"/>
    <x v="4"/>
    <s v="drama"/>
  </r>
  <r>
    <x v="1"/>
    <n v="3727"/>
    <m/>
    <s v="US"/>
    <s v="USD"/>
    <n v="1316754000"/>
    <x v="431"/>
    <n v="1318741200"/>
    <d v="2011-10-16T05:00:00"/>
    <b v="0"/>
    <b v="0"/>
    <s v="theater/plays"/>
    <x v="3"/>
    <s v="plays"/>
  </r>
  <r>
    <x v="1"/>
    <n v="1605"/>
    <m/>
    <s v="US"/>
    <s v="USD"/>
    <n v="1518242400"/>
    <x v="432"/>
    <n v="1518242400"/>
    <d v="2018-02-10T06:00:00"/>
    <b v="0"/>
    <b v="1"/>
    <s v="music/indie rock"/>
    <x v="1"/>
    <s v="indie rock"/>
  </r>
  <r>
    <x v="0"/>
    <n v="46"/>
    <m/>
    <s v="US"/>
    <s v="USD"/>
    <n v="1476421200"/>
    <x v="433"/>
    <n v="1476594000"/>
    <d v="2016-10-16T05:00:00"/>
    <b v="0"/>
    <b v="0"/>
    <s v="theater/plays"/>
    <x v="3"/>
    <s v="plays"/>
  </r>
  <r>
    <x v="1"/>
    <n v="2120"/>
    <m/>
    <s v="US"/>
    <s v="USD"/>
    <n v="1269752400"/>
    <x v="434"/>
    <n v="1273554000"/>
    <d v="2010-05-11T05:00:00"/>
    <b v="0"/>
    <b v="0"/>
    <s v="theater/plays"/>
    <x v="3"/>
    <s v="plays"/>
  </r>
  <r>
    <x v="0"/>
    <n v="105"/>
    <m/>
    <s v="US"/>
    <s v="USD"/>
    <n v="1419746400"/>
    <x v="435"/>
    <n v="1421906400"/>
    <d v="2015-01-22T06:00:00"/>
    <b v="0"/>
    <b v="0"/>
    <s v="film &amp; video/documentary"/>
    <x v="4"/>
    <s v="documentary"/>
  </r>
  <r>
    <x v="1"/>
    <n v="50"/>
    <m/>
    <s v="US"/>
    <s v="USD"/>
    <n v="1281330000"/>
    <x v="8"/>
    <n v="1281589200"/>
    <d v="2010-08-12T05:00:00"/>
    <b v="0"/>
    <b v="0"/>
    <s v="theater/plays"/>
    <x v="3"/>
    <s v="plays"/>
  </r>
  <r>
    <x v="1"/>
    <n v="2080"/>
    <m/>
    <s v="US"/>
    <s v="USD"/>
    <n v="1398661200"/>
    <x v="436"/>
    <n v="1400389200"/>
    <d v="2014-05-18T05:00:00"/>
    <b v="0"/>
    <b v="0"/>
    <s v="film &amp; video/drama"/>
    <x v="4"/>
    <s v="drama"/>
  </r>
  <r>
    <x v="0"/>
    <n v="535"/>
    <m/>
    <s v="US"/>
    <s v="USD"/>
    <n v="1359525600"/>
    <x v="385"/>
    <n v="1362808800"/>
    <d v="2013-03-09T06:00:00"/>
    <b v="0"/>
    <b v="0"/>
    <s v="games/mobile games"/>
    <x v="6"/>
    <s v="mobile games"/>
  </r>
  <r>
    <x v="1"/>
    <n v="2105"/>
    <m/>
    <s v="US"/>
    <s v="USD"/>
    <n v="1388469600"/>
    <x v="437"/>
    <n v="1388815200"/>
    <d v="2014-01-04T06:00:00"/>
    <b v="0"/>
    <b v="0"/>
    <s v="film &amp; video/animation"/>
    <x v="4"/>
    <s v="animation"/>
  </r>
  <r>
    <x v="1"/>
    <n v="2436"/>
    <m/>
    <s v="US"/>
    <s v="USD"/>
    <n v="1518328800"/>
    <x v="438"/>
    <n v="1519538400"/>
    <d v="2018-02-25T06:00:00"/>
    <b v="0"/>
    <b v="0"/>
    <s v="theater/plays"/>
    <x v="3"/>
    <s v="plays"/>
  </r>
  <r>
    <x v="1"/>
    <n v="80"/>
    <m/>
    <s v="US"/>
    <s v="USD"/>
    <n v="1517032800"/>
    <x v="439"/>
    <n v="1517810400"/>
    <d v="2018-02-05T06:00:00"/>
    <b v="0"/>
    <b v="0"/>
    <s v="publishing/translations"/>
    <x v="5"/>
    <s v="translations"/>
  </r>
  <r>
    <x v="1"/>
    <n v="42"/>
    <m/>
    <s v="US"/>
    <s v="USD"/>
    <n v="1368594000"/>
    <x v="440"/>
    <n v="1370581200"/>
    <d v="2013-06-07T05:00:00"/>
    <b v="0"/>
    <b v="1"/>
    <s v="technology/wearables"/>
    <x v="2"/>
    <s v="wearables"/>
  </r>
  <r>
    <x v="1"/>
    <n v="139"/>
    <m/>
    <s v="CA"/>
    <s v="CAD"/>
    <n v="1448258400"/>
    <x v="441"/>
    <n v="1448863200"/>
    <d v="2015-11-30T06:00:00"/>
    <b v="0"/>
    <b v="1"/>
    <s v="technology/web"/>
    <x v="2"/>
    <s v="web"/>
  </r>
  <r>
    <x v="0"/>
    <n v="16"/>
    <m/>
    <s v="US"/>
    <s v="USD"/>
    <n v="1555218000"/>
    <x v="442"/>
    <n v="1556600400"/>
    <d v="2019-04-30T05:00:00"/>
    <b v="0"/>
    <b v="0"/>
    <s v="theater/plays"/>
    <x v="3"/>
    <s v="plays"/>
  </r>
  <r>
    <x v="1"/>
    <n v="159"/>
    <m/>
    <s v="US"/>
    <s v="USD"/>
    <n v="1431925200"/>
    <x v="443"/>
    <n v="1432098000"/>
    <d v="2015-05-20T05:00:00"/>
    <b v="0"/>
    <b v="0"/>
    <s v="film &amp; video/drama"/>
    <x v="4"/>
    <s v="drama"/>
  </r>
  <r>
    <x v="1"/>
    <n v="381"/>
    <m/>
    <s v="US"/>
    <s v="USD"/>
    <n v="1481522400"/>
    <x v="315"/>
    <n v="1482127200"/>
    <d v="2016-12-19T06:00:00"/>
    <b v="0"/>
    <b v="0"/>
    <s v="technology/wearables"/>
    <x v="2"/>
    <s v="wearables"/>
  </r>
  <r>
    <x v="1"/>
    <n v="194"/>
    <m/>
    <s v="GB"/>
    <s v="GBP"/>
    <n v="1335934800"/>
    <x v="444"/>
    <n v="1335934800"/>
    <d v="2012-05-02T05:00:00"/>
    <b v="0"/>
    <b v="1"/>
    <s v="food/food trucks"/>
    <x v="0"/>
    <s v="food trucks"/>
  </r>
  <r>
    <x v="0"/>
    <n v="575"/>
    <m/>
    <s v="US"/>
    <s v="USD"/>
    <n v="1552280400"/>
    <x v="445"/>
    <n v="1556946000"/>
    <d v="2019-05-04T05:00:00"/>
    <b v="0"/>
    <b v="0"/>
    <s v="music/rock"/>
    <x v="1"/>
    <s v="rock"/>
  </r>
  <r>
    <x v="1"/>
    <n v="106"/>
    <m/>
    <s v="US"/>
    <s v="USD"/>
    <n v="1529989200"/>
    <x v="446"/>
    <n v="1530075600"/>
    <d v="2018-06-27T05:00:00"/>
    <b v="0"/>
    <b v="0"/>
    <s v="music/electric music"/>
    <x v="1"/>
    <s v="electric music"/>
  </r>
  <r>
    <x v="1"/>
    <n v="142"/>
    <m/>
    <s v="US"/>
    <s v="USD"/>
    <n v="1418709600"/>
    <x v="447"/>
    <n v="1418796000"/>
    <d v="2014-12-17T06:00:00"/>
    <b v="0"/>
    <b v="0"/>
    <s v="film &amp; video/television"/>
    <x v="4"/>
    <s v="television"/>
  </r>
  <r>
    <x v="1"/>
    <n v="211"/>
    <m/>
    <s v="US"/>
    <s v="USD"/>
    <n v="1372136400"/>
    <x v="448"/>
    <n v="1372482000"/>
    <d v="2013-06-29T05:00:00"/>
    <b v="0"/>
    <b v="1"/>
    <s v="publishing/translations"/>
    <x v="5"/>
    <s v="translations"/>
  </r>
  <r>
    <x v="0"/>
    <n v="1120"/>
    <m/>
    <s v="US"/>
    <s v="USD"/>
    <n v="1533877200"/>
    <x v="342"/>
    <n v="1534395600"/>
    <d v="2018-08-16T05:00:00"/>
    <b v="0"/>
    <b v="0"/>
    <s v="publishing/fiction"/>
    <x v="5"/>
    <s v="fiction"/>
  </r>
  <r>
    <x v="0"/>
    <n v="113"/>
    <m/>
    <s v="US"/>
    <s v="USD"/>
    <n v="1309064400"/>
    <x v="449"/>
    <n v="1311397200"/>
    <d v="2011-07-23T05:00:00"/>
    <b v="0"/>
    <b v="0"/>
    <s v="film &amp; video/science fiction"/>
    <x v="4"/>
    <s v="science fiction"/>
  </r>
  <r>
    <x v="1"/>
    <n v="2756"/>
    <m/>
    <s v="US"/>
    <s v="USD"/>
    <n v="1425877200"/>
    <x v="450"/>
    <n v="1426914000"/>
    <d v="2015-03-21T05:00:00"/>
    <b v="0"/>
    <b v="0"/>
    <s v="technology/wearables"/>
    <x v="2"/>
    <s v="wearables"/>
  </r>
  <r>
    <x v="1"/>
    <n v="173"/>
    <m/>
    <s v="GB"/>
    <s v="GBP"/>
    <n v="1501304400"/>
    <x v="451"/>
    <n v="1501477200"/>
    <d v="2017-07-31T05:00:00"/>
    <b v="0"/>
    <b v="0"/>
    <s v="food/food trucks"/>
    <x v="0"/>
    <s v="food trucks"/>
  </r>
  <r>
    <x v="1"/>
    <n v="87"/>
    <m/>
    <s v="US"/>
    <s v="USD"/>
    <n v="1268287200"/>
    <x v="452"/>
    <n v="1269061200"/>
    <d v="2010-03-20T05:00:00"/>
    <b v="0"/>
    <b v="1"/>
    <s v="photography/photography books"/>
    <x v="7"/>
    <s v="photography books"/>
  </r>
  <r>
    <x v="0"/>
    <n v="1538"/>
    <m/>
    <s v="US"/>
    <s v="USD"/>
    <n v="1412139600"/>
    <x v="453"/>
    <n v="1415772000"/>
    <d v="2014-11-12T06:00:00"/>
    <b v="0"/>
    <b v="1"/>
    <s v="theater/plays"/>
    <x v="3"/>
    <s v="plays"/>
  </r>
  <r>
    <x v="0"/>
    <n v="9"/>
    <m/>
    <s v="US"/>
    <s v="USD"/>
    <n v="1330063200"/>
    <x v="454"/>
    <n v="1331013600"/>
    <d v="2012-03-06T06:00:00"/>
    <b v="0"/>
    <b v="1"/>
    <s v="publishing/fiction"/>
    <x v="5"/>
    <s v="fiction"/>
  </r>
  <r>
    <x v="0"/>
    <n v="554"/>
    <m/>
    <s v="US"/>
    <s v="USD"/>
    <n v="1576130400"/>
    <x v="455"/>
    <n v="1576735200"/>
    <d v="2019-12-19T06:00:00"/>
    <b v="0"/>
    <b v="0"/>
    <s v="theater/plays"/>
    <x v="3"/>
    <s v="plays"/>
  </r>
  <r>
    <x v="1"/>
    <n v="1572"/>
    <m/>
    <s v="GB"/>
    <s v="GBP"/>
    <n v="1407128400"/>
    <x v="456"/>
    <n v="1411362000"/>
    <d v="2014-09-22T05:00:00"/>
    <b v="0"/>
    <b v="1"/>
    <s v="food/food trucks"/>
    <x v="0"/>
    <s v="food trucks"/>
  </r>
  <r>
    <x v="0"/>
    <n v="648"/>
    <m/>
    <s v="GB"/>
    <s v="GBP"/>
    <n v="1560142800"/>
    <x v="457"/>
    <n v="1563685200"/>
    <d v="2019-07-21T05:00:00"/>
    <b v="0"/>
    <b v="0"/>
    <s v="theater/plays"/>
    <x v="3"/>
    <s v="plays"/>
  </r>
  <r>
    <x v="0"/>
    <n v="21"/>
    <m/>
    <s v="GB"/>
    <s v="GBP"/>
    <n v="1520575200"/>
    <x v="458"/>
    <n v="1521867600"/>
    <d v="2018-03-24T05:00:00"/>
    <b v="0"/>
    <b v="1"/>
    <s v="publishing/translations"/>
    <x v="5"/>
    <s v="translations"/>
  </r>
  <r>
    <x v="1"/>
    <n v="2346"/>
    <m/>
    <s v="US"/>
    <s v="USD"/>
    <n v="1492664400"/>
    <x v="459"/>
    <n v="1495515600"/>
    <d v="2017-05-23T05:00:00"/>
    <b v="0"/>
    <b v="0"/>
    <s v="theater/plays"/>
    <x v="3"/>
    <s v="plays"/>
  </r>
  <r>
    <x v="1"/>
    <n v="115"/>
    <m/>
    <s v="US"/>
    <s v="USD"/>
    <n v="1454479200"/>
    <x v="460"/>
    <n v="1455948000"/>
    <d v="2016-02-20T06:00:00"/>
    <b v="0"/>
    <b v="0"/>
    <s v="theater/plays"/>
    <x v="3"/>
    <s v="plays"/>
  </r>
  <r>
    <x v="1"/>
    <n v="85"/>
    <m/>
    <s v="IT"/>
    <s v="EUR"/>
    <n v="1281934800"/>
    <x v="461"/>
    <n v="1282366800"/>
    <d v="2010-08-21T05:00:00"/>
    <b v="0"/>
    <b v="0"/>
    <s v="technology/wearables"/>
    <x v="2"/>
    <s v="wearables"/>
  </r>
  <r>
    <x v="1"/>
    <n v="144"/>
    <m/>
    <s v="US"/>
    <s v="USD"/>
    <n v="1573970400"/>
    <x v="462"/>
    <n v="1574575200"/>
    <d v="2019-11-24T06:00:00"/>
    <b v="0"/>
    <b v="0"/>
    <s v="journalism/audio"/>
    <x v="8"/>
    <s v="audio"/>
  </r>
  <r>
    <x v="1"/>
    <n v="2443"/>
    <m/>
    <s v="US"/>
    <s v="USD"/>
    <n v="1372654800"/>
    <x v="463"/>
    <n v="1374901200"/>
    <d v="2013-07-27T05:00:00"/>
    <b v="0"/>
    <b v="1"/>
    <s v="food/food trucks"/>
    <x v="0"/>
    <s v="food trucks"/>
  </r>
  <r>
    <x v="3"/>
    <n v="595"/>
    <m/>
    <s v="US"/>
    <s v="USD"/>
    <n v="1275886800"/>
    <x v="464"/>
    <n v="1278910800"/>
    <d v="2010-07-12T05:00:00"/>
    <b v="1"/>
    <b v="1"/>
    <s v="film &amp; video/shorts"/>
    <x v="4"/>
    <s v="shorts"/>
  </r>
  <r>
    <x v="1"/>
    <n v="64"/>
    <m/>
    <s v="US"/>
    <s v="USD"/>
    <n v="1561784400"/>
    <x v="465"/>
    <n v="1562907600"/>
    <d v="2019-07-12T05:00:00"/>
    <b v="0"/>
    <b v="0"/>
    <s v="photography/photography books"/>
    <x v="7"/>
    <s v="photography books"/>
  </r>
  <r>
    <x v="1"/>
    <n v="268"/>
    <m/>
    <s v="US"/>
    <s v="USD"/>
    <n v="1332392400"/>
    <x v="466"/>
    <n v="1332478800"/>
    <d v="2012-03-23T05:00:00"/>
    <b v="0"/>
    <b v="0"/>
    <s v="technology/wearables"/>
    <x v="2"/>
    <s v="wearables"/>
  </r>
  <r>
    <x v="1"/>
    <n v="195"/>
    <m/>
    <s v="DK"/>
    <s v="DKK"/>
    <n v="1402376400"/>
    <x v="467"/>
    <n v="1402722000"/>
    <d v="2014-06-14T05:00:00"/>
    <b v="0"/>
    <b v="0"/>
    <s v="theater/plays"/>
    <x v="3"/>
    <s v="plays"/>
  </r>
  <r>
    <x v="0"/>
    <n v="54"/>
    <m/>
    <s v="US"/>
    <s v="USD"/>
    <n v="1495342800"/>
    <x v="468"/>
    <n v="1496811600"/>
    <d v="2017-06-07T05:00:00"/>
    <b v="0"/>
    <b v="0"/>
    <s v="film &amp; video/animation"/>
    <x v="4"/>
    <s v="animation"/>
  </r>
  <r>
    <x v="0"/>
    <n v="120"/>
    <m/>
    <s v="US"/>
    <s v="USD"/>
    <n v="1482213600"/>
    <x v="469"/>
    <n v="1482213600"/>
    <d v="2016-12-20T06:00:00"/>
    <b v="0"/>
    <b v="1"/>
    <s v="technology/wearables"/>
    <x v="2"/>
    <s v="wearables"/>
  </r>
  <r>
    <x v="0"/>
    <n v="579"/>
    <m/>
    <s v="DK"/>
    <s v="DKK"/>
    <n v="1420092000"/>
    <x v="470"/>
    <n v="1420264800"/>
    <d v="2015-01-03T06:00:00"/>
    <b v="0"/>
    <b v="0"/>
    <s v="technology/web"/>
    <x v="2"/>
    <s v="web"/>
  </r>
  <r>
    <x v="0"/>
    <n v="2072"/>
    <m/>
    <s v="US"/>
    <s v="USD"/>
    <n v="1458018000"/>
    <x v="471"/>
    <n v="1458450000"/>
    <d v="2016-03-20T05:00:00"/>
    <b v="0"/>
    <b v="1"/>
    <s v="film &amp; video/documentary"/>
    <x v="4"/>
    <s v="documentary"/>
  </r>
  <r>
    <x v="0"/>
    <n v="0"/>
    <m/>
    <s v="US"/>
    <s v="USD"/>
    <n v="1367384400"/>
    <x v="472"/>
    <n v="1369803600"/>
    <d v="2013-05-29T05:00:00"/>
    <b v="0"/>
    <b v="1"/>
    <s v="theater/plays"/>
    <x v="3"/>
    <s v="plays"/>
  </r>
  <r>
    <x v="0"/>
    <n v="1796"/>
    <m/>
    <s v="US"/>
    <s v="USD"/>
    <n v="1363064400"/>
    <x v="473"/>
    <n v="1363237200"/>
    <d v="2013-03-14T05:00:00"/>
    <b v="0"/>
    <b v="0"/>
    <s v="film &amp; video/documentary"/>
    <x v="4"/>
    <s v="documentary"/>
  </r>
  <r>
    <x v="1"/>
    <n v="186"/>
    <m/>
    <s v="AU"/>
    <s v="AUD"/>
    <n v="1343365200"/>
    <x v="474"/>
    <n v="1345870800"/>
    <d v="2012-08-25T05:00:00"/>
    <b v="0"/>
    <b v="1"/>
    <s v="games/video games"/>
    <x v="6"/>
    <s v="video games"/>
  </r>
  <r>
    <x v="1"/>
    <n v="460"/>
    <m/>
    <s v="US"/>
    <s v="USD"/>
    <n v="1435726800"/>
    <x v="72"/>
    <n v="1437454800"/>
    <d v="2015-07-21T05:00:00"/>
    <b v="0"/>
    <b v="0"/>
    <s v="film &amp; video/drama"/>
    <x v="4"/>
    <s v="drama"/>
  </r>
  <r>
    <x v="0"/>
    <n v="62"/>
    <m/>
    <s v="IT"/>
    <s v="EUR"/>
    <n v="1431925200"/>
    <x v="443"/>
    <n v="1432011600"/>
    <d v="2015-05-19T05:00:00"/>
    <b v="0"/>
    <b v="0"/>
    <s v="music/rock"/>
    <x v="1"/>
    <s v="rock"/>
  </r>
  <r>
    <x v="0"/>
    <n v="347"/>
    <m/>
    <s v="US"/>
    <s v="USD"/>
    <n v="1362722400"/>
    <x v="475"/>
    <n v="1366347600"/>
    <d v="2013-04-19T05:00:00"/>
    <b v="0"/>
    <b v="1"/>
    <s v="publishing/radio &amp; podcasts"/>
    <x v="5"/>
    <s v="radio &amp; podcasts"/>
  </r>
  <r>
    <x v="1"/>
    <n v="2528"/>
    <m/>
    <s v="US"/>
    <s v="USD"/>
    <n v="1511416800"/>
    <x v="81"/>
    <n v="1512885600"/>
    <d v="2017-12-10T06:00:00"/>
    <b v="0"/>
    <b v="1"/>
    <s v="theater/plays"/>
    <x v="3"/>
    <s v="plays"/>
  </r>
  <r>
    <x v="0"/>
    <n v="19"/>
    <m/>
    <s v="US"/>
    <s v="USD"/>
    <n v="1365483600"/>
    <x v="476"/>
    <n v="1369717200"/>
    <d v="2013-05-28T05:00:00"/>
    <b v="0"/>
    <b v="1"/>
    <s v="technology/web"/>
    <x v="2"/>
    <s v="web"/>
  </r>
  <r>
    <x v="1"/>
    <n v="3657"/>
    <m/>
    <s v="US"/>
    <s v="USD"/>
    <n v="1532840400"/>
    <x v="192"/>
    <n v="1534654800"/>
    <d v="2018-08-19T05:00:00"/>
    <b v="0"/>
    <b v="0"/>
    <s v="theater/plays"/>
    <x v="3"/>
    <s v="plays"/>
  </r>
  <r>
    <x v="0"/>
    <n v="1258"/>
    <m/>
    <s v="US"/>
    <s v="USD"/>
    <n v="1336194000"/>
    <x v="477"/>
    <n v="1337058000"/>
    <d v="2012-05-15T05:00:00"/>
    <b v="0"/>
    <b v="0"/>
    <s v="theater/plays"/>
    <x v="3"/>
    <s v="plays"/>
  </r>
  <r>
    <x v="1"/>
    <n v="131"/>
    <m/>
    <s v="AU"/>
    <s v="AUD"/>
    <n v="1527742800"/>
    <x v="478"/>
    <n v="1529816400"/>
    <d v="2018-06-24T05:00:00"/>
    <b v="0"/>
    <b v="0"/>
    <s v="film &amp; video/drama"/>
    <x v="4"/>
    <s v="drama"/>
  </r>
  <r>
    <x v="0"/>
    <n v="362"/>
    <m/>
    <s v="US"/>
    <s v="USD"/>
    <n v="1564030800"/>
    <x v="479"/>
    <n v="1564894800"/>
    <d v="2019-08-04T05:00:00"/>
    <b v="0"/>
    <b v="0"/>
    <s v="theater/plays"/>
    <x v="3"/>
    <s v="plays"/>
  </r>
  <r>
    <x v="1"/>
    <n v="239"/>
    <m/>
    <s v="US"/>
    <s v="USD"/>
    <n v="1404536400"/>
    <x v="480"/>
    <n v="1404622800"/>
    <d v="2014-07-06T05:00:00"/>
    <b v="0"/>
    <b v="1"/>
    <s v="games/video games"/>
    <x v="6"/>
    <s v="video games"/>
  </r>
  <r>
    <x v="3"/>
    <n v="35"/>
    <m/>
    <s v="US"/>
    <s v="USD"/>
    <n v="1284008400"/>
    <x v="180"/>
    <n v="1284181200"/>
    <d v="2010-09-11T05:00:00"/>
    <b v="0"/>
    <b v="0"/>
    <s v="film &amp; video/television"/>
    <x v="4"/>
    <s v="television"/>
  </r>
  <r>
    <x v="3"/>
    <n v="528"/>
    <m/>
    <s v="CH"/>
    <s v="CHF"/>
    <n v="1386309600"/>
    <x v="481"/>
    <n v="1386741600"/>
    <d v="2013-12-11T06:00:00"/>
    <b v="0"/>
    <b v="1"/>
    <s v="music/rock"/>
    <x v="1"/>
    <s v="rock"/>
  </r>
  <r>
    <x v="0"/>
    <n v="133"/>
    <m/>
    <s v="CA"/>
    <s v="CAD"/>
    <n v="1324620000"/>
    <x v="482"/>
    <n v="1324792800"/>
    <d v="2011-12-25T06:00:00"/>
    <b v="0"/>
    <b v="1"/>
    <s v="theater/plays"/>
    <x v="3"/>
    <s v="plays"/>
  </r>
  <r>
    <x v="0"/>
    <n v="846"/>
    <m/>
    <s v="US"/>
    <s v="USD"/>
    <n v="1281070800"/>
    <x v="194"/>
    <n v="1284354000"/>
    <d v="2010-09-13T05:00:00"/>
    <b v="0"/>
    <b v="0"/>
    <s v="publishing/nonfiction"/>
    <x v="5"/>
    <s v="nonfiction"/>
  </r>
  <r>
    <x v="1"/>
    <n v="78"/>
    <m/>
    <s v="US"/>
    <s v="USD"/>
    <n v="1493960400"/>
    <x v="483"/>
    <n v="1494392400"/>
    <d v="2017-05-10T05:00:00"/>
    <b v="0"/>
    <b v="0"/>
    <s v="food/food trucks"/>
    <x v="0"/>
    <s v="food trucks"/>
  </r>
  <r>
    <x v="0"/>
    <n v="10"/>
    <m/>
    <s v="US"/>
    <s v="USD"/>
    <n v="1519365600"/>
    <x v="484"/>
    <n v="1519538400"/>
    <d v="2018-02-25T06:00:00"/>
    <b v="0"/>
    <b v="1"/>
    <s v="film &amp; video/animation"/>
    <x v="4"/>
    <s v="animation"/>
  </r>
  <r>
    <x v="1"/>
    <n v="1773"/>
    <m/>
    <s v="US"/>
    <s v="USD"/>
    <n v="1420696800"/>
    <x v="355"/>
    <n v="1421906400"/>
    <d v="2015-01-22T06:00:00"/>
    <b v="0"/>
    <b v="1"/>
    <s v="music/rock"/>
    <x v="1"/>
    <s v="rock"/>
  </r>
  <r>
    <x v="1"/>
    <n v="32"/>
    <m/>
    <s v="US"/>
    <s v="USD"/>
    <n v="1555650000"/>
    <x v="485"/>
    <n v="1555909200"/>
    <d v="2019-04-22T05:00:00"/>
    <b v="0"/>
    <b v="0"/>
    <s v="theater/plays"/>
    <x v="3"/>
    <s v="plays"/>
  </r>
  <r>
    <x v="1"/>
    <n v="369"/>
    <m/>
    <s v="US"/>
    <s v="USD"/>
    <n v="1471928400"/>
    <x v="486"/>
    <n v="1472446800"/>
    <d v="2016-08-29T05:00:00"/>
    <b v="0"/>
    <b v="1"/>
    <s v="film &amp; video/drama"/>
    <x v="4"/>
    <s v="drama"/>
  </r>
  <r>
    <x v="0"/>
    <n v="191"/>
    <m/>
    <s v="US"/>
    <s v="USD"/>
    <n v="1341291600"/>
    <x v="487"/>
    <n v="1342328400"/>
    <d v="2012-07-15T05:00:00"/>
    <b v="0"/>
    <b v="0"/>
    <s v="film &amp; video/shorts"/>
    <x v="4"/>
    <s v="shorts"/>
  </r>
  <r>
    <x v="1"/>
    <n v="89"/>
    <m/>
    <s v="US"/>
    <s v="USD"/>
    <n v="1267682400"/>
    <x v="488"/>
    <n v="1268114400"/>
    <d v="2010-03-09T06:00:00"/>
    <b v="0"/>
    <b v="0"/>
    <s v="film &amp; video/shorts"/>
    <x v="4"/>
    <s v="shorts"/>
  </r>
  <r>
    <x v="0"/>
    <n v="1979"/>
    <m/>
    <s v="US"/>
    <s v="USD"/>
    <n v="1272258000"/>
    <x v="489"/>
    <n v="1273381200"/>
    <d v="2010-05-09T05:00:00"/>
    <b v="0"/>
    <b v="0"/>
    <s v="theater/plays"/>
    <x v="3"/>
    <s v="plays"/>
  </r>
  <r>
    <x v="0"/>
    <n v="63"/>
    <m/>
    <s v="US"/>
    <s v="USD"/>
    <n v="1290492000"/>
    <x v="490"/>
    <n v="1290837600"/>
    <d v="2010-11-27T06:00:00"/>
    <b v="0"/>
    <b v="0"/>
    <s v="technology/wearables"/>
    <x v="2"/>
    <s v="wearables"/>
  </r>
  <r>
    <x v="1"/>
    <n v="147"/>
    <m/>
    <s v="US"/>
    <s v="USD"/>
    <n v="1451109600"/>
    <x v="312"/>
    <n v="1454306400"/>
    <d v="2016-02-01T06:00:00"/>
    <b v="0"/>
    <b v="1"/>
    <s v="theater/plays"/>
    <x v="3"/>
    <s v="plays"/>
  </r>
  <r>
    <x v="0"/>
    <n v="6080"/>
    <m/>
    <s v="CA"/>
    <s v="CAD"/>
    <n v="1454652000"/>
    <x v="491"/>
    <n v="1457762400"/>
    <d v="2016-03-12T06:00:00"/>
    <b v="0"/>
    <b v="0"/>
    <s v="film &amp; video/animation"/>
    <x v="4"/>
    <s v="animation"/>
  </r>
  <r>
    <x v="0"/>
    <n v="80"/>
    <m/>
    <s v="GB"/>
    <s v="GBP"/>
    <n v="1385186400"/>
    <x v="492"/>
    <n v="1389074400"/>
    <d v="2014-01-07T06:00:00"/>
    <b v="0"/>
    <b v="0"/>
    <s v="music/indie rock"/>
    <x v="1"/>
    <s v="indie rock"/>
  </r>
  <r>
    <x v="0"/>
    <n v="9"/>
    <m/>
    <s v="US"/>
    <s v="USD"/>
    <n v="1399698000"/>
    <x v="493"/>
    <n v="1402117200"/>
    <d v="2014-06-07T05:00:00"/>
    <b v="0"/>
    <b v="0"/>
    <s v="games/video games"/>
    <x v="6"/>
    <s v="video games"/>
  </r>
  <r>
    <x v="0"/>
    <n v="1784"/>
    <m/>
    <s v="US"/>
    <s v="USD"/>
    <n v="1283230800"/>
    <x v="494"/>
    <n v="1284440400"/>
    <d v="2010-09-14T05:00:00"/>
    <b v="0"/>
    <b v="1"/>
    <s v="publishing/fiction"/>
    <x v="5"/>
    <s v="fiction"/>
  </r>
  <r>
    <x v="2"/>
    <n v="3640"/>
    <m/>
    <s v="CH"/>
    <s v="CHF"/>
    <n v="1384149600"/>
    <x v="495"/>
    <n v="1388988000"/>
    <d v="2014-01-06T06:00:00"/>
    <b v="0"/>
    <b v="0"/>
    <s v="games/video games"/>
    <x v="6"/>
    <s v="video games"/>
  </r>
  <r>
    <x v="1"/>
    <n v="126"/>
    <m/>
    <s v="CA"/>
    <s v="CAD"/>
    <n v="1516860000"/>
    <x v="496"/>
    <n v="1516946400"/>
    <d v="2018-01-26T06:00:00"/>
    <b v="0"/>
    <b v="0"/>
    <s v="theater/plays"/>
    <x v="3"/>
    <s v="plays"/>
  </r>
  <r>
    <x v="1"/>
    <n v="2218"/>
    <m/>
    <s v="GB"/>
    <s v="GBP"/>
    <n v="1374642000"/>
    <x v="497"/>
    <n v="1377752400"/>
    <d v="2013-08-29T05:00:00"/>
    <b v="0"/>
    <b v="0"/>
    <s v="music/indie rock"/>
    <x v="1"/>
    <s v="indie rock"/>
  </r>
  <r>
    <x v="0"/>
    <n v="243"/>
    <m/>
    <s v="US"/>
    <s v="USD"/>
    <n v="1534482000"/>
    <x v="498"/>
    <n v="1534568400"/>
    <d v="2018-08-18T05:00:00"/>
    <b v="0"/>
    <b v="1"/>
    <s v="film &amp; video/drama"/>
    <x v="4"/>
    <s v="drama"/>
  </r>
  <r>
    <x v="1"/>
    <n v="202"/>
    <m/>
    <s v="IT"/>
    <s v="EUR"/>
    <n v="1528434000"/>
    <x v="499"/>
    <n v="1528606800"/>
    <d v="2018-06-10T05:00:00"/>
    <b v="0"/>
    <b v="1"/>
    <s v="theater/plays"/>
    <x v="3"/>
    <s v="plays"/>
  </r>
  <r>
    <x v="1"/>
    <n v="140"/>
    <m/>
    <s v="IT"/>
    <s v="EUR"/>
    <n v="1282626000"/>
    <x v="500"/>
    <n v="1284872400"/>
    <d v="2010-09-19T05:00:00"/>
    <b v="0"/>
    <b v="0"/>
    <s v="publishing/fiction"/>
    <x v="5"/>
    <s v="fiction"/>
  </r>
  <r>
    <x v="1"/>
    <n v="1052"/>
    <m/>
    <s v="DK"/>
    <s v="DKK"/>
    <n v="1535605200"/>
    <x v="501"/>
    <n v="1537592400"/>
    <d v="2018-09-22T05:00:00"/>
    <b v="1"/>
    <b v="1"/>
    <s v="film &amp; video/documentary"/>
    <x v="4"/>
    <s v="documentary"/>
  </r>
  <r>
    <x v="0"/>
    <n v="1296"/>
    <m/>
    <s v="US"/>
    <s v="USD"/>
    <n v="1379826000"/>
    <x v="502"/>
    <n v="1381208400"/>
    <d v="2013-10-08T05:00:00"/>
    <b v="0"/>
    <b v="0"/>
    <s v="games/mobile games"/>
    <x v="6"/>
    <s v="mobile games"/>
  </r>
  <r>
    <x v="0"/>
    <n v="77"/>
    <m/>
    <s v="US"/>
    <s v="USD"/>
    <n v="1561957200"/>
    <x v="503"/>
    <n v="1562475600"/>
    <d v="2019-07-07T05:00:00"/>
    <b v="0"/>
    <b v="1"/>
    <s v="food/food trucks"/>
    <x v="0"/>
    <s v="food trucks"/>
  </r>
  <r>
    <x v="1"/>
    <n v="247"/>
    <m/>
    <s v="US"/>
    <s v="USD"/>
    <n v="1525496400"/>
    <x v="504"/>
    <n v="1527397200"/>
    <d v="2018-05-27T05:00:00"/>
    <b v="0"/>
    <b v="0"/>
    <s v="photography/photography books"/>
    <x v="7"/>
    <s v="photography books"/>
  </r>
  <r>
    <x v="0"/>
    <n v="395"/>
    <m/>
    <s v="IT"/>
    <s v="EUR"/>
    <n v="1433912400"/>
    <x v="505"/>
    <n v="1436158800"/>
    <d v="2015-07-06T05:00:00"/>
    <b v="0"/>
    <b v="0"/>
    <s v="games/mobile games"/>
    <x v="6"/>
    <s v="mobile games"/>
  </r>
  <r>
    <x v="0"/>
    <n v="49"/>
    <m/>
    <s v="GB"/>
    <s v="GBP"/>
    <n v="1453442400"/>
    <x v="506"/>
    <n v="1456034400"/>
    <d v="2016-02-21T06:00:00"/>
    <b v="0"/>
    <b v="0"/>
    <s v="music/indie rock"/>
    <x v="1"/>
    <s v="indie rock"/>
  </r>
  <r>
    <x v="0"/>
    <n v="180"/>
    <m/>
    <s v="US"/>
    <s v="USD"/>
    <n v="1378875600"/>
    <x v="507"/>
    <n v="1380171600"/>
    <d v="2013-09-26T05:00:00"/>
    <b v="0"/>
    <b v="0"/>
    <s v="games/video games"/>
    <x v="6"/>
    <s v="video games"/>
  </r>
  <r>
    <x v="1"/>
    <n v="84"/>
    <m/>
    <s v="US"/>
    <s v="USD"/>
    <n v="1452232800"/>
    <x v="508"/>
    <n v="1453356000"/>
    <d v="2016-01-21T06:00:00"/>
    <b v="0"/>
    <b v="0"/>
    <s v="music/rock"/>
    <x v="1"/>
    <s v="rock"/>
  </r>
  <r>
    <x v="0"/>
    <n v="2690"/>
    <m/>
    <s v="US"/>
    <s v="USD"/>
    <n v="1577253600"/>
    <x v="509"/>
    <n v="1578981600"/>
    <d v="2020-01-14T06:00:00"/>
    <b v="0"/>
    <b v="0"/>
    <s v="theater/plays"/>
    <x v="3"/>
    <s v="plays"/>
  </r>
  <r>
    <x v="1"/>
    <n v="88"/>
    <m/>
    <s v="US"/>
    <s v="USD"/>
    <n v="1537160400"/>
    <x v="510"/>
    <n v="1537419600"/>
    <d v="2018-09-20T05:00:00"/>
    <b v="0"/>
    <b v="1"/>
    <s v="theater/plays"/>
    <x v="3"/>
    <s v="plays"/>
  </r>
  <r>
    <x v="1"/>
    <n v="156"/>
    <m/>
    <s v="US"/>
    <s v="USD"/>
    <n v="1422165600"/>
    <x v="511"/>
    <n v="1423202400"/>
    <d v="2015-02-06T06:00:00"/>
    <b v="0"/>
    <b v="0"/>
    <s v="film &amp; video/drama"/>
    <x v="4"/>
    <s v="drama"/>
  </r>
  <r>
    <x v="1"/>
    <n v="2985"/>
    <m/>
    <s v="US"/>
    <s v="USD"/>
    <n v="1459486800"/>
    <x v="512"/>
    <n v="1460610000"/>
    <d v="2016-04-14T05:00:00"/>
    <b v="0"/>
    <b v="0"/>
    <s v="theater/plays"/>
    <x v="3"/>
    <s v="plays"/>
  </r>
  <r>
    <x v="1"/>
    <n v="762"/>
    <m/>
    <s v="US"/>
    <s v="USD"/>
    <n v="1369717200"/>
    <x v="513"/>
    <n v="1370494800"/>
    <d v="2013-06-06T05:00:00"/>
    <b v="0"/>
    <b v="0"/>
    <s v="technology/wearables"/>
    <x v="2"/>
    <s v="wearables"/>
  </r>
  <r>
    <x v="3"/>
    <n v="1"/>
    <m/>
    <s v="CH"/>
    <s v="CHF"/>
    <n v="1330495200"/>
    <x v="514"/>
    <n v="1332306000"/>
    <d v="2012-03-21T05:00:00"/>
    <b v="0"/>
    <b v="0"/>
    <s v="music/indie rock"/>
    <x v="1"/>
    <s v="indie rock"/>
  </r>
  <r>
    <x v="0"/>
    <n v="2779"/>
    <m/>
    <s v="AU"/>
    <s v="AUD"/>
    <n v="1419055200"/>
    <x v="515"/>
    <n v="1422511200"/>
    <d v="2015-01-29T06:00:00"/>
    <b v="0"/>
    <b v="1"/>
    <s v="technology/web"/>
    <x v="2"/>
    <s v="web"/>
  </r>
  <r>
    <x v="0"/>
    <n v="92"/>
    <m/>
    <s v="US"/>
    <s v="USD"/>
    <n v="1480140000"/>
    <x v="516"/>
    <n v="1480312800"/>
    <d v="2016-11-28T06:00:00"/>
    <b v="0"/>
    <b v="0"/>
    <s v="theater/plays"/>
    <x v="3"/>
    <s v="plays"/>
  </r>
  <r>
    <x v="0"/>
    <n v="1028"/>
    <m/>
    <s v="US"/>
    <s v="USD"/>
    <n v="1293948000"/>
    <x v="517"/>
    <n v="1294034400"/>
    <d v="2011-01-03T06:00:00"/>
    <b v="0"/>
    <b v="0"/>
    <s v="music/rock"/>
    <x v="1"/>
    <s v="rock"/>
  </r>
  <r>
    <x v="1"/>
    <n v="554"/>
    <m/>
    <s v="CA"/>
    <s v="CAD"/>
    <n v="1482127200"/>
    <x v="518"/>
    <n v="1482645600"/>
    <d v="2016-12-25T06:00:00"/>
    <b v="0"/>
    <b v="0"/>
    <s v="music/indie rock"/>
    <x v="1"/>
    <s v="indie rock"/>
  </r>
  <r>
    <x v="1"/>
    <n v="135"/>
    <m/>
    <s v="DK"/>
    <s v="DKK"/>
    <n v="1396414800"/>
    <x v="519"/>
    <n v="1399093200"/>
    <d v="2014-05-03T05:00:00"/>
    <b v="0"/>
    <b v="0"/>
    <s v="music/rock"/>
    <x v="1"/>
    <s v="rock"/>
  </r>
  <r>
    <x v="1"/>
    <n v="122"/>
    <m/>
    <s v="US"/>
    <s v="USD"/>
    <n v="1315285200"/>
    <x v="520"/>
    <n v="1315890000"/>
    <d v="2011-09-13T05:00:00"/>
    <b v="0"/>
    <b v="1"/>
    <s v="publishing/translations"/>
    <x v="5"/>
    <s v="translations"/>
  </r>
  <r>
    <x v="1"/>
    <n v="221"/>
    <m/>
    <s v="US"/>
    <s v="USD"/>
    <n v="1443762000"/>
    <x v="521"/>
    <n v="1444021200"/>
    <d v="2015-10-05T05:00:00"/>
    <b v="0"/>
    <b v="1"/>
    <s v="film &amp; video/science fiction"/>
    <x v="4"/>
    <s v="science fiction"/>
  </r>
  <r>
    <x v="1"/>
    <n v="126"/>
    <m/>
    <s v="US"/>
    <s v="USD"/>
    <n v="1456293600"/>
    <x v="522"/>
    <n v="1460005200"/>
    <d v="2016-04-07T05:00:00"/>
    <b v="0"/>
    <b v="0"/>
    <s v="theater/plays"/>
    <x v="3"/>
    <s v="plays"/>
  </r>
  <r>
    <x v="1"/>
    <n v="1022"/>
    <m/>
    <s v="US"/>
    <s v="USD"/>
    <n v="1470114000"/>
    <x v="523"/>
    <n v="1470718800"/>
    <d v="2016-08-09T05:00:00"/>
    <b v="0"/>
    <b v="0"/>
    <s v="theater/plays"/>
    <x v="3"/>
    <s v="plays"/>
  </r>
  <r>
    <x v="1"/>
    <n v="3177"/>
    <m/>
    <s v="US"/>
    <s v="USD"/>
    <n v="1321596000"/>
    <x v="524"/>
    <n v="1325052000"/>
    <d v="2011-12-28T06:00:00"/>
    <b v="0"/>
    <b v="0"/>
    <s v="film &amp; video/animation"/>
    <x v="4"/>
    <s v="animation"/>
  </r>
  <r>
    <x v="1"/>
    <n v="198"/>
    <m/>
    <s v="CH"/>
    <s v="CHF"/>
    <n v="1318827600"/>
    <x v="525"/>
    <n v="1319000400"/>
    <d v="2011-10-19T05:00:00"/>
    <b v="0"/>
    <b v="0"/>
    <s v="theater/plays"/>
    <x v="3"/>
    <s v="plays"/>
  </r>
  <r>
    <x v="0"/>
    <n v="26"/>
    <m/>
    <s v="CH"/>
    <s v="CHF"/>
    <n v="1552366800"/>
    <x v="188"/>
    <n v="1552539600"/>
    <d v="2019-03-14T05:00:00"/>
    <b v="0"/>
    <b v="0"/>
    <s v="music/rock"/>
    <x v="1"/>
    <s v="rock"/>
  </r>
  <r>
    <x v="1"/>
    <n v="85"/>
    <m/>
    <s v="AU"/>
    <s v="AUD"/>
    <n v="1542088800"/>
    <x v="526"/>
    <n v="1543816800"/>
    <d v="2018-12-03T06:00:00"/>
    <b v="0"/>
    <b v="0"/>
    <s v="film &amp; video/documentary"/>
    <x v="4"/>
    <s v="documentary"/>
  </r>
  <r>
    <x v="0"/>
    <n v="1790"/>
    <m/>
    <s v="US"/>
    <s v="USD"/>
    <n v="1426395600"/>
    <x v="527"/>
    <n v="1427086800"/>
    <d v="2015-03-23T05:00:00"/>
    <b v="0"/>
    <b v="0"/>
    <s v="theater/plays"/>
    <x v="3"/>
    <s v="plays"/>
  </r>
  <r>
    <x v="1"/>
    <n v="3596"/>
    <m/>
    <s v="US"/>
    <s v="USD"/>
    <n v="1321336800"/>
    <x v="528"/>
    <n v="1323064800"/>
    <d v="2011-12-05T06:00:00"/>
    <b v="0"/>
    <b v="0"/>
    <s v="theater/plays"/>
    <x v="3"/>
    <s v="plays"/>
  </r>
  <r>
    <x v="0"/>
    <n v="37"/>
    <m/>
    <s v="US"/>
    <s v="USD"/>
    <n v="1456293600"/>
    <x v="522"/>
    <n v="1458277200"/>
    <d v="2016-03-18T05:00:00"/>
    <b v="0"/>
    <b v="1"/>
    <s v="music/electric music"/>
    <x v="1"/>
    <s v="electric music"/>
  </r>
  <r>
    <x v="1"/>
    <n v="244"/>
    <m/>
    <s v="US"/>
    <s v="USD"/>
    <n v="1404968400"/>
    <x v="529"/>
    <n v="1405141200"/>
    <d v="2014-07-12T05:00:00"/>
    <b v="0"/>
    <b v="0"/>
    <s v="music/rock"/>
    <x v="1"/>
    <s v="rock"/>
  </r>
  <r>
    <x v="1"/>
    <n v="5180"/>
    <m/>
    <s v="US"/>
    <s v="USD"/>
    <n v="1279170000"/>
    <x v="530"/>
    <n v="1283058000"/>
    <d v="2010-08-29T05:00:00"/>
    <b v="0"/>
    <b v="0"/>
    <s v="theater/plays"/>
    <x v="3"/>
    <s v="plays"/>
  </r>
  <r>
    <x v="1"/>
    <n v="589"/>
    <m/>
    <s v="IT"/>
    <s v="EUR"/>
    <n v="1294725600"/>
    <x v="531"/>
    <n v="1295762400"/>
    <d v="2011-01-23T06:00:00"/>
    <b v="0"/>
    <b v="0"/>
    <s v="film &amp; video/animation"/>
    <x v="4"/>
    <s v="animation"/>
  </r>
  <r>
    <x v="1"/>
    <n v="2725"/>
    <m/>
    <s v="US"/>
    <s v="USD"/>
    <n v="1419055200"/>
    <x v="515"/>
    <n v="1419573600"/>
    <d v="2014-12-26T06:00:00"/>
    <b v="0"/>
    <b v="1"/>
    <s v="music/rock"/>
    <x v="1"/>
    <s v="rock"/>
  </r>
  <r>
    <x v="0"/>
    <n v="35"/>
    <m/>
    <s v="IT"/>
    <s v="EUR"/>
    <n v="1434690000"/>
    <x v="532"/>
    <n v="1438750800"/>
    <d v="2015-08-05T05:00:00"/>
    <b v="0"/>
    <b v="0"/>
    <s v="film &amp; video/shorts"/>
    <x v="4"/>
    <s v="shorts"/>
  </r>
  <r>
    <x v="3"/>
    <n v="94"/>
    <m/>
    <s v="US"/>
    <s v="USD"/>
    <n v="1443416400"/>
    <x v="533"/>
    <n v="1444798800"/>
    <d v="2015-10-14T05:00:00"/>
    <b v="0"/>
    <b v="1"/>
    <s v="music/rock"/>
    <x v="1"/>
    <s v="rock"/>
  </r>
  <r>
    <x v="1"/>
    <n v="300"/>
    <m/>
    <s v="US"/>
    <s v="USD"/>
    <n v="1399006800"/>
    <x v="409"/>
    <n v="1399179600"/>
    <d v="2014-05-04T05:00:00"/>
    <b v="0"/>
    <b v="0"/>
    <s v="journalism/audio"/>
    <x v="8"/>
    <s v="audio"/>
  </r>
  <r>
    <x v="1"/>
    <n v="144"/>
    <m/>
    <s v="US"/>
    <s v="USD"/>
    <n v="1575698400"/>
    <x v="534"/>
    <n v="1576562400"/>
    <d v="2019-12-17T06:00:00"/>
    <b v="0"/>
    <b v="1"/>
    <s v="food/food trucks"/>
    <x v="0"/>
    <s v="food trucks"/>
  </r>
  <r>
    <x v="0"/>
    <n v="558"/>
    <m/>
    <s v="US"/>
    <s v="USD"/>
    <n v="1400562000"/>
    <x v="53"/>
    <n v="1400821200"/>
    <d v="2014-05-23T05:00:00"/>
    <b v="0"/>
    <b v="1"/>
    <s v="theater/plays"/>
    <x v="3"/>
    <s v="plays"/>
  </r>
  <r>
    <x v="0"/>
    <n v="64"/>
    <m/>
    <s v="US"/>
    <s v="USD"/>
    <n v="1509512400"/>
    <x v="535"/>
    <n v="1510984800"/>
    <d v="2017-11-18T06:00:00"/>
    <b v="0"/>
    <b v="0"/>
    <s v="theater/plays"/>
    <x v="3"/>
    <s v="plays"/>
  </r>
  <r>
    <x v="3"/>
    <n v="37"/>
    <m/>
    <s v="US"/>
    <s v="USD"/>
    <n v="1299823200"/>
    <x v="536"/>
    <n v="1302066000"/>
    <d v="2011-04-06T05:00:00"/>
    <b v="0"/>
    <b v="0"/>
    <s v="music/jazz"/>
    <x v="1"/>
    <s v="jazz"/>
  </r>
  <r>
    <x v="0"/>
    <n v="245"/>
    <m/>
    <s v="US"/>
    <s v="USD"/>
    <n v="1322719200"/>
    <x v="537"/>
    <n v="1322978400"/>
    <d v="2011-12-04T06:00:00"/>
    <b v="0"/>
    <b v="0"/>
    <s v="film &amp; video/science fiction"/>
    <x v="4"/>
    <s v="science fiction"/>
  </r>
  <r>
    <x v="1"/>
    <n v="87"/>
    <m/>
    <s v="US"/>
    <s v="USD"/>
    <n v="1312693200"/>
    <x v="538"/>
    <n v="1313730000"/>
    <d v="2011-08-19T05:00:00"/>
    <b v="0"/>
    <b v="0"/>
    <s v="music/jazz"/>
    <x v="1"/>
    <s v="jazz"/>
  </r>
  <r>
    <x v="1"/>
    <n v="3116"/>
    <m/>
    <s v="US"/>
    <s v="USD"/>
    <n v="1393394400"/>
    <x v="539"/>
    <n v="1394085600"/>
    <d v="2014-03-06T06:00:00"/>
    <b v="0"/>
    <b v="0"/>
    <s v="theater/plays"/>
    <x v="3"/>
    <s v="plays"/>
  </r>
  <r>
    <x v="0"/>
    <n v="71"/>
    <m/>
    <s v="US"/>
    <s v="USD"/>
    <n v="1304053200"/>
    <x v="540"/>
    <n v="1305349200"/>
    <d v="2011-05-14T05:00:00"/>
    <b v="0"/>
    <b v="0"/>
    <s v="technology/web"/>
    <x v="2"/>
    <s v="web"/>
  </r>
  <r>
    <x v="0"/>
    <n v="42"/>
    <m/>
    <s v="US"/>
    <s v="USD"/>
    <n v="1433912400"/>
    <x v="505"/>
    <n v="1434344400"/>
    <d v="2015-06-15T05:00:00"/>
    <b v="0"/>
    <b v="1"/>
    <s v="games/video games"/>
    <x v="6"/>
    <s v="video games"/>
  </r>
  <r>
    <x v="1"/>
    <n v="909"/>
    <m/>
    <s v="US"/>
    <s v="USD"/>
    <n v="1329717600"/>
    <x v="541"/>
    <n v="1331186400"/>
    <d v="2012-03-08T06:00:00"/>
    <b v="0"/>
    <b v="0"/>
    <s v="film &amp; video/documentary"/>
    <x v="4"/>
    <s v="documentary"/>
  </r>
  <r>
    <x v="1"/>
    <n v="1613"/>
    <m/>
    <s v="US"/>
    <s v="USD"/>
    <n v="1335330000"/>
    <x v="542"/>
    <n v="1336539600"/>
    <d v="2012-05-09T05:00:00"/>
    <b v="0"/>
    <b v="0"/>
    <s v="technology/web"/>
    <x v="2"/>
    <s v="web"/>
  </r>
  <r>
    <x v="1"/>
    <n v="136"/>
    <m/>
    <s v="US"/>
    <s v="USD"/>
    <n v="1268888400"/>
    <x v="543"/>
    <n v="1269752400"/>
    <d v="2010-03-28T05:00:00"/>
    <b v="0"/>
    <b v="0"/>
    <s v="publishing/translations"/>
    <x v="5"/>
    <s v="translations"/>
  </r>
  <r>
    <x v="1"/>
    <n v="130"/>
    <m/>
    <s v="US"/>
    <s v="USD"/>
    <n v="1289973600"/>
    <x v="544"/>
    <n v="1291615200"/>
    <d v="2010-12-06T06:00:00"/>
    <b v="0"/>
    <b v="0"/>
    <s v="music/rock"/>
    <x v="1"/>
    <s v="rock"/>
  </r>
  <r>
    <x v="0"/>
    <n v="156"/>
    <m/>
    <s v="CA"/>
    <s v="CAD"/>
    <n v="1547877600"/>
    <x v="35"/>
    <n v="1552366800"/>
    <d v="2019-03-12T05:00:00"/>
    <b v="0"/>
    <b v="1"/>
    <s v="food/food trucks"/>
    <x v="0"/>
    <s v="food trucks"/>
  </r>
  <r>
    <x v="0"/>
    <n v="1368"/>
    <m/>
    <s v="GB"/>
    <s v="GBP"/>
    <n v="1269493200"/>
    <x v="152"/>
    <n v="1272171600"/>
    <d v="2010-04-25T05:00:00"/>
    <b v="0"/>
    <b v="0"/>
    <s v="theater/plays"/>
    <x v="3"/>
    <s v="plays"/>
  </r>
  <r>
    <x v="0"/>
    <n v="102"/>
    <m/>
    <s v="US"/>
    <s v="USD"/>
    <n v="1436072400"/>
    <x v="545"/>
    <n v="1436677200"/>
    <d v="2015-07-12T05:00:00"/>
    <b v="0"/>
    <b v="0"/>
    <s v="film &amp; video/documentary"/>
    <x v="4"/>
    <s v="documentary"/>
  </r>
  <r>
    <x v="0"/>
    <n v="86"/>
    <m/>
    <s v="AU"/>
    <s v="AUD"/>
    <n v="1419141600"/>
    <x v="546"/>
    <n v="1420092000"/>
    <d v="2015-01-01T06:00:00"/>
    <b v="0"/>
    <b v="0"/>
    <s v="publishing/radio &amp; podcasts"/>
    <x v="5"/>
    <s v="radio &amp; podcasts"/>
  </r>
  <r>
    <x v="1"/>
    <n v="102"/>
    <m/>
    <s v="US"/>
    <s v="USD"/>
    <n v="1279083600"/>
    <x v="547"/>
    <n v="1279947600"/>
    <d v="2010-07-24T05:00:00"/>
    <b v="0"/>
    <b v="0"/>
    <s v="games/video games"/>
    <x v="6"/>
    <s v="video games"/>
  </r>
  <r>
    <x v="0"/>
    <n v="253"/>
    <m/>
    <s v="US"/>
    <s v="USD"/>
    <n v="1401426000"/>
    <x v="548"/>
    <n v="1402203600"/>
    <d v="2014-06-08T05:00:00"/>
    <b v="0"/>
    <b v="0"/>
    <s v="theater/plays"/>
    <x v="3"/>
    <s v="plays"/>
  </r>
  <r>
    <x v="1"/>
    <n v="4006"/>
    <m/>
    <s v="US"/>
    <s v="USD"/>
    <n v="1395810000"/>
    <x v="549"/>
    <n v="1396933200"/>
    <d v="2014-04-08T05:00:00"/>
    <b v="0"/>
    <b v="0"/>
    <s v="film &amp; video/animation"/>
    <x v="4"/>
    <s v="animation"/>
  </r>
  <r>
    <x v="0"/>
    <n v="157"/>
    <m/>
    <s v="US"/>
    <s v="USD"/>
    <n v="1467003600"/>
    <x v="550"/>
    <n v="1467262800"/>
    <d v="2016-06-30T05:00:00"/>
    <b v="0"/>
    <b v="1"/>
    <s v="theater/plays"/>
    <x v="3"/>
    <s v="plays"/>
  </r>
  <r>
    <x v="1"/>
    <n v="1629"/>
    <m/>
    <s v="US"/>
    <s v="USD"/>
    <n v="1268715600"/>
    <x v="551"/>
    <n v="1270530000"/>
    <d v="2010-04-06T05:00:00"/>
    <b v="0"/>
    <b v="1"/>
    <s v="theater/plays"/>
    <x v="3"/>
    <s v="plays"/>
  </r>
  <r>
    <x v="0"/>
    <n v="183"/>
    <m/>
    <s v="US"/>
    <s v="USD"/>
    <n v="1457157600"/>
    <x v="552"/>
    <n v="1457762400"/>
    <d v="2016-03-12T06:00:00"/>
    <b v="0"/>
    <b v="1"/>
    <s v="film &amp; video/drama"/>
    <x v="4"/>
    <s v="drama"/>
  </r>
  <r>
    <x v="1"/>
    <n v="2188"/>
    <m/>
    <s v="US"/>
    <s v="USD"/>
    <n v="1573970400"/>
    <x v="462"/>
    <n v="1575525600"/>
    <d v="2019-12-05T06:00:00"/>
    <b v="0"/>
    <b v="0"/>
    <s v="theater/plays"/>
    <x v="3"/>
    <s v="plays"/>
  </r>
  <r>
    <x v="1"/>
    <n v="2409"/>
    <m/>
    <s v="IT"/>
    <s v="EUR"/>
    <n v="1276578000"/>
    <x v="553"/>
    <n v="1279083600"/>
    <d v="2010-07-14T05:00:00"/>
    <b v="0"/>
    <b v="0"/>
    <s v="music/rock"/>
    <x v="1"/>
    <s v="rock"/>
  </r>
  <r>
    <x v="0"/>
    <n v="82"/>
    <m/>
    <s v="DK"/>
    <s v="DKK"/>
    <n v="1423720800"/>
    <x v="554"/>
    <n v="1424412000"/>
    <d v="2015-02-20T06:00:00"/>
    <b v="0"/>
    <b v="0"/>
    <s v="film &amp; video/documentary"/>
    <x v="4"/>
    <s v="documentary"/>
  </r>
  <r>
    <x v="0"/>
    <n v="1"/>
    <m/>
    <s v="GB"/>
    <s v="GBP"/>
    <n v="1375160400"/>
    <x v="555"/>
    <n v="1376197200"/>
    <d v="2013-08-11T05:00:00"/>
    <b v="0"/>
    <b v="0"/>
    <s v="food/food trucks"/>
    <x v="0"/>
    <s v="food trucks"/>
  </r>
  <r>
    <x v="1"/>
    <n v="194"/>
    <m/>
    <s v="US"/>
    <s v="USD"/>
    <n v="1401426000"/>
    <x v="548"/>
    <n v="1402894800"/>
    <d v="2014-06-16T05:00:00"/>
    <b v="1"/>
    <b v="0"/>
    <s v="technology/wearables"/>
    <x v="2"/>
    <s v="wearables"/>
  </r>
  <r>
    <x v="1"/>
    <n v="1140"/>
    <m/>
    <s v="US"/>
    <s v="USD"/>
    <n v="1433480400"/>
    <x v="62"/>
    <n v="1434430800"/>
    <d v="2015-06-16T05:00:00"/>
    <b v="0"/>
    <b v="0"/>
    <s v="theater/plays"/>
    <x v="3"/>
    <s v="plays"/>
  </r>
  <r>
    <x v="1"/>
    <n v="102"/>
    <m/>
    <s v="US"/>
    <s v="USD"/>
    <n v="1555563600"/>
    <x v="556"/>
    <n v="1557896400"/>
    <d v="2019-05-15T05:00:00"/>
    <b v="0"/>
    <b v="0"/>
    <s v="theater/plays"/>
    <x v="3"/>
    <s v="plays"/>
  </r>
  <r>
    <x v="1"/>
    <n v="2857"/>
    <m/>
    <s v="US"/>
    <s v="USD"/>
    <n v="1295676000"/>
    <x v="557"/>
    <n v="1297490400"/>
    <d v="2011-02-12T06:00:00"/>
    <b v="0"/>
    <b v="0"/>
    <s v="theater/plays"/>
    <x v="3"/>
    <s v="plays"/>
  </r>
  <r>
    <x v="1"/>
    <n v="107"/>
    <m/>
    <s v="US"/>
    <s v="USD"/>
    <n v="1443848400"/>
    <x v="27"/>
    <n v="1447394400"/>
    <d v="2015-11-13T06:00:00"/>
    <b v="0"/>
    <b v="0"/>
    <s v="publishing/nonfiction"/>
    <x v="5"/>
    <s v="nonfiction"/>
  </r>
  <r>
    <x v="1"/>
    <n v="160"/>
    <m/>
    <s v="GB"/>
    <s v="GBP"/>
    <n v="1457330400"/>
    <x v="558"/>
    <n v="1458277200"/>
    <d v="2016-03-18T05:00:00"/>
    <b v="0"/>
    <b v="0"/>
    <s v="music/rock"/>
    <x v="1"/>
    <s v="rock"/>
  </r>
  <r>
    <x v="1"/>
    <n v="2230"/>
    <m/>
    <s v="US"/>
    <s v="USD"/>
    <n v="1395550800"/>
    <x v="559"/>
    <n v="1395723600"/>
    <d v="2014-03-25T05:00:00"/>
    <b v="0"/>
    <b v="0"/>
    <s v="food/food trucks"/>
    <x v="0"/>
    <s v="food trucks"/>
  </r>
  <r>
    <x v="1"/>
    <n v="316"/>
    <m/>
    <s v="US"/>
    <s v="USD"/>
    <n v="1551852000"/>
    <x v="426"/>
    <n v="1552197600"/>
    <d v="2019-03-10T06:00:00"/>
    <b v="0"/>
    <b v="1"/>
    <s v="music/jazz"/>
    <x v="1"/>
    <s v="jazz"/>
  </r>
  <r>
    <x v="1"/>
    <n v="117"/>
    <m/>
    <s v="US"/>
    <s v="USD"/>
    <n v="1547618400"/>
    <x v="560"/>
    <n v="1549087200"/>
    <d v="2019-02-02T06:00:00"/>
    <b v="0"/>
    <b v="0"/>
    <s v="film &amp; video/science fiction"/>
    <x v="4"/>
    <s v="science fiction"/>
  </r>
  <r>
    <x v="1"/>
    <n v="6406"/>
    <m/>
    <s v="US"/>
    <s v="USD"/>
    <n v="1355637600"/>
    <x v="561"/>
    <n v="1356847200"/>
    <d v="2012-12-30T06:00:00"/>
    <b v="0"/>
    <b v="0"/>
    <s v="theater/plays"/>
    <x v="3"/>
    <s v="plays"/>
  </r>
  <r>
    <x v="3"/>
    <n v="15"/>
    <m/>
    <s v="US"/>
    <s v="USD"/>
    <n v="1374728400"/>
    <x v="562"/>
    <n v="1375765200"/>
    <d v="2013-08-06T05:00:00"/>
    <b v="0"/>
    <b v="0"/>
    <s v="theater/plays"/>
    <x v="3"/>
    <s v="plays"/>
  </r>
  <r>
    <x v="1"/>
    <n v="192"/>
    <m/>
    <s v="US"/>
    <s v="USD"/>
    <n v="1287810000"/>
    <x v="563"/>
    <n v="1289800800"/>
    <d v="2010-11-15T06:00:00"/>
    <b v="0"/>
    <b v="0"/>
    <s v="music/electric music"/>
    <x v="1"/>
    <s v="electric music"/>
  </r>
  <r>
    <x v="1"/>
    <n v="26"/>
    <m/>
    <s v="CA"/>
    <s v="CAD"/>
    <n v="1503723600"/>
    <x v="564"/>
    <n v="1504501200"/>
    <d v="2017-09-04T05:00:00"/>
    <b v="0"/>
    <b v="0"/>
    <s v="theater/plays"/>
    <x v="3"/>
    <s v="plays"/>
  </r>
  <r>
    <x v="1"/>
    <n v="723"/>
    <m/>
    <s v="US"/>
    <s v="USD"/>
    <n v="1484114400"/>
    <x v="565"/>
    <n v="1485669600"/>
    <d v="2017-01-29T06:00:00"/>
    <b v="0"/>
    <b v="0"/>
    <s v="theater/plays"/>
    <x v="3"/>
    <s v="plays"/>
  </r>
  <r>
    <x v="1"/>
    <n v="170"/>
    <m/>
    <s v="IT"/>
    <s v="EUR"/>
    <n v="1461906000"/>
    <x v="566"/>
    <n v="1462770000"/>
    <d v="2016-05-09T05:00:00"/>
    <b v="0"/>
    <b v="0"/>
    <s v="theater/plays"/>
    <x v="3"/>
    <s v="plays"/>
  </r>
  <r>
    <x v="1"/>
    <n v="238"/>
    <m/>
    <s v="GB"/>
    <s v="GBP"/>
    <n v="1379653200"/>
    <x v="567"/>
    <n v="1379739600"/>
    <d v="2013-09-21T05:00:00"/>
    <b v="0"/>
    <b v="1"/>
    <s v="music/indie rock"/>
    <x v="1"/>
    <s v="indie rock"/>
  </r>
  <r>
    <x v="1"/>
    <n v="55"/>
    <m/>
    <s v="US"/>
    <s v="USD"/>
    <n v="1401858000"/>
    <x v="568"/>
    <n v="1402722000"/>
    <d v="2014-06-14T05:00:00"/>
    <b v="0"/>
    <b v="0"/>
    <s v="theater/plays"/>
    <x v="3"/>
    <s v="plays"/>
  </r>
  <r>
    <x v="0"/>
    <n v="1198"/>
    <m/>
    <s v="US"/>
    <s v="USD"/>
    <n v="1367470800"/>
    <x v="569"/>
    <n v="1369285200"/>
    <d v="2013-05-23T05:00:00"/>
    <b v="0"/>
    <b v="0"/>
    <s v="publishing/nonfiction"/>
    <x v="5"/>
    <s v="nonfiction"/>
  </r>
  <r>
    <x v="0"/>
    <n v="648"/>
    <m/>
    <s v="US"/>
    <s v="USD"/>
    <n v="1304658000"/>
    <x v="570"/>
    <n v="1304744400"/>
    <d v="2011-05-07T05:00:00"/>
    <b v="1"/>
    <b v="1"/>
    <s v="theater/plays"/>
    <x v="3"/>
    <s v="plays"/>
  </r>
  <r>
    <x v="1"/>
    <n v="128"/>
    <m/>
    <s v="AU"/>
    <s v="AUD"/>
    <n v="1467954000"/>
    <x v="571"/>
    <n v="1468299600"/>
    <d v="2016-07-12T05:00:00"/>
    <b v="0"/>
    <b v="0"/>
    <s v="photography/photography books"/>
    <x v="7"/>
    <s v="photography books"/>
  </r>
  <r>
    <x v="1"/>
    <n v="2144"/>
    <m/>
    <s v="US"/>
    <s v="USD"/>
    <n v="1473742800"/>
    <x v="572"/>
    <n v="1474174800"/>
    <d v="2016-09-18T05:00:00"/>
    <b v="0"/>
    <b v="0"/>
    <s v="theater/plays"/>
    <x v="3"/>
    <s v="plays"/>
  </r>
  <r>
    <x v="0"/>
    <n v="64"/>
    <m/>
    <s v="US"/>
    <s v="USD"/>
    <n v="1523768400"/>
    <x v="573"/>
    <n v="1526014800"/>
    <d v="2018-05-11T05:00:00"/>
    <b v="0"/>
    <b v="0"/>
    <s v="music/indie rock"/>
    <x v="1"/>
    <s v="indie rock"/>
  </r>
  <r>
    <x v="1"/>
    <n v="2693"/>
    <m/>
    <s v="GB"/>
    <s v="GBP"/>
    <n v="1437022800"/>
    <x v="574"/>
    <n v="1437454800"/>
    <d v="2015-07-21T05:00:00"/>
    <b v="0"/>
    <b v="0"/>
    <s v="theater/plays"/>
    <x v="3"/>
    <s v="plays"/>
  </r>
  <r>
    <x v="1"/>
    <n v="432"/>
    <m/>
    <s v="US"/>
    <s v="USD"/>
    <n v="1422165600"/>
    <x v="511"/>
    <n v="1422684000"/>
    <d v="2015-01-31T06:00:00"/>
    <b v="0"/>
    <b v="0"/>
    <s v="photography/photography books"/>
    <x v="7"/>
    <s v="photography books"/>
  </r>
  <r>
    <x v="0"/>
    <n v="62"/>
    <m/>
    <s v="US"/>
    <s v="USD"/>
    <n v="1580104800"/>
    <x v="575"/>
    <n v="1581314400"/>
    <d v="2020-02-10T06:00:00"/>
    <b v="0"/>
    <b v="0"/>
    <s v="theater/plays"/>
    <x v="3"/>
    <s v="plays"/>
  </r>
  <r>
    <x v="1"/>
    <n v="189"/>
    <m/>
    <s v="US"/>
    <s v="USD"/>
    <n v="1285650000"/>
    <x v="576"/>
    <n v="1286427600"/>
    <d v="2010-10-07T05:00:00"/>
    <b v="0"/>
    <b v="1"/>
    <s v="theater/plays"/>
    <x v="3"/>
    <s v="plays"/>
  </r>
  <r>
    <x v="1"/>
    <n v="154"/>
    <m/>
    <s v="GB"/>
    <s v="GBP"/>
    <n v="1276664400"/>
    <x v="577"/>
    <n v="1278738000"/>
    <d v="2010-07-10T05:00:00"/>
    <b v="1"/>
    <b v="0"/>
    <s v="food/food trucks"/>
    <x v="0"/>
    <s v="food trucks"/>
  </r>
  <r>
    <x v="1"/>
    <n v="96"/>
    <m/>
    <s v="US"/>
    <s v="USD"/>
    <n v="1286168400"/>
    <x v="578"/>
    <n v="1286427600"/>
    <d v="2010-10-07T05:00:00"/>
    <b v="0"/>
    <b v="0"/>
    <s v="music/indie rock"/>
    <x v="1"/>
    <s v="indie rock"/>
  </r>
  <r>
    <x v="0"/>
    <n v="750"/>
    <m/>
    <s v="US"/>
    <s v="USD"/>
    <n v="1467781200"/>
    <x v="579"/>
    <n v="1467954000"/>
    <d v="2016-07-08T05:00:00"/>
    <b v="0"/>
    <b v="1"/>
    <s v="theater/plays"/>
    <x v="3"/>
    <s v="plays"/>
  </r>
  <r>
    <x v="3"/>
    <n v="87"/>
    <m/>
    <s v="US"/>
    <s v="USD"/>
    <n v="1556686800"/>
    <x v="580"/>
    <n v="1557637200"/>
    <d v="2019-05-12T05:00:00"/>
    <b v="0"/>
    <b v="1"/>
    <s v="theater/plays"/>
    <x v="3"/>
    <s v="plays"/>
  </r>
  <r>
    <x v="1"/>
    <n v="3063"/>
    <m/>
    <s v="US"/>
    <s v="USD"/>
    <n v="1553576400"/>
    <x v="581"/>
    <n v="1553922000"/>
    <d v="2019-03-30T05:00:00"/>
    <b v="0"/>
    <b v="0"/>
    <s v="theater/plays"/>
    <x v="3"/>
    <s v="plays"/>
  </r>
  <r>
    <x v="2"/>
    <n v="278"/>
    <m/>
    <s v="US"/>
    <s v="USD"/>
    <n v="1414904400"/>
    <x v="582"/>
    <n v="1416463200"/>
    <d v="2014-11-20T06:00:00"/>
    <b v="0"/>
    <b v="0"/>
    <s v="theater/plays"/>
    <x v="3"/>
    <s v="plays"/>
  </r>
  <r>
    <x v="0"/>
    <n v="105"/>
    <m/>
    <s v="US"/>
    <s v="USD"/>
    <n v="1446876000"/>
    <x v="336"/>
    <n v="1447221600"/>
    <d v="2015-11-11T06:00:00"/>
    <b v="0"/>
    <b v="0"/>
    <s v="film &amp; video/animation"/>
    <x v="4"/>
    <s v="animation"/>
  </r>
  <r>
    <x v="3"/>
    <n v="1658"/>
    <m/>
    <s v="US"/>
    <s v="USD"/>
    <n v="1490418000"/>
    <x v="583"/>
    <n v="1491627600"/>
    <d v="2017-04-08T05:00:00"/>
    <b v="0"/>
    <b v="0"/>
    <s v="film &amp; video/television"/>
    <x v="4"/>
    <s v="television"/>
  </r>
  <r>
    <x v="1"/>
    <n v="2266"/>
    <m/>
    <s v="US"/>
    <s v="USD"/>
    <n v="1360389600"/>
    <x v="584"/>
    <n v="1363150800"/>
    <d v="2013-03-13T05:00:00"/>
    <b v="0"/>
    <b v="0"/>
    <s v="film &amp; video/television"/>
    <x v="4"/>
    <s v="television"/>
  </r>
  <r>
    <x v="0"/>
    <n v="2604"/>
    <m/>
    <s v="DK"/>
    <s v="DKK"/>
    <n v="1326866400"/>
    <x v="585"/>
    <n v="1330754400"/>
    <d v="2012-03-03T06:00:00"/>
    <b v="0"/>
    <b v="1"/>
    <s v="film &amp; video/animation"/>
    <x v="4"/>
    <s v="animation"/>
  </r>
  <r>
    <x v="0"/>
    <n v="65"/>
    <m/>
    <s v="US"/>
    <s v="USD"/>
    <n v="1479103200"/>
    <x v="586"/>
    <n v="1479794400"/>
    <d v="2016-11-22T06:00:00"/>
    <b v="0"/>
    <b v="0"/>
    <s v="theater/plays"/>
    <x v="3"/>
    <s v="plays"/>
  </r>
  <r>
    <x v="0"/>
    <n v="94"/>
    <m/>
    <s v="US"/>
    <s v="USD"/>
    <n v="1280206800"/>
    <x v="587"/>
    <n v="1281243600"/>
    <d v="2010-08-08T05:00:00"/>
    <b v="0"/>
    <b v="1"/>
    <s v="theater/plays"/>
    <x v="3"/>
    <s v="plays"/>
  </r>
  <r>
    <x v="2"/>
    <n v="45"/>
    <m/>
    <s v="US"/>
    <s v="USD"/>
    <n v="1532754000"/>
    <x v="588"/>
    <n v="1532754000"/>
    <d v="2018-07-28T05:00:00"/>
    <b v="0"/>
    <b v="1"/>
    <s v="film &amp; video/drama"/>
    <x v="4"/>
    <s v="drama"/>
  </r>
  <r>
    <x v="0"/>
    <n v="257"/>
    <m/>
    <s v="US"/>
    <s v="USD"/>
    <n v="1453096800"/>
    <x v="589"/>
    <n v="1453356000"/>
    <d v="2016-01-21T06:00:00"/>
    <b v="0"/>
    <b v="0"/>
    <s v="theater/plays"/>
    <x v="3"/>
    <s v="plays"/>
  </r>
  <r>
    <x v="1"/>
    <n v="194"/>
    <m/>
    <s v="CH"/>
    <s v="CHF"/>
    <n v="1487570400"/>
    <x v="590"/>
    <n v="1489986000"/>
    <d v="2017-03-20T05:00:00"/>
    <b v="0"/>
    <b v="0"/>
    <s v="theater/plays"/>
    <x v="3"/>
    <s v="plays"/>
  </r>
  <r>
    <x v="1"/>
    <n v="129"/>
    <m/>
    <s v="CA"/>
    <s v="CAD"/>
    <n v="1545026400"/>
    <x v="591"/>
    <n v="1545804000"/>
    <d v="2018-12-26T06:00:00"/>
    <b v="0"/>
    <b v="0"/>
    <s v="technology/wearables"/>
    <x v="2"/>
    <s v="wearables"/>
  </r>
  <r>
    <x v="1"/>
    <n v="375"/>
    <m/>
    <s v="US"/>
    <s v="USD"/>
    <n v="1488348000"/>
    <x v="592"/>
    <n v="1489899600"/>
    <d v="2017-03-19T05:00:00"/>
    <b v="0"/>
    <b v="0"/>
    <s v="theater/plays"/>
    <x v="3"/>
    <s v="plays"/>
  </r>
  <r>
    <x v="0"/>
    <n v="2928"/>
    <m/>
    <s v="CA"/>
    <s v="CAD"/>
    <n v="1545112800"/>
    <x v="593"/>
    <n v="1546495200"/>
    <d v="2019-01-03T06:00:00"/>
    <b v="0"/>
    <b v="0"/>
    <s v="theater/plays"/>
    <x v="3"/>
    <s v="plays"/>
  </r>
  <r>
    <x v="0"/>
    <n v="4697"/>
    <m/>
    <s v="US"/>
    <s v="USD"/>
    <n v="1537938000"/>
    <x v="594"/>
    <n v="1539752400"/>
    <d v="2018-10-17T05:00:00"/>
    <b v="0"/>
    <b v="1"/>
    <s v="music/rock"/>
    <x v="1"/>
    <s v="rock"/>
  </r>
  <r>
    <x v="0"/>
    <n v="2915"/>
    <m/>
    <s v="US"/>
    <s v="USD"/>
    <n v="1363150800"/>
    <x v="595"/>
    <n v="1364101200"/>
    <d v="2013-03-24T05:00:00"/>
    <b v="0"/>
    <b v="0"/>
    <s v="games/video games"/>
    <x v="6"/>
    <s v="video games"/>
  </r>
  <r>
    <x v="0"/>
    <n v="18"/>
    <m/>
    <s v="US"/>
    <s v="USD"/>
    <n v="1523250000"/>
    <x v="596"/>
    <n v="1525323600"/>
    <d v="2018-05-03T05:00:00"/>
    <b v="0"/>
    <b v="0"/>
    <s v="publishing/translations"/>
    <x v="5"/>
    <s v="translations"/>
  </r>
  <r>
    <x v="3"/>
    <n v="723"/>
    <m/>
    <s v="US"/>
    <s v="USD"/>
    <n v="1499317200"/>
    <x v="597"/>
    <n v="1500872400"/>
    <d v="2017-07-24T05:00:00"/>
    <b v="1"/>
    <b v="0"/>
    <s v="food/food trucks"/>
    <x v="0"/>
    <s v="food trucks"/>
  </r>
  <r>
    <x v="0"/>
    <n v="602"/>
    <m/>
    <s v="CH"/>
    <s v="CHF"/>
    <n v="1287550800"/>
    <x v="598"/>
    <n v="1288501200"/>
    <d v="2010-10-31T05:00:00"/>
    <b v="1"/>
    <b v="1"/>
    <s v="theater/plays"/>
    <x v="3"/>
    <s v="plays"/>
  </r>
  <r>
    <x v="0"/>
    <n v="1"/>
    <m/>
    <s v="US"/>
    <s v="USD"/>
    <n v="1404795600"/>
    <x v="599"/>
    <n v="1407128400"/>
    <d v="2014-08-04T05:00:00"/>
    <b v="0"/>
    <b v="0"/>
    <s v="music/jazz"/>
    <x v="1"/>
    <s v="jazz"/>
  </r>
  <r>
    <x v="0"/>
    <n v="3868"/>
    <m/>
    <s v="IT"/>
    <s v="EUR"/>
    <n v="1393048800"/>
    <x v="600"/>
    <n v="1394344800"/>
    <d v="2014-03-09T06:00:00"/>
    <b v="0"/>
    <b v="0"/>
    <s v="film &amp; video/shorts"/>
    <x v="4"/>
    <s v="shorts"/>
  </r>
  <r>
    <x v="1"/>
    <n v="409"/>
    <m/>
    <s v="US"/>
    <s v="USD"/>
    <n v="1470373200"/>
    <x v="601"/>
    <n v="1474088400"/>
    <d v="2016-09-17T05:00:00"/>
    <b v="0"/>
    <b v="0"/>
    <s v="technology/web"/>
    <x v="2"/>
    <s v="web"/>
  </r>
  <r>
    <x v="1"/>
    <n v="234"/>
    <m/>
    <s v="US"/>
    <s v="USD"/>
    <n v="1460091600"/>
    <x v="602"/>
    <n v="1460264400"/>
    <d v="2016-04-10T05:00:00"/>
    <b v="0"/>
    <b v="0"/>
    <s v="technology/web"/>
    <x v="2"/>
    <s v="web"/>
  </r>
  <r>
    <x v="1"/>
    <n v="3016"/>
    <m/>
    <s v="US"/>
    <s v="USD"/>
    <n v="1440392400"/>
    <x v="335"/>
    <n v="1440824400"/>
    <d v="2015-08-29T05:00:00"/>
    <b v="0"/>
    <b v="0"/>
    <s v="music/metal"/>
    <x v="1"/>
    <s v="metal"/>
  </r>
  <r>
    <x v="1"/>
    <n v="264"/>
    <m/>
    <s v="US"/>
    <s v="USD"/>
    <n v="1488434400"/>
    <x v="603"/>
    <n v="1489554000"/>
    <d v="2017-03-15T05:00:00"/>
    <b v="1"/>
    <b v="0"/>
    <s v="photography/photography books"/>
    <x v="7"/>
    <s v="photography books"/>
  </r>
  <r>
    <x v="0"/>
    <n v="504"/>
    <m/>
    <s v="AU"/>
    <s v="AUD"/>
    <n v="1514440800"/>
    <x v="604"/>
    <n v="1514872800"/>
    <d v="2018-01-02T06:00:00"/>
    <b v="0"/>
    <b v="0"/>
    <s v="food/food trucks"/>
    <x v="0"/>
    <s v="food trucks"/>
  </r>
  <r>
    <x v="0"/>
    <n v="14"/>
    <m/>
    <s v="US"/>
    <s v="USD"/>
    <n v="1514354400"/>
    <x v="605"/>
    <n v="1515736800"/>
    <d v="2018-01-12T06:00:00"/>
    <b v="0"/>
    <b v="0"/>
    <s v="film &amp; video/science fiction"/>
    <x v="4"/>
    <s v="science fiction"/>
  </r>
  <r>
    <x v="3"/>
    <n v="390"/>
    <m/>
    <s v="US"/>
    <s v="USD"/>
    <n v="1440910800"/>
    <x v="606"/>
    <n v="1442898000"/>
    <d v="2015-09-22T05:00:00"/>
    <b v="0"/>
    <b v="0"/>
    <s v="music/rock"/>
    <x v="1"/>
    <s v="rock"/>
  </r>
  <r>
    <x v="0"/>
    <n v="750"/>
    <m/>
    <s v="GB"/>
    <s v="GBP"/>
    <n v="1296108000"/>
    <x v="65"/>
    <n v="1296194400"/>
    <d v="2011-01-28T06:00:00"/>
    <b v="0"/>
    <b v="0"/>
    <s v="film &amp; video/documentary"/>
    <x v="4"/>
    <s v="documentary"/>
  </r>
  <r>
    <x v="0"/>
    <n v="77"/>
    <m/>
    <s v="US"/>
    <s v="USD"/>
    <n v="1440133200"/>
    <x v="607"/>
    <n v="1440910800"/>
    <d v="2015-08-30T05:00:00"/>
    <b v="1"/>
    <b v="0"/>
    <s v="theater/plays"/>
    <x v="3"/>
    <s v="plays"/>
  </r>
  <r>
    <x v="0"/>
    <n v="752"/>
    <m/>
    <s v="DK"/>
    <s v="DKK"/>
    <n v="1332910800"/>
    <x v="608"/>
    <n v="1335502800"/>
    <d v="2012-04-27T05:00:00"/>
    <b v="0"/>
    <b v="0"/>
    <s v="music/jazz"/>
    <x v="1"/>
    <s v="jazz"/>
  </r>
  <r>
    <x v="0"/>
    <n v="131"/>
    <m/>
    <s v="US"/>
    <s v="USD"/>
    <n v="1544335200"/>
    <x v="609"/>
    <n v="1544680800"/>
    <d v="2018-12-13T06:00:00"/>
    <b v="0"/>
    <b v="0"/>
    <s v="theater/plays"/>
    <x v="3"/>
    <s v="plays"/>
  </r>
  <r>
    <x v="0"/>
    <n v="87"/>
    <m/>
    <s v="US"/>
    <s v="USD"/>
    <n v="1286427600"/>
    <x v="610"/>
    <n v="1288414800"/>
    <d v="2010-10-30T05:00:00"/>
    <b v="0"/>
    <b v="0"/>
    <s v="theater/plays"/>
    <x v="3"/>
    <s v="plays"/>
  </r>
  <r>
    <x v="0"/>
    <n v="1063"/>
    <m/>
    <s v="US"/>
    <s v="USD"/>
    <n v="1329717600"/>
    <x v="541"/>
    <n v="1330581600"/>
    <d v="2012-03-01T06:00:00"/>
    <b v="0"/>
    <b v="0"/>
    <s v="music/jazz"/>
    <x v="1"/>
    <s v="jazz"/>
  </r>
  <r>
    <x v="1"/>
    <n v="272"/>
    <m/>
    <s v="US"/>
    <s v="USD"/>
    <n v="1310187600"/>
    <x v="611"/>
    <n v="1311397200"/>
    <d v="2011-07-23T05:00:00"/>
    <b v="0"/>
    <b v="1"/>
    <s v="film &amp; video/documentary"/>
    <x v="4"/>
    <s v="documentary"/>
  </r>
  <r>
    <x v="3"/>
    <n v="25"/>
    <m/>
    <s v="US"/>
    <s v="USD"/>
    <n v="1377838800"/>
    <x v="612"/>
    <n v="1378357200"/>
    <d v="2013-09-05T05:00:00"/>
    <b v="0"/>
    <b v="1"/>
    <s v="theater/plays"/>
    <x v="3"/>
    <s v="plays"/>
  </r>
  <r>
    <x v="1"/>
    <n v="419"/>
    <m/>
    <s v="US"/>
    <s v="USD"/>
    <n v="1410325200"/>
    <x v="613"/>
    <n v="1411102800"/>
    <d v="2014-09-19T05:00:00"/>
    <b v="0"/>
    <b v="0"/>
    <s v="journalism/audio"/>
    <x v="8"/>
    <s v="audio"/>
  </r>
  <r>
    <x v="0"/>
    <n v="76"/>
    <m/>
    <s v="US"/>
    <s v="USD"/>
    <n v="1343797200"/>
    <x v="614"/>
    <n v="1344834000"/>
    <d v="2012-08-13T05:00:00"/>
    <b v="0"/>
    <b v="0"/>
    <s v="theater/plays"/>
    <x v="3"/>
    <s v="plays"/>
  </r>
  <r>
    <x v="1"/>
    <n v="1621"/>
    <m/>
    <s v="IT"/>
    <s v="EUR"/>
    <n v="1498453200"/>
    <x v="615"/>
    <n v="1499230800"/>
    <d v="2017-07-05T05:00:00"/>
    <b v="0"/>
    <b v="0"/>
    <s v="theater/plays"/>
    <x v="3"/>
    <s v="plays"/>
  </r>
  <r>
    <x v="1"/>
    <n v="1101"/>
    <m/>
    <s v="US"/>
    <s v="USD"/>
    <n v="1456380000"/>
    <x v="90"/>
    <n v="1457416800"/>
    <d v="2016-03-08T06:00:00"/>
    <b v="0"/>
    <b v="0"/>
    <s v="music/indie rock"/>
    <x v="1"/>
    <s v="indie rock"/>
  </r>
  <r>
    <x v="1"/>
    <n v="1073"/>
    <m/>
    <s v="US"/>
    <s v="USD"/>
    <n v="1280552400"/>
    <x v="616"/>
    <n v="1280898000"/>
    <d v="2010-08-04T05:00:00"/>
    <b v="0"/>
    <b v="1"/>
    <s v="theater/plays"/>
    <x v="3"/>
    <s v="plays"/>
  </r>
  <r>
    <x v="0"/>
    <n v="4428"/>
    <m/>
    <s v="AU"/>
    <s v="AUD"/>
    <n v="1521608400"/>
    <x v="617"/>
    <n v="1522472400"/>
    <d v="2018-03-31T05:00:00"/>
    <b v="0"/>
    <b v="0"/>
    <s v="theater/plays"/>
    <x v="3"/>
    <s v="plays"/>
  </r>
  <r>
    <x v="0"/>
    <n v="58"/>
    <m/>
    <s v="IT"/>
    <s v="EUR"/>
    <n v="1460696400"/>
    <x v="618"/>
    <n v="1462510800"/>
    <d v="2016-05-06T05:00:00"/>
    <b v="0"/>
    <b v="0"/>
    <s v="music/indie rock"/>
    <x v="1"/>
    <s v="indie rock"/>
  </r>
  <r>
    <x v="3"/>
    <n v="1218"/>
    <m/>
    <s v="US"/>
    <s v="USD"/>
    <n v="1313730000"/>
    <x v="619"/>
    <n v="1317790800"/>
    <d v="2011-10-05T05:00:00"/>
    <b v="0"/>
    <b v="0"/>
    <s v="photography/photography books"/>
    <x v="7"/>
    <s v="photography books"/>
  </r>
  <r>
    <x v="1"/>
    <n v="331"/>
    <m/>
    <s v="US"/>
    <s v="USD"/>
    <n v="1568178000"/>
    <x v="620"/>
    <n v="1568782800"/>
    <d v="2019-09-18T05:00:00"/>
    <b v="0"/>
    <b v="0"/>
    <s v="journalism/audio"/>
    <x v="8"/>
    <s v="audio"/>
  </r>
  <r>
    <x v="1"/>
    <n v="1170"/>
    <m/>
    <s v="US"/>
    <s v="USD"/>
    <n v="1348635600"/>
    <x v="621"/>
    <n v="1349413200"/>
    <d v="2012-10-05T05:00:00"/>
    <b v="0"/>
    <b v="0"/>
    <s v="photography/photography books"/>
    <x v="7"/>
    <s v="photography books"/>
  </r>
  <r>
    <x v="0"/>
    <n v="111"/>
    <m/>
    <s v="US"/>
    <s v="USD"/>
    <n v="1468126800"/>
    <x v="622"/>
    <n v="1472446800"/>
    <d v="2016-08-29T05:00:00"/>
    <b v="0"/>
    <b v="0"/>
    <s v="publishing/fiction"/>
    <x v="5"/>
    <s v="fiction"/>
  </r>
  <r>
    <x v="3"/>
    <n v="215"/>
    <m/>
    <s v="US"/>
    <s v="USD"/>
    <n v="1547877600"/>
    <x v="35"/>
    <n v="1548050400"/>
    <d v="2019-01-21T06:00:00"/>
    <b v="0"/>
    <b v="0"/>
    <s v="film &amp; video/drama"/>
    <x v="4"/>
    <s v="drama"/>
  </r>
  <r>
    <x v="1"/>
    <n v="363"/>
    <m/>
    <s v="US"/>
    <s v="USD"/>
    <n v="1571374800"/>
    <x v="623"/>
    <n v="1571806800"/>
    <d v="2019-10-23T05:00:00"/>
    <b v="0"/>
    <b v="1"/>
    <s v="food/food trucks"/>
    <x v="0"/>
    <s v="food trucks"/>
  </r>
  <r>
    <x v="0"/>
    <n v="2955"/>
    <m/>
    <s v="US"/>
    <s v="USD"/>
    <n v="1576303200"/>
    <x v="624"/>
    <n v="1576476000"/>
    <d v="2019-12-16T06:00:00"/>
    <b v="0"/>
    <b v="1"/>
    <s v="games/mobile games"/>
    <x v="6"/>
    <s v="mobile games"/>
  </r>
  <r>
    <x v="0"/>
    <n v="1657"/>
    <m/>
    <s v="US"/>
    <s v="USD"/>
    <n v="1324447200"/>
    <x v="625"/>
    <n v="1324965600"/>
    <d v="2011-12-27T06:00:00"/>
    <b v="0"/>
    <b v="0"/>
    <s v="theater/plays"/>
    <x v="3"/>
    <s v="plays"/>
  </r>
  <r>
    <x v="1"/>
    <n v="103"/>
    <m/>
    <s v="US"/>
    <s v="USD"/>
    <n v="1386741600"/>
    <x v="626"/>
    <n v="1387519200"/>
    <d v="2013-12-20T06:00:00"/>
    <b v="0"/>
    <b v="0"/>
    <s v="theater/plays"/>
    <x v="3"/>
    <s v="plays"/>
  </r>
  <r>
    <x v="1"/>
    <n v="147"/>
    <m/>
    <s v="US"/>
    <s v="USD"/>
    <n v="1537074000"/>
    <x v="627"/>
    <n v="1537246800"/>
    <d v="2018-09-18T05:00:00"/>
    <b v="0"/>
    <b v="0"/>
    <s v="theater/plays"/>
    <x v="3"/>
    <s v="plays"/>
  </r>
  <r>
    <x v="1"/>
    <n v="110"/>
    <m/>
    <s v="CA"/>
    <s v="CAD"/>
    <n v="1277787600"/>
    <x v="628"/>
    <n v="1279515600"/>
    <d v="2010-07-19T05:00:00"/>
    <b v="0"/>
    <b v="0"/>
    <s v="publishing/nonfiction"/>
    <x v="5"/>
    <s v="nonfiction"/>
  </r>
  <r>
    <x v="0"/>
    <n v="926"/>
    <m/>
    <s v="CA"/>
    <s v="CAD"/>
    <n v="1440306000"/>
    <x v="629"/>
    <n v="1442379600"/>
    <d v="2015-09-16T05:00:00"/>
    <b v="0"/>
    <b v="0"/>
    <s v="theater/plays"/>
    <x v="3"/>
    <s v="plays"/>
  </r>
  <r>
    <x v="1"/>
    <n v="134"/>
    <m/>
    <s v="US"/>
    <s v="USD"/>
    <n v="1522126800"/>
    <x v="630"/>
    <n v="1523077200"/>
    <d v="2018-04-07T05:00:00"/>
    <b v="0"/>
    <b v="0"/>
    <s v="technology/wearables"/>
    <x v="2"/>
    <s v="wearables"/>
  </r>
  <r>
    <x v="1"/>
    <n v="269"/>
    <m/>
    <s v="US"/>
    <s v="USD"/>
    <n v="1489298400"/>
    <x v="631"/>
    <n v="1489554000"/>
    <d v="2017-03-15T05:00:00"/>
    <b v="0"/>
    <b v="0"/>
    <s v="theater/plays"/>
    <x v="3"/>
    <s v="plays"/>
  </r>
  <r>
    <x v="1"/>
    <n v="175"/>
    <m/>
    <s v="US"/>
    <s v="USD"/>
    <n v="1547100000"/>
    <x v="632"/>
    <n v="1548482400"/>
    <d v="2019-01-26T06:00:00"/>
    <b v="0"/>
    <b v="1"/>
    <s v="film &amp; video/television"/>
    <x v="4"/>
    <s v="television"/>
  </r>
  <r>
    <x v="1"/>
    <n v="69"/>
    <m/>
    <s v="US"/>
    <s v="USD"/>
    <n v="1383022800"/>
    <x v="633"/>
    <n v="1384063200"/>
    <d v="2013-11-10T06:00:00"/>
    <b v="0"/>
    <b v="0"/>
    <s v="technology/web"/>
    <x v="2"/>
    <s v="web"/>
  </r>
  <r>
    <x v="1"/>
    <n v="190"/>
    <m/>
    <s v="US"/>
    <s v="USD"/>
    <n v="1322373600"/>
    <x v="634"/>
    <n v="1322892000"/>
    <d v="2011-12-03T06:00:00"/>
    <b v="0"/>
    <b v="1"/>
    <s v="film &amp; video/documentary"/>
    <x v="4"/>
    <s v="documentary"/>
  </r>
  <r>
    <x v="1"/>
    <n v="237"/>
    <m/>
    <s v="US"/>
    <s v="USD"/>
    <n v="1349240400"/>
    <x v="635"/>
    <n v="1350709200"/>
    <d v="2012-10-20T05:00:00"/>
    <b v="1"/>
    <b v="1"/>
    <s v="film &amp; video/documentary"/>
    <x v="4"/>
    <s v="documentary"/>
  </r>
  <r>
    <x v="0"/>
    <n v="77"/>
    <m/>
    <s v="GB"/>
    <s v="GBP"/>
    <n v="1562648400"/>
    <x v="636"/>
    <n v="1564203600"/>
    <d v="2019-07-27T05:00:00"/>
    <b v="0"/>
    <b v="0"/>
    <s v="music/rock"/>
    <x v="1"/>
    <s v="rock"/>
  </r>
  <r>
    <x v="0"/>
    <n v="1748"/>
    <m/>
    <s v="US"/>
    <s v="USD"/>
    <n v="1508216400"/>
    <x v="637"/>
    <n v="1509685200"/>
    <d v="2017-11-03T05:00:00"/>
    <b v="0"/>
    <b v="0"/>
    <s v="theater/plays"/>
    <x v="3"/>
    <s v="plays"/>
  </r>
  <r>
    <x v="0"/>
    <n v="79"/>
    <m/>
    <s v="US"/>
    <s v="USD"/>
    <n v="1511762400"/>
    <x v="638"/>
    <n v="1514959200"/>
    <d v="2018-01-03T06:00:00"/>
    <b v="0"/>
    <b v="0"/>
    <s v="theater/plays"/>
    <x v="3"/>
    <s v="plays"/>
  </r>
  <r>
    <x v="1"/>
    <n v="196"/>
    <m/>
    <s v="IT"/>
    <s v="EUR"/>
    <n v="1447480800"/>
    <x v="639"/>
    <n v="1448863200"/>
    <d v="2015-11-30T06:00:00"/>
    <b v="1"/>
    <b v="0"/>
    <s v="music/rock"/>
    <x v="1"/>
    <s v="rock"/>
  </r>
  <r>
    <x v="0"/>
    <n v="889"/>
    <m/>
    <s v="US"/>
    <s v="USD"/>
    <n v="1429506000"/>
    <x v="640"/>
    <n v="1429592400"/>
    <d v="2015-04-21T05:00:00"/>
    <b v="0"/>
    <b v="1"/>
    <s v="theater/plays"/>
    <x v="3"/>
    <s v="plays"/>
  </r>
  <r>
    <x v="1"/>
    <n v="7295"/>
    <m/>
    <s v="US"/>
    <s v="USD"/>
    <n v="1522472400"/>
    <x v="641"/>
    <n v="1522645200"/>
    <d v="2018-04-02T05:00:00"/>
    <b v="0"/>
    <b v="0"/>
    <s v="music/electric music"/>
    <x v="1"/>
    <s v="electric music"/>
  </r>
  <r>
    <x v="1"/>
    <n v="2893"/>
    <m/>
    <s v="CA"/>
    <s v="CAD"/>
    <n v="1322114400"/>
    <x v="642"/>
    <n v="1323324000"/>
    <d v="2011-12-08T06:00:00"/>
    <b v="0"/>
    <b v="0"/>
    <s v="technology/wearables"/>
    <x v="2"/>
    <s v="wearables"/>
  </r>
  <r>
    <x v="0"/>
    <n v="56"/>
    <m/>
    <s v="US"/>
    <s v="USD"/>
    <n v="1561438800"/>
    <x v="230"/>
    <n v="1561525200"/>
    <d v="2019-06-26T05:00:00"/>
    <b v="0"/>
    <b v="0"/>
    <s v="film &amp; video/drama"/>
    <x v="4"/>
    <s v="drama"/>
  </r>
  <r>
    <x v="0"/>
    <n v="1"/>
    <m/>
    <s v="US"/>
    <s v="USD"/>
    <n v="1264399200"/>
    <x v="67"/>
    <n v="1265695200"/>
    <d v="2010-02-09T06:00:00"/>
    <b v="0"/>
    <b v="0"/>
    <s v="technology/wearables"/>
    <x v="2"/>
    <s v="wearables"/>
  </r>
  <r>
    <x v="1"/>
    <n v="820"/>
    <m/>
    <s v="US"/>
    <s v="USD"/>
    <n v="1301202000"/>
    <x v="643"/>
    <n v="1301806800"/>
    <d v="2011-04-03T05:00:00"/>
    <b v="1"/>
    <b v="0"/>
    <s v="theater/plays"/>
    <x v="3"/>
    <s v="plays"/>
  </r>
  <r>
    <x v="0"/>
    <n v="83"/>
    <m/>
    <s v="US"/>
    <s v="USD"/>
    <n v="1374469200"/>
    <x v="644"/>
    <n v="1374901200"/>
    <d v="2013-07-27T05:00:00"/>
    <b v="0"/>
    <b v="0"/>
    <s v="technology/wearables"/>
    <x v="2"/>
    <s v="wearables"/>
  </r>
  <r>
    <x v="1"/>
    <n v="2038"/>
    <m/>
    <s v="US"/>
    <s v="USD"/>
    <n v="1334984400"/>
    <x v="645"/>
    <n v="1336453200"/>
    <d v="2012-05-08T05:00:00"/>
    <b v="1"/>
    <b v="1"/>
    <s v="publishing/translations"/>
    <x v="5"/>
    <s v="translations"/>
  </r>
  <r>
    <x v="1"/>
    <n v="116"/>
    <m/>
    <s v="US"/>
    <s v="USD"/>
    <n v="1467608400"/>
    <x v="646"/>
    <n v="1468904400"/>
    <d v="2016-07-19T05:00:00"/>
    <b v="0"/>
    <b v="0"/>
    <s v="film &amp; video/animation"/>
    <x v="4"/>
    <s v="animation"/>
  </r>
  <r>
    <x v="0"/>
    <n v="2025"/>
    <m/>
    <s v="GB"/>
    <s v="GBP"/>
    <n v="1386741600"/>
    <x v="626"/>
    <n v="1387087200"/>
    <d v="2013-12-15T06:00:00"/>
    <b v="0"/>
    <b v="0"/>
    <s v="publishing/nonfiction"/>
    <x v="5"/>
    <s v="nonfiction"/>
  </r>
  <r>
    <x v="1"/>
    <n v="1345"/>
    <m/>
    <s v="AU"/>
    <s v="AUD"/>
    <n v="1546754400"/>
    <x v="647"/>
    <n v="1547445600"/>
    <d v="2019-01-14T06:00:00"/>
    <b v="0"/>
    <b v="1"/>
    <s v="technology/web"/>
    <x v="2"/>
    <s v="web"/>
  </r>
  <r>
    <x v="1"/>
    <n v="168"/>
    <m/>
    <s v="US"/>
    <s v="USD"/>
    <n v="1544248800"/>
    <x v="159"/>
    <n v="1547359200"/>
    <d v="2019-01-13T06:00:00"/>
    <b v="0"/>
    <b v="0"/>
    <s v="film &amp; video/drama"/>
    <x v="4"/>
    <s v="drama"/>
  </r>
  <r>
    <x v="1"/>
    <n v="137"/>
    <m/>
    <s v="CH"/>
    <s v="CHF"/>
    <n v="1495429200"/>
    <x v="648"/>
    <n v="1496293200"/>
    <d v="2017-06-01T05:00:00"/>
    <b v="0"/>
    <b v="0"/>
    <s v="theater/plays"/>
    <x v="3"/>
    <s v="plays"/>
  </r>
  <r>
    <x v="1"/>
    <n v="186"/>
    <m/>
    <s v="IT"/>
    <s v="EUR"/>
    <n v="1334811600"/>
    <x v="267"/>
    <n v="1335416400"/>
    <d v="2012-04-26T05:00:00"/>
    <b v="0"/>
    <b v="0"/>
    <s v="theater/plays"/>
    <x v="3"/>
    <s v="plays"/>
  </r>
  <r>
    <x v="1"/>
    <n v="125"/>
    <m/>
    <s v="US"/>
    <s v="USD"/>
    <n v="1531544400"/>
    <x v="649"/>
    <n v="1532149200"/>
    <d v="2018-07-21T05:00:00"/>
    <b v="0"/>
    <b v="1"/>
    <s v="theater/plays"/>
    <x v="3"/>
    <s v="plays"/>
  </r>
  <r>
    <x v="0"/>
    <n v="14"/>
    <m/>
    <s v="IT"/>
    <s v="EUR"/>
    <n v="1453615200"/>
    <x v="248"/>
    <n v="1453788000"/>
    <d v="2016-01-26T06:00:00"/>
    <b v="1"/>
    <b v="1"/>
    <s v="theater/plays"/>
    <x v="3"/>
    <s v="plays"/>
  </r>
  <r>
    <x v="1"/>
    <n v="202"/>
    <m/>
    <s v="US"/>
    <s v="USD"/>
    <n v="1467954000"/>
    <x v="571"/>
    <n v="1471496400"/>
    <d v="2016-08-18T05:00:00"/>
    <b v="0"/>
    <b v="0"/>
    <s v="theater/plays"/>
    <x v="3"/>
    <s v="plays"/>
  </r>
  <r>
    <x v="1"/>
    <n v="103"/>
    <m/>
    <s v="US"/>
    <s v="USD"/>
    <n v="1471842000"/>
    <x v="650"/>
    <n v="1472878800"/>
    <d v="2016-09-03T05:00:00"/>
    <b v="0"/>
    <b v="0"/>
    <s v="publishing/radio &amp; podcasts"/>
    <x v="5"/>
    <s v="radio &amp; podcasts"/>
  </r>
  <r>
    <x v="1"/>
    <n v="1785"/>
    <m/>
    <s v="US"/>
    <s v="USD"/>
    <n v="1408424400"/>
    <x v="1"/>
    <n v="1408510800"/>
    <d v="2014-08-20T05:00:00"/>
    <b v="0"/>
    <b v="0"/>
    <s v="music/rock"/>
    <x v="1"/>
    <s v="rock"/>
  </r>
  <r>
    <x v="0"/>
    <n v="656"/>
    <m/>
    <s v="US"/>
    <s v="USD"/>
    <n v="1281157200"/>
    <x v="651"/>
    <n v="1281589200"/>
    <d v="2010-08-12T05:00:00"/>
    <b v="0"/>
    <b v="0"/>
    <s v="games/mobile games"/>
    <x v="6"/>
    <s v="mobile games"/>
  </r>
  <r>
    <x v="1"/>
    <n v="157"/>
    <m/>
    <s v="US"/>
    <s v="USD"/>
    <n v="1373432400"/>
    <x v="652"/>
    <n v="1375851600"/>
    <d v="2013-08-07T05:00:00"/>
    <b v="0"/>
    <b v="1"/>
    <s v="theater/plays"/>
    <x v="3"/>
    <s v="plays"/>
  </r>
  <r>
    <x v="1"/>
    <n v="555"/>
    <m/>
    <s v="US"/>
    <s v="USD"/>
    <n v="1313989200"/>
    <x v="653"/>
    <n v="1315803600"/>
    <d v="2011-09-12T05:00:00"/>
    <b v="0"/>
    <b v="0"/>
    <s v="film &amp; video/documentary"/>
    <x v="4"/>
    <s v="documentary"/>
  </r>
  <r>
    <x v="1"/>
    <n v="297"/>
    <m/>
    <s v="US"/>
    <s v="USD"/>
    <n v="1371445200"/>
    <x v="654"/>
    <n v="1373691600"/>
    <d v="2013-07-13T05:00:00"/>
    <b v="0"/>
    <b v="0"/>
    <s v="technology/wearables"/>
    <x v="2"/>
    <s v="wearables"/>
  </r>
  <r>
    <x v="1"/>
    <n v="123"/>
    <m/>
    <s v="US"/>
    <s v="USD"/>
    <n v="1338267600"/>
    <x v="655"/>
    <n v="1339218000"/>
    <d v="2012-06-09T05:00:00"/>
    <b v="0"/>
    <b v="0"/>
    <s v="publishing/fiction"/>
    <x v="5"/>
    <s v="fiction"/>
  </r>
  <r>
    <x v="3"/>
    <n v="38"/>
    <m/>
    <s v="DK"/>
    <s v="DKK"/>
    <n v="1519192800"/>
    <x v="656"/>
    <n v="1520402400"/>
    <d v="2018-03-07T06:00:00"/>
    <b v="0"/>
    <b v="1"/>
    <s v="theater/plays"/>
    <x v="3"/>
    <s v="plays"/>
  </r>
  <r>
    <x v="3"/>
    <n v="60"/>
    <m/>
    <s v="US"/>
    <s v="USD"/>
    <n v="1522818000"/>
    <x v="657"/>
    <n v="1523336400"/>
    <d v="2018-04-10T05:00:00"/>
    <b v="0"/>
    <b v="0"/>
    <s v="music/rock"/>
    <x v="1"/>
    <s v="rock"/>
  </r>
  <r>
    <x v="1"/>
    <n v="3036"/>
    <m/>
    <s v="US"/>
    <s v="USD"/>
    <n v="1509948000"/>
    <x v="265"/>
    <n v="1512280800"/>
    <d v="2017-12-03T06:00:00"/>
    <b v="0"/>
    <b v="0"/>
    <s v="film &amp; video/documentary"/>
    <x v="4"/>
    <s v="documentary"/>
  </r>
  <r>
    <x v="1"/>
    <n v="144"/>
    <m/>
    <s v="AU"/>
    <s v="AUD"/>
    <n v="1456898400"/>
    <x v="658"/>
    <n v="1458709200"/>
    <d v="2016-03-23T05:00:00"/>
    <b v="0"/>
    <b v="0"/>
    <s v="theater/plays"/>
    <x v="3"/>
    <s v="plays"/>
  </r>
  <r>
    <x v="1"/>
    <n v="121"/>
    <m/>
    <s v="GB"/>
    <s v="GBP"/>
    <n v="1413954000"/>
    <x v="659"/>
    <n v="1414126800"/>
    <d v="2014-10-24T05:00:00"/>
    <b v="0"/>
    <b v="1"/>
    <s v="theater/plays"/>
    <x v="3"/>
    <s v="plays"/>
  </r>
  <r>
    <x v="0"/>
    <n v="1596"/>
    <m/>
    <s v="US"/>
    <s v="USD"/>
    <n v="1416031200"/>
    <x v="660"/>
    <n v="1416204000"/>
    <d v="2014-11-17T06:00:00"/>
    <b v="0"/>
    <b v="0"/>
    <s v="games/mobile games"/>
    <x v="6"/>
    <s v="mobile games"/>
  </r>
  <r>
    <x v="3"/>
    <n v="524"/>
    <m/>
    <s v="US"/>
    <s v="USD"/>
    <n v="1287982800"/>
    <x v="661"/>
    <n v="1288501200"/>
    <d v="2010-10-31T05:00:00"/>
    <b v="0"/>
    <b v="1"/>
    <s v="theater/plays"/>
    <x v="3"/>
    <s v="plays"/>
  </r>
  <r>
    <x v="1"/>
    <n v="181"/>
    <m/>
    <s v="US"/>
    <s v="USD"/>
    <n v="1547964000"/>
    <x v="4"/>
    <n v="1552971600"/>
    <d v="2019-03-19T05:00:00"/>
    <b v="0"/>
    <b v="0"/>
    <s v="technology/web"/>
    <x v="2"/>
    <s v="web"/>
  </r>
  <r>
    <x v="0"/>
    <n v="10"/>
    <m/>
    <s v="US"/>
    <s v="USD"/>
    <n v="1464152400"/>
    <x v="662"/>
    <n v="1465102800"/>
    <d v="2016-06-05T05:00:00"/>
    <b v="0"/>
    <b v="0"/>
    <s v="theater/plays"/>
    <x v="3"/>
    <s v="plays"/>
  </r>
  <r>
    <x v="1"/>
    <n v="122"/>
    <m/>
    <s v="US"/>
    <s v="USD"/>
    <n v="1359957600"/>
    <x v="663"/>
    <n v="1360130400"/>
    <d v="2013-02-06T06:00:00"/>
    <b v="0"/>
    <b v="0"/>
    <s v="film &amp; video/drama"/>
    <x v="4"/>
    <s v="drama"/>
  </r>
  <r>
    <x v="1"/>
    <n v="1071"/>
    <m/>
    <s v="CA"/>
    <s v="CAD"/>
    <n v="1432357200"/>
    <x v="664"/>
    <n v="1432875600"/>
    <d v="2015-05-29T05:00:00"/>
    <b v="0"/>
    <b v="0"/>
    <s v="technology/wearables"/>
    <x v="2"/>
    <s v="wearables"/>
  </r>
  <r>
    <x v="3"/>
    <n v="219"/>
    <m/>
    <s v="US"/>
    <s v="USD"/>
    <n v="1500786000"/>
    <x v="665"/>
    <n v="1500872400"/>
    <d v="2017-07-24T05:00:00"/>
    <b v="0"/>
    <b v="0"/>
    <s v="technology/web"/>
    <x v="2"/>
    <s v="web"/>
  </r>
  <r>
    <x v="0"/>
    <n v="1121"/>
    <m/>
    <s v="US"/>
    <s v="USD"/>
    <n v="1490158800"/>
    <x v="666"/>
    <n v="1492146000"/>
    <d v="2017-04-14T05:00:00"/>
    <b v="0"/>
    <b v="1"/>
    <s v="music/rock"/>
    <x v="1"/>
    <s v="rock"/>
  </r>
  <r>
    <x v="1"/>
    <n v="980"/>
    <m/>
    <s v="US"/>
    <s v="USD"/>
    <n v="1406178000"/>
    <x v="43"/>
    <n v="1407301200"/>
    <d v="2014-08-06T05:00:00"/>
    <b v="0"/>
    <b v="0"/>
    <s v="music/metal"/>
    <x v="1"/>
    <s v="metal"/>
  </r>
  <r>
    <x v="1"/>
    <n v="536"/>
    <m/>
    <s v="US"/>
    <s v="USD"/>
    <n v="1485583200"/>
    <x v="667"/>
    <n v="1486620000"/>
    <d v="2017-02-09T06:00:00"/>
    <b v="0"/>
    <b v="1"/>
    <s v="theater/plays"/>
    <x v="3"/>
    <s v="plays"/>
  </r>
  <r>
    <x v="1"/>
    <n v="1991"/>
    <m/>
    <s v="US"/>
    <s v="USD"/>
    <n v="1459314000"/>
    <x v="668"/>
    <n v="1459918800"/>
    <d v="2016-04-06T05:00:00"/>
    <b v="0"/>
    <b v="0"/>
    <s v="photography/photography books"/>
    <x v="7"/>
    <s v="photography books"/>
  </r>
  <r>
    <x v="3"/>
    <n v="29"/>
    <m/>
    <s v="US"/>
    <s v="USD"/>
    <n v="1424412000"/>
    <x v="669"/>
    <n v="1424757600"/>
    <d v="2015-02-24T06:00:00"/>
    <b v="0"/>
    <b v="0"/>
    <s v="publishing/nonfiction"/>
    <x v="5"/>
    <s v="nonfiction"/>
  </r>
  <r>
    <x v="1"/>
    <n v="180"/>
    <m/>
    <s v="US"/>
    <s v="USD"/>
    <n v="1478844000"/>
    <x v="670"/>
    <n v="1479880800"/>
    <d v="2016-11-23T06:00:00"/>
    <b v="0"/>
    <b v="0"/>
    <s v="music/indie rock"/>
    <x v="1"/>
    <s v="indie rock"/>
  </r>
  <r>
    <x v="0"/>
    <n v="15"/>
    <m/>
    <s v="US"/>
    <s v="USD"/>
    <n v="1416117600"/>
    <x v="671"/>
    <n v="1418018400"/>
    <d v="2014-12-08T06:00:00"/>
    <b v="0"/>
    <b v="1"/>
    <s v="theater/plays"/>
    <x v="3"/>
    <s v="plays"/>
  </r>
  <r>
    <x v="0"/>
    <n v="191"/>
    <m/>
    <s v="US"/>
    <s v="USD"/>
    <n v="1340946000"/>
    <x v="672"/>
    <n v="1341032400"/>
    <d v="2012-06-30T05:00:00"/>
    <b v="0"/>
    <b v="0"/>
    <s v="music/indie rock"/>
    <x v="1"/>
    <s v="indie rock"/>
  </r>
  <r>
    <x v="0"/>
    <n v="16"/>
    <m/>
    <s v="US"/>
    <s v="USD"/>
    <n v="1486101600"/>
    <x v="673"/>
    <n v="1486360800"/>
    <d v="2017-02-06T06:00:00"/>
    <b v="0"/>
    <b v="0"/>
    <s v="theater/plays"/>
    <x v="3"/>
    <s v="plays"/>
  </r>
  <r>
    <x v="1"/>
    <n v="130"/>
    <m/>
    <s v="US"/>
    <s v="USD"/>
    <n v="1274590800"/>
    <x v="674"/>
    <n v="1274677200"/>
    <d v="2010-05-24T05:00:00"/>
    <b v="0"/>
    <b v="0"/>
    <s v="theater/plays"/>
    <x v="3"/>
    <s v="plays"/>
  </r>
  <r>
    <x v="1"/>
    <n v="122"/>
    <m/>
    <s v="US"/>
    <s v="USD"/>
    <n v="1263880800"/>
    <x v="675"/>
    <n v="1267509600"/>
    <d v="2010-03-02T06:00:00"/>
    <b v="0"/>
    <b v="0"/>
    <s v="music/electric music"/>
    <x v="1"/>
    <s v="electric music"/>
  </r>
  <r>
    <x v="0"/>
    <n v="17"/>
    <m/>
    <s v="US"/>
    <s v="USD"/>
    <n v="1445403600"/>
    <x v="676"/>
    <n v="1445922000"/>
    <d v="2015-10-27T05:00:00"/>
    <b v="0"/>
    <b v="1"/>
    <s v="theater/plays"/>
    <x v="3"/>
    <s v="plays"/>
  </r>
  <r>
    <x v="1"/>
    <n v="140"/>
    <m/>
    <s v="US"/>
    <s v="USD"/>
    <n v="1533877200"/>
    <x v="342"/>
    <n v="1534050000"/>
    <d v="2018-08-12T05:00:00"/>
    <b v="0"/>
    <b v="1"/>
    <s v="theater/plays"/>
    <x v="3"/>
    <s v="plays"/>
  </r>
  <r>
    <x v="0"/>
    <n v="34"/>
    <m/>
    <s v="US"/>
    <s v="USD"/>
    <n v="1275195600"/>
    <x v="677"/>
    <n v="1277528400"/>
    <d v="2010-06-26T05:00:00"/>
    <b v="0"/>
    <b v="0"/>
    <s v="technology/wearables"/>
    <x v="2"/>
    <s v="wearables"/>
  </r>
  <r>
    <x v="1"/>
    <n v="3388"/>
    <m/>
    <s v="US"/>
    <s v="USD"/>
    <n v="1318136400"/>
    <x v="678"/>
    <n v="1318568400"/>
    <d v="2011-10-14T05:00:00"/>
    <b v="0"/>
    <b v="0"/>
    <s v="technology/web"/>
    <x v="2"/>
    <s v="web"/>
  </r>
  <r>
    <x v="1"/>
    <n v="280"/>
    <m/>
    <s v="US"/>
    <s v="USD"/>
    <n v="1283403600"/>
    <x v="679"/>
    <n v="1284354000"/>
    <d v="2010-09-13T05:00:00"/>
    <b v="0"/>
    <b v="0"/>
    <s v="theater/plays"/>
    <x v="3"/>
    <s v="plays"/>
  </r>
  <r>
    <x v="3"/>
    <n v="614"/>
    <m/>
    <s v="US"/>
    <s v="USD"/>
    <n v="1267423200"/>
    <x v="680"/>
    <n v="1269579600"/>
    <d v="2010-03-26T05:00:00"/>
    <b v="0"/>
    <b v="1"/>
    <s v="film &amp; video/animation"/>
    <x v="4"/>
    <s v="animation"/>
  </r>
  <r>
    <x v="1"/>
    <n v="366"/>
    <m/>
    <s v="IT"/>
    <s v="EUR"/>
    <n v="1412744400"/>
    <x v="681"/>
    <n v="1413781200"/>
    <d v="2014-10-20T05:00:00"/>
    <b v="0"/>
    <b v="1"/>
    <s v="technology/wearables"/>
    <x v="2"/>
    <s v="wearables"/>
  </r>
  <r>
    <x v="0"/>
    <n v="1"/>
    <m/>
    <s v="GB"/>
    <s v="GBP"/>
    <n v="1277960400"/>
    <x v="682"/>
    <n v="1280120400"/>
    <d v="2010-07-26T05:00:00"/>
    <b v="0"/>
    <b v="0"/>
    <s v="music/electric music"/>
    <x v="1"/>
    <s v="electric music"/>
  </r>
  <r>
    <x v="1"/>
    <n v="270"/>
    <m/>
    <s v="US"/>
    <s v="USD"/>
    <n v="1458190800"/>
    <x v="683"/>
    <n v="1459486800"/>
    <d v="2016-04-01T05:00:00"/>
    <b v="1"/>
    <b v="1"/>
    <s v="publishing/nonfiction"/>
    <x v="5"/>
    <s v="nonfiction"/>
  </r>
  <r>
    <x v="3"/>
    <n v="114"/>
    <m/>
    <s v="US"/>
    <s v="USD"/>
    <n v="1280984400"/>
    <x v="684"/>
    <n v="1282539600"/>
    <d v="2010-08-23T05:00:00"/>
    <b v="0"/>
    <b v="1"/>
    <s v="theater/plays"/>
    <x v="3"/>
    <s v="plays"/>
  </r>
  <r>
    <x v="1"/>
    <n v="137"/>
    <m/>
    <s v="US"/>
    <s v="USD"/>
    <n v="1274590800"/>
    <x v="674"/>
    <n v="1275886800"/>
    <d v="2010-06-07T05:00:00"/>
    <b v="0"/>
    <b v="0"/>
    <s v="photography/photography books"/>
    <x v="7"/>
    <s v="photography books"/>
  </r>
  <r>
    <x v="1"/>
    <n v="3205"/>
    <m/>
    <s v="US"/>
    <s v="USD"/>
    <n v="1351400400"/>
    <x v="685"/>
    <n v="1355983200"/>
    <d v="2012-12-20T06:00:00"/>
    <b v="0"/>
    <b v="0"/>
    <s v="theater/plays"/>
    <x v="3"/>
    <s v="plays"/>
  </r>
  <r>
    <x v="1"/>
    <n v="288"/>
    <m/>
    <s v="DK"/>
    <s v="DKK"/>
    <n v="1514354400"/>
    <x v="605"/>
    <n v="1515391200"/>
    <d v="2018-01-08T06:00:00"/>
    <b v="0"/>
    <b v="1"/>
    <s v="theater/plays"/>
    <x v="3"/>
    <s v="plays"/>
  </r>
  <r>
    <x v="1"/>
    <n v="148"/>
    <m/>
    <s v="US"/>
    <s v="USD"/>
    <n v="1421733600"/>
    <x v="686"/>
    <n v="1422252000"/>
    <d v="2015-01-26T06:00:00"/>
    <b v="0"/>
    <b v="0"/>
    <s v="theater/plays"/>
    <x v="3"/>
    <s v="plays"/>
  </r>
  <r>
    <x v="1"/>
    <n v="114"/>
    <m/>
    <s v="US"/>
    <s v="USD"/>
    <n v="1305176400"/>
    <x v="687"/>
    <n v="1305522000"/>
    <d v="2011-05-16T05:00:00"/>
    <b v="0"/>
    <b v="0"/>
    <s v="film &amp; video/drama"/>
    <x v="4"/>
    <s v="drama"/>
  </r>
  <r>
    <x v="1"/>
    <n v="1518"/>
    <m/>
    <s v="CA"/>
    <s v="CAD"/>
    <n v="1414126800"/>
    <x v="688"/>
    <n v="1414904400"/>
    <d v="2014-11-02T05:00:00"/>
    <b v="0"/>
    <b v="0"/>
    <s v="music/rock"/>
    <x v="1"/>
    <s v="rock"/>
  </r>
  <r>
    <x v="0"/>
    <n v="1274"/>
    <m/>
    <s v="US"/>
    <s v="USD"/>
    <n v="1517810400"/>
    <x v="689"/>
    <n v="1520402400"/>
    <d v="2018-03-07T06:00:00"/>
    <b v="0"/>
    <b v="0"/>
    <s v="music/electric music"/>
    <x v="1"/>
    <s v="electric music"/>
  </r>
  <r>
    <x v="0"/>
    <n v="210"/>
    <m/>
    <s v="IT"/>
    <s v="EUR"/>
    <n v="1564635600"/>
    <x v="690"/>
    <n v="1567141200"/>
    <d v="2019-08-30T05:00:00"/>
    <b v="0"/>
    <b v="1"/>
    <s v="games/video games"/>
    <x v="6"/>
    <s v="video games"/>
  </r>
  <r>
    <x v="1"/>
    <n v="166"/>
    <m/>
    <s v="US"/>
    <s v="USD"/>
    <n v="1500699600"/>
    <x v="691"/>
    <n v="1501131600"/>
    <d v="2017-07-27T05:00:00"/>
    <b v="0"/>
    <b v="0"/>
    <s v="music/rock"/>
    <x v="1"/>
    <s v="rock"/>
  </r>
  <r>
    <x v="1"/>
    <n v="100"/>
    <m/>
    <s v="AU"/>
    <s v="AUD"/>
    <n v="1354082400"/>
    <x v="692"/>
    <n v="1355032800"/>
    <d v="2012-12-09T06:00:00"/>
    <b v="0"/>
    <b v="0"/>
    <s v="music/jazz"/>
    <x v="1"/>
    <s v="jazz"/>
  </r>
  <r>
    <x v="1"/>
    <n v="235"/>
    <m/>
    <s v="US"/>
    <s v="USD"/>
    <n v="1336453200"/>
    <x v="693"/>
    <n v="1339477200"/>
    <d v="2012-06-12T05:00:00"/>
    <b v="0"/>
    <b v="1"/>
    <s v="theater/plays"/>
    <x v="3"/>
    <s v="plays"/>
  </r>
  <r>
    <x v="1"/>
    <n v="148"/>
    <m/>
    <s v="US"/>
    <s v="USD"/>
    <n v="1305262800"/>
    <x v="694"/>
    <n v="1305954000"/>
    <d v="2011-05-21T05:00:00"/>
    <b v="0"/>
    <b v="0"/>
    <s v="music/rock"/>
    <x v="1"/>
    <s v="rock"/>
  </r>
  <r>
    <x v="1"/>
    <n v="198"/>
    <m/>
    <s v="US"/>
    <s v="USD"/>
    <n v="1492232400"/>
    <x v="695"/>
    <n v="1494392400"/>
    <d v="2017-05-10T05:00:00"/>
    <b v="1"/>
    <b v="1"/>
    <s v="music/indie rock"/>
    <x v="1"/>
    <s v="indie rock"/>
  </r>
  <r>
    <x v="0"/>
    <n v="248"/>
    <m/>
    <s v="AU"/>
    <s v="AUD"/>
    <n v="1537333200"/>
    <x v="123"/>
    <n v="1537419600"/>
    <d v="2018-09-20T05:00:00"/>
    <b v="0"/>
    <b v="0"/>
    <s v="film &amp; video/science fiction"/>
    <x v="4"/>
    <s v="science fiction"/>
  </r>
  <r>
    <x v="0"/>
    <n v="513"/>
    <m/>
    <s v="US"/>
    <s v="USD"/>
    <n v="1444107600"/>
    <x v="696"/>
    <n v="1447999200"/>
    <d v="2015-11-20T06:00:00"/>
    <b v="0"/>
    <b v="0"/>
    <s v="publishing/translations"/>
    <x v="5"/>
    <s v="translations"/>
  </r>
  <r>
    <x v="1"/>
    <n v="150"/>
    <m/>
    <s v="US"/>
    <s v="USD"/>
    <n v="1386741600"/>
    <x v="626"/>
    <n v="1388037600"/>
    <d v="2013-12-26T06:00:00"/>
    <b v="0"/>
    <b v="0"/>
    <s v="theater/plays"/>
    <x v="3"/>
    <s v="plays"/>
  </r>
  <r>
    <x v="0"/>
    <n v="3410"/>
    <m/>
    <s v="US"/>
    <s v="USD"/>
    <n v="1376542800"/>
    <x v="697"/>
    <n v="1378789200"/>
    <d v="2013-09-10T05:00:00"/>
    <b v="0"/>
    <b v="0"/>
    <s v="games/video games"/>
    <x v="6"/>
    <s v="video games"/>
  </r>
  <r>
    <x v="1"/>
    <n v="216"/>
    <m/>
    <s v="IT"/>
    <s v="EUR"/>
    <n v="1397451600"/>
    <x v="698"/>
    <n v="1398056400"/>
    <d v="2014-04-21T05:00:00"/>
    <b v="0"/>
    <b v="1"/>
    <s v="theater/plays"/>
    <x v="3"/>
    <s v="plays"/>
  </r>
  <r>
    <x v="3"/>
    <n v="26"/>
    <m/>
    <s v="US"/>
    <s v="USD"/>
    <n v="1548482400"/>
    <x v="699"/>
    <n v="1550815200"/>
    <d v="2019-02-22T06:00:00"/>
    <b v="0"/>
    <b v="0"/>
    <s v="theater/plays"/>
    <x v="3"/>
    <s v="plays"/>
  </r>
  <r>
    <x v="1"/>
    <n v="5139"/>
    <m/>
    <s v="US"/>
    <s v="USD"/>
    <n v="1549692000"/>
    <x v="700"/>
    <n v="1550037600"/>
    <d v="2019-02-13T06:00:00"/>
    <b v="0"/>
    <b v="0"/>
    <s v="music/indie rock"/>
    <x v="1"/>
    <s v="indie rock"/>
  </r>
  <r>
    <x v="1"/>
    <n v="2353"/>
    <m/>
    <s v="US"/>
    <s v="USD"/>
    <n v="1492059600"/>
    <x v="701"/>
    <n v="1492923600"/>
    <d v="2017-04-23T05:00:00"/>
    <b v="0"/>
    <b v="0"/>
    <s v="theater/plays"/>
    <x v="3"/>
    <s v="plays"/>
  </r>
  <r>
    <x v="1"/>
    <n v="78"/>
    <m/>
    <s v="IT"/>
    <s v="EUR"/>
    <n v="1463979600"/>
    <x v="702"/>
    <n v="1467522000"/>
    <d v="2016-07-03T05:00:00"/>
    <b v="0"/>
    <b v="0"/>
    <s v="technology/web"/>
    <x v="2"/>
    <s v="web"/>
  </r>
  <r>
    <x v="0"/>
    <n v="10"/>
    <m/>
    <s v="US"/>
    <s v="USD"/>
    <n v="1415253600"/>
    <x v="703"/>
    <n v="1416117600"/>
    <d v="2014-11-16T06:00:00"/>
    <b v="0"/>
    <b v="0"/>
    <s v="music/rock"/>
    <x v="1"/>
    <s v="rock"/>
  </r>
  <r>
    <x v="0"/>
    <n v="2201"/>
    <m/>
    <s v="US"/>
    <s v="USD"/>
    <n v="1562216400"/>
    <x v="704"/>
    <n v="1563771600"/>
    <d v="2019-07-22T05:00:00"/>
    <b v="0"/>
    <b v="0"/>
    <s v="theater/plays"/>
    <x v="3"/>
    <s v="plays"/>
  </r>
  <r>
    <x v="0"/>
    <n v="676"/>
    <m/>
    <s v="US"/>
    <s v="USD"/>
    <n v="1316754000"/>
    <x v="431"/>
    <n v="1319259600"/>
    <d v="2011-10-22T05:00:00"/>
    <b v="0"/>
    <b v="0"/>
    <s v="theater/plays"/>
    <x v="3"/>
    <s v="plays"/>
  </r>
  <r>
    <x v="1"/>
    <n v="174"/>
    <m/>
    <s v="CH"/>
    <s v="CHF"/>
    <n v="1313211600"/>
    <x v="705"/>
    <n v="1313643600"/>
    <d v="2011-08-18T05:00:00"/>
    <b v="0"/>
    <b v="0"/>
    <s v="film &amp; video/animation"/>
    <x v="4"/>
    <s v="animation"/>
  </r>
  <r>
    <x v="0"/>
    <n v="831"/>
    <m/>
    <s v="US"/>
    <s v="USD"/>
    <n v="1439528400"/>
    <x v="706"/>
    <n v="1440306000"/>
    <d v="2015-08-23T05:00:00"/>
    <b v="0"/>
    <b v="1"/>
    <s v="theater/plays"/>
    <x v="3"/>
    <s v="plays"/>
  </r>
  <r>
    <x v="1"/>
    <n v="164"/>
    <m/>
    <s v="US"/>
    <s v="USD"/>
    <n v="1469163600"/>
    <x v="707"/>
    <n v="1470805200"/>
    <d v="2016-08-10T05:00:00"/>
    <b v="0"/>
    <b v="1"/>
    <s v="film &amp; video/drama"/>
    <x v="4"/>
    <s v="drama"/>
  </r>
  <r>
    <x v="3"/>
    <n v="56"/>
    <m/>
    <s v="CH"/>
    <s v="CHF"/>
    <n v="1288501200"/>
    <x v="708"/>
    <n v="1292911200"/>
    <d v="2010-12-21T06:00:00"/>
    <b v="0"/>
    <b v="0"/>
    <s v="theater/plays"/>
    <x v="3"/>
    <s v="plays"/>
  </r>
  <r>
    <x v="1"/>
    <n v="161"/>
    <m/>
    <s v="US"/>
    <s v="USD"/>
    <n v="1298959200"/>
    <x v="709"/>
    <n v="1301374800"/>
    <d v="2011-03-29T05:00:00"/>
    <b v="0"/>
    <b v="1"/>
    <s v="film &amp; video/animation"/>
    <x v="4"/>
    <s v="animation"/>
  </r>
  <r>
    <x v="1"/>
    <n v="138"/>
    <m/>
    <s v="US"/>
    <s v="USD"/>
    <n v="1387260000"/>
    <x v="710"/>
    <n v="1387864800"/>
    <d v="2013-12-24T06:00:00"/>
    <b v="0"/>
    <b v="0"/>
    <s v="music/rock"/>
    <x v="1"/>
    <s v="rock"/>
  </r>
  <r>
    <x v="1"/>
    <n v="3308"/>
    <m/>
    <s v="US"/>
    <s v="USD"/>
    <n v="1457244000"/>
    <x v="711"/>
    <n v="1458190800"/>
    <d v="2016-03-17T05:00:00"/>
    <b v="0"/>
    <b v="0"/>
    <s v="technology/web"/>
    <x v="2"/>
    <s v="web"/>
  </r>
  <r>
    <x v="1"/>
    <n v="127"/>
    <m/>
    <s v="AU"/>
    <s v="AUD"/>
    <n v="1556341200"/>
    <x v="157"/>
    <n v="1559278800"/>
    <d v="2019-05-31T05:00:00"/>
    <b v="0"/>
    <b v="1"/>
    <s v="film &amp; video/animation"/>
    <x v="4"/>
    <s v="animation"/>
  </r>
  <r>
    <x v="1"/>
    <n v="207"/>
    <m/>
    <s v="IT"/>
    <s v="EUR"/>
    <n v="1522126800"/>
    <x v="630"/>
    <n v="1522731600"/>
    <d v="2018-04-03T05:00:00"/>
    <b v="0"/>
    <b v="1"/>
    <s v="music/jazz"/>
    <x v="1"/>
    <s v="jazz"/>
  </r>
  <r>
    <x v="0"/>
    <n v="859"/>
    <m/>
    <s v="CA"/>
    <s v="CAD"/>
    <n v="1305954000"/>
    <x v="712"/>
    <n v="1306731600"/>
    <d v="2011-05-30T05:00:00"/>
    <b v="0"/>
    <b v="0"/>
    <s v="music/rock"/>
    <x v="1"/>
    <s v="rock"/>
  </r>
  <r>
    <x v="2"/>
    <n v="31"/>
    <m/>
    <s v="US"/>
    <s v="USD"/>
    <n v="1350709200"/>
    <x v="93"/>
    <n v="1352527200"/>
    <d v="2012-11-10T06:00:00"/>
    <b v="0"/>
    <b v="0"/>
    <s v="film &amp; video/animation"/>
    <x v="4"/>
    <s v="animation"/>
  </r>
  <r>
    <x v="0"/>
    <n v="45"/>
    <m/>
    <s v="US"/>
    <s v="USD"/>
    <n v="1401166800"/>
    <x v="713"/>
    <n v="1404363600"/>
    <d v="2014-07-03T05:00:00"/>
    <b v="0"/>
    <b v="0"/>
    <s v="theater/plays"/>
    <x v="3"/>
    <s v="plays"/>
  </r>
  <r>
    <x v="3"/>
    <n v="1113"/>
    <m/>
    <s v="US"/>
    <s v="USD"/>
    <n v="1266127200"/>
    <x v="714"/>
    <n v="1266645600"/>
    <d v="2010-02-20T06:00:00"/>
    <b v="0"/>
    <b v="0"/>
    <s v="theater/plays"/>
    <x v="3"/>
    <s v="plays"/>
  </r>
  <r>
    <x v="0"/>
    <n v="6"/>
    <m/>
    <s v="US"/>
    <s v="USD"/>
    <n v="1481436000"/>
    <x v="715"/>
    <n v="1482818400"/>
    <d v="2016-12-27T06:00:00"/>
    <b v="0"/>
    <b v="0"/>
    <s v="food/food trucks"/>
    <x v="0"/>
    <s v="food trucks"/>
  </r>
  <r>
    <x v="0"/>
    <n v="7"/>
    <m/>
    <s v="US"/>
    <s v="USD"/>
    <n v="1372222800"/>
    <x v="716"/>
    <n v="1374642000"/>
    <d v="2013-07-24T05:00:00"/>
    <b v="0"/>
    <b v="1"/>
    <s v="theater/plays"/>
    <x v="3"/>
    <s v="plays"/>
  </r>
  <r>
    <x v="1"/>
    <n v="181"/>
    <m/>
    <s v="CH"/>
    <s v="CHF"/>
    <n v="1372136400"/>
    <x v="448"/>
    <n v="1372482000"/>
    <d v="2013-06-29T05:00:00"/>
    <b v="0"/>
    <b v="0"/>
    <s v="publishing/nonfiction"/>
    <x v="5"/>
    <s v="nonfiction"/>
  </r>
  <r>
    <x v="1"/>
    <n v="110"/>
    <m/>
    <s v="US"/>
    <s v="USD"/>
    <n v="1513922400"/>
    <x v="717"/>
    <n v="1514959200"/>
    <d v="2018-01-03T06:00:00"/>
    <b v="0"/>
    <b v="0"/>
    <s v="music/rock"/>
    <x v="1"/>
    <s v="rock"/>
  </r>
  <r>
    <x v="0"/>
    <n v="31"/>
    <m/>
    <s v="US"/>
    <s v="USD"/>
    <n v="1477976400"/>
    <x v="718"/>
    <n v="1478235600"/>
    <d v="2016-11-04T05:00:00"/>
    <b v="0"/>
    <b v="0"/>
    <s v="film &amp; video/drama"/>
    <x v="4"/>
    <s v="drama"/>
  </r>
  <r>
    <x v="0"/>
    <n v="78"/>
    <m/>
    <s v="US"/>
    <s v="USD"/>
    <n v="1407474000"/>
    <x v="719"/>
    <n v="1408078800"/>
    <d v="2014-08-15T05:00:00"/>
    <b v="0"/>
    <b v="1"/>
    <s v="games/mobile games"/>
    <x v="6"/>
    <s v="mobile games"/>
  </r>
  <r>
    <x v="1"/>
    <n v="185"/>
    <m/>
    <s v="US"/>
    <s v="USD"/>
    <n v="1546149600"/>
    <x v="720"/>
    <n v="1548136800"/>
    <d v="2019-01-22T06:00:00"/>
    <b v="0"/>
    <b v="0"/>
    <s v="technology/web"/>
    <x v="2"/>
    <s v="web"/>
  </r>
  <r>
    <x v="1"/>
    <n v="121"/>
    <m/>
    <s v="US"/>
    <s v="USD"/>
    <n v="1338440400"/>
    <x v="721"/>
    <n v="1340859600"/>
    <d v="2012-06-28T05:00:00"/>
    <b v="0"/>
    <b v="1"/>
    <s v="theater/plays"/>
    <x v="3"/>
    <s v="plays"/>
  </r>
  <r>
    <x v="0"/>
    <n v="1225"/>
    <m/>
    <s v="GB"/>
    <s v="GBP"/>
    <n v="1454133600"/>
    <x v="722"/>
    <n v="1454479200"/>
    <d v="2016-02-03T06:00:00"/>
    <b v="0"/>
    <b v="0"/>
    <s v="theater/plays"/>
    <x v="3"/>
    <s v="plays"/>
  </r>
  <r>
    <x v="0"/>
    <n v="1"/>
    <m/>
    <s v="CH"/>
    <s v="CHF"/>
    <n v="1434085200"/>
    <x v="139"/>
    <n v="1434430800"/>
    <d v="2015-06-16T05:00:00"/>
    <b v="0"/>
    <b v="0"/>
    <s v="music/rock"/>
    <x v="1"/>
    <s v="rock"/>
  </r>
  <r>
    <x v="1"/>
    <n v="106"/>
    <m/>
    <s v="US"/>
    <s v="USD"/>
    <n v="1577772000"/>
    <x v="723"/>
    <n v="1579672800"/>
    <d v="2020-01-22T06:00:00"/>
    <b v="0"/>
    <b v="1"/>
    <s v="photography/photography books"/>
    <x v="7"/>
    <s v="photography books"/>
  </r>
  <r>
    <x v="1"/>
    <n v="142"/>
    <m/>
    <s v="US"/>
    <s v="USD"/>
    <n v="1562216400"/>
    <x v="704"/>
    <n v="1562389200"/>
    <d v="2019-07-06T05:00:00"/>
    <b v="0"/>
    <b v="0"/>
    <s v="photography/photography books"/>
    <x v="7"/>
    <s v="photography books"/>
  </r>
  <r>
    <x v="1"/>
    <n v="233"/>
    <m/>
    <s v="US"/>
    <s v="USD"/>
    <n v="1548568800"/>
    <x v="724"/>
    <n v="1551506400"/>
    <d v="2019-03-02T06:00:00"/>
    <b v="0"/>
    <b v="0"/>
    <s v="theater/plays"/>
    <x v="3"/>
    <s v="plays"/>
  </r>
  <r>
    <x v="1"/>
    <n v="218"/>
    <m/>
    <s v="US"/>
    <s v="USD"/>
    <n v="1514872800"/>
    <x v="725"/>
    <n v="1516600800"/>
    <d v="2018-01-22T06:00:00"/>
    <b v="0"/>
    <b v="0"/>
    <s v="music/rock"/>
    <x v="1"/>
    <s v="rock"/>
  </r>
  <r>
    <x v="0"/>
    <n v="67"/>
    <m/>
    <s v="AU"/>
    <s v="AUD"/>
    <n v="1416031200"/>
    <x v="660"/>
    <n v="1420437600"/>
    <d v="2015-01-05T06:00:00"/>
    <b v="0"/>
    <b v="0"/>
    <s v="film &amp; video/documentary"/>
    <x v="4"/>
    <s v="documentary"/>
  </r>
  <r>
    <x v="1"/>
    <n v="76"/>
    <m/>
    <s v="US"/>
    <s v="USD"/>
    <n v="1330927200"/>
    <x v="726"/>
    <n v="1332997200"/>
    <d v="2012-03-29T05:00:00"/>
    <b v="0"/>
    <b v="1"/>
    <s v="film &amp; video/drama"/>
    <x v="4"/>
    <s v="drama"/>
  </r>
  <r>
    <x v="1"/>
    <n v="43"/>
    <m/>
    <s v="US"/>
    <s v="USD"/>
    <n v="1571115600"/>
    <x v="727"/>
    <n v="1574920800"/>
    <d v="2019-11-28T06:00:00"/>
    <b v="0"/>
    <b v="1"/>
    <s v="theater/plays"/>
    <x v="3"/>
    <s v="plays"/>
  </r>
  <r>
    <x v="0"/>
    <n v="19"/>
    <m/>
    <s v="US"/>
    <s v="USD"/>
    <n v="1463461200"/>
    <x v="728"/>
    <n v="1464930000"/>
    <d v="2016-06-03T05:00:00"/>
    <b v="0"/>
    <b v="0"/>
    <s v="food/food trucks"/>
    <x v="0"/>
    <s v="food trucks"/>
  </r>
  <r>
    <x v="0"/>
    <n v="2108"/>
    <m/>
    <s v="CH"/>
    <s v="CHF"/>
    <n v="1344920400"/>
    <x v="729"/>
    <n v="1345006800"/>
    <d v="2012-08-15T05:00:00"/>
    <b v="0"/>
    <b v="0"/>
    <s v="film &amp; video/documentary"/>
    <x v="4"/>
    <s v="documentary"/>
  </r>
  <r>
    <x v="1"/>
    <n v="221"/>
    <m/>
    <s v="US"/>
    <s v="USD"/>
    <n v="1511848800"/>
    <x v="730"/>
    <n v="1512712800"/>
    <d v="2017-12-08T06:00:00"/>
    <b v="0"/>
    <b v="1"/>
    <s v="theater/plays"/>
    <x v="3"/>
    <s v="plays"/>
  </r>
  <r>
    <x v="0"/>
    <n v="679"/>
    <m/>
    <s v="US"/>
    <s v="USD"/>
    <n v="1452319200"/>
    <x v="731"/>
    <n v="1452492000"/>
    <d v="2016-01-11T06:00:00"/>
    <b v="0"/>
    <b v="1"/>
    <s v="games/video games"/>
    <x v="6"/>
    <s v="video games"/>
  </r>
  <r>
    <x v="1"/>
    <n v="2805"/>
    <m/>
    <s v="CA"/>
    <s v="CAD"/>
    <n v="1523854800"/>
    <x v="78"/>
    <n v="1524286800"/>
    <d v="2018-04-21T05:00:00"/>
    <b v="0"/>
    <b v="0"/>
    <s v="publishing/nonfiction"/>
    <x v="5"/>
    <s v="nonfiction"/>
  </r>
  <r>
    <x v="1"/>
    <n v="68"/>
    <m/>
    <s v="US"/>
    <s v="USD"/>
    <n v="1346043600"/>
    <x v="732"/>
    <n v="1346907600"/>
    <d v="2012-09-06T05:00:00"/>
    <b v="0"/>
    <b v="0"/>
    <s v="games/video games"/>
    <x v="6"/>
    <s v="video games"/>
  </r>
  <r>
    <x v="0"/>
    <n v="36"/>
    <m/>
    <s v="DK"/>
    <s v="DKK"/>
    <n v="1464325200"/>
    <x v="733"/>
    <n v="1464498000"/>
    <d v="2016-05-29T05:00:00"/>
    <b v="0"/>
    <b v="1"/>
    <s v="music/rock"/>
    <x v="1"/>
    <s v="rock"/>
  </r>
  <r>
    <x v="1"/>
    <n v="183"/>
    <m/>
    <s v="CA"/>
    <s v="CAD"/>
    <n v="1511935200"/>
    <x v="734"/>
    <n v="1514181600"/>
    <d v="2017-12-25T06:00:00"/>
    <b v="0"/>
    <b v="0"/>
    <s v="music/rock"/>
    <x v="1"/>
    <s v="rock"/>
  </r>
  <r>
    <x v="1"/>
    <n v="133"/>
    <m/>
    <s v="US"/>
    <s v="USD"/>
    <n v="1392012000"/>
    <x v="406"/>
    <n v="1392184800"/>
    <d v="2014-02-12T06:00:00"/>
    <b v="1"/>
    <b v="1"/>
    <s v="theater/plays"/>
    <x v="3"/>
    <s v="plays"/>
  </r>
  <r>
    <x v="1"/>
    <n v="2489"/>
    <m/>
    <s v="IT"/>
    <s v="EUR"/>
    <n v="1556946000"/>
    <x v="735"/>
    <n v="1559365200"/>
    <d v="2019-06-01T05:00:00"/>
    <b v="0"/>
    <b v="1"/>
    <s v="publishing/nonfiction"/>
    <x v="5"/>
    <s v="nonfiction"/>
  </r>
  <r>
    <x v="1"/>
    <n v="69"/>
    <m/>
    <s v="US"/>
    <s v="USD"/>
    <n v="1548050400"/>
    <x v="736"/>
    <n v="1549173600"/>
    <d v="2019-02-03T06:00:00"/>
    <b v="0"/>
    <b v="1"/>
    <s v="theater/plays"/>
    <x v="3"/>
    <s v="plays"/>
  </r>
  <r>
    <x v="0"/>
    <n v="47"/>
    <m/>
    <s v="US"/>
    <s v="USD"/>
    <n v="1353736800"/>
    <x v="737"/>
    <n v="1355032800"/>
    <d v="2012-12-09T06:00:00"/>
    <b v="1"/>
    <b v="0"/>
    <s v="games/video games"/>
    <x v="6"/>
    <s v="video games"/>
  </r>
  <r>
    <x v="1"/>
    <n v="279"/>
    <m/>
    <s v="GB"/>
    <s v="GBP"/>
    <n v="1532840400"/>
    <x v="192"/>
    <n v="1533963600"/>
    <d v="2018-08-11T05:00:00"/>
    <b v="0"/>
    <b v="1"/>
    <s v="music/rock"/>
    <x v="1"/>
    <s v="rock"/>
  </r>
  <r>
    <x v="1"/>
    <n v="210"/>
    <m/>
    <s v="US"/>
    <s v="USD"/>
    <n v="1488261600"/>
    <x v="738"/>
    <n v="1489381200"/>
    <d v="2017-03-13T05:00:00"/>
    <b v="0"/>
    <b v="0"/>
    <s v="film &amp; video/documentary"/>
    <x v="4"/>
    <s v="documentary"/>
  </r>
  <r>
    <x v="1"/>
    <n v="2100"/>
    <m/>
    <s v="US"/>
    <s v="USD"/>
    <n v="1393567200"/>
    <x v="739"/>
    <n v="1395032400"/>
    <d v="2014-03-17T05:00:00"/>
    <b v="0"/>
    <b v="0"/>
    <s v="music/rock"/>
    <x v="1"/>
    <s v="rock"/>
  </r>
  <r>
    <x v="1"/>
    <n v="252"/>
    <m/>
    <s v="US"/>
    <s v="USD"/>
    <n v="1410325200"/>
    <x v="613"/>
    <n v="1412485200"/>
    <d v="2014-10-05T05:00:00"/>
    <b v="1"/>
    <b v="1"/>
    <s v="music/rock"/>
    <x v="1"/>
    <s v="rock"/>
  </r>
  <r>
    <x v="1"/>
    <n v="1280"/>
    <m/>
    <s v="US"/>
    <s v="USD"/>
    <n v="1276923600"/>
    <x v="740"/>
    <n v="1279688400"/>
    <d v="2010-07-21T05:00:00"/>
    <b v="0"/>
    <b v="1"/>
    <s v="publishing/nonfiction"/>
    <x v="5"/>
    <s v="nonfiction"/>
  </r>
  <r>
    <x v="1"/>
    <n v="157"/>
    <m/>
    <s v="GB"/>
    <s v="GBP"/>
    <n v="1500958800"/>
    <x v="145"/>
    <n v="1501995600"/>
    <d v="2017-08-06T05:00:00"/>
    <b v="0"/>
    <b v="0"/>
    <s v="film &amp; video/shorts"/>
    <x v="4"/>
    <s v="shorts"/>
  </r>
  <r>
    <x v="1"/>
    <n v="194"/>
    <m/>
    <s v="US"/>
    <s v="USD"/>
    <n v="1292220000"/>
    <x v="741"/>
    <n v="1294639200"/>
    <d v="2011-01-10T06:00:00"/>
    <b v="0"/>
    <b v="1"/>
    <s v="theater/plays"/>
    <x v="3"/>
    <s v="plays"/>
  </r>
  <r>
    <x v="1"/>
    <n v="82"/>
    <m/>
    <s v="AU"/>
    <s v="AUD"/>
    <n v="1304398800"/>
    <x v="742"/>
    <n v="1305435600"/>
    <d v="2011-05-15T05:00:00"/>
    <b v="0"/>
    <b v="1"/>
    <s v="film &amp; video/drama"/>
    <x v="4"/>
    <s v="drama"/>
  </r>
  <r>
    <x v="0"/>
    <n v="70"/>
    <m/>
    <s v="US"/>
    <s v="USD"/>
    <n v="1535432400"/>
    <x v="202"/>
    <n v="1537592400"/>
    <d v="2018-09-22T05:00:00"/>
    <b v="0"/>
    <b v="0"/>
    <s v="theater/plays"/>
    <x v="3"/>
    <s v="plays"/>
  </r>
  <r>
    <x v="0"/>
    <n v="154"/>
    <m/>
    <s v="US"/>
    <s v="USD"/>
    <n v="1433826000"/>
    <x v="743"/>
    <n v="1435122000"/>
    <d v="2015-06-24T05:00:00"/>
    <b v="0"/>
    <b v="0"/>
    <s v="theater/plays"/>
    <x v="3"/>
    <s v="plays"/>
  </r>
  <r>
    <x v="0"/>
    <n v="22"/>
    <m/>
    <s v="US"/>
    <s v="USD"/>
    <n v="1514959200"/>
    <x v="744"/>
    <n v="1520056800"/>
    <d v="2018-03-03T06:00:00"/>
    <b v="0"/>
    <b v="0"/>
    <s v="theater/plays"/>
    <x v="3"/>
    <s v="plays"/>
  </r>
  <r>
    <x v="1"/>
    <n v="4233"/>
    <m/>
    <s v="US"/>
    <s v="USD"/>
    <n v="1332738000"/>
    <x v="745"/>
    <n v="1335675600"/>
    <d v="2012-04-29T05:00:00"/>
    <b v="0"/>
    <b v="0"/>
    <s v="photography/photography books"/>
    <x v="7"/>
    <s v="photography books"/>
  </r>
  <r>
    <x v="1"/>
    <n v="1297"/>
    <m/>
    <s v="DK"/>
    <s v="DKK"/>
    <n v="1445490000"/>
    <x v="746"/>
    <n v="1448431200"/>
    <d v="2015-11-25T06:00:00"/>
    <b v="1"/>
    <b v="0"/>
    <s v="publishing/translations"/>
    <x v="5"/>
    <s v="translations"/>
  </r>
  <r>
    <x v="1"/>
    <n v="165"/>
    <m/>
    <s v="DK"/>
    <s v="DKK"/>
    <n v="1297663200"/>
    <x v="747"/>
    <n v="1298613600"/>
    <d v="2011-02-25T06:00:00"/>
    <b v="0"/>
    <b v="0"/>
    <s v="publishing/translations"/>
    <x v="5"/>
    <s v="translations"/>
  </r>
  <r>
    <x v="1"/>
    <n v="119"/>
    <m/>
    <s v="US"/>
    <s v="USD"/>
    <n v="1371963600"/>
    <x v="362"/>
    <n v="1372482000"/>
    <d v="2013-06-29T05:00:00"/>
    <b v="0"/>
    <b v="0"/>
    <s v="theater/plays"/>
    <x v="3"/>
    <s v="plays"/>
  </r>
  <r>
    <x v="0"/>
    <n v="1758"/>
    <m/>
    <s v="US"/>
    <s v="USD"/>
    <n v="1425103200"/>
    <x v="748"/>
    <n v="1425621600"/>
    <d v="2015-03-06T06:00:00"/>
    <b v="0"/>
    <b v="0"/>
    <s v="technology/web"/>
    <x v="2"/>
    <s v="web"/>
  </r>
  <r>
    <x v="0"/>
    <n v="94"/>
    <m/>
    <s v="US"/>
    <s v="USD"/>
    <n v="1265349600"/>
    <x v="749"/>
    <n v="1266300000"/>
    <d v="2010-02-16T06:00:00"/>
    <b v="0"/>
    <b v="0"/>
    <s v="music/indie rock"/>
    <x v="1"/>
    <s v="indie rock"/>
  </r>
  <r>
    <x v="1"/>
    <n v="1797"/>
    <m/>
    <s v="US"/>
    <s v="USD"/>
    <n v="1301202000"/>
    <x v="643"/>
    <n v="1305867600"/>
    <d v="2011-05-20T05:00:00"/>
    <b v="0"/>
    <b v="0"/>
    <s v="music/jazz"/>
    <x v="1"/>
    <s v="jazz"/>
  </r>
  <r>
    <x v="1"/>
    <n v="261"/>
    <m/>
    <s v="US"/>
    <s v="USD"/>
    <n v="1538024400"/>
    <x v="750"/>
    <n v="1538802000"/>
    <d v="2018-10-06T05:00:00"/>
    <b v="0"/>
    <b v="0"/>
    <s v="theater/plays"/>
    <x v="3"/>
    <s v="plays"/>
  </r>
  <r>
    <x v="1"/>
    <n v="157"/>
    <m/>
    <s v="US"/>
    <s v="USD"/>
    <n v="1395032400"/>
    <x v="751"/>
    <n v="1398920400"/>
    <d v="2014-05-01T05:00:00"/>
    <b v="0"/>
    <b v="1"/>
    <s v="film &amp; video/documentary"/>
    <x v="4"/>
    <s v="documentary"/>
  </r>
  <r>
    <x v="1"/>
    <n v="3533"/>
    <m/>
    <s v="US"/>
    <s v="USD"/>
    <n v="1405486800"/>
    <x v="752"/>
    <n v="1405659600"/>
    <d v="2014-07-18T05:00:00"/>
    <b v="0"/>
    <b v="1"/>
    <s v="theater/plays"/>
    <x v="3"/>
    <s v="plays"/>
  </r>
  <r>
    <x v="1"/>
    <n v="155"/>
    <m/>
    <s v="US"/>
    <s v="USD"/>
    <n v="1455861600"/>
    <x v="753"/>
    <n v="1457244000"/>
    <d v="2016-03-06T06:00:00"/>
    <b v="0"/>
    <b v="0"/>
    <s v="technology/web"/>
    <x v="2"/>
    <s v="web"/>
  </r>
  <r>
    <x v="1"/>
    <n v="132"/>
    <m/>
    <s v="IT"/>
    <s v="EUR"/>
    <n v="1529038800"/>
    <x v="754"/>
    <n v="1529298000"/>
    <d v="2018-06-18T05:00:00"/>
    <b v="0"/>
    <b v="0"/>
    <s v="technology/wearables"/>
    <x v="2"/>
    <s v="wearables"/>
  </r>
  <r>
    <x v="0"/>
    <n v="33"/>
    <m/>
    <s v="US"/>
    <s v="USD"/>
    <n v="1535259600"/>
    <x v="755"/>
    <n v="1535778000"/>
    <d v="2018-09-01T05:00:00"/>
    <b v="0"/>
    <b v="0"/>
    <s v="photography/photography books"/>
    <x v="7"/>
    <s v="photography books"/>
  </r>
  <r>
    <x v="3"/>
    <n v="94"/>
    <m/>
    <s v="US"/>
    <s v="USD"/>
    <n v="1327212000"/>
    <x v="756"/>
    <n v="1327471200"/>
    <d v="2012-01-25T06:00:00"/>
    <b v="0"/>
    <b v="0"/>
    <s v="film &amp; video/documentary"/>
    <x v="4"/>
    <s v="documentary"/>
  </r>
  <r>
    <x v="1"/>
    <n v="1354"/>
    <m/>
    <s v="GB"/>
    <s v="GBP"/>
    <n v="1526360400"/>
    <x v="757"/>
    <n v="1529557200"/>
    <d v="2018-06-21T05:00:00"/>
    <b v="0"/>
    <b v="0"/>
    <s v="technology/web"/>
    <x v="2"/>
    <s v="web"/>
  </r>
  <r>
    <x v="1"/>
    <n v="48"/>
    <m/>
    <s v="US"/>
    <s v="USD"/>
    <n v="1532149200"/>
    <x v="758"/>
    <n v="1535259600"/>
    <d v="2018-08-26T05:00:00"/>
    <b v="1"/>
    <b v="1"/>
    <s v="technology/web"/>
    <x v="2"/>
    <s v="web"/>
  </r>
  <r>
    <x v="1"/>
    <n v="110"/>
    <m/>
    <s v="US"/>
    <s v="USD"/>
    <n v="1515304800"/>
    <x v="759"/>
    <n v="1515564000"/>
    <d v="2018-01-10T06:00:00"/>
    <b v="0"/>
    <b v="0"/>
    <s v="food/food trucks"/>
    <x v="0"/>
    <s v="food trucks"/>
  </r>
  <r>
    <x v="1"/>
    <n v="172"/>
    <m/>
    <s v="US"/>
    <s v="USD"/>
    <n v="1276318800"/>
    <x v="760"/>
    <n v="1277096400"/>
    <d v="2010-06-21T05:00:00"/>
    <b v="0"/>
    <b v="0"/>
    <s v="film &amp; video/drama"/>
    <x v="4"/>
    <s v="drama"/>
  </r>
  <r>
    <x v="1"/>
    <n v="307"/>
    <m/>
    <s v="US"/>
    <s v="USD"/>
    <n v="1328767200"/>
    <x v="761"/>
    <n v="1329026400"/>
    <d v="2012-02-12T06:00:00"/>
    <b v="0"/>
    <b v="1"/>
    <s v="music/indie rock"/>
    <x v="1"/>
    <s v="indie rock"/>
  </r>
  <r>
    <x v="0"/>
    <n v="1"/>
    <m/>
    <s v="US"/>
    <s v="USD"/>
    <n v="1321682400"/>
    <x v="762"/>
    <n v="1322978400"/>
    <d v="2011-12-04T06:00:00"/>
    <b v="1"/>
    <b v="0"/>
    <s v="music/rock"/>
    <x v="1"/>
    <s v="rock"/>
  </r>
  <r>
    <x v="1"/>
    <n v="160"/>
    <m/>
    <s v="US"/>
    <s v="USD"/>
    <n v="1335934800"/>
    <x v="444"/>
    <n v="1338786000"/>
    <d v="2012-06-04T05:00:00"/>
    <b v="0"/>
    <b v="0"/>
    <s v="music/electric music"/>
    <x v="1"/>
    <s v="electric music"/>
  </r>
  <r>
    <x v="0"/>
    <n v="31"/>
    <m/>
    <s v="US"/>
    <s v="USD"/>
    <n v="1310792400"/>
    <x v="763"/>
    <n v="1311656400"/>
    <d v="2011-07-26T05:00:00"/>
    <b v="0"/>
    <b v="1"/>
    <s v="games/video games"/>
    <x v="6"/>
    <s v="video games"/>
  </r>
  <r>
    <x v="1"/>
    <n v="1467"/>
    <m/>
    <s v="CA"/>
    <s v="CAD"/>
    <n v="1308546000"/>
    <x v="764"/>
    <n v="1308978000"/>
    <d v="2011-06-25T05:00:00"/>
    <b v="0"/>
    <b v="1"/>
    <s v="music/indie rock"/>
    <x v="1"/>
    <s v="indie rock"/>
  </r>
  <r>
    <x v="1"/>
    <n v="2662"/>
    <m/>
    <s v="CA"/>
    <s v="CAD"/>
    <n v="1574056800"/>
    <x v="765"/>
    <n v="1576389600"/>
    <d v="2019-12-15T06:00:00"/>
    <b v="0"/>
    <b v="0"/>
    <s v="publishing/fiction"/>
    <x v="5"/>
    <s v="fiction"/>
  </r>
  <r>
    <x v="1"/>
    <n v="452"/>
    <m/>
    <s v="AU"/>
    <s v="AUD"/>
    <n v="1308373200"/>
    <x v="766"/>
    <n v="1311051600"/>
    <d v="2011-07-19T05:00:00"/>
    <b v="0"/>
    <b v="0"/>
    <s v="theater/plays"/>
    <x v="3"/>
    <s v="plays"/>
  </r>
  <r>
    <x v="1"/>
    <n v="158"/>
    <m/>
    <s v="US"/>
    <s v="USD"/>
    <n v="1335243600"/>
    <x v="767"/>
    <n v="1336712400"/>
    <d v="2012-05-11T05:00:00"/>
    <b v="0"/>
    <b v="0"/>
    <s v="food/food trucks"/>
    <x v="0"/>
    <s v="food trucks"/>
  </r>
  <r>
    <x v="1"/>
    <n v="225"/>
    <m/>
    <s v="CH"/>
    <s v="CHF"/>
    <n v="1328421600"/>
    <x v="768"/>
    <n v="1330408800"/>
    <d v="2012-02-28T06:00:00"/>
    <b v="1"/>
    <b v="0"/>
    <s v="film &amp; video/shorts"/>
    <x v="4"/>
    <s v="shorts"/>
  </r>
  <r>
    <x v="0"/>
    <n v="35"/>
    <m/>
    <s v="US"/>
    <s v="USD"/>
    <n v="1524286800"/>
    <x v="769"/>
    <n v="1524891600"/>
    <d v="2018-04-28T05:00:00"/>
    <b v="1"/>
    <b v="0"/>
    <s v="food/food trucks"/>
    <x v="0"/>
    <s v="food trucks"/>
  </r>
  <r>
    <x v="0"/>
    <n v="63"/>
    <m/>
    <s v="US"/>
    <s v="USD"/>
    <n v="1362117600"/>
    <x v="770"/>
    <n v="1363669200"/>
    <d v="2013-03-19T05:00:00"/>
    <b v="0"/>
    <b v="1"/>
    <s v="theater/plays"/>
    <x v="3"/>
    <s v="plays"/>
  </r>
  <r>
    <x v="1"/>
    <n v="65"/>
    <m/>
    <s v="US"/>
    <s v="USD"/>
    <n v="1550556000"/>
    <x v="771"/>
    <n v="1551420000"/>
    <d v="2019-03-01T06:00:00"/>
    <b v="0"/>
    <b v="1"/>
    <s v="technology/wearables"/>
    <x v="2"/>
    <s v="wearables"/>
  </r>
  <r>
    <x v="1"/>
    <n v="163"/>
    <m/>
    <s v="US"/>
    <s v="USD"/>
    <n v="1269147600"/>
    <x v="772"/>
    <n v="1269838800"/>
    <d v="2010-03-29T05:00:00"/>
    <b v="0"/>
    <b v="0"/>
    <s v="theater/plays"/>
    <x v="3"/>
    <s v="plays"/>
  </r>
  <r>
    <x v="1"/>
    <n v="85"/>
    <m/>
    <s v="US"/>
    <s v="USD"/>
    <n v="1312174800"/>
    <x v="773"/>
    <n v="1312520400"/>
    <d v="2011-08-05T05:00:00"/>
    <b v="0"/>
    <b v="0"/>
    <s v="theater/plays"/>
    <x v="3"/>
    <s v="plays"/>
  </r>
  <r>
    <x v="1"/>
    <n v="217"/>
    <m/>
    <s v="US"/>
    <s v="USD"/>
    <n v="1434517200"/>
    <x v="774"/>
    <n v="1436504400"/>
    <d v="2015-07-10T05:00:00"/>
    <b v="0"/>
    <b v="1"/>
    <s v="film &amp; video/television"/>
    <x v="4"/>
    <s v="television"/>
  </r>
  <r>
    <x v="1"/>
    <n v="150"/>
    <m/>
    <s v="US"/>
    <s v="USD"/>
    <n v="1471582800"/>
    <x v="775"/>
    <n v="1472014800"/>
    <d v="2016-08-24T05:00:00"/>
    <b v="0"/>
    <b v="0"/>
    <s v="film &amp; video/shorts"/>
    <x v="4"/>
    <s v="shorts"/>
  </r>
  <r>
    <x v="1"/>
    <n v="3272"/>
    <m/>
    <s v="US"/>
    <s v="USD"/>
    <n v="1410757200"/>
    <x v="776"/>
    <n v="1411534800"/>
    <d v="2014-09-24T05:00:00"/>
    <b v="0"/>
    <b v="0"/>
    <s v="theater/plays"/>
    <x v="3"/>
    <s v="plays"/>
  </r>
  <r>
    <x v="3"/>
    <n v="898"/>
    <m/>
    <s v="US"/>
    <s v="USD"/>
    <n v="1304830800"/>
    <x v="777"/>
    <n v="1304917200"/>
    <d v="2011-05-09T05:00:00"/>
    <b v="0"/>
    <b v="0"/>
    <s v="photography/photography books"/>
    <x v="7"/>
    <s v="photography books"/>
  </r>
  <r>
    <x v="1"/>
    <n v="300"/>
    <m/>
    <s v="US"/>
    <s v="USD"/>
    <n v="1539061200"/>
    <x v="778"/>
    <n v="1539579600"/>
    <d v="2018-10-15T05:00:00"/>
    <b v="0"/>
    <b v="0"/>
    <s v="food/food trucks"/>
    <x v="0"/>
    <s v="food trucks"/>
  </r>
  <r>
    <x v="1"/>
    <n v="126"/>
    <m/>
    <s v="US"/>
    <s v="USD"/>
    <n v="1381554000"/>
    <x v="779"/>
    <n v="1382504400"/>
    <d v="2013-10-23T05:00:00"/>
    <b v="0"/>
    <b v="0"/>
    <s v="theater/plays"/>
    <x v="3"/>
    <s v="plays"/>
  </r>
  <r>
    <x v="0"/>
    <n v="526"/>
    <m/>
    <s v="US"/>
    <s v="USD"/>
    <n v="1277096400"/>
    <x v="780"/>
    <n v="1278306000"/>
    <d v="2010-07-05T05:00:00"/>
    <b v="0"/>
    <b v="0"/>
    <s v="film &amp; video/drama"/>
    <x v="4"/>
    <s v="drama"/>
  </r>
  <r>
    <x v="0"/>
    <n v="121"/>
    <m/>
    <s v="US"/>
    <s v="USD"/>
    <n v="1440392400"/>
    <x v="335"/>
    <n v="1442552400"/>
    <d v="2015-09-18T05:00:00"/>
    <b v="0"/>
    <b v="0"/>
    <s v="theater/plays"/>
    <x v="3"/>
    <s v="plays"/>
  </r>
  <r>
    <x v="1"/>
    <n v="2320"/>
    <m/>
    <s v="US"/>
    <s v="USD"/>
    <n v="1509512400"/>
    <x v="535"/>
    <n v="1511071200"/>
    <d v="2017-11-19T06:00:00"/>
    <b v="0"/>
    <b v="1"/>
    <s v="theater/plays"/>
    <x v="3"/>
    <s v="plays"/>
  </r>
  <r>
    <x v="1"/>
    <n v="81"/>
    <m/>
    <s v="AU"/>
    <s v="AUD"/>
    <n v="1535950800"/>
    <x v="270"/>
    <n v="1536382800"/>
    <d v="2018-09-08T05:00:00"/>
    <b v="0"/>
    <b v="0"/>
    <s v="film &amp; video/science fiction"/>
    <x v="4"/>
    <s v="science fiction"/>
  </r>
  <r>
    <x v="1"/>
    <n v="1887"/>
    <m/>
    <s v="US"/>
    <s v="USD"/>
    <n v="1389160800"/>
    <x v="781"/>
    <n v="1389592800"/>
    <d v="2014-01-13T06:00:00"/>
    <b v="0"/>
    <b v="0"/>
    <s v="photography/photography books"/>
    <x v="7"/>
    <s v="photography books"/>
  </r>
  <r>
    <x v="1"/>
    <n v="4358"/>
    <m/>
    <s v="US"/>
    <s v="USD"/>
    <n v="1271998800"/>
    <x v="782"/>
    <n v="1275282000"/>
    <d v="2010-05-31T05:00:00"/>
    <b v="0"/>
    <b v="1"/>
    <s v="photography/photography books"/>
    <x v="7"/>
    <s v="photography books"/>
  </r>
  <r>
    <x v="0"/>
    <n v="67"/>
    <m/>
    <s v="US"/>
    <s v="USD"/>
    <n v="1294898400"/>
    <x v="783"/>
    <n v="1294984800"/>
    <d v="2011-01-14T06:00:00"/>
    <b v="0"/>
    <b v="0"/>
    <s v="music/rock"/>
    <x v="1"/>
    <s v="rock"/>
  </r>
  <r>
    <x v="0"/>
    <n v="57"/>
    <m/>
    <s v="CA"/>
    <s v="CAD"/>
    <n v="1559970000"/>
    <x v="784"/>
    <n v="1562043600"/>
    <d v="2019-07-02T05:00:00"/>
    <b v="0"/>
    <b v="0"/>
    <s v="photography/photography books"/>
    <x v="7"/>
    <s v="photography books"/>
  </r>
  <r>
    <x v="0"/>
    <n v="1229"/>
    <m/>
    <s v="US"/>
    <s v="USD"/>
    <n v="1469509200"/>
    <x v="785"/>
    <n v="1469595600"/>
    <d v="2016-07-27T05:00:00"/>
    <b v="0"/>
    <b v="0"/>
    <s v="food/food trucks"/>
    <x v="0"/>
    <s v="food trucks"/>
  </r>
  <r>
    <x v="0"/>
    <n v="12"/>
    <m/>
    <s v="IT"/>
    <s v="EUR"/>
    <n v="1579068000"/>
    <x v="786"/>
    <n v="1581141600"/>
    <d v="2020-02-08T06:00:00"/>
    <b v="0"/>
    <b v="0"/>
    <s v="music/metal"/>
    <x v="1"/>
    <s v="metal"/>
  </r>
  <r>
    <x v="1"/>
    <n v="53"/>
    <m/>
    <s v="US"/>
    <s v="USD"/>
    <n v="1487743200"/>
    <x v="787"/>
    <n v="1488520800"/>
    <d v="2017-03-03T06:00:00"/>
    <b v="0"/>
    <b v="0"/>
    <s v="publishing/nonfiction"/>
    <x v="5"/>
    <s v="nonfiction"/>
  </r>
  <r>
    <x v="1"/>
    <n v="2414"/>
    <m/>
    <s v="US"/>
    <s v="USD"/>
    <n v="1563685200"/>
    <x v="788"/>
    <n v="1563858000"/>
    <d v="2019-07-23T05:00:00"/>
    <b v="0"/>
    <b v="0"/>
    <s v="music/electric music"/>
    <x v="1"/>
    <s v="electric music"/>
  </r>
  <r>
    <x v="0"/>
    <n v="452"/>
    <m/>
    <s v="US"/>
    <s v="USD"/>
    <n v="1436418000"/>
    <x v="330"/>
    <n v="1438923600"/>
    <d v="2015-08-07T05:00:00"/>
    <b v="0"/>
    <b v="1"/>
    <s v="theater/plays"/>
    <x v="3"/>
    <s v="plays"/>
  </r>
  <r>
    <x v="1"/>
    <n v="80"/>
    <m/>
    <s v="US"/>
    <s v="USD"/>
    <n v="1421820000"/>
    <x v="789"/>
    <n v="1422165600"/>
    <d v="2015-01-25T06:00:00"/>
    <b v="0"/>
    <b v="0"/>
    <s v="theater/plays"/>
    <x v="3"/>
    <s v="plays"/>
  </r>
  <r>
    <x v="1"/>
    <n v="193"/>
    <m/>
    <s v="US"/>
    <s v="USD"/>
    <n v="1274763600"/>
    <x v="790"/>
    <n v="1277874000"/>
    <d v="2010-06-30T05:00:00"/>
    <b v="0"/>
    <b v="0"/>
    <s v="film &amp; video/shorts"/>
    <x v="4"/>
    <s v="shorts"/>
  </r>
  <r>
    <x v="0"/>
    <n v="1886"/>
    <m/>
    <s v="US"/>
    <s v="USD"/>
    <n v="1399179600"/>
    <x v="791"/>
    <n v="1399352400"/>
    <d v="2014-05-06T05:00:00"/>
    <b v="0"/>
    <b v="1"/>
    <s v="theater/plays"/>
    <x v="3"/>
    <s v="plays"/>
  </r>
  <r>
    <x v="1"/>
    <n v="52"/>
    <m/>
    <s v="US"/>
    <s v="USD"/>
    <n v="1275800400"/>
    <x v="792"/>
    <n v="1279083600"/>
    <d v="2010-07-14T05:00:00"/>
    <b v="0"/>
    <b v="0"/>
    <s v="theater/plays"/>
    <x v="3"/>
    <s v="plays"/>
  </r>
  <r>
    <x v="0"/>
    <n v="1825"/>
    <m/>
    <s v="US"/>
    <s v="USD"/>
    <n v="1282798800"/>
    <x v="793"/>
    <n v="1284354000"/>
    <d v="2010-09-13T05:00:00"/>
    <b v="0"/>
    <b v="0"/>
    <s v="music/indie rock"/>
    <x v="1"/>
    <s v="indie rock"/>
  </r>
  <r>
    <x v="0"/>
    <n v="31"/>
    <m/>
    <s v="US"/>
    <s v="USD"/>
    <n v="1437109200"/>
    <x v="794"/>
    <n v="1441170000"/>
    <d v="2015-09-02T05:00:00"/>
    <b v="0"/>
    <b v="1"/>
    <s v="theater/plays"/>
    <x v="3"/>
    <s v="plays"/>
  </r>
  <r>
    <x v="1"/>
    <n v="290"/>
    <m/>
    <s v="US"/>
    <s v="USD"/>
    <n v="1491886800"/>
    <x v="795"/>
    <n v="1493528400"/>
    <d v="2017-04-30T05:00:00"/>
    <b v="0"/>
    <b v="0"/>
    <s v="theater/plays"/>
    <x v="3"/>
    <s v="plays"/>
  </r>
  <r>
    <x v="1"/>
    <n v="122"/>
    <m/>
    <s v="US"/>
    <s v="USD"/>
    <n v="1394600400"/>
    <x v="796"/>
    <n v="1395205200"/>
    <d v="2014-03-19T05:00:00"/>
    <b v="0"/>
    <b v="1"/>
    <s v="music/electric music"/>
    <x v="1"/>
    <s v="electric music"/>
  </r>
  <r>
    <x v="1"/>
    <n v="1470"/>
    <m/>
    <s v="US"/>
    <s v="USD"/>
    <n v="1561352400"/>
    <x v="797"/>
    <n v="1561438800"/>
    <d v="2019-06-25T05:00:00"/>
    <b v="0"/>
    <b v="0"/>
    <s v="music/indie rock"/>
    <x v="1"/>
    <s v="indie rock"/>
  </r>
  <r>
    <x v="1"/>
    <n v="165"/>
    <m/>
    <s v="CA"/>
    <s v="CAD"/>
    <n v="1322892000"/>
    <x v="798"/>
    <n v="1326693600"/>
    <d v="2012-01-16T06:00:00"/>
    <b v="0"/>
    <b v="0"/>
    <s v="film &amp; video/documentary"/>
    <x v="4"/>
    <s v="documentary"/>
  </r>
  <r>
    <x v="1"/>
    <n v="182"/>
    <m/>
    <s v="US"/>
    <s v="USD"/>
    <n v="1274418000"/>
    <x v="799"/>
    <n v="1277960400"/>
    <d v="2010-07-01T05:00:00"/>
    <b v="0"/>
    <b v="0"/>
    <s v="publishing/translations"/>
    <x v="5"/>
    <s v="translations"/>
  </r>
  <r>
    <x v="1"/>
    <n v="199"/>
    <m/>
    <s v="IT"/>
    <s v="EUR"/>
    <n v="1434344400"/>
    <x v="800"/>
    <n v="1434690000"/>
    <d v="2015-06-19T05:00:00"/>
    <b v="0"/>
    <b v="1"/>
    <s v="film &amp; video/documentary"/>
    <x v="4"/>
    <s v="documentary"/>
  </r>
  <r>
    <x v="1"/>
    <n v="56"/>
    <m/>
    <s v="GB"/>
    <s v="GBP"/>
    <n v="1373518800"/>
    <x v="801"/>
    <n v="1376110800"/>
    <d v="2013-08-10T05:00:00"/>
    <b v="0"/>
    <b v="1"/>
    <s v="film &amp; video/television"/>
    <x v="4"/>
    <s v="television"/>
  </r>
  <r>
    <x v="0"/>
    <n v="107"/>
    <m/>
    <s v="US"/>
    <s v="USD"/>
    <n v="1517637600"/>
    <x v="802"/>
    <n v="1518415200"/>
    <d v="2018-02-12T06:00:00"/>
    <b v="0"/>
    <b v="0"/>
    <s v="theater/plays"/>
    <x v="3"/>
    <s v="plays"/>
  </r>
  <r>
    <x v="1"/>
    <n v="1460"/>
    <m/>
    <s v="AU"/>
    <s v="AUD"/>
    <n v="1310619600"/>
    <x v="803"/>
    <n v="1310878800"/>
    <d v="2011-07-17T05:00:00"/>
    <b v="0"/>
    <b v="1"/>
    <s v="food/food trucks"/>
    <x v="0"/>
    <s v="food trucks"/>
  </r>
  <r>
    <x v="0"/>
    <n v="27"/>
    <m/>
    <s v="US"/>
    <s v="USD"/>
    <n v="1556427600"/>
    <x v="212"/>
    <n v="1556600400"/>
    <d v="2019-04-30T05:00:00"/>
    <b v="0"/>
    <b v="0"/>
    <s v="theater/plays"/>
    <x v="3"/>
    <s v="plays"/>
  </r>
  <r>
    <x v="0"/>
    <n v="1221"/>
    <m/>
    <s v="US"/>
    <s v="USD"/>
    <n v="1576476000"/>
    <x v="804"/>
    <n v="1576994400"/>
    <d v="2019-12-22T06:00:00"/>
    <b v="0"/>
    <b v="0"/>
    <s v="film &amp; video/documentary"/>
    <x v="4"/>
    <s v="documentary"/>
  </r>
  <r>
    <x v="1"/>
    <n v="123"/>
    <m/>
    <s v="CH"/>
    <s v="CHF"/>
    <n v="1381122000"/>
    <x v="805"/>
    <n v="1382677200"/>
    <d v="2013-10-25T05:00:00"/>
    <b v="0"/>
    <b v="0"/>
    <s v="music/jazz"/>
    <x v="1"/>
    <s v="jazz"/>
  </r>
  <r>
    <x v="0"/>
    <n v="1"/>
    <m/>
    <s v="US"/>
    <s v="USD"/>
    <n v="1411102800"/>
    <x v="806"/>
    <n v="1411189200"/>
    <d v="2014-09-20T05:00:00"/>
    <b v="0"/>
    <b v="1"/>
    <s v="technology/web"/>
    <x v="2"/>
    <s v="web"/>
  </r>
  <r>
    <x v="1"/>
    <n v="159"/>
    <m/>
    <s v="US"/>
    <s v="USD"/>
    <n v="1531803600"/>
    <x v="807"/>
    <n v="1534654800"/>
    <d v="2018-08-19T05:00:00"/>
    <b v="0"/>
    <b v="1"/>
    <s v="music/rock"/>
    <x v="1"/>
    <s v="rock"/>
  </r>
  <r>
    <x v="1"/>
    <n v="110"/>
    <m/>
    <s v="US"/>
    <s v="USD"/>
    <n v="1454133600"/>
    <x v="722"/>
    <n v="1457762400"/>
    <d v="2016-03-12T06:00:00"/>
    <b v="0"/>
    <b v="0"/>
    <s v="technology/web"/>
    <x v="2"/>
    <s v="web"/>
  </r>
  <r>
    <x v="2"/>
    <n v="14"/>
    <m/>
    <s v="US"/>
    <s v="USD"/>
    <n v="1336194000"/>
    <x v="477"/>
    <n v="1337490000"/>
    <d v="2012-05-20T05:00:00"/>
    <b v="0"/>
    <b v="1"/>
    <s v="publishing/nonfiction"/>
    <x v="5"/>
    <s v="nonfiction"/>
  </r>
  <r>
    <x v="0"/>
    <n v="16"/>
    <m/>
    <s v="US"/>
    <s v="USD"/>
    <n v="1349326800"/>
    <x v="259"/>
    <n v="1349672400"/>
    <d v="2012-10-08T05:00:00"/>
    <b v="0"/>
    <b v="0"/>
    <s v="publishing/radio &amp; podcasts"/>
    <x v="5"/>
    <s v="radio &amp; podcasts"/>
  </r>
  <r>
    <x v="1"/>
    <n v="236"/>
    <m/>
    <s v="US"/>
    <s v="USD"/>
    <n v="1379566800"/>
    <x v="9"/>
    <n v="1379826000"/>
    <d v="2013-09-22T05:00:00"/>
    <b v="0"/>
    <b v="0"/>
    <s v="theater/plays"/>
    <x v="3"/>
    <s v="plays"/>
  </r>
  <r>
    <x v="1"/>
    <n v="191"/>
    <m/>
    <s v="US"/>
    <s v="USD"/>
    <n v="1494651600"/>
    <x v="808"/>
    <n v="1497762000"/>
    <d v="2017-06-18T05:00:00"/>
    <b v="1"/>
    <b v="1"/>
    <s v="film &amp; video/documentary"/>
    <x v="4"/>
    <s v="documentary"/>
  </r>
  <r>
    <x v="0"/>
    <n v="41"/>
    <m/>
    <s v="US"/>
    <s v="USD"/>
    <n v="1303880400"/>
    <x v="809"/>
    <n v="1304485200"/>
    <d v="2011-05-04T05:00:00"/>
    <b v="0"/>
    <b v="0"/>
    <s v="theater/plays"/>
    <x v="3"/>
    <s v="plays"/>
  </r>
  <r>
    <x v="1"/>
    <n v="3934"/>
    <m/>
    <s v="US"/>
    <s v="USD"/>
    <n v="1335934800"/>
    <x v="444"/>
    <n v="1336885200"/>
    <d v="2012-05-13T05:00:00"/>
    <b v="0"/>
    <b v="0"/>
    <s v="games/video games"/>
    <x v="6"/>
    <s v="video games"/>
  </r>
  <r>
    <x v="1"/>
    <n v="80"/>
    <m/>
    <s v="CA"/>
    <s v="CAD"/>
    <n v="1528088400"/>
    <x v="384"/>
    <n v="1530421200"/>
    <d v="2018-07-01T05:00:00"/>
    <b v="0"/>
    <b v="1"/>
    <s v="theater/plays"/>
    <x v="3"/>
    <s v="plays"/>
  </r>
  <r>
    <x v="3"/>
    <n v="296"/>
    <m/>
    <s v="US"/>
    <s v="USD"/>
    <n v="1421906400"/>
    <x v="810"/>
    <n v="1421992800"/>
    <d v="2015-01-23T06:00:00"/>
    <b v="0"/>
    <b v="0"/>
    <s v="theater/plays"/>
    <x v="3"/>
    <s v="plays"/>
  </r>
  <r>
    <x v="1"/>
    <n v="462"/>
    <m/>
    <s v="US"/>
    <s v="USD"/>
    <n v="1568005200"/>
    <x v="811"/>
    <n v="1568178000"/>
    <d v="2019-09-11T05:00:00"/>
    <b v="1"/>
    <b v="0"/>
    <s v="technology/web"/>
    <x v="2"/>
    <s v="web"/>
  </r>
  <r>
    <x v="1"/>
    <n v="179"/>
    <m/>
    <s v="US"/>
    <s v="USD"/>
    <n v="1346821200"/>
    <x v="812"/>
    <n v="1347944400"/>
    <d v="2012-09-18T05:00:00"/>
    <b v="1"/>
    <b v="0"/>
    <s v="film &amp; video/drama"/>
    <x v="4"/>
    <s v="drama"/>
  </r>
  <r>
    <x v="0"/>
    <n v="523"/>
    <m/>
    <s v="AU"/>
    <s v="AUD"/>
    <n v="1557637200"/>
    <x v="813"/>
    <n v="1558760400"/>
    <d v="2019-05-25T05:00:00"/>
    <b v="0"/>
    <b v="0"/>
    <s v="film &amp; video/drama"/>
    <x v="4"/>
    <s v="drama"/>
  </r>
  <r>
    <x v="0"/>
    <n v="141"/>
    <m/>
    <s v="GB"/>
    <s v="GBP"/>
    <n v="1375592400"/>
    <x v="814"/>
    <n v="1376629200"/>
    <d v="2013-08-16T05:00:00"/>
    <b v="0"/>
    <b v="0"/>
    <s v="theater/plays"/>
    <x v="3"/>
    <s v="plays"/>
  </r>
  <r>
    <x v="1"/>
    <n v="1866"/>
    <m/>
    <s v="GB"/>
    <s v="GBP"/>
    <n v="1503982800"/>
    <x v="80"/>
    <n v="1504760400"/>
    <d v="2017-09-07T05:00:00"/>
    <b v="0"/>
    <b v="0"/>
    <s v="film &amp; video/television"/>
    <x v="4"/>
    <s v="television"/>
  </r>
  <r>
    <x v="0"/>
    <n v="52"/>
    <m/>
    <s v="US"/>
    <s v="USD"/>
    <n v="1418882400"/>
    <x v="815"/>
    <n v="1419660000"/>
    <d v="2014-12-27T06:00:00"/>
    <b v="0"/>
    <b v="0"/>
    <s v="photography/photography books"/>
    <x v="7"/>
    <s v="photography books"/>
  </r>
  <r>
    <x v="2"/>
    <n v="27"/>
    <m/>
    <s v="GB"/>
    <s v="GBP"/>
    <n v="1309237200"/>
    <x v="816"/>
    <n v="1311310800"/>
    <d v="2011-07-22T05:00:00"/>
    <b v="0"/>
    <b v="1"/>
    <s v="film &amp; video/shorts"/>
    <x v="4"/>
    <s v="shorts"/>
  </r>
  <r>
    <x v="1"/>
    <n v="156"/>
    <m/>
    <s v="CH"/>
    <s v="CHF"/>
    <n v="1343365200"/>
    <x v="474"/>
    <n v="1344315600"/>
    <d v="2012-08-07T05:00:00"/>
    <b v="0"/>
    <b v="0"/>
    <s v="publishing/radio &amp; podcasts"/>
    <x v="5"/>
    <s v="radio &amp; podcasts"/>
  </r>
  <r>
    <x v="0"/>
    <n v="225"/>
    <m/>
    <s v="AU"/>
    <s v="AUD"/>
    <n v="1507957200"/>
    <x v="817"/>
    <n v="1510725600"/>
    <d v="2017-11-15T06:00:00"/>
    <b v="0"/>
    <b v="1"/>
    <s v="theater/plays"/>
    <x v="3"/>
    <s v="plays"/>
  </r>
  <r>
    <x v="1"/>
    <n v="255"/>
    <m/>
    <s v="US"/>
    <s v="USD"/>
    <n v="1549519200"/>
    <x v="818"/>
    <n v="1551247200"/>
    <d v="2019-02-27T06:00:00"/>
    <b v="1"/>
    <b v="0"/>
    <s v="film &amp; video/animation"/>
    <x v="4"/>
    <s v="animation"/>
  </r>
  <r>
    <x v="0"/>
    <n v="38"/>
    <m/>
    <s v="US"/>
    <s v="USD"/>
    <n v="1329026400"/>
    <x v="819"/>
    <n v="1330236000"/>
    <d v="2012-02-26T06:00:00"/>
    <b v="0"/>
    <b v="0"/>
    <s v="technology/web"/>
    <x v="2"/>
    <s v="web"/>
  </r>
  <r>
    <x v="1"/>
    <n v="2261"/>
    <m/>
    <s v="US"/>
    <s v="USD"/>
    <n v="1544335200"/>
    <x v="609"/>
    <n v="1545112800"/>
    <d v="2018-12-18T06:00:00"/>
    <b v="0"/>
    <b v="1"/>
    <s v="music/world music"/>
    <x v="1"/>
    <s v="world music"/>
  </r>
  <r>
    <x v="1"/>
    <n v="40"/>
    <m/>
    <s v="US"/>
    <s v="USD"/>
    <n v="1279083600"/>
    <x v="547"/>
    <n v="1279170000"/>
    <d v="2010-07-15T05:00:00"/>
    <b v="0"/>
    <b v="0"/>
    <s v="theater/plays"/>
    <x v="3"/>
    <s v="plays"/>
  </r>
  <r>
    <x v="1"/>
    <n v="2289"/>
    <m/>
    <s v="IT"/>
    <s v="EUR"/>
    <n v="1572498000"/>
    <x v="820"/>
    <n v="1573452000"/>
    <d v="2019-11-11T06:00:00"/>
    <b v="0"/>
    <b v="0"/>
    <s v="theater/plays"/>
    <x v="3"/>
    <s v="plays"/>
  </r>
  <r>
    <x v="1"/>
    <n v="65"/>
    <m/>
    <s v="US"/>
    <s v="USD"/>
    <n v="1506056400"/>
    <x v="821"/>
    <n v="1507093200"/>
    <d v="2017-10-04T05:00:00"/>
    <b v="0"/>
    <b v="0"/>
    <s v="theater/plays"/>
    <x v="3"/>
    <s v="plays"/>
  </r>
  <r>
    <x v="0"/>
    <n v="15"/>
    <m/>
    <s v="US"/>
    <s v="USD"/>
    <n v="1463029200"/>
    <x v="151"/>
    <n v="1463374800"/>
    <d v="2016-05-16T05:00:00"/>
    <b v="0"/>
    <b v="0"/>
    <s v="food/food trucks"/>
    <x v="0"/>
    <s v="food trucks"/>
  </r>
  <r>
    <x v="0"/>
    <n v="37"/>
    <m/>
    <s v="US"/>
    <s v="USD"/>
    <n v="1342069200"/>
    <x v="822"/>
    <n v="1344574800"/>
    <d v="2012-08-10T05:00:00"/>
    <b v="0"/>
    <b v="0"/>
    <s v="theater/plays"/>
    <x v="3"/>
    <s v="plays"/>
  </r>
  <r>
    <x v="1"/>
    <n v="3777"/>
    <m/>
    <s v="IT"/>
    <s v="EUR"/>
    <n v="1388296800"/>
    <x v="823"/>
    <n v="1389074400"/>
    <d v="2014-01-07T06:00:00"/>
    <b v="0"/>
    <b v="0"/>
    <s v="technology/web"/>
    <x v="2"/>
    <s v="web"/>
  </r>
  <r>
    <x v="1"/>
    <n v="184"/>
    <m/>
    <s v="GB"/>
    <s v="GBP"/>
    <n v="1493787600"/>
    <x v="824"/>
    <n v="1494997200"/>
    <d v="2017-05-17T05:00:00"/>
    <b v="0"/>
    <b v="0"/>
    <s v="theater/plays"/>
    <x v="3"/>
    <s v="plays"/>
  </r>
  <r>
    <x v="1"/>
    <n v="85"/>
    <m/>
    <s v="US"/>
    <s v="USD"/>
    <n v="1424844000"/>
    <x v="825"/>
    <n v="1425448800"/>
    <d v="2015-03-04T06:00:00"/>
    <b v="0"/>
    <b v="1"/>
    <s v="theater/plays"/>
    <x v="3"/>
    <s v="plays"/>
  </r>
  <r>
    <x v="0"/>
    <n v="112"/>
    <m/>
    <s v="US"/>
    <s v="USD"/>
    <n v="1403931600"/>
    <x v="826"/>
    <n v="1404104400"/>
    <d v="2014-06-30T05:00:00"/>
    <b v="0"/>
    <b v="1"/>
    <s v="theater/plays"/>
    <x v="3"/>
    <s v="plays"/>
  </r>
  <r>
    <x v="1"/>
    <n v="144"/>
    <m/>
    <s v="US"/>
    <s v="USD"/>
    <n v="1394514000"/>
    <x v="827"/>
    <n v="1394773200"/>
    <d v="2014-03-14T05:00:00"/>
    <b v="0"/>
    <b v="0"/>
    <s v="music/rock"/>
    <x v="1"/>
    <s v="rock"/>
  </r>
  <r>
    <x v="1"/>
    <n v="1902"/>
    <m/>
    <s v="US"/>
    <s v="USD"/>
    <n v="1365397200"/>
    <x v="828"/>
    <n v="1366520400"/>
    <d v="2013-04-21T05:00:00"/>
    <b v="0"/>
    <b v="0"/>
    <s v="theater/plays"/>
    <x v="3"/>
    <s v="plays"/>
  </r>
  <r>
    <x v="1"/>
    <n v="105"/>
    <m/>
    <s v="US"/>
    <s v="USD"/>
    <n v="1456120800"/>
    <x v="829"/>
    <n v="1456639200"/>
    <d v="2016-02-28T06:00:00"/>
    <b v="0"/>
    <b v="0"/>
    <s v="theater/plays"/>
    <x v="3"/>
    <s v="plays"/>
  </r>
  <r>
    <x v="1"/>
    <n v="132"/>
    <m/>
    <s v="US"/>
    <s v="USD"/>
    <n v="1437714000"/>
    <x v="830"/>
    <n v="1438318800"/>
    <d v="2015-07-31T05:00:00"/>
    <b v="0"/>
    <b v="0"/>
    <s v="theater/plays"/>
    <x v="3"/>
    <s v="plays"/>
  </r>
  <r>
    <x v="0"/>
    <n v="21"/>
    <m/>
    <s v="US"/>
    <s v="USD"/>
    <n v="1563771600"/>
    <x v="831"/>
    <n v="1564030800"/>
    <d v="2019-07-25T05:00:00"/>
    <b v="1"/>
    <b v="0"/>
    <s v="theater/plays"/>
    <x v="3"/>
    <s v="plays"/>
  </r>
  <r>
    <x v="3"/>
    <n v="976"/>
    <m/>
    <s v="US"/>
    <s v="USD"/>
    <n v="1448517600"/>
    <x v="832"/>
    <n v="1449295200"/>
    <d v="2015-12-05T06:00:00"/>
    <b v="0"/>
    <b v="0"/>
    <s v="film &amp; video/documentary"/>
    <x v="4"/>
    <s v="documentary"/>
  </r>
  <r>
    <x v="1"/>
    <n v="96"/>
    <m/>
    <s v="US"/>
    <s v="USD"/>
    <n v="1528779600"/>
    <x v="833"/>
    <n v="1531890000"/>
    <d v="2018-07-18T05:00:00"/>
    <b v="0"/>
    <b v="1"/>
    <s v="publishing/fiction"/>
    <x v="5"/>
    <s v="fiction"/>
  </r>
  <r>
    <x v="0"/>
    <n v="67"/>
    <m/>
    <s v="US"/>
    <s v="USD"/>
    <n v="1304744400"/>
    <x v="834"/>
    <n v="1306213200"/>
    <d v="2011-05-24T05:00:00"/>
    <b v="0"/>
    <b v="1"/>
    <s v="games/video games"/>
    <x v="6"/>
    <s v="video games"/>
  </r>
  <r>
    <x v="2"/>
    <n v="66"/>
    <m/>
    <s v="CA"/>
    <s v="CAD"/>
    <n v="1354341600"/>
    <x v="835"/>
    <n v="1356242400"/>
    <d v="2012-12-23T06:00:00"/>
    <b v="0"/>
    <b v="0"/>
    <s v="technology/web"/>
    <x v="2"/>
    <s v="web"/>
  </r>
  <r>
    <x v="0"/>
    <n v="78"/>
    <m/>
    <s v="US"/>
    <s v="USD"/>
    <n v="1294552800"/>
    <x v="836"/>
    <n v="1297576800"/>
    <d v="2011-02-13T06:00:00"/>
    <b v="1"/>
    <b v="0"/>
    <s v="theater/plays"/>
    <x v="3"/>
    <s v="plays"/>
  </r>
  <r>
    <x v="0"/>
    <n v="67"/>
    <m/>
    <s v="AU"/>
    <s v="AUD"/>
    <n v="1295935200"/>
    <x v="837"/>
    <n v="1296194400"/>
    <d v="2011-01-28T06:00:00"/>
    <b v="0"/>
    <b v="0"/>
    <s v="theater/plays"/>
    <x v="3"/>
    <s v="plays"/>
  </r>
  <r>
    <x v="1"/>
    <n v="114"/>
    <m/>
    <s v="US"/>
    <s v="USD"/>
    <n v="1411534800"/>
    <x v="219"/>
    <n v="1414558800"/>
    <d v="2014-10-29T05:00:00"/>
    <b v="0"/>
    <b v="0"/>
    <s v="food/food trucks"/>
    <x v="0"/>
    <s v="food trucks"/>
  </r>
  <r>
    <x v="0"/>
    <n v="263"/>
    <m/>
    <s v="AU"/>
    <s v="AUD"/>
    <n v="1486706400"/>
    <x v="365"/>
    <n v="1488348000"/>
    <d v="2017-03-01T06:00:00"/>
    <b v="0"/>
    <b v="0"/>
    <s v="photography/photography books"/>
    <x v="7"/>
    <s v="photography books"/>
  </r>
  <r>
    <x v="0"/>
    <n v="1691"/>
    <m/>
    <s v="US"/>
    <s v="USD"/>
    <n v="1333602000"/>
    <x v="838"/>
    <n v="1334898000"/>
    <d v="2012-04-20T05:00:00"/>
    <b v="1"/>
    <b v="0"/>
    <s v="photography/photography books"/>
    <x v="7"/>
    <s v="photography books"/>
  </r>
  <r>
    <x v="0"/>
    <n v="181"/>
    <m/>
    <s v="US"/>
    <s v="USD"/>
    <n v="1308200400"/>
    <x v="839"/>
    <n v="1308373200"/>
    <d v="2011-06-18T05:00:00"/>
    <b v="0"/>
    <b v="0"/>
    <s v="theater/plays"/>
    <x v="3"/>
    <s v="plays"/>
  </r>
  <r>
    <x v="0"/>
    <n v="13"/>
    <m/>
    <s v="US"/>
    <s v="USD"/>
    <n v="1411707600"/>
    <x v="840"/>
    <n v="1412312400"/>
    <d v="2014-10-03T05:00:00"/>
    <b v="0"/>
    <b v="0"/>
    <s v="theater/plays"/>
    <x v="3"/>
    <s v="plays"/>
  </r>
  <r>
    <x v="3"/>
    <n v="160"/>
    <m/>
    <s v="US"/>
    <s v="USD"/>
    <n v="1418364000"/>
    <x v="841"/>
    <n v="1419228000"/>
    <d v="2014-12-22T06:00:00"/>
    <b v="1"/>
    <b v="1"/>
    <s v="film &amp; video/documentary"/>
    <x v="4"/>
    <s v="documentary"/>
  </r>
  <r>
    <x v="1"/>
    <n v="203"/>
    <m/>
    <s v="US"/>
    <s v="USD"/>
    <n v="1429333200"/>
    <x v="842"/>
    <n v="1430974800"/>
    <d v="2015-05-07T05:00:00"/>
    <b v="0"/>
    <b v="0"/>
    <s v="technology/web"/>
    <x v="2"/>
    <s v="web"/>
  </r>
  <r>
    <x v="0"/>
    <n v="1"/>
    <m/>
    <s v="US"/>
    <s v="USD"/>
    <n v="1555390800"/>
    <x v="843"/>
    <n v="1555822800"/>
    <d v="2019-04-21T05:00:00"/>
    <b v="0"/>
    <b v="1"/>
    <s v="theater/plays"/>
    <x v="3"/>
    <s v="plays"/>
  </r>
  <r>
    <x v="1"/>
    <n v="1559"/>
    <m/>
    <s v="US"/>
    <s v="USD"/>
    <n v="1482732000"/>
    <x v="844"/>
    <n v="1482818400"/>
    <d v="2016-12-27T06:00:00"/>
    <b v="0"/>
    <b v="1"/>
    <s v="music/rock"/>
    <x v="1"/>
    <s v="rock"/>
  </r>
  <r>
    <x v="3"/>
    <n v="2266"/>
    <m/>
    <s v="US"/>
    <s v="USD"/>
    <n v="1470718800"/>
    <x v="845"/>
    <n v="1471928400"/>
    <d v="2016-08-23T05:00:00"/>
    <b v="0"/>
    <b v="0"/>
    <s v="film &amp; video/documentary"/>
    <x v="4"/>
    <s v="documentary"/>
  </r>
  <r>
    <x v="0"/>
    <n v="21"/>
    <m/>
    <s v="US"/>
    <s v="USD"/>
    <n v="1450591200"/>
    <x v="846"/>
    <n v="1453701600"/>
    <d v="2016-01-25T06:00:00"/>
    <b v="0"/>
    <b v="1"/>
    <s v="film &amp; video/science fiction"/>
    <x v="4"/>
    <s v="science fiction"/>
  </r>
  <r>
    <x v="1"/>
    <n v="1548"/>
    <m/>
    <s v="AU"/>
    <s v="AUD"/>
    <n v="1348290000"/>
    <x v="110"/>
    <n v="1350363600"/>
    <d v="2012-10-16T05:00:00"/>
    <b v="0"/>
    <b v="0"/>
    <s v="technology/web"/>
    <x v="2"/>
    <s v="web"/>
  </r>
  <r>
    <x v="1"/>
    <n v="80"/>
    <m/>
    <s v="US"/>
    <s v="USD"/>
    <n v="1353823200"/>
    <x v="847"/>
    <n v="1353996000"/>
    <d v="2012-11-27T06:00:00"/>
    <b v="0"/>
    <b v="0"/>
    <s v="theater/plays"/>
    <x v="3"/>
    <s v="plays"/>
  </r>
  <r>
    <x v="0"/>
    <n v="830"/>
    <m/>
    <s v="US"/>
    <s v="USD"/>
    <n v="1450764000"/>
    <x v="848"/>
    <n v="1451109600"/>
    <d v="2015-12-26T06:00:00"/>
    <b v="0"/>
    <b v="0"/>
    <s v="film &amp; video/science fiction"/>
    <x v="4"/>
    <s v="science fiction"/>
  </r>
  <r>
    <x v="1"/>
    <n v="131"/>
    <m/>
    <s v="US"/>
    <s v="USD"/>
    <n v="1329372000"/>
    <x v="849"/>
    <n v="1329631200"/>
    <d v="2012-02-19T06:00:00"/>
    <b v="0"/>
    <b v="0"/>
    <s v="theater/plays"/>
    <x v="3"/>
    <s v="plays"/>
  </r>
  <r>
    <x v="1"/>
    <n v="112"/>
    <m/>
    <s v="US"/>
    <s v="USD"/>
    <n v="1277096400"/>
    <x v="780"/>
    <n v="1278997200"/>
    <d v="2010-07-13T05:00:00"/>
    <b v="0"/>
    <b v="0"/>
    <s v="film &amp; video/animation"/>
    <x v="4"/>
    <s v="animation"/>
  </r>
  <r>
    <x v="0"/>
    <n v="130"/>
    <m/>
    <s v="US"/>
    <s v="USD"/>
    <n v="1277701200"/>
    <x v="140"/>
    <n v="1280120400"/>
    <d v="2010-07-26T05:00:00"/>
    <b v="0"/>
    <b v="0"/>
    <s v="publishing/translations"/>
    <x v="5"/>
    <s v="translations"/>
  </r>
  <r>
    <x v="0"/>
    <n v="55"/>
    <m/>
    <s v="US"/>
    <s v="USD"/>
    <n v="1454911200"/>
    <x v="850"/>
    <n v="1458104400"/>
    <d v="2016-03-16T05:00:00"/>
    <b v="0"/>
    <b v="0"/>
    <s v="technology/web"/>
    <x v="2"/>
    <s v="web"/>
  </r>
  <r>
    <x v="1"/>
    <n v="155"/>
    <m/>
    <s v="US"/>
    <s v="USD"/>
    <n v="1297922400"/>
    <x v="851"/>
    <n v="1298268000"/>
    <d v="2011-02-21T06:00:00"/>
    <b v="0"/>
    <b v="0"/>
    <s v="publishing/translations"/>
    <x v="5"/>
    <s v="translations"/>
  </r>
  <r>
    <x v="1"/>
    <n v="266"/>
    <m/>
    <s v="US"/>
    <s v="USD"/>
    <n v="1384408800"/>
    <x v="852"/>
    <n v="1386223200"/>
    <d v="2013-12-05T06:00:00"/>
    <b v="0"/>
    <b v="0"/>
    <s v="food/food trucks"/>
    <x v="0"/>
    <s v="food trucks"/>
  </r>
  <r>
    <x v="0"/>
    <n v="114"/>
    <m/>
    <s v="IT"/>
    <s v="EUR"/>
    <n v="1299304800"/>
    <x v="853"/>
    <n v="1299823200"/>
    <d v="2011-03-11T06:00:00"/>
    <b v="0"/>
    <b v="1"/>
    <s v="photography/photography books"/>
    <x v="7"/>
    <s v="photography books"/>
  </r>
  <r>
    <x v="1"/>
    <n v="155"/>
    <m/>
    <s v="US"/>
    <s v="USD"/>
    <n v="1431320400"/>
    <x v="854"/>
    <n v="1431752400"/>
    <d v="2015-05-16T05:00:00"/>
    <b v="0"/>
    <b v="0"/>
    <s v="theater/plays"/>
    <x v="3"/>
    <s v="plays"/>
  </r>
  <r>
    <x v="1"/>
    <n v="207"/>
    <m/>
    <s v="GB"/>
    <s v="GBP"/>
    <n v="1264399200"/>
    <x v="67"/>
    <n v="1267855200"/>
    <d v="2010-03-06T06:00:00"/>
    <b v="0"/>
    <b v="0"/>
    <s v="music/rock"/>
    <x v="1"/>
    <s v="rock"/>
  </r>
  <r>
    <x v="1"/>
    <n v="245"/>
    <m/>
    <s v="US"/>
    <s v="USD"/>
    <n v="1497502800"/>
    <x v="855"/>
    <n v="1497675600"/>
    <d v="2017-06-17T05:00:00"/>
    <b v="0"/>
    <b v="0"/>
    <s v="theater/plays"/>
    <x v="3"/>
    <s v="plays"/>
  </r>
  <r>
    <x v="1"/>
    <n v="1573"/>
    <m/>
    <s v="US"/>
    <s v="USD"/>
    <n v="1333688400"/>
    <x v="107"/>
    <n v="1336885200"/>
    <d v="2012-05-13T05:00:00"/>
    <b v="0"/>
    <b v="0"/>
    <s v="music/world music"/>
    <x v="1"/>
    <s v="world music"/>
  </r>
  <r>
    <x v="1"/>
    <n v="114"/>
    <m/>
    <s v="US"/>
    <s v="USD"/>
    <n v="1293861600"/>
    <x v="344"/>
    <n v="1295157600"/>
    <d v="2011-01-16T06:00:00"/>
    <b v="0"/>
    <b v="0"/>
    <s v="food/food trucks"/>
    <x v="0"/>
    <s v="food trucks"/>
  </r>
  <r>
    <x v="1"/>
    <n v="93"/>
    <m/>
    <s v="US"/>
    <s v="USD"/>
    <n v="1576994400"/>
    <x v="856"/>
    <n v="1577599200"/>
    <d v="2019-12-29T06:00:00"/>
    <b v="0"/>
    <b v="0"/>
    <s v="theater/plays"/>
    <x v="3"/>
    <s v="plays"/>
  </r>
  <r>
    <x v="0"/>
    <n v="594"/>
    <m/>
    <s v="US"/>
    <s v="USD"/>
    <n v="1304917200"/>
    <x v="857"/>
    <n v="1305003600"/>
    <d v="2011-05-10T05:00:00"/>
    <b v="0"/>
    <b v="0"/>
    <s v="theater/plays"/>
    <x v="3"/>
    <s v="plays"/>
  </r>
  <r>
    <x v="0"/>
    <n v="24"/>
    <m/>
    <s v="US"/>
    <s v="USD"/>
    <n v="1381208400"/>
    <x v="858"/>
    <n v="1381726800"/>
    <d v="2013-10-14T05:00:00"/>
    <b v="0"/>
    <b v="0"/>
    <s v="film &amp; video/television"/>
    <x v="4"/>
    <s v="television"/>
  </r>
  <r>
    <x v="1"/>
    <n v="1681"/>
    <m/>
    <s v="US"/>
    <s v="USD"/>
    <n v="1401685200"/>
    <x v="859"/>
    <n v="1402462800"/>
    <d v="2014-06-11T05:00:00"/>
    <b v="0"/>
    <b v="1"/>
    <s v="technology/web"/>
    <x v="2"/>
    <s v="web"/>
  </r>
  <r>
    <x v="0"/>
    <n v="252"/>
    <m/>
    <s v="US"/>
    <s v="USD"/>
    <n v="1291960800"/>
    <x v="860"/>
    <n v="1292133600"/>
    <d v="2010-12-12T06:00:00"/>
    <b v="0"/>
    <b v="1"/>
    <s v="theater/plays"/>
    <x v="3"/>
    <s v="plays"/>
  </r>
  <r>
    <x v="1"/>
    <n v="32"/>
    <m/>
    <s v="US"/>
    <s v="USD"/>
    <n v="1368853200"/>
    <x v="170"/>
    <n v="1368939600"/>
    <d v="2013-05-19T05:00:00"/>
    <b v="0"/>
    <b v="0"/>
    <s v="music/indie rock"/>
    <x v="1"/>
    <s v="indie rock"/>
  </r>
  <r>
    <x v="1"/>
    <n v="135"/>
    <m/>
    <s v="US"/>
    <s v="USD"/>
    <n v="1448776800"/>
    <x v="861"/>
    <n v="1452146400"/>
    <d v="2016-01-07T06:00:00"/>
    <b v="0"/>
    <b v="1"/>
    <s v="theater/plays"/>
    <x v="3"/>
    <s v="plays"/>
  </r>
  <r>
    <x v="1"/>
    <n v="140"/>
    <m/>
    <s v="US"/>
    <s v="USD"/>
    <n v="1296194400"/>
    <x v="862"/>
    <n v="1296712800"/>
    <d v="2011-02-03T06:00:00"/>
    <b v="0"/>
    <b v="1"/>
    <s v="theater/plays"/>
    <x v="3"/>
    <s v="plays"/>
  </r>
  <r>
    <x v="0"/>
    <n v="67"/>
    <m/>
    <s v="US"/>
    <s v="USD"/>
    <n v="1517983200"/>
    <x v="863"/>
    <n v="1520748000"/>
    <d v="2018-03-11T06:00:00"/>
    <b v="0"/>
    <b v="0"/>
    <s v="food/food trucks"/>
    <x v="0"/>
    <s v="food trucks"/>
  </r>
  <r>
    <x v="1"/>
    <n v="92"/>
    <m/>
    <s v="US"/>
    <s v="USD"/>
    <n v="1478930400"/>
    <x v="864"/>
    <n v="1480831200"/>
    <d v="2016-12-04T06:00:00"/>
    <b v="0"/>
    <b v="0"/>
    <s v="games/video games"/>
    <x v="6"/>
    <s v="video games"/>
  </r>
  <r>
    <x v="1"/>
    <n v="1015"/>
    <m/>
    <s v="GB"/>
    <s v="GBP"/>
    <n v="1426395600"/>
    <x v="527"/>
    <n v="1426914000"/>
    <d v="2015-03-21T05:00:00"/>
    <b v="0"/>
    <b v="0"/>
    <s v="theater/plays"/>
    <x v="3"/>
    <s v="plays"/>
  </r>
  <r>
    <x v="0"/>
    <n v="742"/>
    <m/>
    <s v="US"/>
    <s v="USD"/>
    <n v="1446181200"/>
    <x v="865"/>
    <n v="1446616800"/>
    <d v="2015-11-04T06:00:00"/>
    <b v="1"/>
    <b v="0"/>
    <s v="publishing/nonfiction"/>
    <x v="5"/>
    <s v="nonfiction"/>
  </r>
  <r>
    <x v="1"/>
    <n v="323"/>
    <m/>
    <s v="US"/>
    <s v="USD"/>
    <n v="1514181600"/>
    <x v="866"/>
    <n v="1517032800"/>
    <d v="2018-01-27T06:00:00"/>
    <b v="0"/>
    <b v="0"/>
    <s v="technology/web"/>
    <x v="2"/>
    <s v="web"/>
  </r>
  <r>
    <x v="0"/>
    <n v="75"/>
    <m/>
    <s v="US"/>
    <s v="USD"/>
    <n v="1311051600"/>
    <x v="867"/>
    <n v="1311224400"/>
    <d v="2011-07-21T05:00:00"/>
    <b v="0"/>
    <b v="1"/>
    <s v="film &amp; video/documentary"/>
    <x v="4"/>
    <s v="documentary"/>
  </r>
  <r>
    <x v="1"/>
    <n v="2326"/>
    <m/>
    <s v="US"/>
    <s v="USD"/>
    <n v="1564894800"/>
    <x v="868"/>
    <n v="1566190800"/>
    <d v="2019-08-19T05:00:00"/>
    <b v="0"/>
    <b v="0"/>
    <s v="film &amp; video/documentary"/>
    <x v="4"/>
    <s v="documentary"/>
  </r>
  <r>
    <x v="1"/>
    <n v="381"/>
    <m/>
    <s v="US"/>
    <s v="USD"/>
    <n v="1567918800"/>
    <x v="105"/>
    <n v="1570165200"/>
    <d v="2019-10-04T05:00:00"/>
    <b v="0"/>
    <b v="0"/>
    <s v="theater/plays"/>
    <x v="3"/>
    <s v="plays"/>
  </r>
  <r>
    <x v="0"/>
    <n v="4405"/>
    <m/>
    <s v="US"/>
    <s v="USD"/>
    <n v="1386309600"/>
    <x v="481"/>
    <n v="1388556000"/>
    <d v="2014-01-01T06:00:00"/>
    <b v="0"/>
    <b v="1"/>
    <s v="music/rock"/>
    <x v="1"/>
    <s v="rock"/>
  </r>
  <r>
    <x v="0"/>
    <n v="92"/>
    <m/>
    <s v="US"/>
    <s v="USD"/>
    <n v="1301979600"/>
    <x v="253"/>
    <n v="1303189200"/>
    <d v="2011-04-19T05:00:00"/>
    <b v="0"/>
    <b v="0"/>
    <s v="music/rock"/>
    <x v="1"/>
    <s v="rock"/>
  </r>
  <r>
    <x v="1"/>
    <n v="480"/>
    <m/>
    <s v="US"/>
    <s v="USD"/>
    <n v="1493269200"/>
    <x v="869"/>
    <n v="1494478800"/>
    <d v="2017-05-11T05:00:00"/>
    <b v="0"/>
    <b v="0"/>
    <s v="film &amp; video/documentary"/>
    <x v="4"/>
    <s v="documentary"/>
  </r>
  <r>
    <x v="0"/>
    <n v="64"/>
    <m/>
    <s v="US"/>
    <s v="USD"/>
    <n v="1478930400"/>
    <x v="864"/>
    <n v="1480744800"/>
    <d v="2016-12-03T06:00:00"/>
    <b v="0"/>
    <b v="0"/>
    <s v="publishing/radio &amp; podcasts"/>
    <x v="5"/>
    <s v="radio &amp; podcasts"/>
  </r>
  <r>
    <x v="1"/>
    <n v="226"/>
    <m/>
    <s v="US"/>
    <s v="USD"/>
    <n v="1555390800"/>
    <x v="843"/>
    <n v="1555822800"/>
    <d v="2019-04-21T05:00:00"/>
    <b v="0"/>
    <b v="0"/>
    <s v="publishing/translations"/>
    <x v="5"/>
    <s v="translations"/>
  </r>
  <r>
    <x v="0"/>
    <n v="64"/>
    <m/>
    <s v="US"/>
    <s v="USD"/>
    <n v="1456984800"/>
    <x v="289"/>
    <n v="1458882000"/>
    <d v="2016-03-25T05:00:00"/>
    <b v="0"/>
    <b v="1"/>
    <s v="film &amp; video/drama"/>
    <x v="4"/>
    <s v="drama"/>
  </r>
  <r>
    <x v="1"/>
    <n v="241"/>
    <m/>
    <s v="US"/>
    <s v="USD"/>
    <n v="1411621200"/>
    <x v="870"/>
    <n v="1411966800"/>
    <d v="2014-09-29T05:00:00"/>
    <b v="0"/>
    <b v="1"/>
    <s v="music/rock"/>
    <x v="1"/>
    <s v="rock"/>
  </r>
  <r>
    <x v="1"/>
    <n v="132"/>
    <m/>
    <s v="US"/>
    <s v="USD"/>
    <n v="1525669200"/>
    <x v="871"/>
    <n v="1526878800"/>
    <d v="2018-05-21T05:00:00"/>
    <b v="0"/>
    <b v="1"/>
    <s v="film &amp; video/drama"/>
    <x v="4"/>
    <s v="drama"/>
  </r>
  <r>
    <x v="3"/>
    <n v="75"/>
    <m/>
    <s v="IT"/>
    <s v="EUR"/>
    <n v="1450936800"/>
    <x v="872"/>
    <n v="1452405600"/>
    <d v="2016-01-10T06:00:00"/>
    <b v="0"/>
    <b v="1"/>
    <s v="photography/photography books"/>
    <x v="7"/>
    <s v="photography books"/>
  </r>
  <r>
    <x v="0"/>
    <n v="842"/>
    <m/>
    <s v="US"/>
    <s v="USD"/>
    <n v="1413522000"/>
    <x v="873"/>
    <n v="1414040400"/>
    <d v="2014-10-23T05:00:00"/>
    <b v="0"/>
    <b v="1"/>
    <s v="publishing/translations"/>
    <x v="5"/>
    <s v="translations"/>
  </r>
  <r>
    <x v="1"/>
    <n v="2043"/>
    <m/>
    <s v="US"/>
    <s v="USD"/>
    <n v="1541307600"/>
    <x v="874"/>
    <n v="1543816800"/>
    <d v="2018-12-03T06:00:00"/>
    <b v="0"/>
    <b v="1"/>
    <s v="food/food trucks"/>
    <x v="0"/>
    <s v="food trucks"/>
  </r>
  <r>
    <x v="0"/>
    <n v="112"/>
    <m/>
    <s v="US"/>
    <s v="USD"/>
    <n v="1357106400"/>
    <x v="875"/>
    <n v="1359698400"/>
    <d v="2013-02-01T06:00:00"/>
    <b v="0"/>
    <b v="0"/>
    <s v="theater/plays"/>
    <x v="3"/>
    <s v="plays"/>
  </r>
  <r>
    <x v="3"/>
    <n v="139"/>
    <m/>
    <s v="IT"/>
    <s v="EUR"/>
    <n v="1390197600"/>
    <x v="876"/>
    <n v="1390629600"/>
    <d v="2014-01-25T06:00:00"/>
    <b v="0"/>
    <b v="0"/>
    <s v="theater/plays"/>
    <x v="3"/>
    <s v="plays"/>
  </r>
  <r>
    <x v="0"/>
    <n v="374"/>
    <m/>
    <s v="US"/>
    <s v="USD"/>
    <n v="1265868000"/>
    <x v="877"/>
    <n v="1267077600"/>
    <d v="2010-02-25T06:00:00"/>
    <b v="0"/>
    <b v="1"/>
    <s v="music/indie rock"/>
    <x v="1"/>
    <s v="indie rock"/>
  </r>
  <r>
    <x v="3"/>
    <n v="1122"/>
    <m/>
    <s v="US"/>
    <s v="USD"/>
    <n v="1467176400"/>
    <x v="878"/>
    <n v="1467781200"/>
    <d v="2016-07-06T05:00:00"/>
    <b v="0"/>
    <b v="0"/>
    <s v="food/food trucks"/>
    <x v="0"/>
    <s v="food trucks"/>
  </r>
  <r>
    <x v="4"/>
    <m/>
    <m/>
    <m/>
    <m/>
    <m/>
    <x v="879"/>
    <m/>
    <m/>
    <m/>
    <m/>
    <m/>
    <x v="9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</r>
  <r>
    <x v="1"/>
    <x v="1"/>
  </r>
  <r>
    <x v="1"/>
    <x v="2"/>
  </r>
  <r>
    <x v="0"/>
    <x v="3"/>
  </r>
  <r>
    <x v="0"/>
    <x v="4"/>
  </r>
  <r>
    <x v="1"/>
    <x v="5"/>
  </r>
  <r>
    <x v="0"/>
    <x v="6"/>
  </r>
  <r>
    <x v="1"/>
    <x v="7"/>
  </r>
  <r>
    <x v="2"/>
    <x v="8"/>
  </r>
  <r>
    <x v="0"/>
    <x v="9"/>
  </r>
  <r>
    <x v="1"/>
    <x v="10"/>
  </r>
  <r>
    <x v="0"/>
    <x v="11"/>
  </r>
  <r>
    <x v="0"/>
    <x v="12"/>
  </r>
  <r>
    <x v="1"/>
    <x v="13"/>
  </r>
  <r>
    <x v="0"/>
    <x v="14"/>
  </r>
  <r>
    <x v="0"/>
    <x v="15"/>
  </r>
  <r>
    <x v="1"/>
    <x v="16"/>
  </r>
  <r>
    <x v="1"/>
    <x v="17"/>
  </r>
  <r>
    <x v="3"/>
    <x v="18"/>
  </r>
  <r>
    <x v="0"/>
    <x v="19"/>
  </r>
  <r>
    <x v="1"/>
    <x v="20"/>
  </r>
  <r>
    <x v="0"/>
    <x v="21"/>
  </r>
  <r>
    <x v="1"/>
    <x v="22"/>
  </r>
  <r>
    <x v="1"/>
    <x v="23"/>
  </r>
  <r>
    <x v="1"/>
    <x v="24"/>
  </r>
  <r>
    <x v="1"/>
    <x v="25"/>
  </r>
  <r>
    <x v="3"/>
    <x v="26"/>
  </r>
  <r>
    <x v="0"/>
    <x v="27"/>
  </r>
  <r>
    <x v="1"/>
    <x v="28"/>
  </r>
  <r>
    <x v="1"/>
    <x v="29"/>
  </r>
  <r>
    <x v="1"/>
    <x v="30"/>
  </r>
  <r>
    <x v="1"/>
    <x v="31"/>
  </r>
  <r>
    <x v="0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0"/>
    <x v="39"/>
  </r>
  <r>
    <x v="1"/>
    <x v="40"/>
  </r>
  <r>
    <x v="1"/>
    <x v="41"/>
  </r>
  <r>
    <x v="1"/>
    <x v="42"/>
  </r>
  <r>
    <x v="1"/>
    <x v="43"/>
  </r>
  <r>
    <x v="1"/>
    <x v="13"/>
  </r>
  <r>
    <x v="0"/>
    <x v="44"/>
  </r>
  <r>
    <x v="1"/>
    <x v="45"/>
  </r>
  <r>
    <x v="1"/>
    <x v="46"/>
  </r>
  <r>
    <x v="1"/>
    <x v="47"/>
  </r>
  <r>
    <x v="1"/>
    <x v="48"/>
  </r>
  <r>
    <x v="0"/>
    <x v="49"/>
  </r>
  <r>
    <x v="0"/>
    <x v="50"/>
  </r>
  <r>
    <x v="0"/>
    <x v="51"/>
  </r>
  <r>
    <x v="1"/>
    <x v="52"/>
  </r>
  <r>
    <x v="0"/>
    <x v="53"/>
  </r>
  <r>
    <x v="1"/>
    <x v="54"/>
  </r>
  <r>
    <x v="1"/>
    <x v="55"/>
  </r>
  <r>
    <x v="1"/>
    <x v="56"/>
  </r>
  <r>
    <x v="1"/>
    <x v="57"/>
  </r>
  <r>
    <x v="1"/>
    <x v="58"/>
  </r>
  <r>
    <x v="1"/>
    <x v="59"/>
  </r>
  <r>
    <x v="0"/>
    <x v="60"/>
  </r>
  <r>
    <x v="1"/>
    <x v="61"/>
  </r>
  <r>
    <x v="0"/>
    <x v="62"/>
  </r>
  <r>
    <x v="0"/>
    <x v="63"/>
  </r>
  <r>
    <x v="1"/>
    <x v="64"/>
  </r>
  <r>
    <x v="0"/>
    <x v="65"/>
  </r>
  <r>
    <x v="1"/>
    <x v="66"/>
  </r>
  <r>
    <x v="1"/>
    <x v="67"/>
  </r>
  <r>
    <x v="3"/>
    <x v="68"/>
  </r>
  <r>
    <x v="1"/>
    <x v="69"/>
  </r>
  <r>
    <x v="1"/>
    <x v="70"/>
  </r>
  <r>
    <x v="1"/>
    <x v="71"/>
  </r>
  <r>
    <x v="1"/>
    <x v="39"/>
  </r>
  <r>
    <x v="1"/>
    <x v="72"/>
  </r>
  <r>
    <x v="1"/>
    <x v="73"/>
  </r>
  <r>
    <x v="0"/>
    <x v="74"/>
  </r>
  <r>
    <x v="0"/>
    <x v="75"/>
  </r>
  <r>
    <x v="1"/>
    <x v="76"/>
  </r>
  <r>
    <x v="0"/>
    <x v="77"/>
  </r>
  <r>
    <x v="1"/>
    <x v="78"/>
  </r>
  <r>
    <x v="1"/>
    <x v="79"/>
  </r>
  <r>
    <x v="1"/>
    <x v="80"/>
  </r>
  <r>
    <x v="0"/>
    <x v="81"/>
  </r>
  <r>
    <x v="1"/>
    <x v="82"/>
  </r>
  <r>
    <x v="1"/>
    <x v="83"/>
  </r>
  <r>
    <x v="1"/>
    <x v="84"/>
  </r>
  <r>
    <x v="0"/>
    <x v="85"/>
  </r>
  <r>
    <x v="1"/>
    <x v="86"/>
  </r>
  <r>
    <x v="1"/>
    <x v="87"/>
  </r>
  <r>
    <x v="0"/>
    <x v="88"/>
  </r>
  <r>
    <x v="0"/>
    <x v="89"/>
  </r>
  <r>
    <x v="1"/>
    <x v="90"/>
  </r>
  <r>
    <x v="3"/>
    <x v="91"/>
  </r>
  <r>
    <x v="1"/>
    <x v="80"/>
  </r>
  <r>
    <x v="1"/>
    <x v="11"/>
  </r>
  <r>
    <x v="1"/>
    <x v="92"/>
  </r>
  <r>
    <x v="1"/>
    <x v="86"/>
  </r>
  <r>
    <x v="0"/>
    <x v="93"/>
  </r>
  <r>
    <x v="1"/>
    <x v="55"/>
  </r>
  <r>
    <x v="0"/>
    <x v="49"/>
  </r>
  <r>
    <x v="1"/>
    <x v="55"/>
  </r>
  <r>
    <x v="1"/>
    <x v="94"/>
  </r>
  <r>
    <x v="0"/>
    <x v="95"/>
  </r>
  <r>
    <x v="1"/>
    <x v="96"/>
  </r>
  <r>
    <x v="1"/>
    <x v="97"/>
  </r>
  <r>
    <x v="1"/>
    <x v="98"/>
  </r>
  <r>
    <x v="1"/>
    <x v="99"/>
  </r>
  <r>
    <x v="1"/>
    <x v="100"/>
  </r>
  <r>
    <x v="0"/>
    <x v="101"/>
  </r>
  <r>
    <x v="0"/>
    <x v="102"/>
  </r>
  <r>
    <x v="1"/>
    <x v="103"/>
  </r>
  <r>
    <x v="1"/>
    <x v="104"/>
  </r>
  <r>
    <x v="1"/>
    <x v="54"/>
  </r>
  <r>
    <x v="1"/>
    <x v="105"/>
  </r>
  <r>
    <x v="0"/>
    <x v="106"/>
  </r>
  <r>
    <x v="0"/>
    <x v="107"/>
  </r>
  <r>
    <x v="1"/>
    <x v="108"/>
  </r>
  <r>
    <x v="1"/>
    <x v="109"/>
  </r>
  <r>
    <x v="1"/>
    <x v="110"/>
  </r>
  <r>
    <x v="1"/>
    <x v="111"/>
  </r>
  <r>
    <x v="1"/>
    <x v="112"/>
  </r>
  <r>
    <x v="0"/>
    <x v="113"/>
  </r>
  <r>
    <x v="0"/>
    <x v="114"/>
  </r>
  <r>
    <x v="1"/>
    <x v="115"/>
  </r>
  <r>
    <x v="1"/>
    <x v="80"/>
  </r>
  <r>
    <x v="0"/>
    <x v="116"/>
  </r>
  <r>
    <x v="0"/>
    <x v="117"/>
  </r>
  <r>
    <x v="3"/>
    <x v="118"/>
  </r>
  <r>
    <x v="3"/>
    <x v="12"/>
  </r>
  <r>
    <x v="1"/>
    <x v="119"/>
  </r>
  <r>
    <x v="1"/>
    <x v="120"/>
  </r>
  <r>
    <x v="1"/>
    <x v="121"/>
  </r>
  <r>
    <x v="1"/>
    <x v="122"/>
  </r>
  <r>
    <x v="0"/>
    <x v="123"/>
  </r>
  <r>
    <x v="0"/>
    <x v="124"/>
  </r>
  <r>
    <x v="3"/>
    <x v="125"/>
  </r>
  <r>
    <x v="1"/>
    <x v="126"/>
  </r>
  <r>
    <x v="0"/>
    <x v="127"/>
  </r>
  <r>
    <x v="0"/>
    <x v="128"/>
  </r>
  <r>
    <x v="1"/>
    <x v="129"/>
  </r>
  <r>
    <x v="1"/>
    <x v="130"/>
  </r>
  <r>
    <x v="1"/>
    <x v="124"/>
  </r>
  <r>
    <x v="1"/>
    <x v="131"/>
  </r>
  <r>
    <x v="1"/>
    <x v="18"/>
  </r>
  <r>
    <x v="1"/>
    <x v="132"/>
  </r>
  <r>
    <x v="3"/>
    <x v="133"/>
  </r>
  <r>
    <x v="1"/>
    <x v="134"/>
  </r>
  <r>
    <x v="1"/>
    <x v="37"/>
  </r>
  <r>
    <x v="1"/>
    <x v="135"/>
  </r>
  <r>
    <x v="0"/>
    <x v="49"/>
  </r>
  <r>
    <x v="0"/>
    <x v="50"/>
  </r>
  <r>
    <x v="1"/>
    <x v="136"/>
  </r>
  <r>
    <x v="0"/>
    <x v="137"/>
  </r>
  <r>
    <x v="0"/>
    <x v="138"/>
  </r>
  <r>
    <x v="0"/>
    <x v="139"/>
  </r>
  <r>
    <x v="3"/>
    <x v="140"/>
  </r>
  <r>
    <x v="0"/>
    <x v="141"/>
  </r>
  <r>
    <x v="1"/>
    <x v="142"/>
  </r>
  <r>
    <x v="1"/>
    <x v="143"/>
  </r>
  <r>
    <x v="1"/>
    <x v="55"/>
  </r>
  <r>
    <x v="0"/>
    <x v="51"/>
  </r>
  <r>
    <x v="1"/>
    <x v="144"/>
  </r>
  <r>
    <x v="1"/>
    <x v="67"/>
  </r>
  <r>
    <x v="1"/>
    <x v="20"/>
  </r>
  <r>
    <x v="1"/>
    <x v="145"/>
  </r>
  <r>
    <x v="1"/>
    <x v="146"/>
  </r>
  <r>
    <x v="1"/>
    <x v="147"/>
  </r>
  <r>
    <x v="0"/>
    <x v="148"/>
  </r>
  <r>
    <x v="1"/>
    <x v="149"/>
  </r>
  <r>
    <x v="0"/>
    <x v="109"/>
  </r>
  <r>
    <x v="0"/>
    <x v="62"/>
  </r>
  <r>
    <x v="0"/>
    <x v="150"/>
  </r>
  <r>
    <x v="1"/>
    <x v="151"/>
  </r>
  <r>
    <x v="1"/>
    <x v="44"/>
  </r>
  <r>
    <x v="0"/>
    <x v="152"/>
  </r>
  <r>
    <x v="0"/>
    <x v="153"/>
  </r>
  <r>
    <x v="1"/>
    <x v="154"/>
  </r>
  <r>
    <x v="0"/>
    <x v="155"/>
  </r>
  <r>
    <x v="1"/>
    <x v="156"/>
  </r>
  <r>
    <x v="1"/>
    <x v="157"/>
  </r>
  <r>
    <x v="0"/>
    <x v="158"/>
  </r>
  <r>
    <x v="1"/>
    <x v="159"/>
  </r>
  <r>
    <x v="0"/>
    <x v="99"/>
  </r>
  <r>
    <x v="1"/>
    <x v="160"/>
  </r>
  <r>
    <x v="0"/>
    <x v="161"/>
  </r>
  <r>
    <x v="0"/>
    <x v="162"/>
  </r>
  <r>
    <x v="1"/>
    <x v="163"/>
  </r>
  <r>
    <x v="0"/>
    <x v="164"/>
  </r>
  <r>
    <x v="3"/>
    <x v="165"/>
  </r>
  <r>
    <x v="0"/>
    <x v="3"/>
  </r>
  <r>
    <x v="0"/>
    <x v="99"/>
  </r>
  <r>
    <x v="0"/>
    <x v="166"/>
  </r>
  <r>
    <x v="0"/>
    <x v="167"/>
  </r>
  <r>
    <x v="1"/>
    <x v="105"/>
  </r>
  <r>
    <x v="1"/>
    <x v="168"/>
  </r>
  <r>
    <x v="0"/>
    <x v="16"/>
  </r>
  <r>
    <x v="1"/>
    <x v="169"/>
  </r>
  <r>
    <x v="0"/>
    <x v="170"/>
  </r>
  <r>
    <x v="0"/>
    <x v="171"/>
  </r>
  <r>
    <x v="0"/>
    <x v="49"/>
  </r>
  <r>
    <x v="1"/>
    <x v="144"/>
  </r>
  <r>
    <x v="3"/>
    <x v="172"/>
  </r>
  <r>
    <x v="1"/>
    <x v="173"/>
  </r>
  <r>
    <x v="0"/>
    <x v="174"/>
  </r>
  <r>
    <x v="1"/>
    <x v="175"/>
  </r>
  <r>
    <x v="3"/>
    <x v="176"/>
  </r>
  <r>
    <x v="1"/>
    <x v="177"/>
  </r>
  <r>
    <x v="1"/>
    <x v="178"/>
  </r>
  <r>
    <x v="2"/>
    <x v="179"/>
  </r>
  <r>
    <x v="0"/>
    <x v="31"/>
  </r>
  <r>
    <x v="0"/>
    <x v="180"/>
  </r>
  <r>
    <x v="1"/>
    <x v="170"/>
  </r>
  <r>
    <x v="1"/>
    <x v="181"/>
  </r>
  <r>
    <x v="1"/>
    <x v="34"/>
  </r>
  <r>
    <x v="0"/>
    <x v="182"/>
  </r>
  <r>
    <x v="1"/>
    <x v="183"/>
  </r>
  <r>
    <x v="0"/>
    <x v="184"/>
  </r>
  <r>
    <x v="1"/>
    <x v="185"/>
  </r>
  <r>
    <x v="1"/>
    <x v="186"/>
  </r>
  <r>
    <x v="0"/>
    <x v="68"/>
  </r>
  <r>
    <x v="0"/>
    <x v="187"/>
  </r>
  <r>
    <x v="1"/>
    <x v="188"/>
  </r>
  <r>
    <x v="0"/>
    <x v="189"/>
  </r>
  <r>
    <x v="1"/>
    <x v="190"/>
  </r>
  <r>
    <x v="1"/>
    <x v="191"/>
  </r>
  <r>
    <x v="1"/>
    <x v="192"/>
  </r>
  <r>
    <x v="1"/>
    <x v="193"/>
  </r>
  <r>
    <x v="1"/>
    <x v="194"/>
  </r>
  <r>
    <x v="1"/>
    <x v="195"/>
  </r>
  <r>
    <x v="1"/>
    <x v="196"/>
  </r>
  <r>
    <x v="3"/>
    <x v="109"/>
  </r>
  <r>
    <x v="1"/>
    <x v="45"/>
  </r>
  <r>
    <x v="1"/>
    <x v="197"/>
  </r>
  <r>
    <x v="1"/>
    <x v="46"/>
  </r>
  <r>
    <x v="0"/>
    <x v="45"/>
  </r>
  <r>
    <x v="0"/>
    <x v="176"/>
  </r>
  <r>
    <x v="1"/>
    <x v="198"/>
  </r>
  <r>
    <x v="1"/>
    <x v="199"/>
  </r>
  <r>
    <x v="0"/>
    <x v="142"/>
  </r>
  <r>
    <x v="1"/>
    <x v="200"/>
  </r>
  <r>
    <x v="1"/>
    <x v="74"/>
  </r>
  <r>
    <x v="1"/>
    <x v="201"/>
  </r>
  <r>
    <x v="1"/>
    <x v="202"/>
  </r>
  <r>
    <x v="1"/>
    <x v="4"/>
  </r>
  <r>
    <x v="1"/>
    <x v="203"/>
  </r>
  <r>
    <x v="1"/>
    <x v="42"/>
  </r>
  <r>
    <x v="1"/>
    <x v="204"/>
  </r>
  <r>
    <x v="1"/>
    <x v="205"/>
  </r>
  <r>
    <x v="1"/>
    <x v="206"/>
  </r>
  <r>
    <x v="0"/>
    <x v="49"/>
  </r>
  <r>
    <x v="0"/>
    <x v="196"/>
  </r>
  <r>
    <x v="1"/>
    <x v="207"/>
  </r>
  <r>
    <x v="0"/>
    <x v="208"/>
  </r>
  <r>
    <x v="1"/>
    <x v="39"/>
  </r>
  <r>
    <x v="1"/>
    <x v="209"/>
  </r>
  <r>
    <x v="0"/>
    <x v="27"/>
  </r>
  <r>
    <x v="1"/>
    <x v="45"/>
  </r>
  <r>
    <x v="1"/>
    <x v="129"/>
  </r>
  <r>
    <x v="1"/>
    <x v="188"/>
  </r>
  <r>
    <x v="1"/>
    <x v="210"/>
  </r>
  <r>
    <x v="0"/>
    <x v="211"/>
  </r>
  <r>
    <x v="1"/>
    <x v="37"/>
  </r>
  <r>
    <x v="1"/>
    <x v="134"/>
  </r>
  <r>
    <x v="1"/>
    <x v="212"/>
  </r>
  <r>
    <x v="1"/>
    <x v="99"/>
  </r>
  <r>
    <x v="0"/>
    <x v="213"/>
  </r>
  <r>
    <x v="1"/>
    <x v="214"/>
  </r>
  <r>
    <x v="1"/>
    <x v="44"/>
  </r>
  <r>
    <x v="1"/>
    <x v="215"/>
  </r>
  <r>
    <x v="3"/>
    <x v="216"/>
  </r>
  <r>
    <x v="2"/>
    <x v="217"/>
  </r>
  <r>
    <x v="1"/>
    <x v="218"/>
  </r>
  <r>
    <x v="1"/>
    <x v="219"/>
  </r>
  <r>
    <x v="0"/>
    <x v="27"/>
  </r>
  <r>
    <x v="1"/>
    <x v="220"/>
  </r>
  <r>
    <x v="0"/>
    <x v="221"/>
  </r>
  <r>
    <x v="1"/>
    <x v="100"/>
  </r>
  <r>
    <x v="1"/>
    <x v="222"/>
  </r>
  <r>
    <x v="1"/>
    <x v="223"/>
  </r>
  <r>
    <x v="1"/>
    <x v="224"/>
  </r>
  <r>
    <x v="0"/>
    <x v="225"/>
  </r>
  <r>
    <x v="1"/>
    <x v="221"/>
  </r>
  <r>
    <x v="0"/>
    <x v="226"/>
  </r>
  <r>
    <x v="0"/>
    <x v="227"/>
  </r>
  <r>
    <x v="1"/>
    <x v="228"/>
  </r>
  <r>
    <x v="3"/>
    <x v="229"/>
  </r>
  <r>
    <x v="1"/>
    <x v="230"/>
  </r>
  <r>
    <x v="0"/>
    <x v="231"/>
  </r>
  <r>
    <x v="1"/>
    <x v="232"/>
  </r>
  <r>
    <x v="0"/>
    <x v="233"/>
  </r>
  <r>
    <x v="1"/>
    <x v="37"/>
  </r>
  <r>
    <x v="0"/>
    <x v="234"/>
  </r>
  <r>
    <x v="3"/>
    <x v="235"/>
  </r>
  <r>
    <x v="1"/>
    <x v="236"/>
  </r>
  <r>
    <x v="0"/>
    <x v="237"/>
  </r>
  <r>
    <x v="0"/>
    <x v="63"/>
  </r>
  <r>
    <x v="0"/>
    <x v="238"/>
  </r>
  <r>
    <x v="1"/>
    <x v="239"/>
  </r>
  <r>
    <x v="0"/>
    <x v="240"/>
  </r>
  <r>
    <x v="0"/>
    <x v="49"/>
  </r>
  <r>
    <x v="1"/>
    <x v="241"/>
  </r>
  <r>
    <x v="0"/>
    <x v="242"/>
  </r>
  <r>
    <x v="0"/>
    <x v="235"/>
  </r>
  <r>
    <x v="1"/>
    <x v="23"/>
  </r>
  <r>
    <x v="1"/>
    <x v="72"/>
  </r>
  <r>
    <x v="0"/>
    <x v="243"/>
  </r>
  <r>
    <x v="1"/>
    <x v="244"/>
  </r>
  <r>
    <x v="0"/>
    <x v="245"/>
  </r>
  <r>
    <x v="3"/>
    <x v="51"/>
  </r>
  <r>
    <x v="0"/>
    <x v="36"/>
  </r>
  <r>
    <x v="1"/>
    <x v="246"/>
  </r>
  <r>
    <x v="1"/>
    <x v="247"/>
  </r>
  <r>
    <x v="1"/>
    <x v="248"/>
  </r>
  <r>
    <x v="1"/>
    <x v="221"/>
  </r>
  <r>
    <x v="0"/>
    <x v="249"/>
  </r>
  <r>
    <x v="0"/>
    <x v="250"/>
  </r>
  <r>
    <x v="0"/>
    <x v="141"/>
  </r>
  <r>
    <x v="0"/>
    <x v="68"/>
  </r>
  <r>
    <x v="3"/>
    <x v="251"/>
  </r>
  <r>
    <x v="0"/>
    <x v="175"/>
  </r>
  <r>
    <x v="0"/>
    <x v="194"/>
  </r>
  <r>
    <x v="1"/>
    <x v="252"/>
  </r>
  <r>
    <x v="0"/>
    <x v="150"/>
  </r>
  <r>
    <x v="1"/>
    <x v="253"/>
  </r>
  <r>
    <x v="0"/>
    <x v="107"/>
  </r>
  <r>
    <x v="0"/>
    <x v="58"/>
  </r>
  <r>
    <x v="0"/>
    <x v="254"/>
  </r>
  <r>
    <x v="1"/>
    <x v="255"/>
  </r>
  <r>
    <x v="2"/>
    <x v="57"/>
  </r>
  <r>
    <x v="1"/>
    <x v="256"/>
  </r>
  <r>
    <x v="1"/>
    <x v="257"/>
  </r>
  <r>
    <x v="1"/>
    <x v="258"/>
  </r>
  <r>
    <x v="1"/>
    <x v="259"/>
  </r>
  <r>
    <x v="1"/>
    <x v="260"/>
  </r>
  <r>
    <x v="1"/>
    <x v="261"/>
  </r>
  <r>
    <x v="0"/>
    <x v="262"/>
  </r>
  <r>
    <x v="1"/>
    <x v="263"/>
  </r>
  <r>
    <x v="1"/>
    <x v="264"/>
  </r>
  <r>
    <x v="3"/>
    <x v="265"/>
  </r>
  <r>
    <x v="0"/>
    <x v="224"/>
  </r>
  <r>
    <x v="0"/>
    <x v="266"/>
  </r>
  <r>
    <x v="0"/>
    <x v="267"/>
  </r>
  <r>
    <x v="0"/>
    <x v="98"/>
  </r>
  <r>
    <x v="0"/>
    <x v="268"/>
  </r>
  <r>
    <x v="0"/>
    <x v="269"/>
  </r>
  <r>
    <x v="0"/>
    <x v="270"/>
  </r>
  <r>
    <x v="1"/>
    <x v="271"/>
  </r>
  <r>
    <x v="0"/>
    <x v="272"/>
  </r>
  <r>
    <x v="0"/>
    <x v="273"/>
  </r>
  <r>
    <x v="0"/>
    <x v="49"/>
  </r>
  <r>
    <x v="1"/>
    <x v="274"/>
  </r>
  <r>
    <x v="0"/>
    <x v="254"/>
  </r>
  <r>
    <x v="1"/>
    <x v="275"/>
  </r>
  <r>
    <x v="1"/>
    <x v="175"/>
  </r>
  <r>
    <x v="2"/>
    <x v="99"/>
  </r>
  <r>
    <x v="0"/>
    <x v="174"/>
  </r>
  <r>
    <x v="1"/>
    <x v="142"/>
  </r>
  <r>
    <x v="0"/>
    <x v="276"/>
  </r>
  <r>
    <x v="1"/>
    <x v="277"/>
  </r>
  <r>
    <x v="1"/>
    <x v="278"/>
  </r>
  <r>
    <x v="1"/>
    <x v="39"/>
  </r>
  <r>
    <x v="1"/>
    <x v="271"/>
  </r>
  <r>
    <x v="1"/>
    <x v="279"/>
  </r>
  <r>
    <x v="1"/>
    <x v="129"/>
  </r>
  <r>
    <x v="1"/>
    <x v="192"/>
  </r>
  <r>
    <x v="1"/>
    <x v="196"/>
  </r>
  <r>
    <x v="0"/>
    <x v="51"/>
  </r>
  <r>
    <x v="1"/>
    <x v="280"/>
  </r>
  <r>
    <x v="1"/>
    <x v="110"/>
  </r>
  <r>
    <x v="1"/>
    <x v="281"/>
  </r>
  <r>
    <x v="0"/>
    <x v="282"/>
  </r>
  <r>
    <x v="1"/>
    <x v="283"/>
  </r>
  <r>
    <x v="1"/>
    <x v="284"/>
  </r>
  <r>
    <x v="0"/>
    <x v="165"/>
  </r>
  <r>
    <x v="0"/>
    <x v="270"/>
  </r>
  <r>
    <x v="1"/>
    <x v="54"/>
  </r>
  <r>
    <x v="0"/>
    <x v="78"/>
  </r>
  <r>
    <x v="0"/>
    <x v="285"/>
  </r>
  <r>
    <x v="0"/>
    <x v="9"/>
  </r>
  <r>
    <x v="1"/>
    <x v="286"/>
  </r>
  <r>
    <x v="1"/>
    <x v="287"/>
  </r>
  <r>
    <x v="0"/>
    <x v="109"/>
  </r>
  <r>
    <x v="1"/>
    <x v="288"/>
  </r>
  <r>
    <x v="1"/>
    <x v="289"/>
  </r>
  <r>
    <x v="1"/>
    <x v="290"/>
  </r>
  <r>
    <x v="0"/>
    <x v="291"/>
  </r>
  <r>
    <x v="0"/>
    <x v="292"/>
  </r>
  <r>
    <x v="3"/>
    <x v="293"/>
  </r>
  <r>
    <x v="1"/>
    <x v="294"/>
  </r>
  <r>
    <x v="1"/>
    <x v="126"/>
  </r>
  <r>
    <x v="0"/>
    <x v="295"/>
  </r>
  <r>
    <x v="0"/>
    <x v="296"/>
  </r>
  <r>
    <x v="1"/>
    <x v="297"/>
  </r>
  <r>
    <x v="1"/>
    <x v="298"/>
  </r>
  <r>
    <x v="1"/>
    <x v="10"/>
  </r>
  <r>
    <x v="1"/>
    <x v="299"/>
  </r>
  <r>
    <x v="1"/>
    <x v="211"/>
  </r>
  <r>
    <x v="1"/>
    <x v="300"/>
  </r>
  <r>
    <x v="0"/>
    <x v="301"/>
  </r>
  <r>
    <x v="0"/>
    <x v="49"/>
  </r>
  <r>
    <x v="1"/>
    <x v="302"/>
  </r>
  <r>
    <x v="0"/>
    <x v="174"/>
  </r>
  <r>
    <x v="0"/>
    <x v="303"/>
  </r>
  <r>
    <x v="1"/>
    <x v="304"/>
  </r>
  <r>
    <x v="0"/>
    <x v="305"/>
  </r>
  <r>
    <x v="1"/>
    <x v="306"/>
  </r>
  <r>
    <x v="1"/>
    <x v="307"/>
  </r>
  <r>
    <x v="1"/>
    <x v="110"/>
  </r>
  <r>
    <x v="0"/>
    <x v="308"/>
  </r>
  <r>
    <x v="2"/>
    <x v="309"/>
  </r>
  <r>
    <x v="1"/>
    <x v="172"/>
  </r>
  <r>
    <x v="1"/>
    <x v="38"/>
  </r>
  <r>
    <x v="2"/>
    <x v="310"/>
  </r>
  <r>
    <x v="0"/>
    <x v="311"/>
  </r>
  <r>
    <x v="0"/>
    <x v="312"/>
  </r>
  <r>
    <x v="0"/>
    <x v="313"/>
  </r>
  <r>
    <x v="0"/>
    <x v="27"/>
  </r>
  <r>
    <x v="0"/>
    <x v="314"/>
  </r>
  <r>
    <x v="1"/>
    <x v="315"/>
  </r>
  <r>
    <x v="1"/>
    <x v="115"/>
  </r>
  <r>
    <x v="0"/>
    <x v="316"/>
  </r>
  <r>
    <x v="1"/>
    <x v="317"/>
  </r>
  <r>
    <x v="0"/>
    <x v="318"/>
  </r>
  <r>
    <x v="0"/>
    <x v="100"/>
  </r>
  <r>
    <x v="1"/>
    <x v="45"/>
  </r>
  <r>
    <x v="1"/>
    <x v="319"/>
  </r>
  <r>
    <x v="1"/>
    <x v="320"/>
  </r>
  <r>
    <x v="0"/>
    <x v="321"/>
  </r>
  <r>
    <x v="3"/>
    <x v="322"/>
  </r>
  <r>
    <x v="0"/>
    <x v="286"/>
  </r>
  <r>
    <x v="1"/>
    <x v="115"/>
  </r>
  <r>
    <x v="0"/>
    <x v="222"/>
  </r>
  <r>
    <x v="0"/>
    <x v="323"/>
  </r>
  <r>
    <x v="3"/>
    <x v="234"/>
  </r>
  <r>
    <x v="1"/>
    <x v="324"/>
  </r>
  <r>
    <x v="1"/>
    <x v="61"/>
  </r>
  <r>
    <x v="1"/>
    <x v="325"/>
  </r>
  <r>
    <x v="1"/>
    <x v="326"/>
  </r>
  <r>
    <x v="1"/>
    <x v="327"/>
  </r>
  <r>
    <x v="1"/>
    <x v="328"/>
  </r>
  <r>
    <x v="0"/>
    <x v="235"/>
  </r>
  <r>
    <x v="1"/>
    <x v="182"/>
  </r>
  <r>
    <x v="3"/>
    <x v="329"/>
  </r>
  <r>
    <x v="1"/>
    <x v="102"/>
  </r>
  <r>
    <x v="1"/>
    <x v="73"/>
  </r>
  <r>
    <x v="0"/>
    <x v="129"/>
  </r>
  <r>
    <x v="3"/>
    <x v="330"/>
  </r>
  <r>
    <x v="0"/>
    <x v="331"/>
  </r>
  <r>
    <x v="1"/>
    <x v="99"/>
  </r>
  <r>
    <x v="0"/>
    <x v="49"/>
  </r>
  <r>
    <x v="1"/>
    <x v="332"/>
  </r>
  <r>
    <x v="0"/>
    <x v="249"/>
  </r>
  <r>
    <x v="0"/>
    <x v="333"/>
  </r>
  <r>
    <x v="0"/>
    <x v="334"/>
  </r>
  <r>
    <x v="1"/>
    <x v="335"/>
  </r>
  <r>
    <x v="1"/>
    <x v="336"/>
  </r>
  <r>
    <x v="0"/>
    <x v="337"/>
  </r>
  <r>
    <x v="1"/>
    <x v="338"/>
  </r>
  <r>
    <x v="0"/>
    <x v="339"/>
  </r>
  <r>
    <x v="1"/>
    <x v="126"/>
  </r>
  <r>
    <x v="1"/>
    <x v="340"/>
  </r>
  <r>
    <x v="0"/>
    <x v="341"/>
  </r>
  <r>
    <x v="1"/>
    <x v="342"/>
  </r>
  <r>
    <x v="1"/>
    <x v="343"/>
  </r>
  <r>
    <x v="1"/>
    <x v="175"/>
  </r>
  <r>
    <x v="1"/>
    <x v="344"/>
  </r>
  <r>
    <x v="1"/>
    <x v="279"/>
  </r>
  <r>
    <x v="0"/>
    <x v="36"/>
  </r>
  <r>
    <x v="1"/>
    <x v="122"/>
  </r>
  <r>
    <x v="1"/>
    <x v="345"/>
  </r>
  <r>
    <x v="1"/>
    <x v="346"/>
  </r>
  <r>
    <x v="0"/>
    <x v="347"/>
  </r>
  <r>
    <x v="1"/>
    <x v="88"/>
  </r>
  <r>
    <x v="1"/>
    <x v="23"/>
  </r>
  <r>
    <x v="1"/>
    <x v="57"/>
  </r>
  <r>
    <x v="0"/>
    <x v="348"/>
  </r>
  <r>
    <x v="0"/>
    <x v="86"/>
  </r>
  <r>
    <x v="1"/>
    <x v="349"/>
  </r>
  <r>
    <x v="1"/>
    <x v="350"/>
  </r>
  <r>
    <x v="1"/>
    <x v="215"/>
  </r>
  <r>
    <x v="0"/>
    <x v="351"/>
  </r>
  <r>
    <x v="0"/>
    <x v="352"/>
  </r>
  <r>
    <x v="0"/>
    <x v="353"/>
  </r>
  <r>
    <x v="1"/>
    <x v="354"/>
  </r>
  <r>
    <x v="0"/>
    <x v="355"/>
  </r>
  <r>
    <x v="0"/>
    <x v="356"/>
  </r>
  <r>
    <x v="1"/>
    <x v="357"/>
  </r>
  <r>
    <x v="1"/>
    <x v="127"/>
  </r>
  <r>
    <x v="1"/>
    <x v="72"/>
  </r>
  <r>
    <x v="1"/>
    <x v="358"/>
  </r>
  <r>
    <x v="1"/>
    <x v="120"/>
  </r>
  <r>
    <x v="3"/>
    <x v="359"/>
  </r>
  <r>
    <x v="1"/>
    <x v="251"/>
  </r>
  <r>
    <x v="1"/>
    <x v="360"/>
  </r>
  <r>
    <x v="1"/>
    <x v="135"/>
  </r>
  <r>
    <x v="0"/>
    <x v="71"/>
  </r>
  <r>
    <x v="0"/>
    <x v="53"/>
  </r>
  <r>
    <x v="0"/>
    <x v="361"/>
  </r>
  <r>
    <x v="0"/>
    <x v="362"/>
  </r>
  <r>
    <x v="0"/>
    <x v="0"/>
  </r>
  <r>
    <x v="0"/>
    <x v="363"/>
  </r>
  <r>
    <x v="1"/>
    <x v="129"/>
  </r>
  <r>
    <x v="1"/>
    <x v="364"/>
  </r>
  <r>
    <x v="0"/>
    <x v="197"/>
  </r>
  <r>
    <x v="0"/>
    <x v="365"/>
  </r>
  <r>
    <x v="1"/>
    <x v="366"/>
  </r>
  <r>
    <x v="0"/>
    <x v="161"/>
  </r>
  <r>
    <x v="1"/>
    <x v="367"/>
  </r>
  <r>
    <x v="0"/>
    <x v="368"/>
  </r>
  <r>
    <x v="1"/>
    <x v="54"/>
  </r>
  <r>
    <x v="0"/>
    <x v="369"/>
  </r>
  <r>
    <x v="1"/>
    <x v="370"/>
  </r>
  <r>
    <x v="3"/>
    <x v="164"/>
  </r>
  <r>
    <x v="3"/>
    <x v="371"/>
  </r>
  <r>
    <x v="0"/>
    <x v="221"/>
  </r>
  <r>
    <x v="0"/>
    <x v="372"/>
  </r>
  <r>
    <x v="1"/>
    <x v="373"/>
  </r>
  <r>
    <x v="0"/>
    <x v="234"/>
  </r>
  <r>
    <x v="1"/>
    <x v="374"/>
  </r>
  <r>
    <x v="1"/>
    <x v="235"/>
  </r>
  <r>
    <x v="1"/>
    <x v="375"/>
  </r>
  <r>
    <x v="0"/>
    <x v="271"/>
  </r>
  <r>
    <x v="1"/>
    <x v="121"/>
  </r>
  <r>
    <x v="0"/>
    <x v="376"/>
  </r>
  <r>
    <x v="0"/>
    <x v="377"/>
  </r>
  <r>
    <x v="1"/>
    <x v="98"/>
  </r>
  <r>
    <x v="0"/>
    <x v="378"/>
  </r>
  <r>
    <x v="0"/>
    <x v="175"/>
  </r>
  <r>
    <x v="0"/>
    <x v="352"/>
  </r>
  <r>
    <x v="0"/>
    <x v="200"/>
  </r>
  <r>
    <x v="2"/>
    <x v="379"/>
  </r>
  <r>
    <x v="1"/>
    <x v="105"/>
  </r>
  <r>
    <x v="1"/>
    <x v="380"/>
  </r>
  <r>
    <x v="0"/>
    <x v="166"/>
  </r>
  <r>
    <x v="1"/>
    <x v="381"/>
  </r>
  <r>
    <x v="1"/>
    <x v="382"/>
  </r>
  <r>
    <x v="1"/>
    <x v="383"/>
  </r>
  <r>
    <x v="0"/>
    <x v="384"/>
  </r>
  <r>
    <x v="0"/>
    <x v="385"/>
  </r>
  <r>
    <x v="1"/>
    <x v="326"/>
  </r>
  <r>
    <x v="0"/>
    <x v="386"/>
  </r>
  <r>
    <x v="0"/>
    <x v="240"/>
  </r>
  <r>
    <x v="0"/>
    <x v="80"/>
  </r>
  <r>
    <x v="1"/>
    <x v="286"/>
  </r>
  <r>
    <x v="0"/>
    <x v="387"/>
  </r>
  <r>
    <x v="1"/>
    <x v="39"/>
  </r>
  <r>
    <x v="1"/>
    <x v="388"/>
  </r>
  <r>
    <x v="1"/>
    <x v="389"/>
  </r>
  <r>
    <x v="1"/>
    <x v="390"/>
  </r>
  <r>
    <x v="3"/>
    <x v="49"/>
  </r>
  <r>
    <x v="0"/>
    <x v="391"/>
  </r>
  <r>
    <x v="0"/>
    <x v="45"/>
  </r>
  <r>
    <x v="0"/>
    <x v="392"/>
  </r>
  <r>
    <x v="1"/>
    <x v="353"/>
  </r>
  <r>
    <x v="1"/>
    <x v="18"/>
  </r>
  <r>
    <x v="1"/>
    <x v="393"/>
  </r>
  <r>
    <x v="1"/>
    <x v="394"/>
  </r>
  <r>
    <x v="1"/>
    <x v="105"/>
  </r>
  <r>
    <x v="1"/>
    <x v="395"/>
  </r>
  <r>
    <x v="1"/>
    <x v="396"/>
  </r>
  <r>
    <x v="1"/>
    <x v="40"/>
  </r>
  <r>
    <x v="0"/>
    <x v="150"/>
  </r>
  <r>
    <x v="1"/>
    <x v="72"/>
  </r>
  <r>
    <x v="0"/>
    <x v="397"/>
  </r>
  <r>
    <x v="1"/>
    <x v="398"/>
  </r>
  <r>
    <x v="0"/>
    <x v="95"/>
  </r>
  <r>
    <x v="1"/>
    <x v="146"/>
  </r>
  <r>
    <x v="1"/>
    <x v="399"/>
  </r>
  <r>
    <x v="1"/>
    <x v="400"/>
  </r>
  <r>
    <x v="1"/>
    <x v="401"/>
  </r>
  <r>
    <x v="0"/>
    <x v="164"/>
  </r>
  <r>
    <x v="3"/>
    <x v="115"/>
  </r>
  <r>
    <x v="1"/>
    <x v="402"/>
  </r>
  <r>
    <x v="1"/>
    <x v="358"/>
  </r>
  <r>
    <x v="0"/>
    <x v="21"/>
  </r>
  <r>
    <x v="0"/>
    <x v="251"/>
  </r>
  <r>
    <x v="3"/>
    <x v="95"/>
  </r>
  <r>
    <x v="0"/>
    <x v="242"/>
  </r>
  <r>
    <x v="1"/>
    <x v="215"/>
  </r>
  <r>
    <x v="1"/>
    <x v="403"/>
  </r>
  <r>
    <x v="0"/>
    <x v="83"/>
  </r>
  <r>
    <x v="0"/>
    <x v="344"/>
  </r>
  <r>
    <x v="1"/>
    <x v="404"/>
  </r>
  <r>
    <x v="1"/>
    <x v="405"/>
  </r>
  <r>
    <x v="1"/>
    <x v="158"/>
  </r>
  <r>
    <x v="1"/>
    <x v="406"/>
  </r>
  <r>
    <x v="0"/>
    <x v="388"/>
  </r>
  <r>
    <x v="0"/>
    <x v="407"/>
  </r>
  <r>
    <x v="0"/>
    <x v="408"/>
  </r>
  <r>
    <x v="0"/>
    <x v="99"/>
  </r>
  <r>
    <x v="1"/>
    <x v="408"/>
  </r>
  <r>
    <x v="0"/>
    <x v="259"/>
  </r>
  <r>
    <x v="1"/>
    <x v="409"/>
  </r>
  <r>
    <x v="0"/>
    <x v="144"/>
  </r>
  <r>
    <x v="1"/>
    <x v="410"/>
  </r>
  <r>
    <x v="0"/>
    <x v="236"/>
  </r>
  <r>
    <x v="1"/>
    <x v="411"/>
  </r>
  <r>
    <x v="1"/>
    <x v="412"/>
  </r>
  <r>
    <x v="0"/>
    <x v="172"/>
  </r>
  <r>
    <x v="0"/>
    <x v="49"/>
  </r>
  <r>
    <x v="1"/>
    <x v="346"/>
  </r>
  <r>
    <x v="1"/>
    <x v="413"/>
  </r>
  <r>
    <x v="1"/>
    <x v="408"/>
  </r>
  <r>
    <x v="1"/>
    <x v="414"/>
  </r>
  <r>
    <x v="1"/>
    <x v="37"/>
  </r>
  <r>
    <x v="1"/>
    <x v="415"/>
  </r>
  <r>
    <x v="1"/>
    <x v="416"/>
  </r>
  <r>
    <x v="1"/>
    <x v="417"/>
  </r>
  <r>
    <x v="1"/>
    <x v="124"/>
  </r>
  <r>
    <x v="1"/>
    <x v="418"/>
  </r>
  <r>
    <x v="3"/>
    <x v="27"/>
  </r>
  <r>
    <x v="1"/>
    <x v="325"/>
  </r>
  <r>
    <x v="1"/>
    <x v="150"/>
  </r>
  <r>
    <x v="1"/>
    <x v="419"/>
  </r>
  <r>
    <x v="1"/>
    <x v="73"/>
  </r>
  <r>
    <x v="1"/>
    <x v="202"/>
  </r>
  <r>
    <x v="1"/>
    <x v="12"/>
  </r>
  <r>
    <x v="0"/>
    <x v="420"/>
  </r>
  <r>
    <x v="0"/>
    <x v="355"/>
  </r>
  <r>
    <x v="1"/>
    <x v="58"/>
  </r>
  <r>
    <x v="1"/>
    <x v="421"/>
  </r>
  <r>
    <x v="0"/>
    <x v="251"/>
  </r>
  <r>
    <x v="1"/>
    <x v="422"/>
  </r>
  <r>
    <x v="1"/>
    <x v="423"/>
  </r>
  <r>
    <x v="0"/>
    <x v="197"/>
  </r>
  <r>
    <x v="1"/>
    <x v="288"/>
  </r>
  <r>
    <x v="1"/>
    <x v="110"/>
  </r>
  <r>
    <x v="1"/>
    <x v="87"/>
  </r>
  <r>
    <x v="0"/>
    <x v="424"/>
  </r>
  <r>
    <x v="3"/>
    <x v="215"/>
  </r>
  <r>
    <x v="1"/>
    <x v="425"/>
  </r>
  <r>
    <x v="2"/>
    <x v="426"/>
  </r>
  <r>
    <x v="0"/>
    <x v="339"/>
  </r>
  <r>
    <x v="3"/>
    <x v="427"/>
  </r>
  <r>
    <x v="1"/>
    <x v="428"/>
  </r>
  <r>
    <x v="0"/>
    <x v="429"/>
  </r>
  <r>
    <x v="0"/>
    <x v="167"/>
  </r>
  <r>
    <x v="0"/>
    <x v="115"/>
  </r>
  <r>
    <x v="2"/>
    <x v="430"/>
  </r>
  <r>
    <x v="0"/>
    <x v="431"/>
  </r>
  <r>
    <x v="1"/>
    <x v="346"/>
  </r>
  <r>
    <x v="1"/>
    <x v="30"/>
  </r>
  <r>
    <x v="1"/>
    <x v="432"/>
  </r>
  <r>
    <x v="0"/>
    <x v="433"/>
  </r>
  <r>
    <x v="0"/>
    <x v="434"/>
  </r>
  <r>
    <x v="0"/>
    <x v="435"/>
  </r>
  <r>
    <x v="0"/>
    <x v="6"/>
  </r>
  <r>
    <x v="3"/>
    <x v="419"/>
  </r>
  <r>
    <x v="0"/>
    <x v="436"/>
  </r>
  <r>
    <x v="0"/>
    <x v="49"/>
  </r>
  <r>
    <x v="0"/>
    <x v="437"/>
  </r>
  <r>
    <x v="1"/>
    <x v="438"/>
  </r>
  <r>
    <x v="1"/>
    <x v="439"/>
  </r>
  <r>
    <x v="1"/>
    <x v="440"/>
  </r>
  <r>
    <x v="1"/>
    <x v="441"/>
  </r>
  <r>
    <x v="0"/>
    <x v="442"/>
  </r>
  <r>
    <x v="0"/>
    <x v="443"/>
  </r>
  <r>
    <x v="3"/>
    <x v="444"/>
  </r>
  <r>
    <x v="0"/>
    <x v="424"/>
  </r>
  <r>
    <x v="0"/>
    <x v="385"/>
  </r>
  <r>
    <x v="0"/>
    <x v="445"/>
  </r>
  <r>
    <x v="0"/>
    <x v="54"/>
  </r>
  <r>
    <x v="0"/>
    <x v="215"/>
  </r>
  <r>
    <x v="0"/>
    <x v="446"/>
  </r>
  <r>
    <x v="1"/>
    <x v="447"/>
  </r>
  <r>
    <x v="3"/>
    <x v="270"/>
  </r>
  <r>
    <x v="1"/>
    <x v="448"/>
  </r>
  <r>
    <x v="0"/>
    <x v="70"/>
  </r>
  <r>
    <x v="1"/>
    <x v="449"/>
  </r>
  <r>
    <x v="1"/>
    <x v="450"/>
  </r>
  <r>
    <x v="1"/>
    <x v="451"/>
  </r>
  <r>
    <x v="0"/>
    <x v="452"/>
  </r>
  <r>
    <x v="0"/>
    <x v="125"/>
  </r>
  <r>
    <x v="3"/>
    <x v="453"/>
  </r>
  <r>
    <x v="1"/>
    <x v="269"/>
  </r>
  <r>
    <x v="1"/>
    <x v="454"/>
  </r>
  <r>
    <x v="0"/>
    <x v="41"/>
  </r>
  <r>
    <x v="3"/>
    <x v="455"/>
  </r>
  <r>
    <x v="1"/>
    <x v="456"/>
  </r>
  <r>
    <x v="0"/>
    <x v="457"/>
  </r>
  <r>
    <x v="0"/>
    <x v="458"/>
  </r>
  <r>
    <x v="1"/>
    <x v="459"/>
  </r>
  <r>
    <x v="1"/>
    <x v="98"/>
  </r>
  <r>
    <x v="1"/>
    <x v="460"/>
  </r>
  <r>
    <x v="0"/>
    <x v="461"/>
  </r>
  <r>
    <x v="1"/>
    <x v="38"/>
  </r>
  <r>
    <x v="1"/>
    <x v="462"/>
  </r>
  <r>
    <x v="1"/>
    <x v="463"/>
  </r>
  <r>
    <x v="1"/>
    <x v="464"/>
  </r>
  <r>
    <x v="1"/>
    <x v="257"/>
  </r>
  <r>
    <x v="1"/>
    <x v="465"/>
  </r>
  <r>
    <x v="0"/>
    <x v="385"/>
  </r>
  <r>
    <x v="0"/>
    <x v="466"/>
  </r>
  <r>
    <x v="0"/>
    <x v="467"/>
  </r>
  <r>
    <x v="1"/>
    <x v="468"/>
  </r>
  <r>
    <x v="0"/>
    <x v="469"/>
  </r>
  <r>
    <x v="1"/>
    <x v="470"/>
  </r>
  <r>
    <x v="1"/>
    <x v="471"/>
  </r>
  <r>
    <x v="0"/>
    <x v="75"/>
  </r>
  <r>
    <x v="0"/>
    <x v="49"/>
  </r>
  <r>
    <x v="1"/>
    <x v="472"/>
  </r>
  <r>
    <x v="0"/>
    <x v="100"/>
  </r>
  <r>
    <x v="1"/>
    <x v="473"/>
  </r>
  <r>
    <x v="1"/>
    <x v="220"/>
  </r>
  <r>
    <x v="0"/>
    <x v="474"/>
  </r>
  <r>
    <x v="1"/>
    <x v="475"/>
  </r>
  <r>
    <x v="1"/>
    <x v="170"/>
  </r>
  <r>
    <x v="1"/>
    <x v="231"/>
  </r>
  <r>
    <x v="1"/>
    <x v="129"/>
  </r>
  <r>
    <x v="1"/>
    <x v="476"/>
  </r>
  <r>
    <x v="0"/>
    <x v="443"/>
  </r>
  <r>
    <x v="1"/>
    <x v="381"/>
  </r>
  <r>
    <x v="1"/>
    <x v="459"/>
  </r>
  <r>
    <x v="1"/>
    <x v="477"/>
  </r>
  <r>
    <x v="0"/>
    <x v="478"/>
  </r>
  <r>
    <x v="1"/>
    <x v="144"/>
  </r>
  <r>
    <x v="1"/>
    <x v="479"/>
  </r>
  <r>
    <x v="1"/>
    <x v="480"/>
  </r>
  <r>
    <x v="1"/>
    <x v="300"/>
  </r>
  <r>
    <x v="3"/>
    <x v="63"/>
  </r>
  <r>
    <x v="3"/>
    <x v="101"/>
  </r>
  <r>
    <x v="1"/>
    <x v="481"/>
  </r>
  <r>
    <x v="1"/>
    <x v="358"/>
  </r>
  <r>
    <x v="1"/>
    <x v="246"/>
  </r>
  <r>
    <x v="0"/>
    <x v="482"/>
  </r>
  <r>
    <x v="3"/>
    <x v="168"/>
  </r>
  <r>
    <x v="1"/>
    <x v="483"/>
  </r>
  <r>
    <x v="0"/>
    <x v="234"/>
  </r>
  <r>
    <x v="1"/>
    <x v="393"/>
  </r>
  <r>
    <x v="1"/>
    <x v="130"/>
  </r>
  <r>
    <x v="3"/>
    <x v="319"/>
  </r>
  <r>
    <x v="0"/>
    <x v="484"/>
  </r>
  <r>
    <x v="1"/>
    <x v="485"/>
  </r>
  <r>
    <x v="1"/>
    <x v="486"/>
  </r>
  <r>
    <x v="1"/>
    <x v="487"/>
  </r>
  <r>
    <x v="3"/>
    <x v="226"/>
  </r>
  <r>
    <x v="1"/>
    <x v="80"/>
  </r>
  <r>
    <x v="0"/>
    <x v="27"/>
  </r>
  <r>
    <x v="0"/>
    <x v="271"/>
  </r>
  <r>
    <x v="0"/>
    <x v="36"/>
  </r>
  <r>
    <x v="1"/>
    <x v="406"/>
  </r>
  <r>
    <x v="1"/>
    <x v="393"/>
  </r>
  <r>
    <x v="0"/>
    <x v="68"/>
  </r>
  <r>
    <x v="1"/>
    <x v="382"/>
  </r>
  <r>
    <x v="0"/>
    <x v="298"/>
  </r>
  <r>
    <x v="1"/>
    <x v="488"/>
  </r>
  <r>
    <x v="1"/>
    <x v="489"/>
  </r>
  <r>
    <x v="3"/>
    <x v="490"/>
  </r>
  <r>
    <x v="1"/>
    <x v="491"/>
  </r>
  <r>
    <x v="0"/>
    <x v="49"/>
  </r>
  <r>
    <x v="1"/>
    <x v="492"/>
  </r>
  <r>
    <x v="3"/>
    <x v="493"/>
  </r>
  <r>
    <x v="1"/>
    <x v="231"/>
  </r>
  <r>
    <x v="1"/>
    <x v="494"/>
  </r>
  <r>
    <x v="1"/>
    <x v="495"/>
  </r>
  <r>
    <x v="1"/>
    <x v="496"/>
  </r>
  <r>
    <x v="1"/>
    <x v="493"/>
  </r>
  <r>
    <x v="1"/>
    <x v="497"/>
  </r>
  <r>
    <x v="0"/>
    <x v="498"/>
  </r>
  <r>
    <x v="0"/>
    <x v="155"/>
  </r>
  <r>
    <x v="1"/>
    <x v="499"/>
  </r>
  <r>
    <x v="1"/>
    <x v="16"/>
  </r>
  <r>
    <x v="1"/>
    <x v="500"/>
  </r>
  <r>
    <x v="1"/>
    <x v="496"/>
  </r>
  <r>
    <x v="1"/>
    <x v="40"/>
  </r>
  <r>
    <x v="0"/>
    <x v="501"/>
  </r>
  <r>
    <x v="0"/>
    <x v="502"/>
  </r>
  <r>
    <x v="1"/>
    <x v="503"/>
  </r>
  <r>
    <x v="0"/>
    <x v="504"/>
  </r>
  <r>
    <x v="1"/>
    <x v="505"/>
  </r>
  <r>
    <x v="3"/>
    <x v="150"/>
  </r>
  <r>
    <x v="1"/>
    <x v="506"/>
  </r>
  <r>
    <x v="1"/>
    <x v="507"/>
  </r>
  <r>
    <x v="1"/>
    <x v="373"/>
  </r>
  <r>
    <x v="0"/>
    <x v="234"/>
  </r>
  <r>
    <x v="0"/>
    <x v="508"/>
  </r>
  <r>
    <x v="0"/>
    <x v="103"/>
  </r>
  <r>
    <x v="1"/>
    <x v="5"/>
  </r>
  <r>
    <x v="0"/>
    <x v="509"/>
  </r>
  <r>
    <x v="1"/>
    <x v="55"/>
  </r>
  <r>
    <x v="3"/>
    <x v="75"/>
  </r>
  <r>
    <x v="1"/>
    <x v="510"/>
  </r>
  <r>
    <x v="1"/>
    <x v="188"/>
  </r>
  <r>
    <x v="1"/>
    <x v="511"/>
  </r>
  <r>
    <x v="1"/>
    <x v="78"/>
  </r>
  <r>
    <x v="1"/>
    <x v="512"/>
  </r>
  <r>
    <x v="0"/>
    <x v="513"/>
  </r>
  <r>
    <x v="2"/>
    <x v="249"/>
  </r>
  <r>
    <x v="0"/>
    <x v="430"/>
  </r>
  <r>
    <x v="3"/>
    <x v="260"/>
  </r>
  <r>
    <x v="0"/>
    <x v="514"/>
  </r>
  <r>
    <x v="0"/>
    <x v="243"/>
  </r>
  <r>
    <x v="1"/>
    <x v="483"/>
  </r>
  <r>
    <x v="1"/>
    <x v="460"/>
  </r>
  <r>
    <x v="0"/>
    <x v="249"/>
  </r>
  <r>
    <x v="0"/>
    <x v="373"/>
  </r>
  <r>
    <x v="1"/>
    <x v="515"/>
  </r>
  <r>
    <x v="1"/>
    <x v="246"/>
  </r>
  <r>
    <x v="0"/>
    <x v="516"/>
  </r>
  <r>
    <x v="0"/>
    <x v="49"/>
  </r>
  <r>
    <x v="1"/>
    <x v="88"/>
  </r>
  <r>
    <x v="1"/>
    <x v="23"/>
  </r>
  <r>
    <x v="1"/>
    <x v="517"/>
  </r>
  <r>
    <x v="1"/>
    <x v="205"/>
  </r>
  <r>
    <x v="0"/>
    <x v="109"/>
  </r>
  <r>
    <x v="1"/>
    <x v="70"/>
  </r>
  <r>
    <x v="1"/>
    <x v="177"/>
  </r>
  <r>
    <x v="0"/>
    <x v="161"/>
  </r>
  <r>
    <x v="0"/>
    <x v="518"/>
  </r>
  <r>
    <x v="1"/>
    <x v="394"/>
  </r>
  <r>
    <x v="0"/>
    <x v="89"/>
  </r>
  <r>
    <x v="1"/>
    <x v="519"/>
  </r>
  <r>
    <x v="1"/>
    <x v="520"/>
  </r>
  <r>
    <x v="0"/>
    <x v="521"/>
  </r>
  <r>
    <x v="1"/>
    <x v="236"/>
  </r>
  <r>
    <x v="1"/>
    <x v="221"/>
  </r>
  <r>
    <x v="1"/>
    <x v="522"/>
  </r>
  <r>
    <x v="1"/>
    <x v="464"/>
  </r>
  <r>
    <x v="0"/>
    <x v="523"/>
  </r>
  <r>
    <x v="1"/>
    <x v="524"/>
  </r>
  <r>
    <x v="1"/>
    <x v="155"/>
  </r>
  <r>
    <x v="1"/>
    <x v="525"/>
  </r>
  <r>
    <x v="1"/>
    <x v="526"/>
  </r>
  <r>
    <x v="1"/>
    <x v="527"/>
  </r>
  <r>
    <x v="1"/>
    <x v="144"/>
  </r>
  <r>
    <x v="1"/>
    <x v="346"/>
  </r>
  <r>
    <x v="1"/>
    <x v="172"/>
  </r>
  <r>
    <x v="0"/>
    <x v="131"/>
  </r>
  <r>
    <x v="0"/>
    <x v="110"/>
  </r>
  <r>
    <x v="0"/>
    <x v="528"/>
  </r>
  <r>
    <x v="1"/>
    <x v="529"/>
  </r>
  <r>
    <x v="1"/>
    <x v="265"/>
  </r>
  <r>
    <x v="1"/>
    <x v="34"/>
  </r>
  <r>
    <x v="1"/>
    <x v="530"/>
  </r>
  <r>
    <x v="0"/>
    <x v="531"/>
  </r>
  <r>
    <x v="0"/>
    <x v="115"/>
  </r>
  <r>
    <x v="1"/>
    <x v="532"/>
  </r>
  <r>
    <x v="1"/>
    <x v="210"/>
  </r>
  <r>
    <x v="1"/>
    <x v="144"/>
  </r>
  <r>
    <x v="1"/>
    <x v="533"/>
  </r>
  <r>
    <x v="1"/>
    <x v="287"/>
  </r>
  <r>
    <x v="1"/>
    <x v="227"/>
  </r>
  <r>
    <x v="0"/>
    <x v="254"/>
  </r>
  <r>
    <x v="3"/>
    <x v="115"/>
  </r>
  <r>
    <x v="1"/>
    <x v="534"/>
  </r>
  <r>
    <x v="1"/>
    <x v="44"/>
  </r>
  <r>
    <x v="1"/>
    <x v="460"/>
  </r>
  <r>
    <x v="1"/>
    <x v="535"/>
  </r>
  <r>
    <x v="1"/>
    <x v="253"/>
  </r>
  <r>
    <x v="0"/>
    <x v="49"/>
  </r>
  <r>
    <x v="1"/>
    <x v="415"/>
  </r>
  <r>
    <x v="0"/>
    <x v="249"/>
  </r>
  <r>
    <x v="1"/>
    <x v="50"/>
  </r>
  <r>
    <x v="1"/>
    <x v="536"/>
  </r>
  <r>
    <x v="1"/>
    <x v="15"/>
  </r>
  <r>
    <x v="1"/>
    <x v="1"/>
  </r>
  <r>
    <x v="1"/>
    <x v="537"/>
  </r>
  <r>
    <x v="0"/>
    <x v="164"/>
  </r>
  <r>
    <x v="0"/>
    <x v="377"/>
  </r>
  <r>
    <x v="1"/>
    <x v="167"/>
  </r>
  <r>
    <x v="1"/>
    <x v="25"/>
  </r>
  <r>
    <x v="1"/>
    <x v="72"/>
  </r>
  <r>
    <x v="1"/>
    <x v="538"/>
  </r>
  <r>
    <x v="1"/>
    <x v="503"/>
  </r>
  <r>
    <x v="1"/>
    <x v="539"/>
  </r>
  <r>
    <x v="3"/>
    <x v="540"/>
  </r>
  <r>
    <x v="1"/>
    <x v="402"/>
  </r>
  <r>
    <x v="1"/>
    <x v="105"/>
  </r>
  <r>
    <x v="0"/>
    <x v="541"/>
  </r>
  <r>
    <x v="0"/>
    <x v="246"/>
  </r>
  <r>
    <x v="1"/>
    <x v="542"/>
  </r>
  <r>
    <x v="1"/>
    <x v="543"/>
  </r>
  <r>
    <x v="1"/>
    <x v="544"/>
  </r>
  <r>
    <x v="1"/>
    <x v="545"/>
  </r>
  <r>
    <x v="0"/>
    <x v="109"/>
  </r>
  <r>
    <x v="0"/>
    <x v="176"/>
  </r>
  <r>
    <x v="0"/>
    <x v="546"/>
  </r>
  <r>
    <x v="0"/>
    <x v="65"/>
  </r>
  <r>
    <x v="1"/>
    <x v="4"/>
  </r>
  <r>
    <x v="1"/>
    <x v="547"/>
  </r>
  <r>
    <x v="0"/>
    <x v="15"/>
  </r>
  <r>
    <x v="1"/>
    <x v="175"/>
  </r>
  <r>
    <x v="1"/>
    <x v="548"/>
  </r>
  <r>
    <x v="0"/>
    <x v="549"/>
  </r>
  <r>
    <x v="1"/>
    <x v="550"/>
  </r>
  <r>
    <x v="0"/>
    <x v="551"/>
  </r>
  <r>
    <x v="0"/>
    <x v="249"/>
  </r>
  <r>
    <x v="1"/>
    <x v="552"/>
  </r>
  <r>
    <x v="1"/>
    <x v="393"/>
  </r>
  <r>
    <x v="1"/>
    <x v="553"/>
  </r>
  <r>
    <x v="1"/>
    <x v="34"/>
  </r>
  <r>
    <x v="1"/>
    <x v="554"/>
  </r>
  <r>
    <x v="1"/>
    <x v="134"/>
  </r>
  <r>
    <x v="1"/>
    <x v="75"/>
  </r>
  <r>
    <x v="0"/>
    <x v="37"/>
  </r>
  <r>
    <x v="1"/>
    <x v="555"/>
  </r>
  <r>
    <x v="0"/>
    <x v="11"/>
  </r>
  <r>
    <x v="0"/>
    <x v="556"/>
  </r>
  <r>
    <x v="1"/>
    <x v="300"/>
  </r>
  <r>
    <x v="0"/>
    <x v="49"/>
  </r>
  <r>
    <x v="1"/>
    <x v="122"/>
  </r>
  <r>
    <x v="1"/>
    <x v="460"/>
  </r>
  <r>
    <x v="2"/>
    <x v="443"/>
  </r>
  <r>
    <x v="0"/>
    <x v="36"/>
  </r>
  <r>
    <x v="1"/>
    <x v="64"/>
  </r>
  <r>
    <x v="1"/>
    <x v="271"/>
  </r>
  <r>
    <x v="0"/>
    <x v="142"/>
  </r>
  <r>
    <x v="1"/>
    <x v="557"/>
  </r>
  <r>
    <x v="1"/>
    <x v="175"/>
  </r>
  <r>
    <x v="3"/>
    <x v="102"/>
  </r>
  <r>
    <x v="1"/>
    <x v="558"/>
  </r>
  <r>
    <x v="1"/>
    <x v="559"/>
  </r>
  <r>
    <x v="0"/>
    <x v="560"/>
  </r>
  <r>
    <x v="0"/>
    <x v="561"/>
  </r>
  <r>
    <x v="1"/>
    <x v="562"/>
  </r>
  <r>
    <x v="0"/>
    <x v="550"/>
  </r>
  <r>
    <x v="2"/>
    <x v="11"/>
  </r>
  <r>
    <x v="1"/>
    <x v="388"/>
  </r>
  <r>
    <x v="0"/>
    <x v="537"/>
  </r>
  <r>
    <x v="1"/>
    <x v="563"/>
  </r>
  <r>
    <x v="0"/>
    <x v="63"/>
  </r>
  <r>
    <x v="1"/>
    <x v="564"/>
  </r>
  <r>
    <x v="1"/>
    <x v="174"/>
  </r>
  <r>
    <x v="1"/>
    <x v="565"/>
  </r>
  <r>
    <x v="1"/>
    <x v="167"/>
  </r>
  <r>
    <x v="0"/>
    <x v="27"/>
  </r>
  <r>
    <x v="0"/>
    <x v="95"/>
  </r>
  <r>
    <x v="1"/>
    <x v="566"/>
  </r>
  <r>
    <x v="1"/>
    <x v="229"/>
  </r>
  <r>
    <x v="1"/>
    <x v="72"/>
  </r>
  <r>
    <x v="0"/>
    <x v="192"/>
  </r>
  <r>
    <x v="1"/>
    <x v="358"/>
  </r>
  <r>
    <x v="1"/>
    <x v="567"/>
  </r>
  <r>
    <x v="1"/>
    <x v="339"/>
  </r>
  <r>
    <x v="1"/>
    <x v="227"/>
  </r>
  <r>
    <x v="0"/>
    <x v="356"/>
  </r>
  <r>
    <x v="3"/>
    <x v="568"/>
  </r>
  <r>
    <x v="1"/>
    <x v="87"/>
  </r>
  <r>
    <x v="0"/>
    <x v="109"/>
  </r>
  <r>
    <x v="2"/>
    <x v="569"/>
  </r>
  <r>
    <x v="0"/>
    <x v="373"/>
  </r>
  <r>
    <x v="0"/>
    <x v="109"/>
  </r>
  <r>
    <x v="1"/>
    <x v="493"/>
  </r>
  <r>
    <x v="0"/>
    <x v="570"/>
  </r>
  <r>
    <x v="0"/>
    <x v="571"/>
  </r>
  <r>
    <x v="0"/>
    <x v="483"/>
  </r>
  <r>
    <x v="0"/>
    <x v="171"/>
  </r>
  <r>
    <x v="3"/>
    <x v="415"/>
  </r>
  <r>
    <x v="1"/>
    <x v="84"/>
  </r>
  <r>
    <x v="0"/>
    <x v="49"/>
  </r>
  <r>
    <x v="1"/>
    <x v="572"/>
  </r>
  <r>
    <x v="3"/>
    <x v="428"/>
  </r>
  <r>
    <x v="0"/>
    <x v="356"/>
  </r>
  <r>
    <x v="1"/>
    <x v="573"/>
  </r>
  <r>
    <x v="1"/>
    <x v="175"/>
  </r>
  <r>
    <x v="0"/>
    <x v="268"/>
  </r>
  <r>
    <x v="1"/>
    <x v="54"/>
  </r>
  <r>
    <x v="1"/>
    <x v="192"/>
  </r>
  <r>
    <x v="0"/>
    <x v="406"/>
  </r>
  <r>
    <x v="0"/>
    <x v="12"/>
  </r>
  <r>
    <x v="1"/>
    <x v="287"/>
  </r>
  <r>
    <x v="1"/>
    <x v="574"/>
  </r>
  <r>
    <x v="0"/>
    <x v="493"/>
  </r>
  <r>
    <x v="1"/>
    <x v="287"/>
  </r>
  <r>
    <x v="1"/>
    <x v="512"/>
  </r>
  <r>
    <x v="1"/>
    <x v="242"/>
  </r>
  <r>
    <x v="1"/>
    <x v="575"/>
  </r>
  <r>
    <x v="1"/>
    <x v="493"/>
  </r>
  <r>
    <x v="1"/>
    <x v="576"/>
  </r>
  <r>
    <x v="0"/>
    <x v="577"/>
  </r>
  <r>
    <x v="0"/>
    <x v="3"/>
  </r>
  <r>
    <x v="1"/>
    <x v="578"/>
  </r>
  <r>
    <x v="0"/>
    <x v="526"/>
  </r>
  <r>
    <x v="1"/>
    <x v="235"/>
  </r>
  <r>
    <x v="1"/>
    <x v="18"/>
  </r>
  <r>
    <x v="1"/>
    <x v="382"/>
  </r>
  <r>
    <x v="0"/>
    <x v="109"/>
  </r>
  <r>
    <x v="1"/>
    <x v="45"/>
  </r>
  <r>
    <x v="1"/>
    <x v="579"/>
  </r>
  <r>
    <x v="0"/>
    <x v="580"/>
  </r>
  <r>
    <x v="1"/>
    <x v="581"/>
  </r>
  <r>
    <x v="0"/>
    <x v="51"/>
  </r>
  <r>
    <x v="1"/>
    <x v="582"/>
  </r>
  <r>
    <x v="1"/>
    <x v="345"/>
  </r>
  <r>
    <x v="0"/>
    <x v="583"/>
  </r>
  <r>
    <x v="0"/>
    <x v="45"/>
  </r>
  <r>
    <x v="1"/>
    <x v="584"/>
  </r>
  <r>
    <x v="0"/>
    <x v="251"/>
  </r>
  <r>
    <x v="1"/>
    <x v="31"/>
  </r>
  <r>
    <x v="0"/>
    <x v="251"/>
  </r>
  <r>
    <x v="1"/>
    <x v="585"/>
  </r>
  <r>
    <x v="1"/>
    <x v="227"/>
  </r>
  <r>
    <x v="3"/>
    <x v="51"/>
  </r>
  <r>
    <x v="0"/>
    <x v="586"/>
  </r>
  <r>
    <x v="1"/>
    <x v="587"/>
  </r>
  <r>
    <x v="0"/>
    <x v="192"/>
  </r>
  <r>
    <x v="3"/>
    <x v="279"/>
  </r>
  <r>
    <x v="0"/>
    <x v="82"/>
  </r>
  <r>
    <x v="3"/>
    <x v="588"/>
  </r>
  <r>
    <x v="4"/>
    <x v="5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06A6A-AEA8-DC4D-A3FC-0606C7D16AB8}" name="PivotTable1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axis="axisCol" multipleItemSelectionAllowed="1" showAll="0" defaultSubtotal="0">
      <items count="5">
        <item x="3"/>
        <item x="0"/>
        <item x="2"/>
        <item x="1"/>
        <item h="1" x="4"/>
      </items>
    </pivotField>
    <pivotField showAll="0"/>
    <pivotField showAll="0"/>
    <pivotField dataFiel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untry" fld="9" subtotal="count" baseField="0" baseItem="0"/>
  </dataFields>
  <chartFormats count="9">
    <chartFormat chart="0" format="1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26106-F8B3-304D-9B9E-D2B92AF73871}" name="PivotTable3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dataFiel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untry" fld="1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C4689-6AF8-6B49-9E37-631D63A45B03}" name="PivotTable7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7" firstHeaderRow="1" firstDataRow="2" firstDataCol="1"/>
  <pivotFields count="14"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showAll="0"/>
    <pivotField showAll="0"/>
    <pivotField showAll="0"/>
    <pivotField showAll="0"/>
    <pivotField dataField="1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rent category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90177-93D0-C440-975E-C92A44EAC760}" name="PivotTable10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" firstHeaderRow="0" firstDataRow="0" firstDataCol="0" rowPageCount="2" colPageCount="1"/>
  <pivotFields count="2">
    <pivotField axis="axisPage" multipleItemSelectionAllowed="1" showAll="0">
      <items count="6">
        <item h="1" x="3"/>
        <item x="0"/>
        <item h="1" x="2"/>
        <item x="1"/>
        <item h="1" x="4"/>
        <item t="default"/>
      </items>
    </pivotField>
    <pivotField axis="axisPage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</pivotFields>
  <pageFields count="2">
    <pageField fld="1" hier="-1"/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2812"/>
  <sheetViews>
    <sheetView topLeftCell="A963" zoomScale="75" workbookViewId="0">
      <selection activeCell="F33" sqref="F3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0.6640625" customWidth="1"/>
    <col min="6" max="6" width="14.83203125" customWidth="1"/>
    <col min="7" max="7" width="2" style="7" hidden="1" customWidth="1"/>
    <col min="9" max="9" width="14.1640625" customWidth="1"/>
    <col min="10" max="10" width="3.1640625" customWidth="1"/>
    <col min="13" max="13" width="11.1640625" bestFit="1" customWidth="1"/>
    <col min="14" max="14" width="22.6640625" customWidth="1"/>
    <col min="15" max="15" width="11.1640625" bestFit="1" customWidth="1"/>
    <col min="16" max="16" width="22.6640625" customWidth="1"/>
    <col min="19" max="19" width="28" bestFit="1" customWidth="1"/>
    <col min="20" max="21" width="17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6" t="s">
        <v>2070</v>
      </c>
      <c r="H1" s="1" t="s">
        <v>4</v>
      </c>
      <c r="I1" s="1" t="s">
        <v>5</v>
      </c>
      <c r="J1" s="1" t="s">
        <v>2030</v>
      </c>
      <c r="K1" s="1" t="s">
        <v>6</v>
      </c>
      <c r="L1" s="1" t="s">
        <v>7</v>
      </c>
      <c r="M1" s="1" t="s">
        <v>8</v>
      </c>
      <c r="N1" s="1" t="s">
        <v>2072</v>
      </c>
      <c r="O1" s="1" t="s">
        <v>9</v>
      </c>
      <c r="P1" s="1" t="s">
        <v>2073</v>
      </c>
      <c r="Q1" s="1" t="s">
        <v>10</v>
      </c>
      <c r="R1" s="1" t="s">
        <v>11</v>
      </c>
      <c r="S1" s="1" t="s">
        <v>2028</v>
      </c>
      <c r="T1" s="1" t="s">
        <v>2031</v>
      </c>
      <c r="U1" s="1" t="s">
        <v>2032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65" si="0">INT(G2*100)</f>
        <v>0</v>
      </c>
      <c r="G2" s="7">
        <f>E2/D2</f>
        <v>0</v>
      </c>
      <c r="H2" t="s">
        <v>14</v>
      </c>
      <c r="I2">
        <v>0</v>
      </c>
      <c r="J2" s="9"/>
      <c r="K2" t="s">
        <v>15</v>
      </c>
      <c r="L2" t="s">
        <v>16</v>
      </c>
      <c r="M2">
        <v>1448690400</v>
      </c>
      <c r="N2" s="8">
        <f>(((M2/60)/60)/24)+DATE(1970,1,1)</f>
        <v>42336.25</v>
      </c>
      <c r="O2">
        <v>1450159200</v>
      </c>
      <c r="P2" s="8">
        <f>(((O2/60)/60)/24+DATE(1970,1,1))</f>
        <v>42353.25</v>
      </c>
      <c r="Q2" t="b">
        <v>0</v>
      </c>
      <c r="R2" t="b">
        <v>0</v>
      </c>
      <c r="S2" t="s">
        <v>17</v>
      </c>
      <c r="T2" t="s">
        <v>2033</v>
      </c>
      <c r="U2" t="s">
        <v>2034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s="7">
        <f>E3/D3</f>
        <v>10.4</v>
      </c>
      <c r="H3" t="s">
        <v>20</v>
      </c>
      <c r="I3">
        <v>158</v>
      </c>
      <c r="J3" s="9"/>
      <c r="K3" t="s">
        <v>21</v>
      </c>
      <c r="L3" t="s">
        <v>22</v>
      </c>
      <c r="M3">
        <v>1408424400</v>
      </c>
      <c r="N3" s="8">
        <f t="shared" ref="N3:N66" si="1">(((M3/60)/60)/24)+DATE(1970,1,1)</f>
        <v>41870.208333333336</v>
      </c>
      <c r="O3">
        <v>1408597200</v>
      </c>
      <c r="P3" s="8">
        <f t="shared" ref="P3:P66" si="2">(((O3/60)/60)/24+DATE(1970,1,1))</f>
        <v>41872.208333333336</v>
      </c>
      <c r="Q3" t="b">
        <v>0</v>
      </c>
      <c r="R3" t="b">
        <v>1</v>
      </c>
      <c r="S3" t="s">
        <v>23</v>
      </c>
      <c r="T3" t="s">
        <v>2035</v>
      </c>
      <c r="U3" t="s">
        <v>2036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s="7">
        <f t="shared" ref="G4:G5" si="3">E4/D4</f>
        <v>1.3147878228782288</v>
      </c>
      <c r="H4" t="s">
        <v>20</v>
      </c>
      <c r="I4">
        <v>1425</v>
      </c>
      <c r="J4" s="9"/>
      <c r="K4" t="s">
        <v>26</v>
      </c>
      <c r="L4" t="s">
        <v>27</v>
      </c>
      <c r="M4">
        <v>1384668000</v>
      </c>
      <c r="N4" s="8">
        <f t="shared" si="1"/>
        <v>41595.25</v>
      </c>
      <c r="O4">
        <v>1384840800</v>
      </c>
      <c r="P4" s="8">
        <f t="shared" si="2"/>
        <v>41597.25</v>
      </c>
      <c r="Q4" t="b">
        <v>0</v>
      </c>
      <c r="R4" t="b">
        <v>0</v>
      </c>
      <c r="S4" t="s">
        <v>28</v>
      </c>
      <c r="T4" t="s">
        <v>2037</v>
      </c>
      <c r="U4" t="s">
        <v>2038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58</v>
      </c>
      <c r="G5" s="7">
        <f t="shared" si="3"/>
        <v>0.58976190476190471</v>
      </c>
      <c r="H5" t="s">
        <v>14</v>
      </c>
      <c r="I5">
        <v>24</v>
      </c>
      <c r="J5" s="9"/>
      <c r="K5" t="s">
        <v>21</v>
      </c>
      <c r="L5" t="s">
        <v>22</v>
      </c>
      <c r="M5">
        <v>1565499600</v>
      </c>
      <c r="N5" s="8">
        <f t="shared" si="1"/>
        <v>43688.208333333328</v>
      </c>
      <c r="O5">
        <v>1568955600</v>
      </c>
      <c r="P5" s="8">
        <f t="shared" si="2"/>
        <v>43728.208333333328</v>
      </c>
      <c r="Q5" t="b">
        <v>0</v>
      </c>
      <c r="R5" t="b">
        <v>0</v>
      </c>
      <c r="S5" t="s">
        <v>23</v>
      </c>
      <c r="T5" t="s">
        <v>2035</v>
      </c>
      <c r="U5" t="s">
        <v>2036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s="7">
        <f t="shared" ref="G6:G66" si="4">E6/D6</f>
        <v>0.69276315789473686</v>
      </c>
      <c r="H6" t="s">
        <v>14</v>
      </c>
      <c r="I6">
        <v>53</v>
      </c>
      <c r="J6" s="9"/>
      <c r="K6" t="s">
        <v>21</v>
      </c>
      <c r="L6" t="s">
        <v>22</v>
      </c>
      <c r="M6">
        <v>1547964000</v>
      </c>
      <c r="N6" s="8">
        <f t="shared" si="1"/>
        <v>43485.25</v>
      </c>
      <c r="O6">
        <v>1548309600</v>
      </c>
      <c r="P6" s="8">
        <f t="shared" si="2"/>
        <v>43489.25</v>
      </c>
      <c r="Q6" t="b">
        <v>0</v>
      </c>
      <c r="R6" t="b">
        <v>0</v>
      </c>
      <c r="S6" t="s">
        <v>33</v>
      </c>
      <c r="T6" t="s">
        <v>2039</v>
      </c>
      <c r="U6" t="s">
        <v>2040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</v>
      </c>
      <c r="G7" s="7">
        <f t="shared" si="4"/>
        <v>1.7361842105263159</v>
      </c>
      <c r="H7" t="s">
        <v>20</v>
      </c>
      <c r="I7">
        <v>174</v>
      </c>
      <c r="J7" s="9"/>
      <c r="K7" t="s">
        <v>36</v>
      </c>
      <c r="L7" t="s">
        <v>37</v>
      </c>
      <c r="M7">
        <v>1346130000</v>
      </c>
      <c r="N7" s="8">
        <f t="shared" si="1"/>
        <v>41149.208333333336</v>
      </c>
      <c r="O7">
        <v>1347080400</v>
      </c>
      <c r="P7" s="8">
        <f t="shared" si="2"/>
        <v>41160.208333333336</v>
      </c>
      <c r="Q7" t="b">
        <v>0</v>
      </c>
      <c r="R7" t="b">
        <v>0</v>
      </c>
      <c r="S7" t="s">
        <v>33</v>
      </c>
      <c r="T7" t="s">
        <v>2039</v>
      </c>
      <c r="U7" t="s">
        <v>2040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20</v>
      </c>
      <c r="G8" s="7">
        <f t="shared" si="4"/>
        <v>0.20961538461538462</v>
      </c>
      <c r="H8" t="s">
        <v>14</v>
      </c>
      <c r="I8">
        <v>18</v>
      </c>
      <c r="J8" s="9"/>
      <c r="K8" t="s">
        <v>40</v>
      </c>
      <c r="L8" t="s">
        <v>41</v>
      </c>
      <c r="M8">
        <v>1505278800</v>
      </c>
      <c r="N8" s="8">
        <f t="shared" si="1"/>
        <v>42991.208333333328</v>
      </c>
      <c r="O8">
        <v>1505365200</v>
      </c>
      <c r="P8" s="8">
        <f t="shared" si="2"/>
        <v>42992.208333333328</v>
      </c>
      <c r="Q8" t="b">
        <v>0</v>
      </c>
      <c r="R8" t="b">
        <v>0</v>
      </c>
      <c r="S8" t="s">
        <v>42</v>
      </c>
      <c r="T8" t="s">
        <v>2041</v>
      </c>
      <c r="U8" t="s">
        <v>2042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</v>
      </c>
      <c r="G9" s="7">
        <f t="shared" si="4"/>
        <v>3.2757777777777779</v>
      </c>
      <c r="H9" t="s">
        <v>20</v>
      </c>
      <c r="I9">
        <v>227</v>
      </c>
      <c r="J9" s="9"/>
      <c r="K9" t="s">
        <v>36</v>
      </c>
      <c r="L9" t="s">
        <v>37</v>
      </c>
      <c r="M9">
        <v>1439442000</v>
      </c>
      <c r="N9" s="8">
        <f t="shared" si="1"/>
        <v>42229.208333333328</v>
      </c>
      <c r="O9">
        <v>1439614800</v>
      </c>
      <c r="P9" s="8">
        <f t="shared" si="2"/>
        <v>42231.208333333328</v>
      </c>
      <c r="Q9" t="b">
        <v>0</v>
      </c>
      <c r="R9" t="b">
        <v>0</v>
      </c>
      <c r="S9" t="s">
        <v>33</v>
      </c>
      <c r="T9" t="s">
        <v>2039</v>
      </c>
      <c r="U9" t="s">
        <v>2040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19</v>
      </c>
      <c r="G10" s="7">
        <f t="shared" si="4"/>
        <v>0.19932788374205268</v>
      </c>
      <c r="H10" t="s">
        <v>47</v>
      </c>
      <c r="I10">
        <v>708</v>
      </c>
      <c r="J10" s="9"/>
      <c r="K10" t="s">
        <v>36</v>
      </c>
      <c r="L10" t="s">
        <v>37</v>
      </c>
      <c r="M10">
        <v>1281330000</v>
      </c>
      <c r="N10" s="8">
        <f t="shared" si="1"/>
        <v>40399.208333333336</v>
      </c>
      <c r="O10">
        <v>1281502800</v>
      </c>
      <c r="P10" s="8">
        <f t="shared" si="2"/>
        <v>40401.208333333336</v>
      </c>
      <c r="Q10" t="b">
        <v>0</v>
      </c>
      <c r="R10" t="b">
        <v>0</v>
      </c>
      <c r="S10" t="s">
        <v>33</v>
      </c>
      <c r="T10" t="s">
        <v>2039</v>
      </c>
      <c r="U10" t="s">
        <v>2040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51</v>
      </c>
      <c r="G11" s="7">
        <f t="shared" si="4"/>
        <v>0.51741935483870971</v>
      </c>
      <c r="H11" t="s">
        <v>14</v>
      </c>
      <c r="I11">
        <v>44</v>
      </c>
      <c r="J11" s="9"/>
      <c r="K11" t="s">
        <v>21</v>
      </c>
      <c r="L11" t="s">
        <v>22</v>
      </c>
      <c r="M11">
        <v>1379566800</v>
      </c>
      <c r="N11" s="8">
        <f t="shared" si="1"/>
        <v>41536.208333333336</v>
      </c>
      <c r="O11">
        <v>1383804000</v>
      </c>
      <c r="P11" s="8">
        <f t="shared" si="2"/>
        <v>41585.25</v>
      </c>
      <c r="Q11" t="b">
        <v>0</v>
      </c>
      <c r="R11" t="b">
        <v>0</v>
      </c>
      <c r="S11" t="s">
        <v>50</v>
      </c>
      <c r="T11" t="s">
        <v>2035</v>
      </c>
      <c r="U11" t="s">
        <v>2043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s="7">
        <f t="shared" si="4"/>
        <v>2.6611538461538462</v>
      </c>
      <c r="H12" t="s">
        <v>20</v>
      </c>
      <c r="I12">
        <v>220</v>
      </c>
      <c r="J12" s="9"/>
      <c r="K12" t="s">
        <v>21</v>
      </c>
      <c r="L12" t="s">
        <v>22</v>
      </c>
      <c r="M12">
        <v>1281762000</v>
      </c>
      <c r="N12" s="8">
        <f t="shared" si="1"/>
        <v>40404.208333333336</v>
      </c>
      <c r="O12">
        <v>1285909200</v>
      </c>
      <c r="P12" s="8">
        <f t="shared" si="2"/>
        <v>40452.208333333336</v>
      </c>
      <c r="Q12" t="b">
        <v>0</v>
      </c>
      <c r="R12" t="b">
        <v>0</v>
      </c>
      <c r="S12" t="s">
        <v>53</v>
      </c>
      <c r="T12" t="s">
        <v>2041</v>
      </c>
      <c r="U12" t="s">
        <v>2044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s="7">
        <f t="shared" si="4"/>
        <v>0.48095238095238096</v>
      </c>
      <c r="H13" t="s">
        <v>14</v>
      </c>
      <c r="I13">
        <v>27</v>
      </c>
      <c r="J13" s="9"/>
      <c r="K13" t="s">
        <v>21</v>
      </c>
      <c r="L13" t="s">
        <v>22</v>
      </c>
      <c r="M13">
        <v>1285045200</v>
      </c>
      <c r="N13" s="8">
        <f t="shared" si="1"/>
        <v>40442.208333333336</v>
      </c>
      <c r="O13">
        <v>1285563600</v>
      </c>
      <c r="P13" s="8">
        <f t="shared" si="2"/>
        <v>40448.208333333336</v>
      </c>
      <c r="Q13" t="b">
        <v>0</v>
      </c>
      <c r="R13" t="b">
        <v>1</v>
      </c>
      <c r="S13" t="s">
        <v>33</v>
      </c>
      <c r="T13" t="s">
        <v>2039</v>
      </c>
      <c r="U13" t="s">
        <v>2040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s="7">
        <f t="shared" si="4"/>
        <v>0.89349206349206345</v>
      </c>
      <c r="H14" t="s">
        <v>14</v>
      </c>
      <c r="I14">
        <v>55</v>
      </c>
      <c r="J14" s="9"/>
      <c r="K14" t="s">
        <v>21</v>
      </c>
      <c r="L14" t="s">
        <v>22</v>
      </c>
      <c r="M14">
        <v>1571720400</v>
      </c>
      <c r="N14" s="8">
        <f t="shared" si="1"/>
        <v>43760.208333333328</v>
      </c>
      <c r="O14">
        <v>1572411600</v>
      </c>
      <c r="P14" s="8">
        <f t="shared" si="2"/>
        <v>43768.208333333328</v>
      </c>
      <c r="Q14" t="b">
        <v>0</v>
      </c>
      <c r="R14" t="b">
        <v>0</v>
      </c>
      <c r="S14" t="s">
        <v>53</v>
      </c>
      <c r="T14" t="s">
        <v>2041</v>
      </c>
      <c r="U14" t="s">
        <v>2044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s="7">
        <f t="shared" si="4"/>
        <v>2.4511904761904764</v>
      </c>
      <c r="H15" t="s">
        <v>20</v>
      </c>
      <c r="I15">
        <v>98</v>
      </c>
      <c r="J15" s="9"/>
      <c r="K15" t="s">
        <v>21</v>
      </c>
      <c r="L15" t="s">
        <v>22</v>
      </c>
      <c r="M15">
        <v>1465621200</v>
      </c>
      <c r="N15" s="8">
        <f t="shared" si="1"/>
        <v>42532.208333333328</v>
      </c>
      <c r="O15">
        <v>1466658000</v>
      </c>
      <c r="P15" s="8">
        <f t="shared" si="2"/>
        <v>42544.208333333328</v>
      </c>
      <c r="Q15" t="b">
        <v>0</v>
      </c>
      <c r="R15" t="b">
        <v>0</v>
      </c>
      <c r="S15" t="s">
        <v>60</v>
      </c>
      <c r="T15" t="s">
        <v>2035</v>
      </c>
      <c r="U15" t="s">
        <v>2045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</v>
      </c>
      <c r="G16" s="7">
        <f t="shared" si="4"/>
        <v>0.66769503546099296</v>
      </c>
      <c r="H16" t="s">
        <v>14</v>
      </c>
      <c r="I16">
        <v>200</v>
      </c>
      <c r="J16" s="9"/>
      <c r="K16" t="s">
        <v>21</v>
      </c>
      <c r="L16" t="s">
        <v>22</v>
      </c>
      <c r="M16">
        <v>1331013600</v>
      </c>
      <c r="N16" s="8">
        <f t="shared" si="1"/>
        <v>40974.25</v>
      </c>
      <c r="O16">
        <v>1333342800</v>
      </c>
      <c r="P16" s="8">
        <f t="shared" si="2"/>
        <v>41001.208333333336</v>
      </c>
      <c r="Q16" t="b">
        <v>0</v>
      </c>
      <c r="R16" t="b">
        <v>0</v>
      </c>
      <c r="S16" t="s">
        <v>60</v>
      </c>
      <c r="T16" t="s">
        <v>2035</v>
      </c>
      <c r="U16" t="s">
        <v>2045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s="7">
        <f t="shared" si="4"/>
        <v>0.47307881773399013</v>
      </c>
      <c r="H17" t="s">
        <v>14</v>
      </c>
      <c r="I17">
        <v>452</v>
      </c>
      <c r="J17" s="9"/>
      <c r="K17" t="s">
        <v>21</v>
      </c>
      <c r="L17" t="s">
        <v>22</v>
      </c>
      <c r="M17">
        <v>1575957600</v>
      </c>
      <c r="N17" s="8">
        <f t="shared" si="1"/>
        <v>43809.25</v>
      </c>
      <c r="O17">
        <v>1576303200</v>
      </c>
      <c r="P17" s="8">
        <f t="shared" si="2"/>
        <v>43813.25</v>
      </c>
      <c r="Q17" t="b">
        <v>0</v>
      </c>
      <c r="R17" t="b">
        <v>0</v>
      </c>
      <c r="S17" t="s">
        <v>65</v>
      </c>
      <c r="T17" t="s">
        <v>2037</v>
      </c>
      <c r="U17" t="s">
        <v>2046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s="7">
        <f t="shared" si="4"/>
        <v>6.4947058823529416</v>
      </c>
      <c r="H18" t="s">
        <v>20</v>
      </c>
      <c r="I18">
        <v>100</v>
      </c>
      <c r="J18" s="9"/>
      <c r="K18" t="s">
        <v>21</v>
      </c>
      <c r="L18" t="s">
        <v>22</v>
      </c>
      <c r="M18">
        <v>1390370400</v>
      </c>
      <c r="N18" s="8">
        <f t="shared" si="1"/>
        <v>41661.25</v>
      </c>
      <c r="O18">
        <v>1392271200</v>
      </c>
      <c r="P18" s="8">
        <f t="shared" si="2"/>
        <v>41683.25</v>
      </c>
      <c r="Q18" t="b">
        <v>0</v>
      </c>
      <c r="R18" t="b">
        <v>0</v>
      </c>
      <c r="S18" t="s">
        <v>68</v>
      </c>
      <c r="T18" t="s">
        <v>2047</v>
      </c>
      <c r="U18" t="s">
        <v>2048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s="7">
        <f t="shared" si="4"/>
        <v>1.5939125295508274</v>
      </c>
      <c r="H19" t="s">
        <v>20</v>
      </c>
      <c r="I19">
        <v>1249</v>
      </c>
      <c r="J19" s="9"/>
      <c r="K19" t="s">
        <v>21</v>
      </c>
      <c r="L19" t="s">
        <v>22</v>
      </c>
      <c r="M19">
        <v>1294812000</v>
      </c>
      <c r="N19" s="8">
        <f t="shared" si="1"/>
        <v>40555.25</v>
      </c>
      <c r="O19">
        <v>1294898400</v>
      </c>
      <c r="P19" s="8">
        <f t="shared" si="2"/>
        <v>40556.25</v>
      </c>
      <c r="Q19" t="b">
        <v>0</v>
      </c>
      <c r="R19" t="b">
        <v>0</v>
      </c>
      <c r="S19" t="s">
        <v>71</v>
      </c>
      <c r="T19" t="s">
        <v>2041</v>
      </c>
      <c r="U19" t="s">
        <v>2049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</v>
      </c>
      <c r="G20" s="7">
        <f t="shared" si="4"/>
        <v>0.66912087912087914</v>
      </c>
      <c r="H20" t="s">
        <v>74</v>
      </c>
      <c r="I20">
        <v>135</v>
      </c>
      <c r="J20" s="9"/>
      <c r="K20" t="s">
        <v>21</v>
      </c>
      <c r="L20" t="s">
        <v>22</v>
      </c>
      <c r="M20">
        <v>1536382800</v>
      </c>
      <c r="N20" s="8">
        <f t="shared" si="1"/>
        <v>43351.208333333328</v>
      </c>
      <c r="O20">
        <v>1537074000</v>
      </c>
      <c r="P20" s="8">
        <f t="shared" si="2"/>
        <v>43359.208333333328</v>
      </c>
      <c r="Q20" t="b">
        <v>0</v>
      </c>
      <c r="R20" t="b">
        <v>0</v>
      </c>
      <c r="S20" t="s">
        <v>33</v>
      </c>
      <c r="T20" t="s">
        <v>2039</v>
      </c>
      <c r="U20" t="s">
        <v>2040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</v>
      </c>
      <c r="G21" s="7">
        <f t="shared" si="4"/>
        <v>0.48529600000000001</v>
      </c>
      <c r="H21" t="s">
        <v>14</v>
      </c>
      <c r="I21">
        <v>674</v>
      </c>
      <c r="J21" s="9"/>
      <c r="K21" t="s">
        <v>21</v>
      </c>
      <c r="L21" t="s">
        <v>22</v>
      </c>
      <c r="M21">
        <v>1551679200</v>
      </c>
      <c r="N21" s="8">
        <f t="shared" si="1"/>
        <v>43528.25</v>
      </c>
      <c r="O21">
        <v>1553490000</v>
      </c>
      <c r="P21" s="8">
        <f t="shared" si="2"/>
        <v>43549.208333333328</v>
      </c>
      <c r="Q21" t="b">
        <v>0</v>
      </c>
      <c r="R21" t="b">
        <v>1</v>
      </c>
      <c r="S21" t="s">
        <v>33</v>
      </c>
      <c r="T21" t="s">
        <v>2039</v>
      </c>
      <c r="U21" t="s">
        <v>2040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s="7">
        <f t="shared" si="4"/>
        <v>1.1224279210925645</v>
      </c>
      <c r="H22" t="s">
        <v>20</v>
      </c>
      <c r="I22">
        <v>1396</v>
      </c>
      <c r="J22" s="9"/>
      <c r="K22" t="s">
        <v>21</v>
      </c>
      <c r="L22" t="s">
        <v>22</v>
      </c>
      <c r="M22">
        <v>1406523600</v>
      </c>
      <c r="N22" s="8">
        <f t="shared" si="1"/>
        <v>41848.208333333336</v>
      </c>
      <c r="O22">
        <v>1406523600</v>
      </c>
      <c r="P22" s="8">
        <f t="shared" si="2"/>
        <v>41848.208333333336</v>
      </c>
      <c r="Q22" t="b">
        <v>0</v>
      </c>
      <c r="R22" t="b">
        <v>0</v>
      </c>
      <c r="S22" t="s">
        <v>53</v>
      </c>
      <c r="T22" t="s">
        <v>2041</v>
      </c>
      <c r="U22" t="s">
        <v>2044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</v>
      </c>
      <c r="G23" s="7">
        <f t="shared" si="4"/>
        <v>0.40992553191489361</v>
      </c>
      <c r="H23" t="s">
        <v>14</v>
      </c>
      <c r="I23">
        <v>558</v>
      </c>
      <c r="J23" s="9"/>
      <c r="K23" t="s">
        <v>21</v>
      </c>
      <c r="L23" t="s">
        <v>22</v>
      </c>
      <c r="M23">
        <v>1313384400</v>
      </c>
      <c r="N23" s="8">
        <f t="shared" si="1"/>
        <v>40770.208333333336</v>
      </c>
      <c r="O23">
        <v>1316322000</v>
      </c>
      <c r="P23" s="8">
        <f t="shared" si="2"/>
        <v>40804.208333333336</v>
      </c>
      <c r="Q23" t="b">
        <v>0</v>
      </c>
      <c r="R23" t="b">
        <v>0</v>
      </c>
      <c r="S23" t="s">
        <v>33</v>
      </c>
      <c r="T23" t="s">
        <v>2039</v>
      </c>
      <c r="U23" t="s">
        <v>2040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s="7">
        <f t="shared" si="4"/>
        <v>1.2807106598984772</v>
      </c>
      <c r="H24" t="s">
        <v>20</v>
      </c>
      <c r="I24">
        <v>890</v>
      </c>
      <c r="J24" s="9"/>
      <c r="K24" t="s">
        <v>21</v>
      </c>
      <c r="L24" t="s">
        <v>22</v>
      </c>
      <c r="M24">
        <v>1522731600</v>
      </c>
      <c r="N24" s="8">
        <f t="shared" si="1"/>
        <v>43193.208333333328</v>
      </c>
      <c r="O24">
        <v>1524027600</v>
      </c>
      <c r="P24" s="8">
        <f t="shared" si="2"/>
        <v>43208.208333333328</v>
      </c>
      <c r="Q24" t="b">
        <v>0</v>
      </c>
      <c r="R24" t="b">
        <v>0</v>
      </c>
      <c r="S24" t="s">
        <v>33</v>
      </c>
      <c r="T24" t="s">
        <v>2039</v>
      </c>
      <c r="U24" t="s">
        <v>2040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s="7">
        <f t="shared" si="4"/>
        <v>3.3204444444444445</v>
      </c>
      <c r="H25" t="s">
        <v>20</v>
      </c>
      <c r="I25">
        <v>142</v>
      </c>
      <c r="J25" s="9"/>
      <c r="K25" t="s">
        <v>40</v>
      </c>
      <c r="L25" t="s">
        <v>41</v>
      </c>
      <c r="M25">
        <v>1550124000</v>
      </c>
      <c r="N25" s="8">
        <f t="shared" si="1"/>
        <v>43510.25</v>
      </c>
      <c r="O25">
        <v>1554699600</v>
      </c>
      <c r="P25" s="8">
        <f t="shared" si="2"/>
        <v>43563.208333333328</v>
      </c>
      <c r="Q25" t="b">
        <v>0</v>
      </c>
      <c r="R25" t="b">
        <v>0</v>
      </c>
      <c r="S25" t="s">
        <v>42</v>
      </c>
      <c r="T25" t="s">
        <v>2041</v>
      </c>
      <c r="U25" t="s">
        <v>2042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</v>
      </c>
      <c r="G26" s="7">
        <f t="shared" si="4"/>
        <v>1.1283225108225108</v>
      </c>
      <c r="H26" t="s">
        <v>20</v>
      </c>
      <c r="I26">
        <v>2673</v>
      </c>
      <c r="J26" s="9"/>
      <c r="K26" t="s">
        <v>21</v>
      </c>
      <c r="L26" t="s">
        <v>22</v>
      </c>
      <c r="M26">
        <v>1403326800</v>
      </c>
      <c r="N26" s="8">
        <f t="shared" si="1"/>
        <v>41811.208333333336</v>
      </c>
      <c r="O26">
        <v>1403499600</v>
      </c>
      <c r="P26" s="8">
        <f t="shared" si="2"/>
        <v>41813.208333333336</v>
      </c>
      <c r="Q26" t="b">
        <v>0</v>
      </c>
      <c r="R26" t="b">
        <v>0</v>
      </c>
      <c r="S26" t="s">
        <v>65</v>
      </c>
      <c r="T26" t="s">
        <v>2037</v>
      </c>
      <c r="U26" t="s">
        <v>2046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s="7">
        <f t="shared" si="4"/>
        <v>2.1643636363636363</v>
      </c>
      <c r="H27" t="s">
        <v>20</v>
      </c>
      <c r="I27">
        <v>163</v>
      </c>
      <c r="J27" s="9"/>
      <c r="K27" t="s">
        <v>21</v>
      </c>
      <c r="L27" t="s">
        <v>22</v>
      </c>
      <c r="M27">
        <v>1305694800</v>
      </c>
      <c r="N27" s="8">
        <f t="shared" si="1"/>
        <v>40681.208333333336</v>
      </c>
      <c r="O27">
        <v>1307422800</v>
      </c>
      <c r="P27" s="8">
        <f t="shared" si="2"/>
        <v>40701.208333333336</v>
      </c>
      <c r="Q27" t="b">
        <v>0</v>
      </c>
      <c r="R27" t="b">
        <v>1</v>
      </c>
      <c r="S27" t="s">
        <v>89</v>
      </c>
      <c r="T27" t="s">
        <v>2050</v>
      </c>
      <c r="U27" t="s">
        <v>2051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s="7">
        <f t="shared" si="4"/>
        <v>0.4819906976744186</v>
      </c>
      <c r="H28" t="s">
        <v>74</v>
      </c>
      <c r="I28">
        <v>1480</v>
      </c>
      <c r="J28" s="9"/>
      <c r="K28" t="s">
        <v>21</v>
      </c>
      <c r="L28" t="s">
        <v>22</v>
      </c>
      <c r="M28">
        <v>1533013200</v>
      </c>
      <c r="N28" s="8">
        <f t="shared" si="1"/>
        <v>43312.208333333328</v>
      </c>
      <c r="O28">
        <v>1535346000</v>
      </c>
      <c r="P28" s="8">
        <f t="shared" si="2"/>
        <v>43339.208333333328</v>
      </c>
      <c r="Q28" t="b">
        <v>0</v>
      </c>
      <c r="R28" t="b">
        <v>0</v>
      </c>
      <c r="S28" t="s">
        <v>33</v>
      </c>
      <c r="T28" t="s">
        <v>2039</v>
      </c>
      <c r="U28" t="s">
        <v>2040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</v>
      </c>
      <c r="G29" s="7">
        <f t="shared" si="4"/>
        <v>0.79949999999999999</v>
      </c>
      <c r="H29" t="s">
        <v>14</v>
      </c>
      <c r="I29">
        <v>15</v>
      </c>
      <c r="J29" s="9"/>
      <c r="K29" t="s">
        <v>21</v>
      </c>
      <c r="L29" t="s">
        <v>22</v>
      </c>
      <c r="M29">
        <v>1443848400</v>
      </c>
      <c r="N29" s="8">
        <f t="shared" si="1"/>
        <v>42280.208333333328</v>
      </c>
      <c r="O29">
        <v>1444539600</v>
      </c>
      <c r="P29" s="8">
        <f t="shared" si="2"/>
        <v>42288.208333333328</v>
      </c>
      <c r="Q29" t="b">
        <v>0</v>
      </c>
      <c r="R29" t="b">
        <v>0</v>
      </c>
      <c r="S29" t="s">
        <v>23</v>
      </c>
      <c r="T29" t="s">
        <v>2035</v>
      </c>
      <c r="U29" t="s">
        <v>2036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s="7">
        <f t="shared" si="4"/>
        <v>1.0522553516819573</v>
      </c>
      <c r="H30" t="s">
        <v>20</v>
      </c>
      <c r="I30">
        <v>2220</v>
      </c>
      <c r="J30" s="9"/>
      <c r="K30" t="s">
        <v>21</v>
      </c>
      <c r="L30" t="s">
        <v>22</v>
      </c>
      <c r="M30">
        <v>1265695200</v>
      </c>
      <c r="N30" s="8">
        <f t="shared" si="1"/>
        <v>40218.25</v>
      </c>
      <c r="O30">
        <v>1267682400</v>
      </c>
      <c r="P30" s="8">
        <f t="shared" si="2"/>
        <v>40241.25</v>
      </c>
      <c r="Q30" t="b">
        <v>0</v>
      </c>
      <c r="R30" t="b">
        <v>1</v>
      </c>
      <c r="S30" t="s">
        <v>33</v>
      </c>
      <c r="T30" t="s">
        <v>2039</v>
      </c>
      <c r="U30" t="s">
        <v>2040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</v>
      </c>
      <c r="G31" s="7">
        <f t="shared" si="4"/>
        <v>3.2889978213507627</v>
      </c>
      <c r="H31" t="s">
        <v>20</v>
      </c>
      <c r="I31">
        <v>1606</v>
      </c>
      <c r="K31" t="s">
        <v>98</v>
      </c>
      <c r="L31" t="s">
        <v>99</v>
      </c>
      <c r="M31">
        <v>1532062800</v>
      </c>
      <c r="N31" s="8">
        <f t="shared" si="1"/>
        <v>43301.208333333328</v>
      </c>
      <c r="O31">
        <v>1535518800</v>
      </c>
      <c r="P31" s="8">
        <f t="shared" si="2"/>
        <v>43341.208333333328</v>
      </c>
      <c r="Q31" t="b">
        <v>0</v>
      </c>
      <c r="R31" t="b">
        <v>0</v>
      </c>
      <c r="S31" t="s">
        <v>100</v>
      </c>
      <c r="T31" t="s">
        <v>2041</v>
      </c>
      <c r="U31" t="s">
        <v>2052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</v>
      </c>
      <c r="G32" s="7">
        <f t="shared" si="4"/>
        <v>1.606111111111111</v>
      </c>
      <c r="H32" t="s">
        <v>20</v>
      </c>
      <c r="I32">
        <v>129</v>
      </c>
      <c r="K32" t="s">
        <v>21</v>
      </c>
      <c r="L32" t="s">
        <v>22</v>
      </c>
      <c r="M32">
        <v>1558674000</v>
      </c>
      <c r="N32" s="8">
        <f t="shared" si="1"/>
        <v>43609.208333333328</v>
      </c>
      <c r="O32">
        <v>1559106000</v>
      </c>
      <c r="P32" s="8">
        <f t="shared" si="2"/>
        <v>43614.208333333328</v>
      </c>
      <c r="Q32" t="b">
        <v>0</v>
      </c>
      <c r="R32" t="b">
        <v>0</v>
      </c>
      <c r="S32" t="s">
        <v>71</v>
      </c>
      <c r="T32" t="s">
        <v>2041</v>
      </c>
      <c r="U32" t="s">
        <v>2049</v>
      </c>
    </row>
    <row r="33" spans="1:21" ht="17" x14ac:dyDescent="0.2">
      <c r="A33">
        <v>31</v>
      </c>
      <c r="B33" t="s">
        <v>103</v>
      </c>
      <c r="C33" s="3" t="s">
        <v>104</v>
      </c>
      <c r="E33">
        <v>10850</v>
      </c>
      <c r="F33" t="e">
        <f t="shared" si="0"/>
        <v>#DIV/0!</v>
      </c>
      <c r="G33" s="7" t="e">
        <f t="shared" si="4"/>
        <v>#DIV/0!</v>
      </c>
      <c r="H33" t="s">
        <v>20</v>
      </c>
      <c r="I33">
        <v>226</v>
      </c>
      <c r="K33" t="s">
        <v>40</v>
      </c>
      <c r="L33" t="s">
        <v>41</v>
      </c>
      <c r="M33">
        <v>1451973600</v>
      </c>
      <c r="N33" s="8">
        <f t="shared" si="1"/>
        <v>42374.25</v>
      </c>
      <c r="O33">
        <v>1454392800</v>
      </c>
      <c r="P33" s="8">
        <f t="shared" si="2"/>
        <v>42402.25</v>
      </c>
      <c r="Q33" t="b">
        <v>0</v>
      </c>
      <c r="R33" t="b">
        <v>0</v>
      </c>
      <c r="S33" t="s">
        <v>89</v>
      </c>
      <c r="T33" t="s">
        <v>2050</v>
      </c>
      <c r="U33" t="s">
        <v>2051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</v>
      </c>
      <c r="G34" s="7">
        <f t="shared" si="4"/>
        <v>0.86807920792079207</v>
      </c>
      <c r="H34" t="s">
        <v>14</v>
      </c>
      <c r="I34">
        <v>2307</v>
      </c>
      <c r="K34" t="s">
        <v>107</v>
      </c>
      <c r="L34" t="s">
        <v>108</v>
      </c>
      <c r="M34">
        <v>1515564000</v>
      </c>
      <c r="N34" s="8">
        <f t="shared" si="1"/>
        <v>43110.25</v>
      </c>
      <c r="O34">
        <v>1517896800</v>
      </c>
      <c r="P34" s="8">
        <f t="shared" si="2"/>
        <v>43137.25</v>
      </c>
      <c r="Q34" t="b">
        <v>0</v>
      </c>
      <c r="R34" t="b">
        <v>0</v>
      </c>
      <c r="S34" t="s">
        <v>42</v>
      </c>
      <c r="T34" t="s">
        <v>2041</v>
      </c>
      <c r="U34" t="s">
        <v>2042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</v>
      </c>
      <c r="G35" s="7">
        <f t="shared" si="4"/>
        <v>3.7782071713147412</v>
      </c>
      <c r="H35" t="s">
        <v>20</v>
      </c>
      <c r="I35">
        <v>5419</v>
      </c>
      <c r="K35" t="s">
        <v>21</v>
      </c>
      <c r="L35" t="s">
        <v>22</v>
      </c>
      <c r="M35">
        <v>1412485200</v>
      </c>
      <c r="N35" s="8">
        <f t="shared" si="1"/>
        <v>41917.208333333336</v>
      </c>
      <c r="O35">
        <v>1415685600</v>
      </c>
      <c r="P35" s="8">
        <f t="shared" si="2"/>
        <v>41954.25</v>
      </c>
      <c r="Q35" t="b">
        <v>0</v>
      </c>
      <c r="R35" t="b">
        <v>0</v>
      </c>
      <c r="S35" t="s">
        <v>33</v>
      </c>
      <c r="T35" t="s">
        <v>2039</v>
      </c>
      <c r="U35" t="s">
        <v>2040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</v>
      </c>
      <c r="G36" s="7">
        <f t="shared" si="4"/>
        <v>1.5080645161290323</v>
      </c>
      <c r="H36" t="s">
        <v>20</v>
      </c>
      <c r="I36">
        <v>165</v>
      </c>
      <c r="K36" t="s">
        <v>21</v>
      </c>
      <c r="L36" t="s">
        <v>22</v>
      </c>
      <c r="M36">
        <v>1490245200</v>
      </c>
      <c r="N36" s="8">
        <f t="shared" si="1"/>
        <v>42817.208333333328</v>
      </c>
      <c r="O36">
        <v>1490677200</v>
      </c>
      <c r="P36" s="8">
        <f t="shared" si="2"/>
        <v>42822.208333333328</v>
      </c>
      <c r="Q36" t="b">
        <v>0</v>
      </c>
      <c r="R36" t="b">
        <v>0</v>
      </c>
      <c r="S36" t="s">
        <v>42</v>
      </c>
      <c r="T36" t="s">
        <v>2041</v>
      </c>
      <c r="U36" t="s">
        <v>2042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s="7">
        <f t="shared" si="4"/>
        <v>1.5030119521912351</v>
      </c>
      <c r="H37" t="s">
        <v>20</v>
      </c>
      <c r="I37">
        <v>1965</v>
      </c>
      <c r="K37" t="s">
        <v>36</v>
      </c>
      <c r="L37" t="s">
        <v>37</v>
      </c>
      <c r="M37">
        <v>1547877600</v>
      </c>
      <c r="N37" s="8">
        <f t="shared" si="1"/>
        <v>43484.25</v>
      </c>
      <c r="O37">
        <v>1551506400</v>
      </c>
      <c r="P37" s="8">
        <f t="shared" si="2"/>
        <v>43526.25</v>
      </c>
      <c r="Q37" t="b">
        <v>0</v>
      </c>
      <c r="R37" t="b">
        <v>1</v>
      </c>
      <c r="S37" t="s">
        <v>53</v>
      </c>
      <c r="T37" t="s">
        <v>2041</v>
      </c>
      <c r="U37" t="s">
        <v>2044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s="7">
        <f t="shared" si="4"/>
        <v>1.572857142857143</v>
      </c>
      <c r="H38" t="s">
        <v>20</v>
      </c>
      <c r="I38">
        <v>16</v>
      </c>
      <c r="K38" t="s">
        <v>21</v>
      </c>
      <c r="L38" t="s">
        <v>22</v>
      </c>
      <c r="M38">
        <v>1298700000</v>
      </c>
      <c r="N38" s="8">
        <f t="shared" si="1"/>
        <v>40600.25</v>
      </c>
      <c r="O38">
        <v>1300856400</v>
      </c>
      <c r="P38" s="8">
        <f t="shared" si="2"/>
        <v>40625.208333333336</v>
      </c>
      <c r="Q38" t="b">
        <v>0</v>
      </c>
      <c r="R38" t="b">
        <v>0</v>
      </c>
      <c r="S38" t="s">
        <v>33</v>
      </c>
      <c r="T38" t="s">
        <v>2039</v>
      </c>
      <c r="U38" t="s">
        <v>2040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</v>
      </c>
      <c r="G39" s="7">
        <f t="shared" si="4"/>
        <v>1.3998765432098765</v>
      </c>
      <c r="H39" t="s">
        <v>20</v>
      </c>
      <c r="I39">
        <v>107</v>
      </c>
      <c r="K39" t="s">
        <v>21</v>
      </c>
      <c r="L39" t="s">
        <v>22</v>
      </c>
      <c r="M39">
        <v>1570338000</v>
      </c>
      <c r="N39" s="8">
        <f t="shared" si="1"/>
        <v>43744.208333333328</v>
      </c>
      <c r="O39">
        <v>1573192800</v>
      </c>
      <c r="P39" s="8">
        <f>(((O39/60)/60)/24+DATE(1970,1,1))</f>
        <v>43777.25</v>
      </c>
      <c r="Q39" t="b">
        <v>0</v>
      </c>
      <c r="R39" t="b">
        <v>1</v>
      </c>
      <c r="S39" t="s">
        <v>119</v>
      </c>
      <c r="T39" t="s">
        <v>2047</v>
      </c>
      <c r="U39" t="s">
        <v>2053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s="7">
        <f t="shared" si="4"/>
        <v>3.2532258064516131</v>
      </c>
      <c r="H40" t="s">
        <v>20</v>
      </c>
      <c r="I40">
        <v>134</v>
      </c>
      <c r="K40" t="s">
        <v>21</v>
      </c>
      <c r="L40" t="s">
        <v>22</v>
      </c>
      <c r="M40">
        <v>1287378000</v>
      </c>
      <c r="N40" s="8">
        <f t="shared" si="1"/>
        <v>40469.208333333336</v>
      </c>
      <c r="O40">
        <v>1287810000</v>
      </c>
      <c r="P40" s="8">
        <f t="shared" si="2"/>
        <v>40474.208333333336</v>
      </c>
      <c r="Q40" t="b">
        <v>0</v>
      </c>
      <c r="R40" t="b">
        <v>0</v>
      </c>
      <c r="S40" t="s">
        <v>122</v>
      </c>
      <c r="T40" t="s">
        <v>2054</v>
      </c>
      <c r="U40" t="s">
        <v>2055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</v>
      </c>
      <c r="G41" s="7">
        <f t="shared" si="4"/>
        <v>0.50777777777777777</v>
      </c>
      <c r="H41" t="s">
        <v>14</v>
      </c>
      <c r="I41">
        <v>88</v>
      </c>
      <c r="K41" t="s">
        <v>36</v>
      </c>
      <c r="L41" t="s">
        <v>37</v>
      </c>
      <c r="M41">
        <v>1361772000</v>
      </c>
      <c r="N41" s="8">
        <f t="shared" si="1"/>
        <v>41330.25</v>
      </c>
      <c r="O41">
        <v>1362978000</v>
      </c>
      <c r="P41" s="8">
        <f t="shared" si="2"/>
        <v>41344.208333333336</v>
      </c>
      <c r="Q41" t="b">
        <v>0</v>
      </c>
      <c r="R41" t="b">
        <v>0</v>
      </c>
      <c r="S41" t="s">
        <v>33</v>
      </c>
      <c r="T41" t="s">
        <v>2039</v>
      </c>
      <c r="U41" t="s">
        <v>2040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s="7">
        <f t="shared" si="4"/>
        <v>1.6906818181818182</v>
      </c>
      <c r="H42" t="s">
        <v>20</v>
      </c>
      <c r="I42">
        <v>198</v>
      </c>
      <c r="K42" t="s">
        <v>21</v>
      </c>
      <c r="L42" t="s">
        <v>22</v>
      </c>
      <c r="M42">
        <v>1275714000</v>
      </c>
      <c r="N42" s="8">
        <f t="shared" si="1"/>
        <v>40334.208333333336</v>
      </c>
      <c r="O42">
        <v>1277355600</v>
      </c>
      <c r="P42" s="8">
        <f t="shared" si="2"/>
        <v>40353.208333333336</v>
      </c>
      <c r="Q42" t="b">
        <v>0</v>
      </c>
      <c r="R42" t="b">
        <v>1</v>
      </c>
      <c r="S42" t="s">
        <v>65</v>
      </c>
      <c r="T42" t="s">
        <v>2037</v>
      </c>
      <c r="U42" t="s">
        <v>2046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</v>
      </c>
      <c r="G43" s="7">
        <f t="shared" si="4"/>
        <v>2.1292857142857144</v>
      </c>
      <c r="H43" t="s">
        <v>20</v>
      </c>
      <c r="I43">
        <v>111</v>
      </c>
      <c r="K43" t="s">
        <v>107</v>
      </c>
      <c r="L43" t="s">
        <v>108</v>
      </c>
      <c r="M43">
        <v>1346734800</v>
      </c>
      <c r="N43" s="8">
        <f t="shared" si="1"/>
        <v>41156.208333333336</v>
      </c>
      <c r="O43">
        <v>1348981200</v>
      </c>
      <c r="P43" s="8">
        <f t="shared" si="2"/>
        <v>41182.208333333336</v>
      </c>
      <c r="Q43" t="b">
        <v>0</v>
      </c>
      <c r="R43" t="b">
        <v>1</v>
      </c>
      <c r="S43" t="s">
        <v>23</v>
      </c>
      <c r="T43" t="s">
        <v>2035</v>
      </c>
      <c r="U43" t="s">
        <v>2036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</v>
      </c>
      <c r="G44" s="7">
        <f t="shared" si="4"/>
        <v>4.4394444444444447</v>
      </c>
      <c r="H44" t="s">
        <v>20</v>
      </c>
      <c r="I44">
        <v>222</v>
      </c>
      <c r="K44" t="s">
        <v>21</v>
      </c>
      <c r="L44" t="s">
        <v>22</v>
      </c>
      <c r="M44">
        <v>1309755600</v>
      </c>
      <c r="N44" s="8">
        <f t="shared" si="1"/>
        <v>40728.208333333336</v>
      </c>
      <c r="O44">
        <v>1310533200</v>
      </c>
      <c r="P44" s="8">
        <f t="shared" si="2"/>
        <v>40737.208333333336</v>
      </c>
      <c r="Q44" t="b">
        <v>0</v>
      </c>
      <c r="R44" t="b">
        <v>0</v>
      </c>
      <c r="S44" t="s">
        <v>17</v>
      </c>
      <c r="T44" t="s">
        <v>2033</v>
      </c>
      <c r="U44" t="s">
        <v>2034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</v>
      </c>
      <c r="G45" s="7">
        <f t="shared" si="4"/>
        <v>1.859390243902439</v>
      </c>
      <c r="H45" t="s">
        <v>20</v>
      </c>
      <c r="I45">
        <v>6212</v>
      </c>
      <c r="K45" t="s">
        <v>21</v>
      </c>
      <c r="L45" t="s">
        <v>22</v>
      </c>
      <c r="M45">
        <v>1406178000</v>
      </c>
      <c r="N45" s="8">
        <f t="shared" si="1"/>
        <v>41844.208333333336</v>
      </c>
      <c r="O45">
        <v>1407560400</v>
      </c>
      <c r="P45" s="8">
        <f t="shared" si="2"/>
        <v>41860.208333333336</v>
      </c>
      <c r="Q45" t="b">
        <v>0</v>
      </c>
      <c r="R45" t="b">
        <v>0</v>
      </c>
      <c r="S45" t="s">
        <v>133</v>
      </c>
      <c r="T45" t="s">
        <v>2047</v>
      </c>
      <c r="U45" t="s">
        <v>2056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</v>
      </c>
      <c r="G46" s="7">
        <f t="shared" si="4"/>
        <v>6.5881249999999998</v>
      </c>
      <c r="H46" t="s">
        <v>20</v>
      </c>
      <c r="I46">
        <v>98</v>
      </c>
      <c r="K46" t="s">
        <v>36</v>
      </c>
      <c r="L46" t="s">
        <v>37</v>
      </c>
      <c r="M46">
        <v>1552798800</v>
      </c>
      <c r="N46" s="8">
        <f t="shared" si="1"/>
        <v>43541.208333333328</v>
      </c>
      <c r="O46">
        <v>1552885200</v>
      </c>
      <c r="P46" s="8">
        <f t="shared" si="2"/>
        <v>43542.208333333328</v>
      </c>
      <c r="Q46" t="b">
        <v>0</v>
      </c>
      <c r="R46" t="b">
        <v>0</v>
      </c>
      <c r="S46" t="s">
        <v>119</v>
      </c>
      <c r="T46" t="s">
        <v>2047</v>
      </c>
      <c r="U46" t="s">
        <v>2053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</v>
      </c>
      <c r="G47" s="7">
        <f t="shared" si="4"/>
        <v>0.4768421052631579</v>
      </c>
      <c r="H47" t="s">
        <v>14</v>
      </c>
      <c r="I47">
        <v>48</v>
      </c>
      <c r="K47" t="s">
        <v>21</v>
      </c>
      <c r="L47" t="s">
        <v>22</v>
      </c>
      <c r="M47">
        <v>1478062800</v>
      </c>
      <c r="N47" s="8">
        <f t="shared" si="1"/>
        <v>42676.208333333328</v>
      </c>
      <c r="O47">
        <v>1479362400</v>
      </c>
      <c r="P47" s="8">
        <f t="shared" si="2"/>
        <v>42691.25</v>
      </c>
      <c r="Q47" t="b">
        <v>0</v>
      </c>
      <c r="R47" t="b">
        <v>1</v>
      </c>
      <c r="S47" t="s">
        <v>33</v>
      </c>
      <c r="T47" t="s">
        <v>2039</v>
      </c>
      <c r="U47" t="s">
        <v>2040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</v>
      </c>
      <c r="G48" s="7">
        <f t="shared" si="4"/>
        <v>1.1478378378378378</v>
      </c>
      <c r="H48" t="s">
        <v>20</v>
      </c>
      <c r="I48">
        <v>92</v>
      </c>
      <c r="K48" t="s">
        <v>21</v>
      </c>
      <c r="L48" t="s">
        <v>22</v>
      </c>
      <c r="M48">
        <v>1278565200</v>
      </c>
      <c r="N48" s="8">
        <f t="shared" si="1"/>
        <v>40367.208333333336</v>
      </c>
      <c r="O48">
        <v>1280552400</v>
      </c>
      <c r="P48" s="8">
        <f t="shared" si="2"/>
        <v>40390.208333333336</v>
      </c>
      <c r="Q48" t="b">
        <v>0</v>
      </c>
      <c r="R48" t="b">
        <v>0</v>
      </c>
      <c r="S48" t="s">
        <v>23</v>
      </c>
      <c r="T48" t="s">
        <v>2035</v>
      </c>
      <c r="U48" t="s">
        <v>2036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s="7">
        <f t="shared" si="4"/>
        <v>4.7526666666666664</v>
      </c>
      <c r="H49" t="s">
        <v>20</v>
      </c>
      <c r="I49">
        <v>149</v>
      </c>
      <c r="K49" t="s">
        <v>21</v>
      </c>
      <c r="L49" t="s">
        <v>22</v>
      </c>
      <c r="M49">
        <v>1396069200</v>
      </c>
      <c r="N49" s="8">
        <f t="shared" si="1"/>
        <v>41727.208333333336</v>
      </c>
      <c r="O49">
        <v>1398661200</v>
      </c>
      <c r="P49" s="8">
        <f t="shared" si="2"/>
        <v>41757.208333333336</v>
      </c>
      <c r="Q49" t="b">
        <v>0</v>
      </c>
      <c r="R49" t="b">
        <v>0</v>
      </c>
      <c r="S49" t="s">
        <v>33</v>
      </c>
      <c r="T49" t="s">
        <v>2039</v>
      </c>
      <c r="U49" t="s">
        <v>2040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</v>
      </c>
      <c r="G50" s="7">
        <f t="shared" si="4"/>
        <v>3.86972972972973</v>
      </c>
      <c r="H50" t="s">
        <v>20</v>
      </c>
      <c r="I50">
        <v>2431</v>
      </c>
      <c r="K50" t="s">
        <v>21</v>
      </c>
      <c r="L50" t="s">
        <v>22</v>
      </c>
      <c r="M50">
        <v>1435208400</v>
      </c>
      <c r="N50" s="8">
        <f t="shared" si="1"/>
        <v>42180.208333333328</v>
      </c>
      <c r="O50">
        <v>1436245200</v>
      </c>
      <c r="P50" s="8">
        <f t="shared" si="2"/>
        <v>42192.208333333328</v>
      </c>
      <c r="Q50" t="b">
        <v>0</v>
      </c>
      <c r="R50" t="b">
        <v>0</v>
      </c>
      <c r="S50" t="s">
        <v>33</v>
      </c>
      <c r="T50" t="s">
        <v>2039</v>
      </c>
      <c r="U50" t="s">
        <v>2040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</v>
      </c>
      <c r="G51" s="7">
        <f t="shared" si="4"/>
        <v>1.89625</v>
      </c>
      <c r="H51" t="s">
        <v>20</v>
      </c>
      <c r="I51">
        <v>303</v>
      </c>
      <c r="K51" t="s">
        <v>21</v>
      </c>
      <c r="L51" t="s">
        <v>22</v>
      </c>
      <c r="M51">
        <v>1571547600</v>
      </c>
      <c r="N51" s="8">
        <f t="shared" si="1"/>
        <v>43758.208333333328</v>
      </c>
      <c r="O51">
        <v>1575439200</v>
      </c>
      <c r="P51" s="8">
        <f t="shared" si="2"/>
        <v>43803.25</v>
      </c>
      <c r="Q51" t="b">
        <v>0</v>
      </c>
      <c r="R51" t="b">
        <v>0</v>
      </c>
      <c r="S51" t="s">
        <v>23</v>
      </c>
      <c r="T51" t="s">
        <v>2035</v>
      </c>
      <c r="U51" t="s">
        <v>2036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s="7">
        <f t="shared" si="4"/>
        <v>0.02</v>
      </c>
      <c r="H52" t="s">
        <v>14</v>
      </c>
      <c r="I52">
        <v>1</v>
      </c>
      <c r="K52" t="s">
        <v>107</v>
      </c>
      <c r="L52" t="s">
        <v>108</v>
      </c>
      <c r="M52">
        <v>1375333200</v>
      </c>
      <c r="N52" s="8">
        <f t="shared" si="1"/>
        <v>41487.208333333336</v>
      </c>
      <c r="O52">
        <v>1377752400</v>
      </c>
      <c r="P52" s="8">
        <f t="shared" si="2"/>
        <v>41515.208333333336</v>
      </c>
      <c r="Q52" t="b">
        <v>0</v>
      </c>
      <c r="R52" t="b">
        <v>0</v>
      </c>
      <c r="S52" t="s">
        <v>148</v>
      </c>
      <c r="T52" t="s">
        <v>2035</v>
      </c>
      <c r="U52" t="s">
        <v>2057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</v>
      </c>
      <c r="G53" s="7">
        <f t="shared" si="4"/>
        <v>0.91867805186590767</v>
      </c>
      <c r="H53" t="s">
        <v>14</v>
      </c>
      <c r="I53">
        <v>1467</v>
      </c>
      <c r="K53" t="s">
        <v>40</v>
      </c>
      <c r="L53" t="s">
        <v>41</v>
      </c>
      <c r="M53">
        <v>1332824400</v>
      </c>
      <c r="N53" s="8">
        <f t="shared" si="1"/>
        <v>40995.208333333336</v>
      </c>
      <c r="O53">
        <v>1334206800</v>
      </c>
      <c r="P53" s="8">
        <f t="shared" si="2"/>
        <v>41011.208333333336</v>
      </c>
      <c r="Q53" t="b">
        <v>0</v>
      </c>
      <c r="R53" t="b">
        <v>1</v>
      </c>
      <c r="S53" t="s">
        <v>65</v>
      </c>
      <c r="T53" t="s">
        <v>2037</v>
      </c>
      <c r="U53" t="s">
        <v>2046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s="7">
        <f t="shared" si="4"/>
        <v>0.34152777777777776</v>
      </c>
      <c r="H54" t="s">
        <v>14</v>
      </c>
      <c r="I54">
        <v>75</v>
      </c>
      <c r="K54" t="s">
        <v>21</v>
      </c>
      <c r="L54" t="s">
        <v>22</v>
      </c>
      <c r="M54">
        <v>1284526800</v>
      </c>
      <c r="N54" s="8">
        <f t="shared" si="1"/>
        <v>40436.208333333336</v>
      </c>
      <c r="O54">
        <v>1284872400</v>
      </c>
      <c r="P54" s="8">
        <f t="shared" si="2"/>
        <v>40440.208333333336</v>
      </c>
      <c r="Q54" t="b">
        <v>0</v>
      </c>
      <c r="R54" t="b">
        <v>0</v>
      </c>
      <c r="S54" t="s">
        <v>33</v>
      </c>
      <c r="T54" t="s">
        <v>2039</v>
      </c>
      <c r="U54" t="s">
        <v>2040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s="7">
        <f t="shared" si="4"/>
        <v>1.4040909090909091</v>
      </c>
      <c r="H55" t="s">
        <v>20</v>
      </c>
      <c r="I55">
        <v>209</v>
      </c>
      <c r="K55" t="s">
        <v>21</v>
      </c>
      <c r="L55" t="s">
        <v>22</v>
      </c>
      <c r="M55">
        <v>1400562000</v>
      </c>
      <c r="N55" s="8">
        <f t="shared" si="1"/>
        <v>41779.208333333336</v>
      </c>
      <c r="O55">
        <v>1403931600</v>
      </c>
      <c r="P55" s="8">
        <f t="shared" si="2"/>
        <v>41818.208333333336</v>
      </c>
      <c r="Q55" t="b">
        <v>0</v>
      </c>
      <c r="R55" t="b">
        <v>0</v>
      </c>
      <c r="S55" t="s">
        <v>53</v>
      </c>
      <c r="T55" t="s">
        <v>2041</v>
      </c>
      <c r="U55" t="s">
        <v>2044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</v>
      </c>
      <c r="G56" s="7">
        <f t="shared" si="4"/>
        <v>0.89866666666666661</v>
      </c>
      <c r="H56" t="s">
        <v>14</v>
      </c>
      <c r="I56">
        <v>120</v>
      </c>
      <c r="K56" t="s">
        <v>21</v>
      </c>
      <c r="L56" t="s">
        <v>22</v>
      </c>
      <c r="M56">
        <v>1520748000</v>
      </c>
      <c r="N56" s="8">
        <f t="shared" si="1"/>
        <v>43170.25</v>
      </c>
      <c r="O56">
        <v>1521262800</v>
      </c>
      <c r="P56" s="8">
        <f t="shared" si="2"/>
        <v>43176.208333333328</v>
      </c>
      <c r="Q56" t="b">
        <v>0</v>
      </c>
      <c r="R56" t="b">
        <v>0</v>
      </c>
      <c r="S56" t="s">
        <v>65</v>
      </c>
      <c r="T56" t="s">
        <v>2037</v>
      </c>
      <c r="U56" t="s">
        <v>2046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</v>
      </c>
      <c r="G57" s="7">
        <f t="shared" si="4"/>
        <v>1.7796969696969698</v>
      </c>
      <c r="H57" t="s">
        <v>20</v>
      </c>
      <c r="I57">
        <v>131</v>
      </c>
      <c r="K57" t="s">
        <v>21</v>
      </c>
      <c r="L57" t="s">
        <v>22</v>
      </c>
      <c r="M57">
        <v>1532926800</v>
      </c>
      <c r="N57" s="8">
        <f t="shared" si="1"/>
        <v>43311.208333333328</v>
      </c>
      <c r="O57">
        <v>1533358800</v>
      </c>
      <c r="P57" s="8">
        <f t="shared" si="2"/>
        <v>43316.208333333328</v>
      </c>
      <c r="Q57" t="b">
        <v>0</v>
      </c>
      <c r="R57" t="b">
        <v>0</v>
      </c>
      <c r="S57" t="s">
        <v>159</v>
      </c>
      <c r="T57" t="s">
        <v>2035</v>
      </c>
      <c r="U57" t="s">
        <v>2058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</v>
      </c>
      <c r="G58" s="7">
        <f t="shared" si="4"/>
        <v>1.436625</v>
      </c>
      <c r="H58" t="s">
        <v>20</v>
      </c>
      <c r="I58">
        <v>164</v>
      </c>
      <c r="K58" t="s">
        <v>21</v>
      </c>
      <c r="L58" t="s">
        <v>22</v>
      </c>
      <c r="M58">
        <v>1420869600</v>
      </c>
      <c r="N58" s="8">
        <f t="shared" si="1"/>
        <v>42014.25</v>
      </c>
      <c r="O58">
        <v>1421474400</v>
      </c>
      <c r="P58" s="8">
        <f t="shared" si="2"/>
        <v>42021.25</v>
      </c>
      <c r="Q58" t="b">
        <v>0</v>
      </c>
      <c r="R58" t="b">
        <v>0</v>
      </c>
      <c r="S58" t="s">
        <v>65</v>
      </c>
      <c r="T58" t="s">
        <v>2037</v>
      </c>
      <c r="U58" t="s">
        <v>2046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s="7">
        <f t="shared" si="4"/>
        <v>2.1527586206896552</v>
      </c>
      <c r="H59" t="s">
        <v>20</v>
      </c>
      <c r="I59">
        <v>201</v>
      </c>
      <c r="K59" t="s">
        <v>21</v>
      </c>
      <c r="L59" t="s">
        <v>22</v>
      </c>
      <c r="M59">
        <v>1504242000</v>
      </c>
      <c r="N59" s="8">
        <f t="shared" si="1"/>
        <v>42979.208333333328</v>
      </c>
      <c r="O59">
        <v>1505278800</v>
      </c>
      <c r="P59" s="8">
        <f t="shared" si="2"/>
        <v>42991.208333333328</v>
      </c>
      <c r="Q59" t="b">
        <v>0</v>
      </c>
      <c r="R59" t="b">
        <v>0</v>
      </c>
      <c r="S59" t="s">
        <v>89</v>
      </c>
      <c r="T59" t="s">
        <v>2050</v>
      </c>
      <c r="U59" t="s">
        <v>2051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s="7">
        <f t="shared" si="4"/>
        <v>2.2711111111111113</v>
      </c>
      <c r="H60" t="s">
        <v>20</v>
      </c>
      <c r="I60">
        <v>211</v>
      </c>
      <c r="K60" t="s">
        <v>21</v>
      </c>
      <c r="L60" t="s">
        <v>22</v>
      </c>
      <c r="M60">
        <v>1442811600</v>
      </c>
      <c r="N60" s="8">
        <f t="shared" si="1"/>
        <v>42268.208333333328</v>
      </c>
      <c r="O60">
        <v>1443934800</v>
      </c>
      <c r="P60" s="8">
        <f t="shared" si="2"/>
        <v>42281.208333333328</v>
      </c>
      <c r="Q60" t="b">
        <v>0</v>
      </c>
      <c r="R60" t="b">
        <v>0</v>
      </c>
      <c r="S60" t="s">
        <v>33</v>
      </c>
      <c r="T60" t="s">
        <v>2039</v>
      </c>
      <c r="U60" t="s">
        <v>2040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s="7">
        <f t="shared" si="4"/>
        <v>2.7507142857142859</v>
      </c>
      <c r="H61" t="s">
        <v>20</v>
      </c>
      <c r="I61">
        <v>128</v>
      </c>
      <c r="K61" t="s">
        <v>21</v>
      </c>
      <c r="L61" t="s">
        <v>22</v>
      </c>
      <c r="M61">
        <v>1497243600</v>
      </c>
      <c r="N61" s="8">
        <f t="shared" si="1"/>
        <v>42898.208333333328</v>
      </c>
      <c r="O61">
        <v>1498539600</v>
      </c>
      <c r="P61" s="8">
        <f t="shared" si="2"/>
        <v>42913.208333333328</v>
      </c>
      <c r="Q61" t="b">
        <v>0</v>
      </c>
      <c r="R61" t="b">
        <v>1</v>
      </c>
      <c r="S61" t="s">
        <v>33</v>
      </c>
      <c r="T61" t="s">
        <v>2039</v>
      </c>
      <c r="U61" t="s">
        <v>2040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s="7">
        <f t="shared" si="4"/>
        <v>1.4437048832271762</v>
      </c>
      <c r="H62" t="s">
        <v>20</v>
      </c>
      <c r="I62">
        <v>1600</v>
      </c>
      <c r="K62" t="s">
        <v>15</v>
      </c>
      <c r="L62" t="s">
        <v>16</v>
      </c>
      <c r="M62">
        <v>1342501200</v>
      </c>
      <c r="N62" s="8">
        <f t="shared" si="1"/>
        <v>41107.208333333336</v>
      </c>
      <c r="O62">
        <v>1342760400</v>
      </c>
      <c r="P62" s="8">
        <f t="shared" si="2"/>
        <v>41110.208333333336</v>
      </c>
      <c r="Q62" t="b">
        <v>0</v>
      </c>
      <c r="R62" t="b">
        <v>0</v>
      </c>
      <c r="S62" t="s">
        <v>33</v>
      </c>
      <c r="T62" t="s">
        <v>2039</v>
      </c>
      <c r="U62" t="s">
        <v>2040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</v>
      </c>
      <c r="G63" s="7">
        <f t="shared" si="4"/>
        <v>0.92745983935742971</v>
      </c>
      <c r="H63" t="s">
        <v>14</v>
      </c>
      <c r="I63">
        <v>2253</v>
      </c>
      <c r="K63" t="s">
        <v>15</v>
      </c>
      <c r="L63" t="s">
        <v>16</v>
      </c>
      <c r="M63">
        <v>1298268000</v>
      </c>
      <c r="N63" s="8">
        <f t="shared" si="1"/>
        <v>40595.25</v>
      </c>
      <c r="O63">
        <v>1301720400</v>
      </c>
      <c r="P63" s="8">
        <f t="shared" si="2"/>
        <v>40635.208333333336</v>
      </c>
      <c r="Q63" t="b">
        <v>0</v>
      </c>
      <c r="R63" t="b">
        <v>0</v>
      </c>
      <c r="S63" t="s">
        <v>33</v>
      </c>
      <c r="T63" t="s">
        <v>2039</v>
      </c>
      <c r="U63" t="s">
        <v>2040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</v>
      </c>
      <c r="G64" s="7">
        <f t="shared" si="4"/>
        <v>7.226</v>
      </c>
      <c r="H64" t="s">
        <v>20</v>
      </c>
      <c r="I64">
        <v>249</v>
      </c>
      <c r="K64" t="s">
        <v>21</v>
      </c>
      <c r="L64" t="s">
        <v>22</v>
      </c>
      <c r="M64">
        <v>1433480400</v>
      </c>
      <c r="N64" s="8">
        <f t="shared" si="1"/>
        <v>42160.208333333328</v>
      </c>
      <c r="O64">
        <v>1433566800</v>
      </c>
      <c r="P64" s="8">
        <f t="shared" si="2"/>
        <v>42161.208333333328</v>
      </c>
      <c r="Q64" t="b">
        <v>0</v>
      </c>
      <c r="R64" t="b">
        <v>0</v>
      </c>
      <c r="S64" t="s">
        <v>28</v>
      </c>
      <c r="T64" t="s">
        <v>2037</v>
      </c>
      <c r="U64" t="s">
        <v>2038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</v>
      </c>
      <c r="G65" s="7">
        <f t="shared" si="4"/>
        <v>0.11851063829787234</v>
      </c>
      <c r="H65" t="s">
        <v>14</v>
      </c>
      <c r="I65">
        <v>5</v>
      </c>
      <c r="K65" t="s">
        <v>21</v>
      </c>
      <c r="L65" t="s">
        <v>22</v>
      </c>
      <c r="M65">
        <v>1493355600</v>
      </c>
      <c r="N65" s="8">
        <f t="shared" si="1"/>
        <v>42853.208333333328</v>
      </c>
      <c r="O65">
        <v>1493874000</v>
      </c>
      <c r="P65" s="8">
        <f t="shared" si="2"/>
        <v>42859.208333333328</v>
      </c>
      <c r="Q65" t="b">
        <v>0</v>
      </c>
      <c r="R65" t="b">
        <v>0</v>
      </c>
      <c r="S65" t="s">
        <v>33</v>
      </c>
      <c r="T65" t="s">
        <v>2039</v>
      </c>
      <c r="U65" t="s">
        <v>2040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ref="F66:F129" si="5">INT(G66*100)</f>
        <v>97</v>
      </c>
      <c r="G66" s="7">
        <f t="shared" si="4"/>
        <v>0.97642857142857142</v>
      </c>
      <c r="H66" t="s">
        <v>14</v>
      </c>
      <c r="I66">
        <v>38</v>
      </c>
      <c r="K66" t="s">
        <v>21</v>
      </c>
      <c r="L66" t="s">
        <v>22</v>
      </c>
      <c r="M66">
        <v>1530507600</v>
      </c>
      <c r="N66" s="8">
        <f t="shared" si="1"/>
        <v>43283.208333333328</v>
      </c>
      <c r="O66">
        <v>1531803600</v>
      </c>
      <c r="P66" s="8">
        <f t="shared" si="2"/>
        <v>43298.208333333328</v>
      </c>
      <c r="Q66" t="b">
        <v>0</v>
      </c>
      <c r="R66" t="b">
        <v>1</v>
      </c>
      <c r="S66" t="s">
        <v>28</v>
      </c>
      <c r="T66" t="s">
        <v>2037</v>
      </c>
      <c r="U66" t="s">
        <v>2038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5"/>
        <v>236</v>
      </c>
      <c r="G67" s="7">
        <f t="shared" ref="G67:G130" si="6">E67/D67</f>
        <v>2.3614754098360655</v>
      </c>
      <c r="H67" t="s">
        <v>20</v>
      </c>
      <c r="I67">
        <v>236</v>
      </c>
      <c r="K67" t="s">
        <v>21</v>
      </c>
      <c r="L67" t="s">
        <v>22</v>
      </c>
      <c r="M67">
        <v>1296108000</v>
      </c>
      <c r="N67" s="8">
        <f t="shared" ref="N67:N130" si="7">(((M67/60)/60)/24)+DATE(1970,1,1)</f>
        <v>40570.25</v>
      </c>
      <c r="O67">
        <v>1296712800</v>
      </c>
      <c r="P67" s="8">
        <f t="shared" ref="P67:P130" si="8">(((O67/60)/60)/24+DATE(1970,1,1))</f>
        <v>40577.25</v>
      </c>
      <c r="Q67" t="b">
        <v>0</v>
      </c>
      <c r="R67" t="b">
        <v>0</v>
      </c>
      <c r="S67" t="s">
        <v>33</v>
      </c>
      <c r="T67" t="s">
        <v>2039</v>
      </c>
      <c r="U67" t="s">
        <v>2040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5"/>
        <v>45</v>
      </c>
      <c r="G68" s="7">
        <f t="shared" si="6"/>
        <v>0.45068965517241377</v>
      </c>
      <c r="H68" t="s">
        <v>14</v>
      </c>
      <c r="I68">
        <v>12</v>
      </c>
      <c r="K68" t="s">
        <v>21</v>
      </c>
      <c r="L68" t="s">
        <v>22</v>
      </c>
      <c r="M68">
        <v>1428469200</v>
      </c>
      <c r="N68" s="8">
        <f t="shared" si="7"/>
        <v>42102.208333333328</v>
      </c>
      <c r="O68">
        <v>1428901200</v>
      </c>
      <c r="P68" s="8">
        <f t="shared" si="8"/>
        <v>42107.208333333328</v>
      </c>
      <c r="Q68" t="b">
        <v>0</v>
      </c>
      <c r="R68" t="b">
        <v>1</v>
      </c>
      <c r="S68" t="s">
        <v>33</v>
      </c>
      <c r="T68" t="s">
        <v>2039</v>
      </c>
      <c r="U68" t="s">
        <v>2040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5"/>
        <v>162</v>
      </c>
      <c r="G69" s="7">
        <f t="shared" si="6"/>
        <v>1.6238567493112948</v>
      </c>
      <c r="H69" t="s">
        <v>20</v>
      </c>
      <c r="I69">
        <v>4065</v>
      </c>
      <c r="K69" t="s">
        <v>40</v>
      </c>
      <c r="L69" t="s">
        <v>41</v>
      </c>
      <c r="M69">
        <v>1264399200</v>
      </c>
      <c r="N69" s="8">
        <f t="shared" si="7"/>
        <v>40203.25</v>
      </c>
      <c r="O69">
        <v>1264831200</v>
      </c>
      <c r="P69" s="8">
        <f t="shared" si="8"/>
        <v>40208.25</v>
      </c>
      <c r="Q69" t="b">
        <v>0</v>
      </c>
      <c r="R69" t="b">
        <v>1</v>
      </c>
      <c r="S69" t="s">
        <v>65</v>
      </c>
      <c r="T69" t="s">
        <v>2037</v>
      </c>
      <c r="U69" t="s">
        <v>2046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5"/>
        <v>254</v>
      </c>
      <c r="G70" s="7">
        <f t="shared" si="6"/>
        <v>2.5452631578947367</v>
      </c>
      <c r="H70" t="s">
        <v>20</v>
      </c>
      <c r="I70">
        <v>246</v>
      </c>
      <c r="K70" t="s">
        <v>107</v>
      </c>
      <c r="L70" t="s">
        <v>108</v>
      </c>
      <c r="M70">
        <v>1501131600</v>
      </c>
      <c r="N70" s="8">
        <f t="shared" si="7"/>
        <v>42943.208333333328</v>
      </c>
      <c r="O70">
        <v>1505192400</v>
      </c>
      <c r="P70" s="8">
        <f t="shared" si="8"/>
        <v>42990.208333333328</v>
      </c>
      <c r="Q70" t="b">
        <v>0</v>
      </c>
      <c r="R70" t="b">
        <v>1</v>
      </c>
      <c r="S70" t="s">
        <v>33</v>
      </c>
      <c r="T70" t="s">
        <v>2039</v>
      </c>
      <c r="U70" t="s">
        <v>2040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5"/>
        <v>24</v>
      </c>
      <c r="G71" s="7">
        <f t="shared" si="6"/>
        <v>0.24063291139240506</v>
      </c>
      <c r="H71" t="s">
        <v>74</v>
      </c>
      <c r="I71">
        <v>17</v>
      </c>
      <c r="K71" t="s">
        <v>21</v>
      </c>
      <c r="L71" t="s">
        <v>22</v>
      </c>
      <c r="M71">
        <v>1292738400</v>
      </c>
      <c r="N71" s="8">
        <f t="shared" si="7"/>
        <v>40531.25</v>
      </c>
      <c r="O71">
        <v>1295676000</v>
      </c>
      <c r="P71" s="8">
        <f t="shared" si="8"/>
        <v>40565.25</v>
      </c>
      <c r="Q71" t="b">
        <v>0</v>
      </c>
      <c r="R71" t="b">
        <v>0</v>
      </c>
      <c r="S71" t="s">
        <v>33</v>
      </c>
      <c r="T71" t="s">
        <v>2039</v>
      </c>
      <c r="U71" t="s">
        <v>2040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5"/>
        <v>123</v>
      </c>
      <c r="G72" s="7">
        <f t="shared" si="6"/>
        <v>1.2374140625000001</v>
      </c>
      <c r="H72" t="s">
        <v>20</v>
      </c>
      <c r="I72">
        <v>2475</v>
      </c>
      <c r="K72" t="s">
        <v>107</v>
      </c>
      <c r="L72" t="s">
        <v>108</v>
      </c>
      <c r="M72">
        <v>1288674000</v>
      </c>
      <c r="N72" s="8">
        <f t="shared" si="7"/>
        <v>40484.208333333336</v>
      </c>
      <c r="O72">
        <v>1292911200</v>
      </c>
      <c r="P72" s="8">
        <f t="shared" si="8"/>
        <v>40533.25</v>
      </c>
      <c r="Q72" t="b">
        <v>0</v>
      </c>
      <c r="R72" t="b">
        <v>1</v>
      </c>
      <c r="S72" t="s">
        <v>33</v>
      </c>
      <c r="T72" t="s">
        <v>2039</v>
      </c>
      <c r="U72" t="s">
        <v>2040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5"/>
        <v>108</v>
      </c>
      <c r="G73" s="7">
        <f t="shared" si="6"/>
        <v>1.0806666666666667</v>
      </c>
      <c r="H73" t="s">
        <v>20</v>
      </c>
      <c r="I73">
        <v>76</v>
      </c>
      <c r="K73" t="s">
        <v>21</v>
      </c>
      <c r="L73" t="s">
        <v>22</v>
      </c>
      <c r="M73">
        <v>1575093600</v>
      </c>
      <c r="N73" s="8">
        <f t="shared" si="7"/>
        <v>43799.25</v>
      </c>
      <c r="O73">
        <v>1575439200</v>
      </c>
      <c r="P73" s="8">
        <f t="shared" si="8"/>
        <v>43803.25</v>
      </c>
      <c r="Q73" t="b">
        <v>0</v>
      </c>
      <c r="R73" t="b">
        <v>0</v>
      </c>
      <c r="S73" t="s">
        <v>33</v>
      </c>
      <c r="T73" t="s">
        <v>2039</v>
      </c>
      <c r="U73" t="s">
        <v>2040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5"/>
        <v>670</v>
      </c>
      <c r="G74" s="7">
        <f t="shared" si="6"/>
        <v>6.7033333333333331</v>
      </c>
      <c r="H74" t="s">
        <v>20</v>
      </c>
      <c r="I74">
        <v>54</v>
      </c>
      <c r="K74" t="s">
        <v>21</v>
      </c>
      <c r="L74" t="s">
        <v>22</v>
      </c>
      <c r="M74">
        <v>1435726800</v>
      </c>
      <c r="N74" s="8">
        <f t="shared" si="7"/>
        <v>42186.208333333328</v>
      </c>
      <c r="O74">
        <v>1438837200</v>
      </c>
      <c r="P74" s="8">
        <f t="shared" si="8"/>
        <v>42222.208333333328</v>
      </c>
      <c r="Q74" t="b">
        <v>0</v>
      </c>
      <c r="R74" t="b">
        <v>0</v>
      </c>
      <c r="S74" t="s">
        <v>71</v>
      </c>
      <c r="T74" t="s">
        <v>2041</v>
      </c>
      <c r="U74" t="s">
        <v>2049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5"/>
        <v>660</v>
      </c>
      <c r="G75" s="7">
        <f t="shared" si="6"/>
        <v>6.609285714285714</v>
      </c>
      <c r="H75" t="s">
        <v>20</v>
      </c>
      <c r="I75">
        <v>88</v>
      </c>
      <c r="K75" t="s">
        <v>21</v>
      </c>
      <c r="L75" t="s">
        <v>22</v>
      </c>
      <c r="M75">
        <v>1480226400</v>
      </c>
      <c r="N75" s="8">
        <f t="shared" si="7"/>
        <v>42701.25</v>
      </c>
      <c r="O75">
        <v>1480485600</v>
      </c>
      <c r="P75" s="8">
        <f t="shared" si="8"/>
        <v>42704.25</v>
      </c>
      <c r="Q75" t="b">
        <v>0</v>
      </c>
      <c r="R75" t="b">
        <v>0</v>
      </c>
      <c r="S75" t="s">
        <v>159</v>
      </c>
      <c r="T75" t="s">
        <v>2035</v>
      </c>
      <c r="U75" t="s">
        <v>2058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5"/>
        <v>122</v>
      </c>
      <c r="G76" s="7">
        <f t="shared" si="6"/>
        <v>1.2246153846153847</v>
      </c>
      <c r="H76" t="s">
        <v>20</v>
      </c>
      <c r="I76">
        <v>85</v>
      </c>
      <c r="K76" t="s">
        <v>40</v>
      </c>
      <c r="L76" t="s">
        <v>41</v>
      </c>
      <c r="M76">
        <v>1459054800</v>
      </c>
      <c r="N76" s="8">
        <f t="shared" si="7"/>
        <v>42456.208333333328</v>
      </c>
      <c r="O76">
        <v>1459141200</v>
      </c>
      <c r="P76" s="8">
        <f t="shared" si="8"/>
        <v>42457.208333333328</v>
      </c>
      <c r="Q76" t="b">
        <v>0</v>
      </c>
      <c r="R76" t="b">
        <v>0</v>
      </c>
      <c r="S76" t="s">
        <v>148</v>
      </c>
      <c r="T76" t="s">
        <v>2035</v>
      </c>
      <c r="U76" t="s">
        <v>2057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5"/>
        <v>150</v>
      </c>
      <c r="G77" s="7">
        <f t="shared" si="6"/>
        <v>1.5057731958762886</v>
      </c>
      <c r="H77" t="s">
        <v>20</v>
      </c>
      <c r="I77">
        <v>170</v>
      </c>
      <c r="K77" t="s">
        <v>21</v>
      </c>
      <c r="L77" t="s">
        <v>22</v>
      </c>
      <c r="M77">
        <v>1531630800</v>
      </c>
      <c r="N77" s="8">
        <f t="shared" si="7"/>
        <v>43296.208333333328</v>
      </c>
      <c r="O77">
        <v>1532322000</v>
      </c>
      <c r="P77" s="8">
        <f t="shared" si="8"/>
        <v>43304.208333333328</v>
      </c>
      <c r="Q77" t="b">
        <v>0</v>
      </c>
      <c r="R77" t="b">
        <v>0</v>
      </c>
      <c r="S77" t="s">
        <v>122</v>
      </c>
      <c r="T77" t="s">
        <v>2054</v>
      </c>
      <c r="U77" t="s">
        <v>2055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5"/>
        <v>78</v>
      </c>
      <c r="G78" s="7">
        <f t="shared" si="6"/>
        <v>0.78106590724165992</v>
      </c>
      <c r="H78" t="s">
        <v>14</v>
      </c>
      <c r="I78">
        <v>1684</v>
      </c>
      <c r="K78" t="s">
        <v>21</v>
      </c>
      <c r="L78" t="s">
        <v>22</v>
      </c>
      <c r="M78">
        <v>1421992800</v>
      </c>
      <c r="N78" s="8">
        <f t="shared" si="7"/>
        <v>42027.25</v>
      </c>
      <c r="O78">
        <v>1426222800</v>
      </c>
      <c r="P78" s="8">
        <f t="shared" si="8"/>
        <v>42076.208333333328</v>
      </c>
      <c r="Q78" t="b">
        <v>1</v>
      </c>
      <c r="R78" t="b">
        <v>1</v>
      </c>
      <c r="S78" t="s">
        <v>33</v>
      </c>
      <c r="T78" t="s">
        <v>2039</v>
      </c>
      <c r="U78" t="s">
        <v>2040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5"/>
        <v>46</v>
      </c>
      <c r="G79" s="7">
        <f t="shared" si="6"/>
        <v>0.46947368421052632</v>
      </c>
      <c r="H79" t="s">
        <v>14</v>
      </c>
      <c r="I79">
        <v>56</v>
      </c>
      <c r="K79" t="s">
        <v>21</v>
      </c>
      <c r="L79" t="s">
        <v>22</v>
      </c>
      <c r="M79">
        <v>1285563600</v>
      </c>
      <c r="N79" s="8">
        <f t="shared" si="7"/>
        <v>40448.208333333336</v>
      </c>
      <c r="O79">
        <v>1286773200</v>
      </c>
      <c r="P79" s="8">
        <f t="shared" si="8"/>
        <v>40462.208333333336</v>
      </c>
      <c r="Q79" t="b">
        <v>0</v>
      </c>
      <c r="R79" t="b">
        <v>1</v>
      </c>
      <c r="S79" t="s">
        <v>71</v>
      </c>
      <c r="T79" t="s">
        <v>2041</v>
      </c>
      <c r="U79" t="s">
        <v>2049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5"/>
        <v>300</v>
      </c>
      <c r="G80" s="7">
        <f t="shared" si="6"/>
        <v>3.008</v>
      </c>
      <c r="H80" t="s">
        <v>20</v>
      </c>
      <c r="I80">
        <v>330</v>
      </c>
      <c r="K80" t="s">
        <v>21</v>
      </c>
      <c r="L80" t="s">
        <v>22</v>
      </c>
      <c r="M80">
        <v>1523854800</v>
      </c>
      <c r="N80" s="8">
        <f t="shared" si="7"/>
        <v>43206.208333333328</v>
      </c>
      <c r="O80">
        <v>1523941200</v>
      </c>
      <c r="P80" s="8">
        <f t="shared" si="8"/>
        <v>43207.208333333328</v>
      </c>
      <c r="Q80" t="b">
        <v>0</v>
      </c>
      <c r="R80" t="b">
        <v>0</v>
      </c>
      <c r="S80" t="s">
        <v>206</v>
      </c>
      <c r="T80" t="s">
        <v>2047</v>
      </c>
      <c r="U80" t="s">
        <v>2059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5"/>
        <v>69</v>
      </c>
      <c r="G81" s="7">
        <f t="shared" si="6"/>
        <v>0.6959861591695502</v>
      </c>
      <c r="H81" t="s">
        <v>14</v>
      </c>
      <c r="I81">
        <v>838</v>
      </c>
      <c r="K81" t="s">
        <v>21</v>
      </c>
      <c r="L81" t="s">
        <v>22</v>
      </c>
      <c r="M81">
        <v>1529125200</v>
      </c>
      <c r="N81" s="8">
        <f t="shared" si="7"/>
        <v>43267.208333333328</v>
      </c>
      <c r="O81">
        <v>1529557200</v>
      </c>
      <c r="P81" s="8">
        <f t="shared" si="8"/>
        <v>43272.208333333328</v>
      </c>
      <c r="Q81" t="b">
        <v>0</v>
      </c>
      <c r="R81" t="b">
        <v>0</v>
      </c>
      <c r="S81" t="s">
        <v>33</v>
      </c>
      <c r="T81" t="s">
        <v>2039</v>
      </c>
      <c r="U81" t="s">
        <v>2040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5"/>
        <v>637</v>
      </c>
      <c r="G82" s="7">
        <f t="shared" si="6"/>
        <v>6.374545454545455</v>
      </c>
      <c r="H82" t="s">
        <v>20</v>
      </c>
      <c r="I82">
        <v>127</v>
      </c>
      <c r="K82" t="s">
        <v>21</v>
      </c>
      <c r="L82" t="s">
        <v>22</v>
      </c>
      <c r="M82">
        <v>1503982800</v>
      </c>
      <c r="N82" s="8">
        <f t="shared" si="7"/>
        <v>42976.208333333328</v>
      </c>
      <c r="O82">
        <v>1506574800</v>
      </c>
      <c r="P82" s="8">
        <f t="shared" si="8"/>
        <v>43006.208333333328</v>
      </c>
      <c r="Q82" t="b">
        <v>0</v>
      </c>
      <c r="R82" t="b">
        <v>0</v>
      </c>
      <c r="S82" t="s">
        <v>89</v>
      </c>
      <c r="T82" t="s">
        <v>2050</v>
      </c>
      <c r="U82" t="s">
        <v>2051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5"/>
        <v>225</v>
      </c>
      <c r="G83" s="7">
        <f t="shared" si="6"/>
        <v>2.253392857142857</v>
      </c>
      <c r="H83" t="s">
        <v>20</v>
      </c>
      <c r="I83">
        <v>411</v>
      </c>
      <c r="K83" t="s">
        <v>21</v>
      </c>
      <c r="L83" t="s">
        <v>22</v>
      </c>
      <c r="M83">
        <v>1511416800</v>
      </c>
      <c r="N83" s="8">
        <f t="shared" si="7"/>
        <v>43062.25</v>
      </c>
      <c r="O83">
        <v>1513576800</v>
      </c>
      <c r="P83" s="8">
        <f t="shared" si="8"/>
        <v>43087.25</v>
      </c>
      <c r="Q83" t="b">
        <v>0</v>
      </c>
      <c r="R83" t="b">
        <v>0</v>
      </c>
      <c r="S83" t="s">
        <v>23</v>
      </c>
      <c r="T83" t="s">
        <v>2035</v>
      </c>
      <c r="U83" t="s">
        <v>2036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5"/>
        <v>1497</v>
      </c>
      <c r="G84" s="7">
        <f t="shared" si="6"/>
        <v>14.973000000000001</v>
      </c>
      <c r="H84" t="s">
        <v>20</v>
      </c>
      <c r="I84">
        <v>180</v>
      </c>
      <c r="K84" t="s">
        <v>40</v>
      </c>
      <c r="L84" t="s">
        <v>41</v>
      </c>
      <c r="M84">
        <v>1547704800</v>
      </c>
      <c r="N84" s="8">
        <f t="shared" si="7"/>
        <v>43482.25</v>
      </c>
      <c r="O84">
        <v>1548309600</v>
      </c>
      <c r="P84" s="8">
        <f t="shared" si="8"/>
        <v>43489.25</v>
      </c>
      <c r="Q84" t="b">
        <v>0</v>
      </c>
      <c r="R84" t="b">
        <v>1</v>
      </c>
      <c r="S84" t="s">
        <v>89</v>
      </c>
      <c r="T84" t="s">
        <v>2050</v>
      </c>
      <c r="U84" t="s">
        <v>2051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5"/>
        <v>37</v>
      </c>
      <c r="G85" s="7">
        <f t="shared" si="6"/>
        <v>0.37590225563909774</v>
      </c>
      <c r="H85" t="s">
        <v>14</v>
      </c>
      <c r="I85">
        <v>1000</v>
      </c>
      <c r="K85" t="s">
        <v>21</v>
      </c>
      <c r="L85" t="s">
        <v>22</v>
      </c>
      <c r="M85">
        <v>1469682000</v>
      </c>
      <c r="N85" s="8">
        <f t="shared" si="7"/>
        <v>42579.208333333328</v>
      </c>
      <c r="O85">
        <v>1471582800</v>
      </c>
      <c r="P85" s="8">
        <f t="shared" si="8"/>
        <v>42601.208333333328</v>
      </c>
      <c r="Q85" t="b">
        <v>0</v>
      </c>
      <c r="R85" t="b">
        <v>0</v>
      </c>
      <c r="S85" t="s">
        <v>50</v>
      </c>
      <c r="T85" t="s">
        <v>2035</v>
      </c>
      <c r="U85" t="s">
        <v>2043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5"/>
        <v>132</v>
      </c>
      <c r="G86" s="7">
        <f t="shared" si="6"/>
        <v>1.3236942675159236</v>
      </c>
      <c r="H86" t="s">
        <v>20</v>
      </c>
      <c r="I86">
        <v>374</v>
      </c>
      <c r="K86" t="s">
        <v>21</v>
      </c>
      <c r="L86" t="s">
        <v>22</v>
      </c>
      <c r="M86">
        <v>1343451600</v>
      </c>
      <c r="N86" s="8">
        <f t="shared" si="7"/>
        <v>41118.208333333336</v>
      </c>
      <c r="O86">
        <v>1344315600</v>
      </c>
      <c r="P86" s="8">
        <f t="shared" si="8"/>
        <v>41128.208333333336</v>
      </c>
      <c r="Q86" t="b">
        <v>0</v>
      </c>
      <c r="R86" t="b">
        <v>0</v>
      </c>
      <c r="S86" t="s">
        <v>65</v>
      </c>
      <c r="T86" t="s">
        <v>2037</v>
      </c>
      <c r="U86" t="s">
        <v>2046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5"/>
        <v>131</v>
      </c>
      <c r="G87" s="7">
        <f t="shared" si="6"/>
        <v>1.3122448979591836</v>
      </c>
      <c r="H87" t="s">
        <v>20</v>
      </c>
      <c r="I87">
        <v>71</v>
      </c>
      <c r="K87" t="s">
        <v>26</v>
      </c>
      <c r="L87" t="s">
        <v>27</v>
      </c>
      <c r="M87">
        <v>1315717200</v>
      </c>
      <c r="N87" s="8">
        <f t="shared" si="7"/>
        <v>40797.208333333336</v>
      </c>
      <c r="O87">
        <v>1316408400</v>
      </c>
      <c r="P87" s="8">
        <f t="shared" si="8"/>
        <v>40805.208333333336</v>
      </c>
      <c r="Q87" t="b">
        <v>0</v>
      </c>
      <c r="R87" t="b">
        <v>0</v>
      </c>
      <c r="S87" t="s">
        <v>60</v>
      </c>
      <c r="T87" t="s">
        <v>2035</v>
      </c>
      <c r="U87" t="s">
        <v>2045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5"/>
        <v>167</v>
      </c>
      <c r="G88" s="7">
        <f t="shared" si="6"/>
        <v>1.6763513513513513</v>
      </c>
      <c r="H88" t="s">
        <v>20</v>
      </c>
      <c r="I88">
        <v>203</v>
      </c>
      <c r="K88" t="s">
        <v>21</v>
      </c>
      <c r="L88" t="s">
        <v>22</v>
      </c>
      <c r="M88">
        <v>1430715600</v>
      </c>
      <c r="N88" s="8">
        <f t="shared" si="7"/>
        <v>42128.208333333328</v>
      </c>
      <c r="O88">
        <v>1431838800</v>
      </c>
      <c r="P88" s="8">
        <f t="shared" si="8"/>
        <v>42141.208333333328</v>
      </c>
      <c r="Q88" t="b">
        <v>1</v>
      </c>
      <c r="R88" t="b">
        <v>0</v>
      </c>
      <c r="S88" t="s">
        <v>33</v>
      </c>
      <c r="T88" t="s">
        <v>2039</v>
      </c>
      <c r="U88" t="s">
        <v>2040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5"/>
        <v>61</v>
      </c>
      <c r="G89" s="7">
        <f t="shared" si="6"/>
        <v>0.6198488664987406</v>
      </c>
      <c r="H89" t="s">
        <v>14</v>
      </c>
      <c r="I89">
        <v>1482</v>
      </c>
      <c r="K89" t="s">
        <v>26</v>
      </c>
      <c r="L89" t="s">
        <v>27</v>
      </c>
      <c r="M89">
        <v>1299564000</v>
      </c>
      <c r="N89" s="8">
        <f t="shared" si="7"/>
        <v>40610.25</v>
      </c>
      <c r="O89">
        <v>1300510800</v>
      </c>
      <c r="P89" s="8">
        <f t="shared" si="8"/>
        <v>40621.208333333336</v>
      </c>
      <c r="Q89" t="b">
        <v>0</v>
      </c>
      <c r="R89" t="b">
        <v>1</v>
      </c>
      <c r="S89" t="s">
        <v>23</v>
      </c>
      <c r="T89" t="s">
        <v>2035</v>
      </c>
      <c r="U89" t="s">
        <v>2036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5"/>
        <v>260</v>
      </c>
      <c r="G90" s="7">
        <f t="shared" si="6"/>
        <v>2.6074999999999999</v>
      </c>
      <c r="H90" t="s">
        <v>20</v>
      </c>
      <c r="I90">
        <v>113</v>
      </c>
      <c r="K90" t="s">
        <v>21</v>
      </c>
      <c r="L90" t="s">
        <v>22</v>
      </c>
      <c r="M90">
        <v>1429160400</v>
      </c>
      <c r="N90" s="8">
        <f t="shared" si="7"/>
        <v>42110.208333333328</v>
      </c>
      <c r="O90">
        <v>1431061200</v>
      </c>
      <c r="P90" s="8">
        <f t="shared" si="8"/>
        <v>42132.208333333328</v>
      </c>
      <c r="Q90" t="b">
        <v>0</v>
      </c>
      <c r="R90" t="b">
        <v>0</v>
      </c>
      <c r="S90" t="s">
        <v>206</v>
      </c>
      <c r="T90" t="s">
        <v>2047</v>
      </c>
      <c r="U90" t="s">
        <v>2059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5"/>
        <v>252</v>
      </c>
      <c r="G91" s="7">
        <f t="shared" si="6"/>
        <v>2.5258823529411765</v>
      </c>
      <c r="H91" t="s">
        <v>20</v>
      </c>
      <c r="I91">
        <v>96</v>
      </c>
      <c r="K91" t="s">
        <v>21</v>
      </c>
      <c r="L91" t="s">
        <v>22</v>
      </c>
      <c r="M91">
        <v>1271307600</v>
      </c>
      <c r="N91" s="8">
        <f t="shared" si="7"/>
        <v>40283.208333333336</v>
      </c>
      <c r="O91">
        <v>1271480400</v>
      </c>
      <c r="P91" s="8">
        <f t="shared" si="8"/>
        <v>40285.208333333336</v>
      </c>
      <c r="Q91" t="b">
        <v>0</v>
      </c>
      <c r="R91" t="b">
        <v>0</v>
      </c>
      <c r="S91" t="s">
        <v>33</v>
      </c>
      <c r="T91" t="s">
        <v>2039</v>
      </c>
      <c r="U91" t="s">
        <v>2040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5"/>
        <v>78</v>
      </c>
      <c r="G92" s="7">
        <f t="shared" si="6"/>
        <v>0.7861538461538462</v>
      </c>
      <c r="H92" t="s">
        <v>14</v>
      </c>
      <c r="I92">
        <v>106</v>
      </c>
      <c r="K92" t="s">
        <v>21</v>
      </c>
      <c r="L92" t="s">
        <v>22</v>
      </c>
      <c r="M92">
        <v>1456380000</v>
      </c>
      <c r="N92" s="8">
        <f t="shared" si="7"/>
        <v>42425.25</v>
      </c>
      <c r="O92">
        <v>1456380000</v>
      </c>
      <c r="P92" s="8">
        <f t="shared" si="8"/>
        <v>42425.25</v>
      </c>
      <c r="Q92" t="b">
        <v>0</v>
      </c>
      <c r="R92" t="b">
        <v>1</v>
      </c>
      <c r="S92" t="s">
        <v>33</v>
      </c>
      <c r="T92" t="s">
        <v>2039</v>
      </c>
      <c r="U92" t="s">
        <v>2040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5"/>
        <v>48</v>
      </c>
      <c r="G93" s="7">
        <f t="shared" si="6"/>
        <v>0.48404406999351912</v>
      </c>
      <c r="H93" t="s">
        <v>14</v>
      </c>
      <c r="I93">
        <v>679</v>
      </c>
      <c r="K93" t="s">
        <v>107</v>
      </c>
      <c r="L93" t="s">
        <v>108</v>
      </c>
      <c r="M93">
        <v>1470459600</v>
      </c>
      <c r="N93" s="8">
        <f t="shared" si="7"/>
        <v>42588.208333333328</v>
      </c>
      <c r="O93">
        <v>1472878800</v>
      </c>
      <c r="P93" s="8">
        <f t="shared" si="8"/>
        <v>42616.208333333328</v>
      </c>
      <c r="Q93" t="b">
        <v>0</v>
      </c>
      <c r="R93" t="b">
        <v>0</v>
      </c>
      <c r="S93" t="s">
        <v>206</v>
      </c>
      <c r="T93" t="s">
        <v>2047</v>
      </c>
      <c r="U93" t="s">
        <v>2059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5"/>
        <v>258</v>
      </c>
      <c r="G94" s="7">
        <f t="shared" si="6"/>
        <v>2.5887500000000001</v>
      </c>
      <c r="H94" t="s">
        <v>20</v>
      </c>
      <c r="I94">
        <v>498</v>
      </c>
      <c r="K94" t="s">
        <v>98</v>
      </c>
      <c r="L94" t="s">
        <v>99</v>
      </c>
      <c r="M94">
        <v>1277269200</v>
      </c>
      <c r="N94" s="8">
        <f t="shared" si="7"/>
        <v>40352.208333333336</v>
      </c>
      <c r="O94">
        <v>1277355600</v>
      </c>
      <c r="P94" s="8">
        <f t="shared" si="8"/>
        <v>40353.208333333336</v>
      </c>
      <c r="Q94" t="b">
        <v>0</v>
      </c>
      <c r="R94" t="b">
        <v>1</v>
      </c>
      <c r="S94" t="s">
        <v>89</v>
      </c>
      <c r="T94" t="s">
        <v>2050</v>
      </c>
      <c r="U94" t="s">
        <v>2051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5"/>
        <v>60</v>
      </c>
      <c r="G95" s="7">
        <f t="shared" si="6"/>
        <v>0.60548713235294116</v>
      </c>
      <c r="H95" t="s">
        <v>74</v>
      </c>
      <c r="I95">
        <v>610</v>
      </c>
      <c r="K95" t="s">
        <v>21</v>
      </c>
      <c r="L95" t="s">
        <v>22</v>
      </c>
      <c r="M95">
        <v>1350709200</v>
      </c>
      <c r="N95" s="8">
        <f t="shared" si="7"/>
        <v>41202.208333333336</v>
      </c>
      <c r="O95">
        <v>1351054800</v>
      </c>
      <c r="P95" s="8">
        <f t="shared" si="8"/>
        <v>41206.208333333336</v>
      </c>
      <c r="Q95" t="b">
        <v>0</v>
      </c>
      <c r="R95" t="b">
        <v>1</v>
      </c>
      <c r="S95" t="s">
        <v>33</v>
      </c>
      <c r="T95" t="s">
        <v>2039</v>
      </c>
      <c r="U95" t="s">
        <v>2040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5"/>
        <v>303</v>
      </c>
      <c r="G96" s="7">
        <f t="shared" si="6"/>
        <v>3.036896551724138</v>
      </c>
      <c r="H96" t="s">
        <v>20</v>
      </c>
      <c r="I96">
        <v>180</v>
      </c>
      <c r="K96" t="s">
        <v>40</v>
      </c>
      <c r="L96" t="s">
        <v>41</v>
      </c>
      <c r="M96">
        <v>1554613200</v>
      </c>
      <c r="N96" s="8">
        <f t="shared" si="7"/>
        <v>43562.208333333328</v>
      </c>
      <c r="O96">
        <v>1555563600</v>
      </c>
      <c r="P96" s="8">
        <f t="shared" si="8"/>
        <v>43573.208333333328</v>
      </c>
      <c r="Q96" t="b">
        <v>0</v>
      </c>
      <c r="R96" t="b">
        <v>0</v>
      </c>
      <c r="S96" t="s">
        <v>28</v>
      </c>
      <c r="T96" t="s">
        <v>2037</v>
      </c>
      <c r="U96" t="s">
        <v>2038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5"/>
        <v>113</v>
      </c>
      <c r="G97" s="7">
        <f t="shared" si="6"/>
        <v>1.1299999999999999</v>
      </c>
      <c r="H97" t="s">
        <v>20</v>
      </c>
      <c r="I97">
        <v>27</v>
      </c>
      <c r="K97" t="s">
        <v>21</v>
      </c>
      <c r="L97" t="s">
        <v>22</v>
      </c>
      <c r="M97">
        <v>1571029200</v>
      </c>
      <c r="N97" s="8">
        <f t="shared" si="7"/>
        <v>43752.208333333328</v>
      </c>
      <c r="O97">
        <v>1571634000</v>
      </c>
      <c r="P97" s="8">
        <f t="shared" si="8"/>
        <v>43759.208333333328</v>
      </c>
      <c r="Q97" t="b">
        <v>0</v>
      </c>
      <c r="R97" t="b">
        <v>0</v>
      </c>
      <c r="S97" t="s">
        <v>42</v>
      </c>
      <c r="T97" t="s">
        <v>2041</v>
      </c>
      <c r="U97" t="s">
        <v>2042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5"/>
        <v>217</v>
      </c>
      <c r="G98" s="7">
        <f t="shared" si="6"/>
        <v>2.1737876614060259</v>
      </c>
      <c r="H98" t="s">
        <v>20</v>
      </c>
      <c r="I98">
        <v>2331</v>
      </c>
      <c r="K98" t="s">
        <v>21</v>
      </c>
      <c r="L98" t="s">
        <v>22</v>
      </c>
      <c r="M98">
        <v>1299736800</v>
      </c>
      <c r="N98" s="8">
        <f t="shared" si="7"/>
        <v>40612.25</v>
      </c>
      <c r="O98">
        <v>1300856400</v>
      </c>
      <c r="P98" s="8">
        <f t="shared" si="8"/>
        <v>40625.208333333336</v>
      </c>
      <c r="Q98" t="b">
        <v>0</v>
      </c>
      <c r="R98" t="b">
        <v>0</v>
      </c>
      <c r="S98" t="s">
        <v>33</v>
      </c>
      <c r="T98" t="s">
        <v>2039</v>
      </c>
      <c r="U98" t="s">
        <v>2040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5"/>
        <v>926</v>
      </c>
      <c r="G99" s="7">
        <f t="shared" si="6"/>
        <v>9.2669230769230762</v>
      </c>
      <c r="H99" t="s">
        <v>20</v>
      </c>
      <c r="I99">
        <v>113</v>
      </c>
      <c r="K99" t="s">
        <v>21</v>
      </c>
      <c r="L99" t="s">
        <v>22</v>
      </c>
      <c r="M99">
        <v>1435208400</v>
      </c>
      <c r="N99" s="8">
        <f t="shared" si="7"/>
        <v>42180.208333333328</v>
      </c>
      <c r="O99">
        <v>1439874000</v>
      </c>
      <c r="P99" s="8">
        <f t="shared" si="8"/>
        <v>42234.208333333328</v>
      </c>
      <c r="Q99" t="b">
        <v>0</v>
      </c>
      <c r="R99" t="b">
        <v>0</v>
      </c>
      <c r="S99" t="s">
        <v>17</v>
      </c>
      <c r="T99" t="s">
        <v>2033</v>
      </c>
      <c r="U99" t="s">
        <v>2034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5"/>
        <v>33</v>
      </c>
      <c r="G100" s="7">
        <f t="shared" si="6"/>
        <v>0.33692229038854804</v>
      </c>
      <c r="H100" t="s">
        <v>14</v>
      </c>
      <c r="I100">
        <v>1220</v>
      </c>
      <c r="K100" t="s">
        <v>26</v>
      </c>
      <c r="L100" t="s">
        <v>27</v>
      </c>
      <c r="M100">
        <v>1437973200</v>
      </c>
      <c r="N100" s="8">
        <f t="shared" si="7"/>
        <v>42212.208333333328</v>
      </c>
      <c r="O100">
        <v>1438318800</v>
      </c>
      <c r="P100" s="8">
        <f t="shared" si="8"/>
        <v>42216.208333333328</v>
      </c>
      <c r="Q100" t="b">
        <v>0</v>
      </c>
      <c r="R100" t="b">
        <v>0</v>
      </c>
      <c r="S100" t="s">
        <v>89</v>
      </c>
      <c r="T100" t="s">
        <v>2050</v>
      </c>
      <c r="U100" t="s">
        <v>2051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5"/>
        <v>196</v>
      </c>
      <c r="G101" s="7">
        <f t="shared" si="6"/>
        <v>1.9672368421052631</v>
      </c>
      <c r="H101" t="s">
        <v>20</v>
      </c>
      <c r="I101">
        <v>164</v>
      </c>
      <c r="K101" t="s">
        <v>21</v>
      </c>
      <c r="L101" t="s">
        <v>22</v>
      </c>
      <c r="M101">
        <v>1416895200</v>
      </c>
      <c r="N101" s="8">
        <f t="shared" si="7"/>
        <v>41968.25</v>
      </c>
      <c r="O101">
        <v>1419400800</v>
      </c>
      <c r="P101" s="8">
        <f t="shared" si="8"/>
        <v>41997.25</v>
      </c>
      <c r="Q101" t="b">
        <v>0</v>
      </c>
      <c r="R101" t="b">
        <v>0</v>
      </c>
      <c r="S101" t="s">
        <v>33</v>
      </c>
      <c r="T101" t="s">
        <v>2039</v>
      </c>
      <c r="U101" t="s">
        <v>2040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5"/>
        <v>1</v>
      </c>
      <c r="G102" s="7">
        <f t="shared" si="6"/>
        <v>0.01</v>
      </c>
      <c r="H102" t="s">
        <v>14</v>
      </c>
      <c r="I102">
        <v>1</v>
      </c>
      <c r="K102" t="s">
        <v>21</v>
      </c>
      <c r="L102" t="s">
        <v>22</v>
      </c>
      <c r="M102">
        <v>1319000400</v>
      </c>
      <c r="N102" s="8">
        <f t="shared" si="7"/>
        <v>40835.208333333336</v>
      </c>
      <c r="O102">
        <v>1320555600</v>
      </c>
      <c r="P102" s="8">
        <f t="shared" si="8"/>
        <v>40853.208333333336</v>
      </c>
      <c r="Q102" t="b">
        <v>0</v>
      </c>
      <c r="R102" t="b">
        <v>0</v>
      </c>
      <c r="S102" t="s">
        <v>33</v>
      </c>
      <c r="T102" t="s">
        <v>2039</v>
      </c>
      <c r="U102" t="s">
        <v>2040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5"/>
        <v>1021</v>
      </c>
      <c r="G103" s="7">
        <f t="shared" si="6"/>
        <v>10.214444444444444</v>
      </c>
      <c r="H103" t="s">
        <v>20</v>
      </c>
      <c r="I103">
        <v>164</v>
      </c>
      <c r="K103" t="s">
        <v>21</v>
      </c>
      <c r="L103" t="s">
        <v>22</v>
      </c>
      <c r="M103">
        <v>1424498400</v>
      </c>
      <c r="N103" s="8">
        <f t="shared" si="7"/>
        <v>42056.25</v>
      </c>
      <c r="O103">
        <v>1425103200</v>
      </c>
      <c r="P103" s="8">
        <f t="shared" si="8"/>
        <v>42063.25</v>
      </c>
      <c r="Q103" t="b">
        <v>0</v>
      </c>
      <c r="R103" t="b">
        <v>1</v>
      </c>
      <c r="S103" t="s">
        <v>50</v>
      </c>
      <c r="T103" t="s">
        <v>2035</v>
      </c>
      <c r="U103" t="s">
        <v>2043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5"/>
        <v>281</v>
      </c>
      <c r="G104" s="7">
        <f t="shared" si="6"/>
        <v>2.8167567567567566</v>
      </c>
      <c r="H104" t="s">
        <v>20</v>
      </c>
      <c r="I104">
        <v>336</v>
      </c>
      <c r="K104" t="s">
        <v>21</v>
      </c>
      <c r="L104" t="s">
        <v>22</v>
      </c>
      <c r="M104">
        <v>1526274000</v>
      </c>
      <c r="N104" s="8">
        <f t="shared" si="7"/>
        <v>43234.208333333328</v>
      </c>
      <c r="O104">
        <v>1526878800</v>
      </c>
      <c r="P104" s="8">
        <f t="shared" si="8"/>
        <v>43241.208333333328</v>
      </c>
      <c r="Q104" t="b">
        <v>0</v>
      </c>
      <c r="R104" t="b">
        <v>1</v>
      </c>
      <c r="S104" t="s">
        <v>65</v>
      </c>
      <c r="T104" t="s">
        <v>2037</v>
      </c>
      <c r="U104" t="s">
        <v>2046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5"/>
        <v>24</v>
      </c>
      <c r="G105" s="7">
        <f t="shared" si="6"/>
        <v>0.24610000000000001</v>
      </c>
      <c r="H105" t="s">
        <v>14</v>
      </c>
      <c r="I105">
        <v>37</v>
      </c>
      <c r="K105" t="s">
        <v>107</v>
      </c>
      <c r="L105" t="s">
        <v>108</v>
      </c>
      <c r="M105">
        <v>1287896400</v>
      </c>
      <c r="N105" s="8">
        <f t="shared" si="7"/>
        <v>40475.208333333336</v>
      </c>
      <c r="O105">
        <v>1288674000</v>
      </c>
      <c r="P105" s="8">
        <f t="shared" si="8"/>
        <v>40484.208333333336</v>
      </c>
      <c r="Q105" t="b">
        <v>0</v>
      </c>
      <c r="R105" t="b">
        <v>0</v>
      </c>
      <c r="S105" t="s">
        <v>50</v>
      </c>
      <c r="T105" t="s">
        <v>2035</v>
      </c>
      <c r="U105" t="s">
        <v>2043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5"/>
        <v>143</v>
      </c>
      <c r="G106" s="7">
        <f t="shared" si="6"/>
        <v>1.4314010067114094</v>
      </c>
      <c r="H106" t="s">
        <v>20</v>
      </c>
      <c r="I106">
        <v>1917</v>
      </c>
      <c r="K106" t="s">
        <v>21</v>
      </c>
      <c r="L106" t="s">
        <v>22</v>
      </c>
      <c r="M106">
        <v>1495515600</v>
      </c>
      <c r="N106" s="8">
        <f t="shared" si="7"/>
        <v>42878.208333333328</v>
      </c>
      <c r="O106">
        <v>1495602000</v>
      </c>
      <c r="P106" s="8">
        <f t="shared" si="8"/>
        <v>42879.208333333328</v>
      </c>
      <c r="Q106" t="b">
        <v>0</v>
      </c>
      <c r="R106" t="b">
        <v>0</v>
      </c>
      <c r="S106" t="s">
        <v>60</v>
      </c>
      <c r="T106" t="s">
        <v>2035</v>
      </c>
      <c r="U106" t="s">
        <v>2045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5"/>
        <v>144</v>
      </c>
      <c r="G107" s="7">
        <f t="shared" si="6"/>
        <v>1.4454411764705883</v>
      </c>
      <c r="H107" t="s">
        <v>20</v>
      </c>
      <c r="I107">
        <v>95</v>
      </c>
      <c r="K107" t="s">
        <v>21</v>
      </c>
      <c r="L107" t="s">
        <v>22</v>
      </c>
      <c r="M107">
        <v>1364878800</v>
      </c>
      <c r="N107" s="8">
        <f t="shared" si="7"/>
        <v>41366.208333333336</v>
      </c>
      <c r="O107">
        <v>1366434000</v>
      </c>
      <c r="P107" s="8">
        <f t="shared" si="8"/>
        <v>41384.208333333336</v>
      </c>
      <c r="Q107" t="b">
        <v>0</v>
      </c>
      <c r="R107" t="b">
        <v>0</v>
      </c>
      <c r="S107" t="s">
        <v>28</v>
      </c>
      <c r="T107" t="s">
        <v>2037</v>
      </c>
      <c r="U107" t="s">
        <v>2038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5"/>
        <v>359</v>
      </c>
      <c r="G108" s="7">
        <f t="shared" si="6"/>
        <v>3.5912820512820511</v>
      </c>
      <c r="H108" t="s">
        <v>20</v>
      </c>
      <c r="I108">
        <v>147</v>
      </c>
      <c r="K108" t="s">
        <v>21</v>
      </c>
      <c r="L108" t="s">
        <v>22</v>
      </c>
      <c r="M108">
        <v>1567918800</v>
      </c>
      <c r="N108" s="8">
        <f t="shared" si="7"/>
        <v>43716.208333333328</v>
      </c>
      <c r="O108">
        <v>1568350800</v>
      </c>
      <c r="P108" s="8">
        <f t="shared" si="8"/>
        <v>43721.208333333328</v>
      </c>
      <c r="Q108" t="b">
        <v>0</v>
      </c>
      <c r="R108" t="b">
        <v>0</v>
      </c>
      <c r="S108" t="s">
        <v>33</v>
      </c>
      <c r="T108" t="s">
        <v>2039</v>
      </c>
      <c r="U108" t="s">
        <v>2040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5"/>
        <v>186</v>
      </c>
      <c r="G109" s="7">
        <f t="shared" si="6"/>
        <v>1.8648571428571428</v>
      </c>
      <c r="H109" t="s">
        <v>20</v>
      </c>
      <c r="I109">
        <v>86</v>
      </c>
      <c r="K109" t="s">
        <v>21</v>
      </c>
      <c r="L109" t="s">
        <v>22</v>
      </c>
      <c r="M109">
        <v>1524459600</v>
      </c>
      <c r="N109" s="8">
        <f t="shared" si="7"/>
        <v>43213.208333333328</v>
      </c>
      <c r="O109">
        <v>1525928400</v>
      </c>
      <c r="P109" s="8">
        <f t="shared" si="8"/>
        <v>43230.208333333328</v>
      </c>
      <c r="Q109" t="b">
        <v>0</v>
      </c>
      <c r="R109" t="b">
        <v>1</v>
      </c>
      <c r="S109" t="s">
        <v>33</v>
      </c>
      <c r="T109" t="s">
        <v>2039</v>
      </c>
      <c r="U109" t="s">
        <v>2040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5"/>
        <v>595</v>
      </c>
      <c r="G110" s="7">
        <f t="shared" si="6"/>
        <v>5.9526666666666666</v>
      </c>
      <c r="H110" t="s">
        <v>20</v>
      </c>
      <c r="I110">
        <v>83</v>
      </c>
      <c r="K110" t="s">
        <v>21</v>
      </c>
      <c r="L110" t="s">
        <v>22</v>
      </c>
      <c r="M110">
        <v>1333688400</v>
      </c>
      <c r="N110" s="8">
        <f t="shared" si="7"/>
        <v>41005.208333333336</v>
      </c>
      <c r="O110">
        <v>1336885200</v>
      </c>
      <c r="P110" s="8">
        <f t="shared" si="8"/>
        <v>41042.208333333336</v>
      </c>
      <c r="Q110" t="b">
        <v>0</v>
      </c>
      <c r="R110" t="b">
        <v>0</v>
      </c>
      <c r="S110" t="s">
        <v>42</v>
      </c>
      <c r="T110" t="s">
        <v>2041</v>
      </c>
      <c r="U110" t="s">
        <v>2042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5"/>
        <v>59</v>
      </c>
      <c r="G111" s="7">
        <f t="shared" si="6"/>
        <v>0.5921153846153846</v>
      </c>
      <c r="H111" t="s">
        <v>14</v>
      </c>
      <c r="I111">
        <v>60</v>
      </c>
      <c r="K111" t="s">
        <v>21</v>
      </c>
      <c r="L111" t="s">
        <v>22</v>
      </c>
      <c r="M111">
        <v>1389506400</v>
      </c>
      <c r="N111" s="8">
        <f t="shared" si="7"/>
        <v>41651.25</v>
      </c>
      <c r="O111">
        <v>1389679200</v>
      </c>
      <c r="P111" s="8">
        <f t="shared" si="8"/>
        <v>41653.25</v>
      </c>
      <c r="Q111" t="b">
        <v>0</v>
      </c>
      <c r="R111" t="b">
        <v>0</v>
      </c>
      <c r="S111" t="s">
        <v>269</v>
      </c>
      <c r="T111" t="s">
        <v>2041</v>
      </c>
      <c r="U111" t="s">
        <v>2060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5"/>
        <v>14</v>
      </c>
      <c r="G112" s="7">
        <f t="shared" si="6"/>
        <v>0.14962780898876404</v>
      </c>
      <c r="H112" t="s">
        <v>14</v>
      </c>
      <c r="I112">
        <v>296</v>
      </c>
      <c r="K112" t="s">
        <v>21</v>
      </c>
      <c r="L112" t="s">
        <v>22</v>
      </c>
      <c r="M112">
        <v>1536642000</v>
      </c>
      <c r="N112" s="8">
        <f t="shared" si="7"/>
        <v>43354.208333333328</v>
      </c>
      <c r="O112">
        <v>1538283600</v>
      </c>
      <c r="P112" s="8">
        <f t="shared" si="8"/>
        <v>43373.208333333328</v>
      </c>
      <c r="Q112" t="b">
        <v>0</v>
      </c>
      <c r="R112" t="b">
        <v>0</v>
      </c>
      <c r="S112" t="s">
        <v>17</v>
      </c>
      <c r="T112" t="s">
        <v>2033</v>
      </c>
      <c r="U112" t="s">
        <v>2034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5"/>
        <v>119</v>
      </c>
      <c r="G113" s="7">
        <f t="shared" si="6"/>
        <v>1.1995602605863191</v>
      </c>
      <c r="H113" t="s">
        <v>20</v>
      </c>
      <c r="I113">
        <v>676</v>
      </c>
      <c r="K113" t="s">
        <v>21</v>
      </c>
      <c r="L113" t="s">
        <v>22</v>
      </c>
      <c r="M113">
        <v>1348290000</v>
      </c>
      <c r="N113" s="8">
        <f t="shared" si="7"/>
        <v>41174.208333333336</v>
      </c>
      <c r="O113">
        <v>1348808400</v>
      </c>
      <c r="P113" s="8">
        <f t="shared" si="8"/>
        <v>41180.208333333336</v>
      </c>
      <c r="Q113" t="b">
        <v>0</v>
      </c>
      <c r="R113" t="b">
        <v>0</v>
      </c>
      <c r="S113" t="s">
        <v>133</v>
      </c>
      <c r="T113" t="s">
        <v>2047</v>
      </c>
      <c r="U113" t="s">
        <v>2056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5"/>
        <v>268</v>
      </c>
      <c r="G114" s="7">
        <f t="shared" si="6"/>
        <v>2.6882978723404256</v>
      </c>
      <c r="H114" t="s">
        <v>20</v>
      </c>
      <c r="I114">
        <v>361</v>
      </c>
      <c r="K114" t="s">
        <v>26</v>
      </c>
      <c r="L114" t="s">
        <v>27</v>
      </c>
      <c r="M114">
        <v>1408856400</v>
      </c>
      <c r="N114" s="8">
        <f t="shared" si="7"/>
        <v>41875.208333333336</v>
      </c>
      <c r="O114">
        <v>1410152400</v>
      </c>
      <c r="P114" s="8">
        <f t="shared" si="8"/>
        <v>41890.208333333336</v>
      </c>
      <c r="Q114" t="b">
        <v>0</v>
      </c>
      <c r="R114" t="b">
        <v>0</v>
      </c>
      <c r="S114" t="s">
        <v>28</v>
      </c>
      <c r="T114" t="s">
        <v>2037</v>
      </c>
      <c r="U114" t="s">
        <v>2038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5"/>
        <v>376</v>
      </c>
      <c r="G115" s="7">
        <f t="shared" si="6"/>
        <v>3.7687878787878786</v>
      </c>
      <c r="H115" t="s">
        <v>20</v>
      </c>
      <c r="I115">
        <v>131</v>
      </c>
      <c r="K115" t="s">
        <v>21</v>
      </c>
      <c r="L115" t="s">
        <v>22</v>
      </c>
      <c r="M115">
        <v>1505192400</v>
      </c>
      <c r="N115" s="8">
        <f t="shared" si="7"/>
        <v>42990.208333333328</v>
      </c>
      <c r="O115">
        <v>1505797200</v>
      </c>
      <c r="P115" s="8">
        <f t="shared" si="8"/>
        <v>42997.208333333328</v>
      </c>
      <c r="Q115" t="b">
        <v>0</v>
      </c>
      <c r="R115" t="b">
        <v>0</v>
      </c>
      <c r="S115" t="s">
        <v>17</v>
      </c>
      <c r="T115" t="s">
        <v>2033</v>
      </c>
      <c r="U115" t="s">
        <v>2034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5"/>
        <v>727</v>
      </c>
      <c r="G116" s="7">
        <f t="shared" si="6"/>
        <v>7.2715789473684209</v>
      </c>
      <c r="H116" t="s">
        <v>20</v>
      </c>
      <c r="I116">
        <v>126</v>
      </c>
      <c r="K116" t="s">
        <v>21</v>
      </c>
      <c r="L116" t="s">
        <v>22</v>
      </c>
      <c r="M116">
        <v>1554786000</v>
      </c>
      <c r="N116" s="8">
        <f t="shared" si="7"/>
        <v>43564.208333333328</v>
      </c>
      <c r="O116">
        <v>1554872400</v>
      </c>
      <c r="P116" s="8">
        <f t="shared" si="8"/>
        <v>43565.208333333328</v>
      </c>
      <c r="Q116" t="b">
        <v>0</v>
      </c>
      <c r="R116" t="b">
        <v>1</v>
      </c>
      <c r="S116" t="s">
        <v>65</v>
      </c>
      <c r="T116" t="s">
        <v>2037</v>
      </c>
      <c r="U116" t="s">
        <v>2046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5"/>
        <v>87</v>
      </c>
      <c r="G117" s="7">
        <f t="shared" si="6"/>
        <v>0.87211757648470301</v>
      </c>
      <c r="H117" t="s">
        <v>14</v>
      </c>
      <c r="I117">
        <v>3304</v>
      </c>
      <c r="K117" t="s">
        <v>107</v>
      </c>
      <c r="L117" t="s">
        <v>108</v>
      </c>
      <c r="M117">
        <v>1510898400</v>
      </c>
      <c r="N117" s="8">
        <f t="shared" si="7"/>
        <v>43056.25</v>
      </c>
      <c r="O117">
        <v>1513922400</v>
      </c>
      <c r="P117" s="8">
        <f t="shared" si="8"/>
        <v>43091.25</v>
      </c>
      <c r="Q117" t="b">
        <v>0</v>
      </c>
      <c r="R117" t="b">
        <v>0</v>
      </c>
      <c r="S117" t="s">
        <v>119</v>
      </c>
      <c r="T117" t="s">
        <v>2047</v>
      </c>
      <c r="U117" t="s">
        <v>2053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5"/>
        <v>88</v>
      </c>
      <c r="G118" s="7">
        <f t="shared" si="6"/>
        <v>0.88</v>
      </c>
      <c r="H118" t="s">
        <v>14</v>
      </c>
      <c r="I118">
        <v>73</v>
      </c>
      <c r="K118" t="s">
        <v>21</v>
      </c>
      <c r="L118" t="s">
        <v>22</v>
      </c>
      <c r="M118">
        <v>1442552400</v>
      </c>
      <c r="N118" s="8">
        <f t="shared" si="7"/>
        <v>42265.208333333328</v>
      </c>
      <c r="O118">
        <v>1442638800</v>
      </c>
      <c r="P118" s="8">
        <f t="shared" si="8"/>
        <v>42266.208333333328</v>
      </c>
      <c r="Q118" t="b">
        <v>0</v>
      </c>
      <c r="R118" t="b">
        <v>0</v>
      </c>
      <c r="S118" t="s">
        <v>33</v>
      </c>
      <c r="T118" t="s">
        <v>2039</v>
      </c>
      <c r="U118" t="s">
        <v>2040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5"/>
        <v>173</v>
      </c>
      <c r="G119" s="7">
        <f t="shared" si="6"/>
        <v>1.7393877551020409</v>
      </c>
      <c r="H119" t="s">
        <v>20</v>
      </c>
      <c r="I119">
        <v>275</v>
      </c>
      <c r="K119" t="s">
        <v>21</v>
      </c>
      <c r="L119" t="s">
        <v>22</v>
      </c>
      <c r="M119">
        <v>1316667600</v>
      </c>
      <c r="N119" s="8">
        <f t="shared" si="7"/>
        <v>40808.208333333336</v>
      </c>
      <c r="O119">
        <v>1317186000</v>
      </c>
      <c r="P119" s="8">
        <f t="shared" si="8"/>
        <v>40814.208333333336</v>
      </c>
      <c r="Q119" t="b">
        <v>0</v>
      </c>
      <c r="R119" t="b">
        <v>0</v>
      </c>
      <c r="S119" t="s">
        <v>269</v>
      </c>
      <c r="T119" t="s">
        <v>2041</v>
      </c>
      <c r="U119" t="s">
        <v>2060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5"/>
        <v>117</v>
      </c>
      <c r="G120" s="7">
        <f t="shared" si="6"/>
        <v>1.1761111111111111</v>
      </c>
      <c r="H120" t="s">
        <v>20</v>
      </c>
      <c r="I120">
        <v>67</v>
      </c>
      <c r="K120" t="s">
        <v>21</v>
      </c>
      <c r="L120" t="s">
        <v>22</v>
      </c>
      <c r="M120">
        <v>1390716000</v>
      </c>
      <c r="N120" s="8">
        <f t="shared" si="7"/>
        <v>41665.25</v>
      </c>
      <c r="O120">
        <v>1391234400</v>
      </c>
      <c r="P120" s="8">
        <f t="shared" si="8"/>
        <v>41671.25</v>
      </c>
      <c r="Q120" t="b">
        <v>0</v>
      </c>
      <c r="R120" t="b">
        <v>0</v>
      </c>
      <c r="S120" t="s">
        <v>122</v>
      </c>
      <c r="T120" t="s">
        <v>2054</v>
      </c>
      <c r="U120" t="s">
        <v>2055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5"/>
        <v>214</v>
      </c>
      <c r="G121" s="7">
        <f t="shared" si="6"/>
        <v>2.1496</v>
      </c>
      <c r="H121" t="s">
        <v>20</v>
      </c>
      <c r="I121">
        <v>154</v>
      </c>
      <c r="K121" t="s">
        <v>21</v>
      </c>
      <c r="L121" t="s">
        <v>22</v>
      </c>
      <c r="M121">
        <v>1402894800</v>
      </c>
      <c r="N121" s="8">
        <f t="shared" si="7"/>
        <v>41806.208333333336</v>
      </c>
      <c r="O121">
        <v>1404363600</v>
      </c>
      <c r="P121" s="8">
        <f t="shared" si="8"/>
        <v>41823.208333333336</v>
      </c>
      <c r="Q121" t="b">
        <v>0</v>
      </c>
      <c r="R121" t="b">
        <v>1</v>
      </c>
      <c r="S121" t="s">
        <v>42</v>
      </c>
      <c r="T121" t="s">
        <v>2041</v>
      </c>
      <c r="U121" t="s">
        <v>2042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5"/>
        <v>149</v>
      </c>
      <c r="G122" s="7">
        <f t="shared" si="6"/>
        <v>1.4949667110519307</v>
      </c>
      <c r="H122" t="s">
        <v>20</v>
      </c>
      <c r="I122">
        <v>1782</v>
      </c>
      <c r="K122" t="s">
        <v>21</v>
      </c>
      <c r="L122" t="s">
        <v>22</v>
      </c>
      <c r="M122">
        <v>1429246800</v>
      </c>
      <c r="N122" s="8">
        <f t="shared" si="7"/>
        <v>42111.208333333328</v>
      </c>
      <c r="O122">
        <v>1429592400</v>
      </c>
      <c r="P122" s="8">
        <f t="shared" si="8"/>
        <v>42115.208333333328</v>
      </c>
      <c r="Q122" t="b">
        <v>0</v>
      </c>
      <c r="R122" t="b">
        <v>1</v>
      </c>
      <c r="S122" t="s">
        <v>292</v>
      </c>
      <c r="T122" t="s">
        <v>2050</v>
      </c>
      <c r="U122" t="s">
        <v>2061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5"/>
        <v>219</v>
      </c>
      <c r="G123" s="7">
        <f t="shared" si="6"/>
        <v>2.1933995584988963</v>
      </c>
      <c r="H123" t="s">
        <v>20</v>
      </c>
      <c r="I123">
        <v>903</v>
      </c>
      <c r="K123" t="s">
        <v>21</v>
      </c>
      <c r="L123" t="s">
        <v>22</v>
      </c>
      <c r="M123">
        <v>1412485200</v>
      </c>
      <c r="N123" s="8">
        <f t="shared" si="7"/>
        <v>41917.208333333336</v>
      </c>
      <c r="O123">
        <v>1413608400</v>
      </c>
      <c r="P123" s="8">
        <f t="shared" si="8"/>
        <v>41930.208333333336</v>
      </c>
      <c r="Q123" t="b">
        <v>0</v>
      </c>
      <c r="R123" t="b">
        <v>0</v>
      </c>
      <c r="S123" t="s">
        <v>89</v>
      </c>
      <c r="T123" t="s">
        <v>2050</v>
      </c>
      <c r="U123" t="s">
        <v>2051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5"/>
        <v>64</v>
      </c>
      <c r="G124" s="7">
        <f t="shared" si="6"/>
        <v>0.64367690058479532</v>
      </c>
      <c r="H124" t="s">
        <v>14</v>
      </c>
      <c r="I124">
        <v>3387</v>
      </c>
      <c r="K124" t="s">
        <v>21</v>
      </c>
      <c r="L124" t="s">
        <v>22</v>
      </c>
      <c r="M124">
        <v>1417068000</v>
      </c>
      <c r="N124" s="8">
        <f t="shared" si="7"/>
        <v>41970.25</v>
      </c>
      <c r="O124">
        <v>1419400800</v>
      </c>
      <c r="P124" s="8">
        <f t="shared" si="8"/>
        <v>41997.25</v>
      </c>
      <c r="Q124" t="b">
        <v>0</v>
      </c>
      <c r="R124" t="b">
        <v>0</v>
      </c>
      <c r="S124" t="s">
        <v>119</v>
      </c>
      <c r="T124" t="s">
        <v>2047</v>
      </c>
      <c r="U124" t="s">
        <v>2053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5"/>
        <v>18</v>
      </c>
      <c r="G125" s="7">
        <f t="shared" si="6"/>
        <v>0.18622397298818233</v>
      </c>
      <c r="H125" t="s">
        <v>14</v>
      </c>
      <c r="I125">
        <v>662</v>
      </c>
      <c r="K125" t="s">
        <v>15</v>
      </c>
      <c r="L125" t="s">
        <v>16</v>
      </c>
      <c r="M125">
        <v>1448344800</v>
      </c>
      <c r="N125" s="8">
        <f t="shared" si="7"/>
        <v>42332.25</v>
      </c>
      <c r="O125">
        <v>1448604000</v>
      </c>
      <c r="P125" s="8">
        <f t="shared" si="8"/>
        <v>42335.25</v>
      </c>
      <c r="Q125" t="b">
        <v>1</v>
      </c>
      <c r="R125" t="b">
        <v>0</v>
      </c>
      <c r="S125" t="s">
        <v>33</v>
      </c>
      <c r="T125" t="s">
        <v>2039</v>
      </c>
      <c r="U125" t="s">
        <v>2040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5"/>
        <v>367</v>
      </c>
      <c r="G126" s="7">
        <f t="shared" si="6"/>
        <v>3.6776923076923076</v>
      </c>
      <c r="H126" t="s">
        <v>20</v>
      </c>
      <c r="I126">
        <v>94</v>
      </c>
      <c r="K126" t="s">
        <v>107</v>
      </c>
      <c r="L126" t="s">
        <v>108</v>
      </c>
      <c r="M126">
        <v>1557723600</v>
      </c>
      <c r="N126" s="8">
        <f t="shared" si="7"/>
        <v>43598.208333333328</v>
      </c>
      <c r="O126">
        <v>1562302800</v>
      </c>
      <c r="P126" s="8">
        <f t="shared" si="8"/>
        <v>43651.208333333328</v>
      </c>
      <c r="Q126" t="b">
        <v>0</v>
      </c>
      <c r="R126" t="b">
        <v>0</v>
      </c>
      <c r="S126" t="s">
        <v>122</v>
      </c>
      <c r="T126" t="s">
        <v>2054</v>
      </c>
      <c r="U126" t="s">
        <v>2055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5"/>
        <v>159</v>
      </c>
      <c r="G127" s="7">
        <f t="shared" si="6"/>
        <v>1.5990566037735849</v>
      </c>
      <c r="H127" t="s">
        <v>20</v>
      </c>
      <c r="I127">
        <v>180</v>
      </c>
      <c r="K127" t="s">
        <v>21</v>
      </c>
      <c r="L127" t="s">
        <v>22</v>
      </c>
      <c r="M127">
        <v>1537333200</v>
      </c>
      <c r="N127" s="8">
        <f t="shared" si="7"/>
        <v>43362.208333333328</v>
      </c>
      <c r="O127">
        <v>1537678800</v>
      </c>
      <c r="P127" s="8">
        <f t="shared" si="8"/>
        <v>43366.208333333328</v>
      </c>
      <c r="Q127" t="b">
        <v>0</v>
      </c>
      <c r="R127" t="b">
        <v>0</v>
      </c>
      <c r="S127" t="s">
        <v>33</v>
      </c>
      <c r="T127" t="s">
        <v>2039</v>
      </c>
      <c r="U127" t="s">
        <v>2040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5"/>
        <v>38</v>
      </c>
      <c r="G128" s="7">
        <f t="shared" si="6"/>
        <v>0.38633185349611543</v>
      </c>
      <c r="H128" t="s">
        <v>14</v>
      </c>
      <c r="I128">
        <v>774</v>
      </c>
      <c r="K128" t="s">
        <v>21</v>
      </c>
      <c r="L128" t="s">
        <v>22</v>
      </c>
      <c r="M128">
        <v>1471150800</v>
      </c>
      <c r="N128" s="8">
        <f t="shared" si="7"/>
        <v>42596.208333333328</v>
      </c>
      <c r="O128">
        <v>1473570000</v>
      </c>
      <c r="P128" s="8">
        <f t="shared" si="8"/>
        <v>42624.208333333328</v>
      </c>
      <c r="Q128" t="b">
        <v>0</v>
      </c>
      <c r="R128" t="b">
        <v>1</v>
      </c>
      <c r="S128" t="s">
        <v>33</v>
      </c>
      <c r="T128" t="s">
        <v>2039</v>
      </c>
      <c r="U128" t="s">
        <v>2040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5"/>
        <v>51</v>
      </c>
      <c r="G129" s="7">
        <f t="shared" si="6"/>
        <v>0.51421511627906979</v>
      </c>
      <c r="H129" t="s">
        <v>14</v>
      </c>
      <c r="I129">
        <v>672</v>
      </c>
      <c r="K129" t="s">
        <v>15</v>
      </c>
      <c r="L129" t="s">
        <v>16</v>
      </c>
      <c r="M129">
        <v>1273640400</v>
      </c>
      <c r="N129" s="8">
        <f t="shared" si="7"/>
        <v>40310.208333333336</v>
      </c>
      <c r="O129">
        <v>1273899600</v>
      </c>
      <c r="P129" s="8">
        <f t="shared" si="8"/>
        <v>40313.208333333336</v>
      </c>
      <c r="Q129" t="b">
        <v>0</v>
      </c>
      <c r="R129" t="b">
        <v>0</v>
      </c>
      <c r="S129" t="s">
        <v>33</v>
      </c>
      <c r="T129" t="s">
        <v>2039</v>
      </c>
      <c r="U129" t="s">
        <v>2040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ref="F130:F193" si="9">INT(G130*100)</f>
        <v>60</v>
      </c>
      <c r="G130" s="7">
        <f t="shared" si="6"/>
        <v>0.60334277620396604</v>
      </c>
      <c r="H130" t="s">
        <v>74</v>
      </c>
      <c r="I130">
        <v>532</v>
      </c>
      <c r="K130" t="s">
        <v>21</v>
      </c>
      <c r="L130" t="s">
        <v>22</v>
      </c>
      <c r="M130">
        <v>1282885200</v>
      </c>
      <c r="N130" s="8">
        <f t="shared" si="7"/>
        <v>40417.208333333336</v>
      </c>
      <c r="O130">
        <v>1284008400</v>
      </c>
      <c r="P130" s="8">
        <f t="shared" si="8"/>
        <v>40430.208333333336</v>
      </c>
      <c r="Q130" t="b">
        <v>0</v>
      </c>
      <c r="R130" t="b">
        <v>0</v>
      </c>
      <c r="S130" t="s">
        <v>23</v>
      </c>
      <c r="T130" t="s">
        <v>2035</v>
      </c>
      <c r="U130" t="s">
        <v>2036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9"/>
        <v>3</v>
      </c>
      <c r="G131" s="7">
        <f t="shared" ref="G131:G194" si="10">E131/D131</f>
        <v>3.2026936026936029E-2</v>
      </c>
      <c r="H131" t="s">
        <v>74</v>
      </c>
      <c r="I131">
        <v>55</v>
      </c>
      <c r="K131" t="s">
        <v>26</v>
      </c>
      <c r="L131" t="s">
        <v>27</v>
      </c>
      <c r="M131">
        <v>1422943200</v>
      </c>
      <c r="N131" s="8">
        <f t="shared" ref="N131:N194" si="11">(((M131/60)/60)/24)+DATE(1970,1,1)</f>
        <v>42038.25</v>
      </c>
      <c r="O131">
        <v>1425103200</v>
      </c>
      <c r="P131" s="8">
        <f t="shared" ref="P131:P194" si="12">(((O131/60)/60)/24+DATE(1970,1,1))</f>
        <v>42063.25</v>
      </c>
      <c r="Q131" t="b">
        <v>0</v>
      </c>
      <c r="R131" t="b">
        <v>0</v>
      </c>
      <c r="S131" t="s">
        <v>17</v>
      </c>
      <c r="T131" t="s">
        <v>2033</v>
      </c>
      <c r="U131" t="s">
        <v>2034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9"/>
        <v>155</v>
      </c>
      <c r="G132" s="7">
        <f t="shared" si="10"/>
        <v>1.5546875</v>
      </c>
      <c r="H132" t="s">
        <v>20</v>
      </c>
      <c r="I132">
        <v>533</v>
      </c>
      <c r="K132" t="s">
        <v>36</v>
      </c>
      <c r="L132" t="s">
        <v>37</v>
      </c>
      <c r="M132">
        <v>1319605200</v>
      </c>
      <c r="N132" s="8">
        <f t="shared" si="11"/>
        <v>40842.208333333336</v>
      </c>
      <c r="O132">
        <v>1320991200</v>
      </c>
      <c r="P132" s="8">
        <f t="shared" si="12"/>
        <v>40858.25</v>
      </c>
      <c r="Q132" t="b">
        <v>0</v>
      </c>
      <c r="R132" t="b">
        <v>0</v>
      </c>
      <c r="S132" t="s">
        <v>53</v>
      </c>
      <c r="T132" t="s">
        <v>2041</v>
      </c>
      <c r="U132" t="s">
        <v>2044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9"/>
        <v>100</v>
      </c>
      <c r="G133" s="7">
        <f t="shared" si="10"/>
        <v>1.0085974499089254</v>
      </c>
      <c r="H133" t="s">
        <v>20</v>
      </c>
      <c r="I133">
        <v>2443</v>
      </c>
      <c r="K133" t="s">
        <v>40</v>
      </c>
      <c r="L133" t="s">
        <v>41</v>
      </c>
      <c r="M133">
        <v>1385704800</v>
      </c>
      <c r="N133" s="8">
        <f t="shared" si="11"/>
        <v>41607.25</v>
      </c>
      <c r="O133">
        <v>1386828000</v>
      </c>
      <c r="P133" s="8">
        <f t="shared" si="12"/>
        <v>41620.25</v>
      </c>
      <c r="Q133" t="b">
        <v>0</v>
      </c>
      <c r="R133" t="b">
        <v>0</v>
      </c>
      <c r="S133" t="s">
        <v>28</v>
      </c>
      <c r="T133" t="s">
        <v>2037</v>
      </c>
      <c r="U133" t="s">
        <v>2038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9"/>
        <v>116</v>
      </c>
      <c r="G134" s="7">
        <f t="shared" si="10"/>
        <v>1.1618181818181819</v>
      </c>
      <c r="H134" t="s">
        <v>20</v>
      </c>
      <c r="I134">
        <v>89</v>
      </c>
      <c r="K134" t="s">
        <v>21</v>
      </c>
      <c r="L134" t="s">
        <v>22</v>
      </c>
      <c r="M134">
        <v>1515736800</v>
      </c>
      <c r="N134" s="8">
        <f t="shared" si="11"/>
        <v>43112.25</v>
      </c>
      <c r="O134">
        <v>1517119200</v>
      </c>
      <c r="P134" s="8">
        <f t="shared" si="12"/>
        <v>43128.25</v>
      </c>
      <c r="Q134" t="b">
        <v>0</v>
      </c>
      <c r="R134" t="b">
        <v>1</v>
      </c>
      <c r="S134" t="s">
        <v>33</v>
      </c>
      <c r="T134" t="s">
        <v>2039</v>
      </c>
      <c r="U134" t="s">
        <v>2040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9"/>
        <v>310</v>
      </c>
      <c r="G135" s="7">
        <f t="shared" si="10"/>
        <v>3.1077777777777778</v>
      </c>
      <c r="H135" t="s">
        <v>20</v>
      </c>
      <c r="I135">
        <v>159</v>
      </c>
      <c r="K135" t="s">
        <v>21</v>
      </c>
      <c r="L135" t="s">
        <v>22</v>
      </c>
      <c r="M135">
        <v>1313125200</v>
      </c>
      <c r="N135" s="8">
        <f t="shared" si="11"/>
        <v>40767.208333333336</v>
      </c>
      <c r="O135">
        <v>1315026000</v>
      </c>
      <c r="P135" s="8">
        <f t="shared" si="12"/>
        <v>40789.208333333336</v>
      </c>
      <c r="Q135" t="b">
        <v>0</v>
      </c>
      <c r="R135" t="b">
        <v>0</v>
      </c>
      <c r="S135" t="s">
        <v>319</v>
      </c>
      <c r="T135" t="s">
        <v>2035</v>
      </c>
      <c r="U135" t="s">
        <v>2062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9"/>
        <v>89</v>
      </c>
      <c r="G136" s="7">
        <f t="shared" si="10"/>
        <v>0.89736683417085428</v>
      </c>
      <c r="H136" t="s">
        <v>14</v>
      </c>
      <c r="I136">
        <v>940</v>
      </c>
      <c r="K136" t="s">
        <v>98</v>
      </c>
      <c r="L136" t="s">
        <v>99</v>
      </c>
      <c r="M136">
        <v>1308459600</v>
      </c>
      <c r="N136" s="8">
        <f t="shared" si="11"/>
        <v>40713.208333333336</v>
      </c>
      <c r="O136">
        <v>1312693200</v>
      </c>
      <c r="P136" s="8">
        <f t="shared" si="12"/>
        <v>40762.208333333336</v>
      </c>
      <c r="Q136" t="b">
        <v>0</v>
      </c>
      <c r="R136" t="b">
        <v>1</v>
      </c>
      <c r="S136" t="s">
        <v>42</v>
      </c>
      <c r="T136" t="s">
        <v>2041</v>
      </c>
      <c r="U136" t="s">
        <v>2042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9"/>
        <v>71</v>
      </c>
      <c r="G137" s="7">
        <f t="shared" si="10"/>
        <v>0.71272727272727276</v>
      </c>
      <c r="H137" t="s">
        <v>14</v>
      </c>
      <c r="I137">
        <v>117</v>
      </c>
      <c r="K137" t="s">
        <v>21</v>
      </c>
      <c r="L137" t="s">
        <v>22</v>
      </c>
      <c r="M137">
        <v>1362636000</v>
      </c>
      <c r="N137" s="8">
        <f t="shared" si="11"/>
        <v>41340.25</v>
      </c>
      <c r="O137">
        <v>1363064400</v>
      </c>
      <c r="P137" s="8">
        <f t="shared" si="12"/>
        <v>41345.208333333336</v>
      </c>
      <c r="Q137" t="b">
        <v>0</v>
      </c>
      <c r="R137" t="b">
        <v>1</v>
      </c>
      <c r="S137" t="s">
        <v>33</v>
      </c>
      <c r="T137" t="s">
        <v>2039</v>
      </c>
      <c r="U137" t="s">
        <v>2040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9"/>
        <v>3</v>
      </c>
      <c r="G138" s="7">
        <f t="shared" si="10"/>
        <v>3.2862318840579711E-2</v>
      </c>
      <c r="H138" t="s">
        <v>74</v>
      </c>
      <c r="I138">
        <v>58</v>
      </c>
      <c r="K138" t="s">
        <v>21</v>
      </c>
      <c r="L138" t="s">
        <v>22</v>
      </c>
      <c r="M138">
        <v>1402117200</v>
      </c>
      <c r="N138" s="8">
        <f t="shared" si="11"/>
        <v>41797.208333333336</v>
      </c>
      <c r="O138">
        <v>1403154000</v>
      </c>
      <c r="P138" s="8">
        <f t="shared" si="12"/>
        <v>41809.208333333336</v>
      </c>
      <c r="Q138" t="b">
        <v>0</v>
      </c>
      <c r="R138" t="b">
        <v>1</v>
      </c>
      <c r="S138" t="s">
        <v>53</v>
      </c>
      <c r="T138" t="s">
        <v>2041</v>
      </c>
      <c r="U138" t="s">
        <v>2044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9"/>
        <v>261</v>
      </c>
      <c r="G139" s="7">
        <f t="shared" si="10"/>
        <v>2.617777777777778</v>
      </c>
      <c r="H139" t="s">
        <v>20</v>
      </c>
      <c r="I139">
        <v>50</v>
      </c>
      <c r="K139" t="s">
        <v>21</v>
      </c>
      <c r="L139" t="s">
        <v>22</v>
      </c>
      <c r="M139">
        <v>1286341200</v>
      </c>
      <c r="N139" s="8">
        <f t="shared" si="11"/>
        <v>40457.208333333336</v>
      </c>
      <c r="O139">
        <v>1286859600</v>
      </c>
      <c r="P139" s="8">
        <f t="shared" si="12"/>
        <v>40463.208333333336</v>
      </c>
      <c r="Q139" t="b">
        <v>0</v>
      </c>
      <c r="R139" t="b">
        <v>0</v>
      </c>
      <c r="S139" t="s">
        <v>68</v>
      </c>
      <c r="T139" t="s">
        <v>2047</v>
      </c>
      <c r="U139" t="s">
        <v>2048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9"/>
        <v>96</v>
      </c>
      <c r="G140" s="7">
        <f t="shared" si="10"/>
        <v>0.96</v>
      </c>
      <c r="H140" t="s">
        <v>14</v>
      </c>
      <c r="I140">
        <v>115</v>
      </c>
      <c r="K140" t="s">
        <v>21</v>
      </c>
      <c r="L140" t="s">
        <v>22</v>
      </c>
      <c r="M140">
        <v>1348808400</v>
      </c>
      <c r="N140" s="8">
        <f t="shared" si="11"/>
        <v>41180.208333333336</v>
      </c>
      <c r="O140">
        <v>1349326800</v>
      </c>
      <c r="P140" s="8">
        <f t="shared" si="12"/>
        <v>41186.208333333336</v>
      </c>
      <c r="Q140" t="b">
        <v>0</v>
      </c>
      <c r="R140" t="b">
        <v>0</v>
      </c>
      <c r="S140" t="s">
        <v>292</v>
      </c>
      <c r="T140" t="s">
        <v>2050</v>
      </c>
      <c r="U140" t="s">
        <v>2061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9"/>
        <v>20</v>
      </c>
      <c r="G141" s="7">
        <f t="shared" si="10"/>
        <v>0.20896851248642778</v>
      </c>
      <c r="H141" t="s">
        <v>14</v>
      </c>
      <c r="I141">
        <v>326</v>
      </c>
      <c r="K141" t="s">
        <v>21</v>
      </c>
      <c r="L141" t="s">
        <v>22</v>
      </c>
      <c r="M141">
        <v>1429592400</v>
      </c>
      <c r="N141" s="8">
        <f t="shared" si="11"/>
        <v>42115.208333333328</v>
      </c>
      <c r="O141">
        <v>1430974800</v>
      </c>
      <c r="P141" s="8">
        <f t="shared" si="12"/>
        <v>42131.208333333328</v>
      </c>
      <c r="Q141" t="b">
        <v>0</v>
      </c>
      <c r="R141" t="b">
        <v>1</v>
      </c>
      <c r="S141" t="s">
        <v>65</v>
      </c>
      <c r="T141" t="s">
        <v>2037</v>
      </c>
      <c r="U141" t="s">
        <v>2046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9"/>
        <v>223</v>
      </c>
      <c r="G142" s="7">
        <f t="shared" si="10"/>
        <v>2.2316363636363636</v>
      </c>
      <c r="H142" t="s">
        <v>20</v>
      </c>
      <c r="I142">
        <v>186</v>
      </c>
      <c r="K142" t="s">
        <v>21</v>
      </c>
      <c r="L142" t="s">
        <v>22</v>
      </c>
      <c r="M142">
        <v>1519538400</v>
      </c>
      <c r="N142" s="8">
        <f t="shared" si="11"/>
        <v>43156.25</v>
      </c>
      <c r="O142">
        <v>1519970400</v>
      </c>
      <c r="P142" s="8">
        <f t="shared" si="12"/>
        <v>43161.25</v>
      </c>
      <c r="Q142" t="b">
        <v>0</v>
      </c>
      <c r="R142" t="b">
        <v>0</v>
      </c>
      <c r="S142" t="s">
        <v>42</v>
      </c>
      <c r="T142" t="s">
        <v>2041</v>
      </c>
      <c r="U142" t="s">
        <v>2042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9"/>
        <v>101</v>
      </c>
      <c r="G143" s="7">
        <f t="shared" si="10"/>
        <v>1.0159097978227061</v>
      </c>
      <c r="H143" t="s">
        <v>20</v>
      </c>
      <c r="I143">
        <v>1071</v>
      </c>
      <c r="K143" t="s">
        <v>21</v>
      </c>
      <c r="L143" t="s">
        <v>22</v>
      </c>
      <c r="M143">
        <v>1434085200</v>
      </c>
      <c r="N143" s="8">
        <f t="shared" si="11"/>
        <v>42167.208333333328</v>
      </c>
      <c r="O143">
        <v>1434603600</v>
      </c>
      <c r="P143" s="8">
        <f t="shared" si="12"/>
        <v>42173.208333333328</v>
      </c>
      <c r="Q143" t="b">
        <v>0</v>
      </c>
      <c r="R143" t="b">
        <v>0</v>
      </c>
      <c r="S143" t="s">
        <v>28</v>
      </c>
      <c r="T143" t="s">
        <v>2037</v>
      </c>
      <c r="U143" t="s">
        <v>2038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9"/>
        <v>230</v>
      </c>
      <c r="G144" s="7">
        <f t="shared" si="10"/>
        <v>2.3003999999999998</v>
      </c>
      <c r="H144" t="s">
        <v>20</v>
      </c>
      <c r="I144">
        <v>117</v>
      </c>
      <c r="K144" t="s">
        <v>21</v>
      </c>
      <c r="L144" t="s">
        <v>22</v>
      </c>
      <c r="M144">
        <v>1333688400</v>
      </c>
      <c r="N144" s="8">
        <f t="shared" si="11"/>
        <v>41005.208333333336</v>
      </c>
      <c r="O144">
        <v>1337230800</v>
      </c>
      <c r="P144" s="8">
        <f t="shared" si="12"/>
        <v>41046.208333333336</v>
      </c>
      <c r="Q144" t="b">
        <v>0</v>
      </c>
      <c r="R144" t="b">
        <v>0</v>
      </c>
      <c r="S144" t="s">
        <v>28</v>
      </c>
      <c r="T144" t="s">
        <v>2037</v>
      </c>
      <c r="U144" t="s">
        <v>2038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9"/>
        <v>135</v>
      </c>
      <c r="G145" s="7">
        <f t="shared" si="10"/>
        <v>1.355925925925926</v>
      </c>
      <c r="H145" t="s">
        <v>20</v>
      </c>
      <c r="I145">
        <v>70</v>
      </c>
      <c r="K145" t="s">
        <v>21</v>
      </c>
      <c r="L145" t="s">
        <v>22</v>
      </c>
      <c r="M145">
        <v>1277701200</v>
      </c>
      <c r="N145" s="8">
        <f t="shared" si="11"/>
        <v>40357.208333333336</v>
      </c>
      <c r="O145">
        <v>1279429200</v>
      </c>
      <c r="P145" s="8">
        <f t="shared" si="12"/>
        <v>40377.208333333336</v>
      </c>
      <c r="Q145" t="b">
        <v>0</v>
      </c>
      <c r="R145" t="b">
        <v>0</v>
      </c>
      <c r="S145" t="s">
        <v>60</v>
      </c>
      <c r="T145" t="s">
        <v>2035</v>
      </c>
      <c r="U145" t="s">
        <v>2045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9"/>
        <v>129</v>
      </c>
      <c r="G146" s="7">
        <f t="shared" si="10"/>
        <v>1.2909999999999999</v>
      </c>
      <c r="H146" t="s">
        <v>20</v>
      </c>
      <c r="I146">
        <v>135</v>
      </c>
      <c r="K146" t="s">
        <v>21</v>
      </c>
      <c r="L146" t="s">
        <v>22</v>
      </c>
      <c r="M146">
        <v>1560747600</v>
      </c>
      <c r="N146" s="8">
        <f t="shared" si="11"/>
        <v>43633.208333333328</v>
      </c>
      <c r="O146">
        <v>1561438800</v>
      </c>
      <c r="P146" s="8">
        <f t="shared" si="12"/>
        <v>43641.208333333328</v>
      </c>
      <c r="Q146" t="b">
        <v>0</v>
      </c>
      <c r="R146" t="b">
        <v>0</v>
      </c>
      <c r="S146" t="s">
        <v>33</v>
      </c>
      <c r="T146" t="s">
        <v>2039</v>
      </c>
      <c r="U146" t="s">
        <v>2040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9"/>
        <v>236</v>
      </c>
      <c r="G147" s="7">
        <f t="shared" si="10"/>
        <v>2.3651200000000001</v>
      </c>
      <c r="H147" t="s">
        <v>20</v>
      </c>
      <c r="I147">
        <v>768</v>
      </c>
      <c r="K147" t="s">
        <v>98</v>
      </c>
      <c r="L147" t="s">
        <v>99</v>
      </c>
      <c r="M147">
        <v>1410066000</v>
      </c>
      <c r="N147" s="8">
        <f t="shared" si="11"/>
        <v>41889.208333333336</v>
      </c>
      <c r="O147">
        <v>1410498000</v>
      </c>
      <c r="P147" s="8">
        <f t="shared" si="12"/>
        <v>41894.208333333336</v>
      </c>
      <c r="Q147" t="b">
        <v>0</v>
      </c>
      <c r="R147" t="b">
        <v>0</v>
      </c>
      <c r="S147" t="s">
        <v>65</v>
      </c>
      <c r="T147" t="s">
        <v>2037</v>
      </c>
      <c r="U147" t="s">
        <v>2046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9"/>
        <v>17</v>
      </c>
      <c r="G148" s="7">
        <f t="shared" si="10"/>
        <v>0.17249999999999999</v>
      </c>
      <c r="H148" t="s">
        <v>74</v>
      </c>
      <c r="I148">
        <v>51</v>
      </c>
      <c r="K148" t="s">
        <v>21</v>
      </c>
      <c r="L148" t="s">
        <v>22</v>
      </c>
      <c r="M148">
        <v>1320732000</v>
      </c>
      <c r="N148" s="8">
        <f t="shared" si="11"/>
        <v>40855.25</v>
      </c>
      <c r="O148">
        <v>1322460000</v>
      </c>
      <c r="P148" s="8">
        <f t="shared" si="12"/>
        <v>40875.25</v>
      </c>
      <c r="Q148" t="b">
        <v>0</v>
      </c>
      <c r="R148" t="b">
        <v>0</v>
      </c>
      <c r="S148" t="s">
        <v>33</v>
      </c>
      <c r="T148" t="s">
        <v>2039</v>
      </c>
      <c r="U148" t="s">
        <v>2040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9"/>
        <v>112</v>
      </c>
      <c r="G149" s="7">
        <f t="shared" si="10"/>
        <v>1.1249397590361445</v>
      </c>
      <c r="H149" t="s">
        <v>20</v>
      </c>
      <c r="I149">
        <v>199</v>
      </c>
      <c r="K149" t="s">
        <v>21</v>
      </c>
      <c r="L149" t="s">
        <v>22</v>
      </c>
      <c r="M149">
        <v>1465794000</v>
      </c>
      <c r="N149" s="8">
        <f t="shared" si="11"/>
        <v>42534.208333333328</v>
      </c>
      <c r="O149">
        <v>1466312400</v>
      </c>
      <c r="P149" s="8">
        <f t="shared" si="12"/>
        <v>42540.208333333328</v>
      </c>
      <c r="Q149" t="b">
        <v>0</v>
      </c>
      <c r="R149" t="b">
        <v>1</v>
      </c>
      <c r="S149" t="s">
        <v>33</v>
      </c>
      <c r="T149" t="s">
        <v>2039</v>
      </c>
      <c r="U149" t="s">
        <v>2040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9"/>
        <v>121</v>
      </c>
      <c r="G150" s="7">
        <f t="shared" si="10"/>
        <v>1.2102150537634409</v>
      </c>
      <c r="H150" t="s">
        <v>20</v>
      </c>
      <c r="I150">
        <v>107</v>
      </c>
      <c r="K150" t="s">
        <v>21</v>
      </c>
      <c r="L150" t="s">
        <v>22</v>
      </c>
      <c r="M150">
        <v>1500958800</v>
      </c>
      <c r="N150" s="8">
        <f t="shared" si="11"/>
        <v>42941.208333333328</v>
      </c>
      <c r="O150">
        <v>1501736400</v>
      </c>
      <c r="P150" s="8">
        <f t="shared" si="12"/>
        <v>42950.208333333328</v>
      </c>
      <c r="Q150" t="b">
        <v>0</v>
      </c>
      <c r="R150" t="b">
        <v>0</v>
      </c>
      <c r="S150" t="s">
        <v>65</v>
      </c>
      <c r="T150" t="s">
        <v>2037</v>
      </c>
      <c r="U150" t="s">
        <v>2046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9"/>
        <v>219</v>
      </c>
      <c r="G151" s="7">
        <f t="shared" si="10"/>
        <v>2.1987096774193549</v>
      </c>
      <c r="H151" t="s">
        <v>20</v>
      </c>
      <c r="I151">
        <v>195</v>
      </c>
      <c r="K151" t="s">
        <v>21</v>
      </c>
      <c r="L151" t="s">
        <v>22</v>
      </c>
      <c r="M151">
        <v>1357020000</v>
      </c>
      <c r="N151" s="8">
        <f t="shared" si="11"/>
        <v>41275.25</v>
      </c>
      <c r="O151">
        <v>1361512800</v>
      </c>
      <c r="P151" s="8">
        <f t="shared" si="12"/>
        <v>41327.25</v>
      </c>
      <c r="Q151" t="b">
        <v>0</v>
      </c>
      <c r="R151" t="b">
        <v>0</v>
      </c>
      <c r="S151" t="s">
        <v>60</v>
      </c>
      <c r="T151" t="s">
        <v>2035</v>
      </c>
      <c r="U151" t="s">
        <v>2045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9"/>
        <v>1</v>
      </c>
      <c r="G152" s="7">
        <f t="shared" si="10"/>
        <v>0.01</v>
      </c>
      <c r="H152" t="s">
        <v>14</v>
      </c>
      <c r="I152">
        <v>1</v>
      </c>
      <c r="K152" t="s">
        <v>21</v>
      </c>
      <c r="L152" t="s">
        <v>22</v>
      </c>
      <c r="M152">
        <v>1544940000</v>
      </c>
      <c r="N152" s="8">
        <f t="shared" si="11"/>
        <v>43450.25</v>
      </c>
      <c r="O152">
        <v>1545026400</v>
      </c>
      <c r="P152" s="8">
        <f t="shared" si="12"/>
        <v>43451.25</v>
      </c>
      <c r="Q152" t="b">
        <v>0</v>
      </c>
      <c r="R152" t="b">
        <v>0</v>
      </c>
      <c r="S152" t="s">
        <v>23</v>
      </c>
      <c r="T152" t="s">
        <v>2035</v>
      </c>
      <c r="U152" t="s">
        <v>2036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9"/>
        <v>64</v>
      </c>
      <c r="G153" s="7">
        <f t="shared" si="10"/>
        <v>0.64166909620991253</v>
      </c>
      <c r="H153" t="s">
        <v>14</v>
      </c>
      <c r="I153">
        <v>1467</v>
      </c>
      <c r="K153" t="s">
        <v>21</v>
      </c>
      <c r="L153" t="s">
        <v>22</v>
      </c>
      <c r="M153">
        <v>1402290000</v>
      </c>
      <c r="N153" s="8">
        <f t="shared" si="11"/>
        <v>41799.208333333336</v>
      </c>
      <c r="O153">
        <v>1406696400</v>
      </c>
      <c r="P153" s="8">
        <f t="shared" si="12"/>
        <v>41850.208333333336</v>
      </c>
      <c r="Q153" t="b">
        <v>0</v>
      </c>
      <c r="R153" t="b">
        <v>0</v>
      </c>
      <c r="S153" t="s">
        <v>50</v>
      </c>
      <c r="T153" t="s">
        <v>2035</v>
      </c>
      <c r="U153" t="s">
        <v>2043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9"/>
        <v>423</v>
      </c>
      <c r="G154" s="7">
        <f t="shared" si="10"/>
        <v>4.2306746987951804</v>
      </c>
      <c r="H154" t="s">
        <v>20</v>
      </c>
      <c r="I154">
        <v>3376</v>
      </c>
      <c r="K154" t="s">
        <v>21</v>
      </c>
      <c r="L154" t="s">
        <v>22</v>
      </c>
      <c r="M154">
        <v>1487311200</v>
      </c>
      <c r="N154" s="8">
        <f t="shared" si="11"/>
        <v>42783.25</v>
      </c>
      <c r="O154">
        <v>1487916000</v>
      </c>
      <c r="P154" s="8">
        <f t="shared" si="12"/>
        <v>42790.25</v>
      </c>
      <c r="Q154" t="b">
        <v>0</v>
      </c>
      <c r="R154" t="b">
        <v>0</v>
      </c>
      <c r="S154" t="s">
        <v>60</v>
      </c>
      <c r="T154" t="s">
        <v>2035</v>
      </c>
      <c r="U154" t="s">
        <v>2045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9"/>
        <v>92</v>
      </c>
      <c r="G155" s="7">
        <f t="shared" si="10"/>
        <v>0.92984160506863778</v>
      </c>
      <c r="H155" t="s">
        <v>14</v>
      </c>
      <c r="I155">
        <v>5681</v>
      </c>
      <c r="K155" t="s">
        <v>21</v>
      </c>
      <c r="L155" t="s">
        <v>22</v>
      </c>
      <c r="M155">
        <v>1350622800</v>
      </c>
      <c r="N155" s="8">
        <f t="shared" si="11"/>
        <v>41201.208333333336</v>
      </c>
      <c r="O155">
        <v>1351141200</v>
      </c>
      <c r="P155" s="8">
        <f t="shared" si="12"/>
        <v>41207.208333333336</v>
      </c>
      <c r="Q155" t="b">
        <v>0</v>
      </c>
      <c r="R155" t="b">
        <v>0</v>
      </c>
      <c r="S155" t="s">
        <v>33</v>
      </c>
      <c r="T155" t="s">
        <v>2039</v>
      </c>
      <c r="U155" t="s">
        <v>2040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9"/>
        <v>58</v>
      </c>
      <c r="G156" s="7">
        <f t="shared" si="10"/>
        <v>0.58756567425569173</v>
      </c>
      <c r="H156" t="s">
        <v>14</v>
      </c>
      <c r="I156">
        <v>1059</v>
      </c>
      <c r="K156" t="s">
        <v>21</v>
      </c>
      <c r="L156" t="s">
        <v>22</v>
      </c>
      <c r="M156">
        <v>1463029200</v>
      </c>
      <c r="N156" s="8">
        <f t="shared" si="11"/>
        <v>42502.208333333328</v>
      </c>
      <c r="O156">
        <v>1465016400</v>
      </c>
      <c r="P156" s="8">
        <f t="shared" si="12"/>
        <v>42525.208333333328</v>
      </c>
      <c r="Q156" t="b">
        <v>0</v>
      </c>
      <c r="R156" t="b">
        <v>1</v>
      </c>
      <c r="S156" t="s">
        <v>60</v>
      </c>
      <c r="T156" t="s">
        <v>2035</v>
      </c>
      <c r="U156" t="s">
        <v>2045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9"/>
        <v>65</v>
      </c>
      <c r="G157" s="7">
        <f t="shared" si="10"/>
        <v>0.65022222222222226</v>
      </c>
      <c r="H157" t="s">
        <v>14</v>
      </c>
      <c r="I157">
        <v>1194</v>
      </c>
      <c r="K157" t="s">
        <v>21</v>
      </c>
      <c r="L157" t="s">
        <v>22</v>
      </c>
      <c r="M157">
        <v>1269493200</v>
      </c>
      <c r="N157" s="8">
        <f t="shared" si="11"/>
        <v>40262.208333333336</v>
      </c>
      <c r="O157">
        <v>1270789200</v>
      </c>
      <c r="P157" s="8">
        <f t="shared" si="12"/>
        <v>40277.208333333336</v>
      </c>
      <c r="Q157" t="b">
        <v>0</v>
      </c>
      <c r="R157" t="b">
        <v>0</v>
      </c>
      <c r="S157" t="s">
        <v>33</v>
      </c>
      <c r="T157" t="s">
        <v>2039</v>
      </c>
      <c r="U157" t="s">
        <v>2040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9"/>
        <v>73</v>
      </c>
      <c r="G158" s="7">
        <f t="shared" si="10"/>
        <v>0.73939560439560437</v>
      </c>
      <c r="H158" t="s">
        <v>74</v>
      </c>
      <c r="I158">
        <v>379</v>
      </c>
      <c r="K158" t="s">
        <v>26</v>
      </c>
      <c r="L158" t="s">
        <v>27</v>
      </c>
      <c r="M158">
        <v>1570251600</v>
      </c>
      <c r="N158" s="8">
        <f t="shared" si="11"/>
        <v>43743.208333333328</v>
      </c>
      <c r="O158">
        <v>1572325200</v>
      </c>
      <c r="P158" s="8">
        <f t="shared" si="12"/>
        <v>43767.208333333328</v>
      </c>
      <c r="Q158" t="b">
        <v>0</v>
      </c>
      <c r="R158" t="b">
        <v>0</v>
      </c>
      <c r="S158" t="s">
        <v>23</v>
      </c>
      <c r="T158" t="s">
        <v>2035</v>
      </c>
      <c r="U158" t="s">
        <v>2036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9"/>
        <v>52</v>
      </c>
      <c r="G159" s="7">
        <f t="shared" si="10"/>
        <v>0.52666666666666662</v>
      </c>
      <c r="H159" t="s">
        <v>14</v>
      </c>
      <c r="I159">
        <v>30</v>
      </c>
      <c r="K159" t="s">
        <v>26</v>
      </c>
      <c r="L159" t="s">
        <v>27</v>
      </c>
      <c r="M159">
        <v>1388383200</v>
      </c>
      <c r="N159" s="8">
        <f t="shared" si="11"/>
        <v>41638.25</v>
      </c>
      <c r="O159">
        <v>1389420000</v>
      </c>
      <c r="P159" s="8">
        <f t="shared" si="12"/>
        <v>41650.25</v>
      </c>
      <c r="Q159" t="b">
        <v>0</v>
      </c>
      <c r="R159" t="b">
        <v>0</v>
      </c>
      <c r="S159" t="s">
        <v>122</v>
      </c>
      <c r="T159" t="s">
        <v>2054</v>
      </c>
      <c r="U159" t="s">
        <v>2055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9"/>
        <v>220</v>
      </c>
      <c r="G160" s="7">
        <f t="shared" si="10"/>
        <v>2.2095238095238097</v>
      </c>
      <c r="H160" t="s">
        <v>20</v>
      </c>
      <c r="I160">
        <v>41</v>
      </c>
      <c r="K160" t="s">
        <v>21</v>
      </c>
      <c r="L160" t="s">
        <v>22</v>
      </c>
      <c r="M160">
        <v>1449554400</v>
      </c>
      <c r="N160" s="8">
        <f t="shared" si="11"/>
        <v>42346.25</v>
      </c>
      <c r="O160">
        <v>1449640800</v>
      </c>
      <c r="P160" s="8">
        <f t="shared" si="12"/>
        <v>42347.25</v>
      </c>
      <c r="Q160" t="b">
        <v>0</v>
      </c>
      <c r="R160" t="b">
        <v>0</v>
      </c>
      <c r="S160" t="s">
        <v>23</v>
      </c>
      <c r="T160" t="s">
        <v>2035</v>
      </c>
      <c r="U160" t="s">
        <v>2036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9"/>
        <v>100</v>
      </c>
      <c r="G161" s="7">
        <f t="shared" si="10"/>
        <v>1.0001150627615063</v>
      </c>
      <c r="H161" t="s">
        <v>20</v>
      </c>
      <c r="I161">
        <v>1821</v>
      </c>
      <c r="K161" t="s">
        <v>21</v>
      </c>
      <c r="L161" t="s">
        <v>22</v>
      </c>
      <c r="M161">
        <v>1553662800</v>
      </c>
      <c r="N161" s="8">
        <f t="shared" si="11"/>
        <v>43551.208333333328</v>
      </c>
      <c r="O161">
        <v>1555218000</v>
      </c>
      <c r="P161" s="8">
        <f t="shared" si="12"/>
        <v>43569.208333333328</v>
      </c>
      <c r="Q161" t="b">
        <v>0</v>
      </c>
      <c r="R161" t="b">
        <v>1</v>
      </c>
      <c r="S161" t="s">
        <v>33</v>
      </c>
      <c r="T161" t="s">
        <v>2039</v>
      </c>
      <c r="U161" t="s">
        <v>2040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9"/>
        <v>162</v>
      </c>
      <c r="G162" s="7">
        <f t="shared" si="10"/>
        <v>1.6231249999999999</v>
      </c>
      <c r="H162" t="s">
        <v>20</v>
      </c>
      <c r="I162">
        <v>164</v>
      </c>
      <c r="K162" t="s">
        <v>21</v>
      </c>
      <c r="L162" t="s">
        <v>22</v>
      </c>
      <c r="M162">
        <v>1556341200</v>
      </c>
      <c r="N162" s="8">
        <f t="shared" si="11"/>
        <v>43582.208333333328</v>
      </c>
      <c r="O162">
        <v>1557723600</v>
      </c>
      <c r="P162" s="8">
        <f t="shared" si="12"/>
        <v>43598.208333333328</v>
      </c>
      <c r="Q162" t="b">
        <v>0</v>
      </c>
      <c r="R162" t="b">
        <v>0</v>
      </c>
      <c r="S162" t="s">
        <v>65</v>
      </c>
      <c r="T162" t="s">
        <v>2037</v>
      </c>
      <c r="U162" t="s">
        <v>2046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9"/>
        <v>78</v>
      </c>
      <c r="G163" s="7">
        <f t="shared" si="10"/>
        <v>0.78181818181818186</v>
      </c>
      <c r="H163" t="s">
        <v>14</v>
      </c>
      <c r="I163">
        <v>75</v>
      </c>
      <c r="K163" t="s">
        <v>21</v>
      </c>
      <c r="L163" t="s">
        <v>22</v>
      </c>
      <c r="M163">
        <v>1442984400</v>
      </c>
      <c r="N163" s="8">
        <f t="shared" si="11"/>
        <v>42270.208333333328</v>
      </c>
      <c r="O163">
        <v>1443502800</v>
      </c>
      <c r="P163" s="8">
        <f t="shared" si="12"/>
        <v>42276.208333333328</v>
      </c>
      <c r="Q163" t="b">
        <v>0</v>
      </c>
      <c r="R163" t="b">
        <v>1</v>
      </c>
      <c r="S163" t="s">
        <v>28</v>
      </c>
      <c r="T163" t="s">
        <v>2037</v>
      </c>
      <c r="U163" t="s">
        <v>2038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9"/>
        <v>149</v>
      </c>
      <c r="G164" s="7">
        <f t="shared" si="10"/>
        <v>1.4973770491803278</v>
      </c>
      <c r="H164" t="s">
        <v>20</v>
      </c>
      <c r="I164">
        <v>157</v>
      </c>
      <c r="K164" t="s">
        <v>98</v>
      </c>
      <c r="L164" t="s">
        <v>99</v>
      </c>
      <c r="M164">
        <v>1544248800</v>
      </c>
      <c r="N164" s="8">
        <f t="shared" si="11"/>
        <v>43442.25</v>
      </c>
      <c r="O164">
        <v>1546840800</v>
      </c>
      <c r="P164" s="8">
        <f t="shared" si="12"/>
        <v>43472.25</v>
      </c>
      <c r="Q164" t="b">
        <v>0</v>
      </c>
      <c r="R164" t="b">
        <v>0</v>
      </c>
      <c r="S164" t="s">
        <v>23</v>
      </c>
      <c r="T164" t="s">
        <v>2035</v>
      </c>
      <c r="U164" t="s">
        <v>2036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9"/>
        <v>253</v>
      </c>
      <c r="G165" s="7">
        <f t="shared" si="10"/>
        <v>2.5325714285714285</v>
      </c>
      <c r="H165" t="s">
        <v>20</v>
      </c>
      <c r="I165">
        <v>246</v>
      </c>
      <c r="K165" t="s">
        <v>21</v>
      </c>
      <c r="L165" t="s">
        <v>22</v>
      </c>
      <c r="M165">
        <v>1508475600</v>
      </c>
      <c r="N165" s="8">
        <f t="shared" si="11"/>
        <v>43028.208333333328</v>
      </c>
      <c r="O165">
        <v>1512712800</v>
      </c>
      <c r="P165" s="8">
        <f t="shared" si="12"/>
        <v>43077.25</v>
      </c>
      <c r="Q165" t="b">
        <v>0</v>
      </c>
      <c r="R165" t="b">
        <v>1</v>
      </c>
      <c r="S165" t="s">
        <v>122</v>
      </c>
      <c r="T165" t="s">
        <v>2054</v>
      </c>
      <c r="U165" t="s">
        <v>2055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9"/>
        <v>100</v>
      </c>
      <c r="G166" s="7">
        <f t="shared" si="10"/>
        <v>1.0016943521594683</v>
      </c>
      <c r="H166" t="s">
        <v>20</v>
      </c>
      <c r="I166">
        <v>1396</v>
      </c>
      <c r="K166" t="s">
        <v>21</v>
      </c>
      <c r="L166" t="s">
        <v>22</v>
      </c>
      <c r="M166">
        <v>1507438800</v>
      </c>
      <c r="N166" s="8">
        <f t="shared" si="11"/>
        <v>43016.208333333328</v>
      </c>
      <c r="O166">
        <v>1507525200</v>
      </c>
      <c r="P166" s="8">
        <f t="shared" si="12"/>
        <v>43017.208333333328</v>
      </c>
      <c r="Q166" t="b">
        <v>0</v>
      </c>
      <c r="R166" t="b">
        <v>0</v>
      </c>
      <c r="S166" t="s">
        <v>33</v>
      </c>
      <c r="T166" t="s">
        <v>2039</v>
      </c>
      <c r="U166" t="s">
        <v>2040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9"/>
        <v>121</v>
      </c>
      <c r="G167" s="7">
        <f t="shared" si="10"/>
        <v>1.2199004424778761</v>
      </c>
      <c r="H167" t="s">
        <v>20</v>
      </c>
      <c r="I167">
        <v>2506</v>
      </c>
      <c r="K167" t="s">
        <v>21</v>
      </c>
      <c r="L167" t="s">
        <v>22</v>
      </c>
      <c r="M167">
        <v>1501563600</v>
      </c>
      <c r="N167" s="8">
        <f t="shared" si="11"/>
        <v>42948.208333333328</v>
      </c>
      <c r="O167">
        <v>1504328400</v>
      </c>
      <c r="P167" s="8">
        <f t="shared" si="12"/>
        <v>42980.208333333328</v>
      </c>
      <c r="Q167" t="b">
        <v>0</v>
      </c>
      <c r="R167" t="b">
        <v>0</v>
      </c>
      <c r="S167" t="s">
        <v>28</v>
      </c>
      <c r="T167" t="s">
        <v>2037</v>
      </c>
      <c r="U167" t="s">
        <v>2038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9"/>
        <v>137</v>
      </c>
      <c r="G168" s="7">
        <f t="shared" si="10"/>
        <v>1.3713265306122449</v>
      </c>
      <c r="H168" t="s">
        <v>20</v>
      </c>
      <c r="I168">
        <v>244</v>
      </c>
      <c r="K168" t="s">
        <v>21</v>
      </c>
      <c r="L168" t="s">
        <v>22</v>
      </c>
      <c r="M168">
        <v>1292997600</v>
      </c>
      <c r="N168" s="8">
        <f t="shared" si="11"/>
        <v>40534.25</v>
      </c>
      <c r="O168">
        <v>1293343200</v>
      </c>
      <c r="P168" s="8">
        <f t="shared" si="12"/>
        <v>40538.25</v>
      </c>
      <c r="Q168" t="b">
        <v>0</v>
      </c>
      <c r="R168" t="b">
        <v>0</v>
      </c>
      <c r="S168" t="s">
        <v>122</v>
      </c>
      <c r="T168" t="s">
        <v>2054</v>
      </c>
      <c r="U168" t="s">
        <v>2055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9"/>
        <v>415</v>
      </c>
      <c r="G169" s="7">
        <f t="shared" si="10"/>
        <v>4.155384615384615</v>
      </c>
      <c r="H169" t="s">
        <v>20</v>
      </c>
      <c r="I169">
        <v>146</v>
      </c>
      <c r="K169" t="s">
        <v>26</v>
      </c>
      <c r="L169" t="s">
        <v>27</v>
      </c>
      <c r="M169">
        <v>1370840400</v>
      </c>
      <c r="N169" s="8">
        <f t="shared" si="11"/>
        <v>41435.208333333336</v>
      </c>
      <c r="O169">
        <v>1371704400</v>
      </c>
      <c r="P169" s="8">
        <f t="shared" si="12"/>
        <v>41445.208333333336</v>
      </c>
      <c r="Q169" t="b">
        <v>0</v>
      </c>
      <c r="R169" t="b">
        <v>0</v>
      </c>
      <c r="S169" t="s">
        <v>33</v>
      </c>
      <c r="T169" t="s">
        <v>2039</v>
      </c>
      <c r="U169" t="s">
        <v>2040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9"/>
        <v>31</v>
      </c>
      <c r="G170" s="7">
        <f t="shared" si="10"/>
        <v>0.3130913348946136</v>
      </c>
      <c r="H170" t="s">
        <v>14</v>
      </c>
      <c r="I170">
        <v>955</v>
      </c>
      <c r="K170" t="s">
        <v>36</v>
      </c>
      <c r="L170" t="s">
        <v>37</v>
      </c>
      <c r="M170">
        <v>1550815200</v>
      </c>
      <c r="N170" s="8">
        <f t="shared" si="11"/>
        <v>43518.25</v>
      </c>
      <c r="O170">
        <v>1552798800</v>
      </c>
      <c r="P170" s="8">
        <f t="shared" si="12"/>
        <v>43541.208333333328</v>
      </c>
      <c r="Q170" t="b">
        <v>0</v>
      </c>
      <c r="R170" t="b">
        <v>1</v>
      </c>
      <c r="S170" t="s">
        <v>60</v>
      </c>
      <c r="T170" t="s">
        <v>2035</v>
      </c>
      <c r="U170" t="s">
        <v>2045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9"/>
        <v>424</v>
      </c>
      <c r="G171" s="7">
        <f t="shared" si="10"/>
        <v>4.240815450643777</v>
      </c>
      <c r="H171" t="s">
        <v>20</v>
      </c>
      <c r="I171">
        <v>1267</v>
      </c>
      <c r="K171" t="s">
        <v>21</v>
      </c>
      <c r="L171" t="s">
        <v>22</v>
      </c>
      <c r="M171">
        <v>1339909200</v>
      </c>
      <c r="N171" s="8">
        <f t="shared" si="11"/>
        <v>41077.208333333336</v>
      </c>
      <c r="O171">
        <v>1342328400</v>
      </c>
      <c r="P171" s="8">
        <f t="shared" si="12"/>
        <v>41105.208333333336</v>
      </c>
      <c r="Q171" t="b">
        <v>0</v>
      </c>
      <c r="R171" t="b">
        <v>1</v>
      </c>
      <c r="S171" t="s">
        <v>100</v>
      </c>
      <c r="T171" t="s">
        <v>2041</v>
      </c>
      <c r="U171" t="s">
        <v>2052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9"/>
        <v>2</v>
      </c>
      <c r="G172" s="7">
        <f t="shared" si="10"/>
        <v>2.9388623072833599E-2</v>
      </c>
      <c r="H172" t="s">
        <v>14</v>
      </c>
      <c r="I172">
        <v>67</v>
      </c>
      <c r="K172" t="s">
        <v>21</v>
      </c>
      <c r="L172" t="s">
        <v>22</v>
      </c>
      <c r="M172">
        <v>1501736400</v>
      </c>
      <c r="N172" s="8">
        <f t="shared" si="11"/>
        <v>42950.208333333328</v>
      </c>
      <c r="O172">
        <v>1502341200</v>
      </c>
      <c r="P172" s="8">
        <f t="shared" si="12"/>
        <v>42957.208333333328</v>
      </c>
      <c r="Q172" t="b">
        <v>0</v>
      </c>
      <c r="R172" t="b">
        <v>0</v>
      </c>
      <c r="S172" t="s">
        <v>60</v>
      </c>
      <c r="T172" t="s">
        <v>2035</v>
      </c>
      <c r="U172" t="s">
        <v>2045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9"/>
        <v>10</v>
      </c>
      <c r="G173" s="7">
        <f t="shared" si="10"/>
        <v>0.1063265306122449</v>
      </c>
      <c r="H173" t="s">
        <v>14</v>
      </c>
      <c r="I173">
        <v>5</v>
      </c>
      <c r="K173" t="s">
        <v>21</v>
      </c>
      <c r="L173" t="s">
        <v>22</v>
      </c>
      <c r="M173">
        <v>1395291600</v>
      </c>
      <c r="N173" s="8">
        <f t="shared" si="11"/>
        <v>41718.208333333336</v>
      </c>
      <c r="O173">
        <v>1397192400</v>
      </c>
      <c r="P173" s="8">
        <f t="shared" si="12"/>
        <v>41740.208333333336</v>
      </c>
      <c r="Q173" t="b">
        <v>0</v>
      </c>
      <c r="R173" t="b">
        <v>0</v>
      </c>
      <c r="S173" t="s">
        <v>206</v>
      </c>
      <c r="T173" t="s">
        <v>2047</v>
      </c>
      <c r="U173" t="s">
        <v>2059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9"/>
        <v>82</v>
      </c>
      <c r="G174" s="7">
        <f t="shared" si="10"/>
        <v>0.82874999999999999</v>
      </c>
      <c r="H174" t="s">
        <v>14</v>
      </c>
      <c r="I174">
        <v>26</v>
      </c>
      <c r="K174" t="s">
        <v>21</v>
      </c>
      <c r="L174" t="s">
        <v>22</v>
      </c>
      <c r="M174">
        <v>1405746000</v>
      </c>
      <c r="N174" s="8">
        <f t="shared" si="11"/>
        <v>41839.208333333336</v>
      </c>
      <c r="O174">
        <v>1407042000</v>
      </c>
      <c r="P174" s="8">
        <f t="shared" si="12"/>
        <v>41854.208333333336</v>
      </c>
      <c r="Q174" t="b">
        <v>0</v>
      </c>
      <c r="R174" t="b">
        <v>1</v>
      </c>
      <c r="S174" t="s">
        <v>42</v>
      </c>
      <c r="T174" t="s">
        <v>2041</v>
      </c>
      <c r="U174" t="s">
        <v>2042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9"/>
        <v>163</v>
      </c>
      <c r="G175" s="7">
        <f t="shared" si="10"/>
        <v>1.6301447776628748</v>
      </c>
      <c r="H175" t="s">
        <v>20</v>
      </c>
      <c r="I175">
        <v>1561</v>
      </c>
      <c r="K175" t="s">
        <v>21</v>
      </c>
      <c r="L175" t="s">
        <v>22</v>
      </c>
      <c r="M175">
        <v>1368853200</v>
      </c>
      <c r="N175" s="8">
        <f t="shared" si="11"/>
        <v>41412.208333333336</v>
      </c>
      <c r="O175">
        <v>1369371600</v>
      </c>
      <c r="P175" s="8">
        <f t="shared" si="12"/>
        <v>41418.208333333336</v>
      </c>
      <c r="Q175" t="b">
        <v>0</v>
      </c>
      <c r="R175" t="b">
        <v>0</v>
      </c>
      <c r="S175" t="s">
        <v>33</v>
      </c>
      <c r="T175" t="s">
        <v>2039</v>
      </c>
      <c r="U175" t="s">
        <v>2040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9"/>
        <v>894</v>
      </c>
      <c r="G176" s="7">
        <f t="shared" si="10"/>
        <v>8.9466666666666672</v>
      </c>
      <c r="H176" t="s">
        <v>20</v>
      </c>
      <c r="I176">
        <v>48</v>
      </c>
      <c r="K176" t="s">
        <v>21</v>
      </c>
      <c r="L176" t="s">
        <v>22</v>
      </c>
      <c r="M176">
        <v>1444021200</v>
      </c>
      <c r="N176" s="8">
        <f t="shared" si="11"/>
        <v>42282.208333333328</v>
      </c>
      <c r="O176">
        <v>1444107600</v>
      </c>
      <c r="P176" s="8">
        <f t="shared" si="12"/>
        <v>42283.208333333328</v>
      </c>
      <c r="Q176" t="b">
        <v>0</v>
      </c>
      <c r="R176" t="b">
        <v>1</v>
      </c>
      <c r="S176" t="s">
        <v>65</v>
      </c>
      <c r="T176" t="s">
        <v>2037</v>
      </c>
      <c r="U176" t="s">
        <v>2046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9"/>
        <v>26</v>
      </c>
      <c r="G177" s="7">
        <f t="shared" si="10"/>
        <v>0.26191501103752757</v>
      </c>
      <c r="H177" t="s">
        <v>14</v>
      </c>
      <c r="I177">
        <v>1130</v>
      </c>
      <c r="K177" t="s">
        <v>21</v>
      </c>
      <c r="L177" t="s">
        <v>22</v>
      </c>
      <c r="M177">
        <v>1472619600</v>
      </c>
      <c r="N177" s="8">
        <f t="shared" si="11"/>
        <v>42613.208333333328</v>
      </c>
      <c r="O177">
        <v>1474261200</v>
      </c>
      <c r="P177" s="8">
        <f t="shared" si="12"/>
        <v>42632.208333333328</v>
      </c>
      <c r="Q177" t="b">
        <v>0</v>
      </c>
      <c r="R177" t="b">
        <v>0</v>
      </c>
      <c r="S177" t="s">
        <v>33</v>
      </c>
      <c r="T177" t="s">
        <v>2039</v>
      </c>
      <c r="U177" t="s">
        <v>2040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9"/>
        <v>74</v>
      </c>
      <c r="G178" s="7">
        <f t="shared" si="10"/>
        <v>0.74834782608695649</v>
      </c>
      <c r="H178" t="s">
        <v>14</v>
      </c>
      <c r="I178">
        <v>782</v>
      </c>
      <c r="K178" t="s">
        <v>21</v>
      </c>
      <c r="L178" t="s">
        <v>22</v>
      </c>
      <c r="M178">
        <v>1472878800</v>
      </c>
      <c r="N178" s="8">
        <f t="shared" si="11"/>
        <v>42616.208333333328</v>
      </c>
      <c r="O178">
        <v>1473656400</v>
      </c>
      <c r="P178" s="8">
        <f t="shared" si="12"/>
        <v>42625.208333333328</v>
      </c>
      <c r="Q178" t="b">
        <v>0</v>
      </c>
      <c r="R178" t="b">
        <v>0</v>
      </c>
      <c r="S178" t="s">
        <v>33</v>
      </c>
      <c r="T178" t="s">
        <v>2039</v>
      </c>
      <c r="U178" t="s">
        <v>2040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9"/>
        <v>416</v>
      </c>
      <c r="G179" s="7">
        <f t="shared" si="10"/>
        <v>4.1647680412371137</v>
      </c>
      <c r="H179" t="s">
        <v>20</v>
      </c>
      <c r="I179">
        <v>2739</v>
      </c>
      <c r="K179" t="s">
        <v>21</v>
      </c>
      <c r="L179" t="s">
        <v>22</v>
      </c>
      <c r="M179">
        <v>1289800800</v>
      </c>
      <c r="N179" s="8">
        <f t="shared" si="11"/>
        <v>40497.25</v>
      </c>
      <c r="O179">
        <v>1291960800</v>
      </c>
      <c r="P179" s="8">
        <f t="shared" si="12"/>
        <v>40522.25</v>
      </c>
      <c r="Q179" t="b">
        <v>0</v>
      </c>
      <c r="R179" t="b">
        <v>0</v>
      </c>
      <c r="S179" t="s">
        <v>33</v>
      </c>
      <c r="T179" t="s">
        <v>2039</v>
      </c>
      <c r="U179" t="s">
        <v>2040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9"/>
        <v>96</v>
      </c>
      <c r="G180" s="7">
        <f t="shared" si="10"/>
        <v>0.96208333333333329</v>
      </c>
      <c r="H180" t="s">
        <v>14</v>
      </c>
      <c r="I180">
        <v>210</v>
      </c>
      <c r="K180" t="s">
        <v>21</v>
      </c>
      <c r="L180" t="s">
        <v>22</v>
      </c>
      <c r="M180">
        <v>1505970000</v>
      </c>
      <c r="N180" s="8">
        <f t="shared" si="11"/>
        <v>42999.208333333328</v>
      </c>
      <c r="O180">
        <v>1506747600</v>
      </c>
      <c r="P180" s="8">
        <f t="shared" si="12"/>
        <v>43008.208333333328</v>
      </c>
      <c r="Q180" t="b">
        <v>0</v>
      </c>
      <c r="R180" t="b">
        <v>0</v>
      </c>
      <c r="S180" t="s">
        <v>17</v>
      </c>
      <c r="T180" t="s">
        <v>2033</v>
      </c>
      <c r="U180" t="s">
        <v>2034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9"/>
        <v>357</v>
      </c>
      <c r="G181" s="7">
        <f t="shared" si="10"/>
        <v>3.5771910112359548</v>
      </c>
      <c r="H181" t="s">
        <v>20</v>
      </c>
      <c r="I181">
        <v>3537</v>
      </c>
      <c r="K181" t="s">
        <v>15</v>
      </c>
      <c r="L181" t="s">
        <v>16</v>
      </c>
      <c r="M181">
        <v>1363496400</v>
      </c>
      <c r="N181" s="8">
        <f t="shared" si="11"/>
        <v>41350.208333333336</v>
      </c>
      <c r="O181">
        <v>1363582800</v>
      </c>
      <c r="P181" s="8">
        <f t="shared" si="12"/>
        <v>41351.208333333336</v>
      </c>
      <c r="Q181" t="b">
        <v>0</v>
      </c>
      <c r="R181" t="b">
        <v>1</v>
      </c>
      <c r="S181" t="s">
        <v>33</v>
      </c>
      <c r="T181" t="s">
        <v>2039</v>
      </c>
      <c r="U181" t="s">
        <v>2040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9"/>
        <v>308</v>
      </c>
      <c r="G182" s="7">
        <f t="shared" si="10"/>
        <v>3.0845714285714285</v>
      </c>
      <c r="H182" t="s">
        <v>20</v>
      </c>
      <c r="I182">
        <v>2107</v>
      </c>
      <c r="K182" t="s">
        <v>26</v>
      </c>
      <c r="L182" t="s">
        <v>27</v>
      </c>
      <c r="M182">
        <v>1269234000</v>
      </c>
      <c r="N182" s="8">
        <f t="shared" si="11"/>
        <v>40259.208333333336</v>
      </c>
      <c r="O182">
        <v>1269666000</v>
      </c>
      <c r="P182" s="8">
        <f t="shared" si="12"/>
        <v>40264.208333333336</v>
      </c>
      <c r="Q182" t="b">
        <v>0</v>
      </c>
      <c r="R182" t="b">
        <v>0</v>
      </c>
      <c r="S182" t="s">
        <v>65</v>
      </c>
      <c r="T182" t="s">
        <v>2037</v>
      </c>
      <c r="U182" t="s">
        <v>2046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9"/>
        <v>61</v>
      </c>
      <c r="G183" s="7">
        <f t="shared" si="10"/>
        <v>0.61802325581395345</v>
      </c>
      <c r="H183" t="s">
        <v>14</v>
      </c>
      <c r="I183">
        <v>136</v>
      </c>
      <c r="K183" t="s">
        <v>21</v>
      </c>
      <c r="L183" t="s">
        <v>22</v>
      </c>
      <c r="M183">
        <v>1507093200</v>
      </c>
      <c r="N183" s="8">
        <f t="shared" si="11"/>
        <v>43012.208333333328</v>
      </c>
      <c r="O183">
        <v>1508648400</v>
      </c>
      <c r="P183" s="8">
        <f t="shared" si="12"/>
        <v>43030.208333333328</v>
      </c>
      <c r="Q183" t="b">
        <v>0</v>
      </c>
      <c r="R183" t="b">
        <v>0</v>
      </c>
      <c r="S183" t="s">
        <v>28</v>
      </c>
      <c r="T183" t="s">
        <v>2037</v>
      </c>
      <c r="U183" t="s">
        <v>2038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9"/>
        <v>722</v>
      </c>
      <c r="G184" s="7">
        <f t="shared" si="10"/>
        <v>7.2232472324723247</v>
      </c>
      <c r="H184" t="s">
        <v>20</v>
      </c>
      <c r="I184">
        <v>3318</v>
      </c>
      <c r="K184" t="s">
        <v>36</v>
      </c>
      <c r="L184" t="s">
        <v>37</v>
      </c>
      <c r="M184">
        <v>1560574800</v>
      </c>
      <c r="N184" s="8">
        <f t="shared" si="11"/>
        <v>43631.208333333328</v>
      </c>
      <c r="O184">
        <v>1561957200</v>
      </c>
      <c r="P184" s="8">
        <f t="shared" si="12"/>
        <v>43647.208333333328</v>
      </c>
      <c r="Q184" t="b">
        <v>0</v>
      </c>
      <c r="R184" t="b">
        <v>0</v>
      </c>
      <c r="S184" t="s">
        <v>33</v>
      </c>
      <c r="T184" t="s">
        <v>2039</v>
      </c>
      <c r="U184" t="s">
        <v>2040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9"/>
        <v>69</v>
      </c>
      <c r="G185" s="7">
        <f t="shared" si="10"/>
        <v>0.69117647058823528</v>
      </c>
      <c r="H185" t="s">
        <v>14</v>
      </c>
      <c r="I185">
        <v>86</v>
      </c>
      <c r="K185" t="s">
        <v>15</v>
      </c>
      <c r="L185" t="s">
        <v>16</v>
      </c>
      <c r="M185">
        <v>1284008400</v>
      </c>
      <c r="N185" s="8">
        <f t="shared" si="11"/>
        <v>40430.208333333336</v>
      </c>
      <c r="O185">
        <v>1285131600</v>
      </c>
      <c r="P185" s="8">
        <f t="shared" si="12"/>
        <v>40443.208333333336</v>
      </c>
      <c r="Q185" t="b">
        <v>0</v>
      </c>
      <c r="R185" t="b">
        <v>0</v>
      </c>
      <c r="S185" t="s">
        <v>23</v>
      </c>
      <c r="T185" t="s">
        <v>2035</v>
      </c>
      <c r="U185" t="s">
        <v>2036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9"/>
        <v>293</v>
      </c>
      <c r="G186" s="7">
        <f t="shared" si="10"/>
        <v>2.9305555555555554</v>
      </c>
      <c r="H186" t="s">
        <v>20</v>
      </c>
      <c r="I186">
        <v>340</v>
      </c>
      <c r="K186" t="s">
        <v>21</v>
      </c>
      <c r="L186" t="s">
        <v>22</v>
      </c>
      <c r="M186">
        <v>1556859600</v>
      </c>
      <c r="N186" s="8">
        <f t="shared" si="11"/>
        <v>43588.208333333328</v>
      </c>
      <c r="O186">
        <v>1556946000</v>
      </c>
      <c r="P186" s="8">
        <f t="shared" si="12"/>
        <v>43589.208333333328</v>
      </c>
      <c r="Q186" t="b">
        <v>0</v>
      </c>
      <c r="R186" t="b">
        <v>0</v>
      </c>
      <c r="S186" t="s">
        <v>33</v>
      </c>
      <c r="T186" t="s">
        <v>2039</v>
      </c>
      <c r="U186" t="s">
        <v>2040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9"/>
        <v>71</v>
      </c>
      <c r="G187" s="7">
        <f t="shared" si="10"/>
        <v>0.71799999999999997</v>
      </c>
      <c r="H187" t="s">
        <v>14</v>
      </c>
      <c r="I187">
        <v>19</v>
      </c>
      <c r="K187" t="s">
        <v>21</v>
      </c>
      <c r="L187" t="s">
        <v>22</v>
      </c>
      <c r="M187">
        <v>1526187600</v>
      </c>
      <c r="N187" s="8">
        <f t="shared" si="11"/>
        <v>43233.208333333328</v>
      </c>
      <c r="O187">
        <v>1527138000</v>
      </c>
      <c r="P187" s="8">
        <f t="shared" si="12"/>
        <v>43244.208333333328</v>
      </c>
      <c r="Q187" t="b">
        <v>0</v>
      </c>
      <c r="R187" t="b">
        <v>0</v>
      </c>
      <c r="S187" t="s">
        <v>269</v>
      </c>
      <c r="T187" t="s">
        <v>2041</v>
      </c>
      <c r="U187" t="s">
        <v>2060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9"/>
        <v>31</v>
      </c>
      <c r="G188" s="7">
        <f t="shared" si="10"/>
        <v>0.31934684684684683</v>
      </c>
      <c r="H188" t="s">
        <v>14</v>
      </c>
      <c r="I188">
        <v>886</v>
      </c>
      <c r="K188" t="s">
        <v>21</v>
      </c>
      <c r="L188" t="s">
        <v>22</v>
      </c>
      <c r="M188">
        <v>1400821200</v>
      </c>
      <c r="N188" s="8">
        <f t="shared" si="11"/>
        <v>41782.208333333336</v>
      </c>
      <c r="O188">
        <v>1402117200</v>
      </c>
      <c r="P188" s="8">
        <f t="shared" si="12"/>
        <v>41797.208333333336</v>
      </c>
      <c r="Q188" t="b">
        <v>0</v>
      </c>
      <c r="R188" t="b">
        <v>0</v>
      </c>
      <c r="S188" t="s">
        <v>33</v>
      </c>
      <c r="T188" t="s">
        <v>2039</v>
      </c>
      <c r="U188" t="s">
        <v>2040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9"/>
        <v>229</v>
      </c>
      <c r="G189" s="7">
        <f t="shared" si="10"/>
        <v>2.2987375415282392</v>
      </c>
      <c r="H189" t="s">
        <v>20</v>
      </c>
      <c r="I189">
        <v>1442</v>
      </c>
      <c r="K189" t="s">
        <v>15</v>
      </c>
      <c r="L189" t="s">
        <v>16</v>
      </c>
      <c r="M189">
        <v>1361599200</v>
      </c>
      <c r="N189" s="8">
        <f t="shared" si="11"/>
        <v>41328.25</v>
      </c>
      <c r="O189">
        <v>1364014800</v>
      </c>
      <c r="P189" s="8">
        <f t="shared" si="12"/>
        <v>41356.208333333336</v>
      </c>
      <c r="Q189" t="b">
        <v>0</v>
      </c>
      <c r="R189" t="b">
        <v>1</v>
      </c>
      <c r="S189" t="s">
        <v>100</v>
      </c>
      <c r="T189" t="s">
        <v>2041</v>
      </c>
      <c r="U189" t="s">
        <v>2052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9"/>
        <v>32</v>
      </c>
      <c r="G190" s="7">
        <f t="shared" si="10"/>
        <v>0.3201219512195122</v>
      </c>
      <c r="H190" t="s">
        <v>14</v>
      </c>
      <c r="I190">
        <v>35</v>
      </c>
      <c r="K190" t="s">
        <v>107</v>
      </c>
      <c r="L190" t="s">
        <v>108</v>
      </c>
      <c r="M190">
        <v>1417500000</v>
      </c>
      <c r="N190" s="8">
        <f t="shared" si="11"/>
        <v>41975.25</v>
      </c>
      <c r="O190">
        <v>1417586400</v>
      </c>
      <c r="P190" s="8">
        <f t="shared" si="12"/>
        <v>41976.25</v>
      </c>
      <c r="Q190" t="b">
        <v>0</v>
      </c>
      <c r="R190" t="b">
        <v>0</v>
      </c>
      <c r="S190" t="s">
        <v>33</v>
      </c>
      <c r="T190" t="s">
        <v>2039</v>
      </c>
      <c r="U190" t="s">
        <v>2040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9"/>
        <v>23</v>
      </c>
      <c r="G191" s="7">
        <f t="shared" si="10"/>
        <v>0.23525352848928385</v>
      </c>
      <c r="H191" t="s">
        <v>74</v>
      </c>
      <c r="I191">
        <v>441</v>
      </c>
      <c r="K191" t="s">
        <v>21</v>
      </c>
      <c r="L191" t="s">
        <v>22</v>
      </c>
      <c r="M191">
        <v>1457071200</v>
      </c>
      <c r="N191" s="8">
        <f t="shared" si="11"/>
        <v>42433.25</v>
      </c>
      <c r="O191">
        <v>1457071200</v>
      </c>
      <c r="P191" s="8">
        <f t="shared" si="12"/>
        <v>42433.25</v>
      </c>
      <c r="Q191" t="b">
        <v>0</v>
      </c>
      <c r="R191" t="b">
        <v>0</v>
      </c>
      <c r="S191" t="s">
        <v>33</v>
      </c>
      <c r="T191" t="s">
        <v>2039</v>
      </c>
      <c r="U191" t="s">
        <v>2040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9"/>
        <v>68</v>
      </c>
      <c r="G192" s="7">
        <f t="shared" si="10"/>
        <v>0.68594594594594593</v>
      </c>
      <c r="H192" t="s">
        <v>14</v>
      </c>
      <c r="I192">
        <v>24</v>
      </c>
      <c r="K192" t="s">
        <v>21</v>
      </c>
      <c r="L192" t="s">
        <v>22</v>
      </c>
      <c r="M192">
        <v>1370322000</v>
      </c>
      <c r="N192" s="8">
        <f t="shared" si="11"/>
        <v>41429.208333333336</v>
      </c>
      <c r="O192">
        <v>1370408400</v>
      </c>
      <c r="P192" s="8">
        <f t="shared" si="12"/>
        <v>41430.208333333336</v>
      </c>
      <c r="Q192" t="b">
        <v>0</v>
      </c>
      <c r="R192" t="b">
        <v>1</v>
      </c>
      <c r="S192" t="s">
        <v>33</v>
      </c>
      <c r="T192" t="s">
        <v>2039</v>
      </c>
      <c r="U192" t="s">
        <v>2040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9"/>
        <v>37</v>
      </c>
      <c r="G193" s="7">
        <f t="shared" si="10"/>
        <v>0.37952380952380954</v>
      </c>
      <c r="H193" t="s">
        <v>14</v>
      </c>
      <c r="I193">
        <v>86</v>
      </c>
      <c r="K193" t="s">
        <v>107</v>
      </c>
      <c r="L193" t="s">
        <v>108</v>
      </c>
      <c r="M193">
        <v>1552366800</v>
      </c>
      <c r="N193" s="8">
        <f t="shared" si="11"/>
        <v>43536.208333333328</v>
      </c>
      <c r="O193">
        <v>1552626000</v>
      </c>
      <c r="P193" s="8">
        <f t="shared" si="12"/>
        <v>43539.208333333328</v>
      </c>
      <c r="Q193" t="b">
        <v>0</v>
      </c>
      <c r="R193" t="b">
        <v>0</v>
      </c>
      <c r="S193" t="s">
        <v>33</v>
      </c>
      <c r="T193" t="s">
        <v>2039</v>
      </c>
      <c r="U193" t="s">
        <v>2040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ref="F194:F257" si="13">INT(G194*100)</f>
        <v>19</v>
      </c>
      <c r="G194" s="7">
        <f t="shared" si="10"/>
        <v>0.19992957746478873</v>
      </c>
      <c r="H194" t="s">
        <v>14</v>
      </c>
      <c r="I194">
        <v>243</v>
      </c>
      <c r="K194" t="s">
        <v>21</v>
      </c>
      <c r="L194" t="s">
        <v>22</v>
      </c>
      <c r="M194">
        <v>1403845200</v>
      </c>
      <c r="N194" s="8">
        <f t="shared" si="11"/>
        <v>41817.208333333336</v>
      </c>
      <c r="O194">
        <v>1404190800</v>
      </c>
      <c r="P194" s="8">
        <f t="shared" si="12"/>
        <v>41821.208333333336</v>
      </c>
      <c r="Q194" t="b">
        <v>0</v>
      </c>
      <c r="R194" t="b">
        <v>0</v>
      </c>
      <c r="S194" t="s">
        <v>23</v>
      </c>
      <c r="T194" t="s">
        <v>2035</v>
      </c>
      <c r="U194" t="s">
        <v>2036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3"/>
        <v>45</v>
      </c>
      <c r="G195" s="7">
        <f t="shared" ref="G195:G258" si="14">E195/D195</f>
        <v>0.45636363636363636</v>
      </c>
      <c r="H195" t="s">
        <v>14</v>
      </c>
      <c r="I195">
        <v>65</v>
      </c>
      <c r="K195" t="s">
        <v>21</v>
      </c>
      <c r="L195" t="s">
        <v>22</v>
      </c>
      <c r="M195">
        <v>1523163600</v>
      </c>
      <c r="N195" s="8">
        <f t="shared" ref="N195:N258" si="15">(((M195/60)/60)/24)+DATE(1970,1,1)</f>
        <v>43198.208333333328</v>
      </c>
      <c r="O195">
        <v>1523509200</v>
      </c>
      <c r="P195" s="8">
        <f t="shared" ref="P195:P258" si="16">(((O195/60)/60)/24+DATE(1970,1,1))</f>
        <v>43202.208333333328</v>
      </c>
      <c r="Q195" t="b">
        <v>1</v>
      </c>
      <c r="R195" t="b">
        <v>0</v>
      </c>
      <c r="S195" t="s">
        <v>60</v>
      </c>
      <c r="T195" t="s">
        <v>2035</v>
      </c>
      <c r="U195" t="s">
        <v>2045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3"/>
        <v>122</v>
      </c>
      <c r="G196" s="7">
        <f t="shared" si="14"/>
        <v>1.227605633802817</v>
      </c>
      <c r="H196" t="s">
        <v>20</v>
      </c>
      <c r="I196">
        <v>126</v>
      </c>
      <c r="K196" t="s">
        <v>21</v>
      </c>
      <c r="L196" t="s">
        <v>22</v>
      </c>
      <c r="M196">
        <v>1442206800</v>
      </c>
      <c r="N196" s="8">
        <f t="shared" si="15"/>
        <v>42261.208333333328</v>
      </c>
      <c r="O196">
        <v>1443589200</v>
      </c>
      <c r="P196" s="8">
        <f t="shared" si="16"/>
        <v>42277.208333333328</v>
      </c>
      <c r="Q196" t="b">
        <v>0</v>
      </c>
      <c r="R196" t="b">
        <v>0</v>
      </c>
      <c r="S196" t="s">
        <v>148</v>
      </c>
      <c r="T196" t="s">
        <v>2035</v>
      </c>
      <c r="U196" t="s">
        <v>2057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3"/>
        <v>361</v>
      </c>
      <c r="G197" s="7">
        <f t="shared" si="14"/>
        <v>3.61753164556962</v>
      </c>
      <c r="H197" t="s">
        <v>20</v>
      </c>
      <c r="I197">
        <v>524</v>
      </c>
      <c r="K197" t="s">
        <v>21</v>
      </c>
      <c r="L197" t="s">
        <v>22</v>
      </c>
      <c r="M197">
        <v>1532840400</v>
      </c>
      <c r="N197" s="8">
        <f t="shared" si="15"/>
        <v>43310.208333333328</v>
      </c>
      <c r="O197">
        <v>1533445200</v>
      </c>
      <c r="P197" s="8">
        <f t="shared" si="16"/>
        <v>43317.208333333328</v>
      </c>
      <c r="Q197" t="b">
        <v>0</v>
      </c>
      <c r="R197" t="b">
        <v>0</v>
      </c>
      <c r="S197" t="s">
        <v>50</v>
      </c>
      <c r="T197" t="s">
        <v>2035</v>
      </c>
      <c r="U197" t="s">
        <v>2043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3"/>
        <v>63</v>
      </c>
      <c r="G198" s="7">
        <f t="shared" si="14"/>
        <v>0.63146341463414635</v>
      </c>
      <c r="H198" t="s">
        <v>14</v>
      </c>
      <c r="I198">
        <v>100</v>
      </c>
      <c r="K198" t="s">
        <v>36</v>
      </c>
      <c r="L198" t="s">
        <v>37</v>
      </c>
      <c r="M198">
        <v>1472878800</v>
      </c>
      <c r="N198" s="8">
        <f t="shared" si="15"/>
        <v>42616.208333333328</v>
      </c>
      <c r="O198">
        <v>1474520400</v>
      </c>
      <c r="P198" s="8">
        <f t="shared" si="16"/>
        <v>42635.208333333328</v>
      </c>
      <c r="Q198" t="b">
        <v>0</v>
      </c>
      <c r="R198" t="b">
        <v>0</v>
      </c>
      <c r="S198" t="s">
        <v>65</v>
      </c>
      <c r="T198" t="s">
        <v>2037</v>
      </c>
      <c r="U198" t="s">
        <v>2046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3"/>
        <v>298</v>
      </c>
      <c r="G199" s="7">
        <f t="shared" si="14"/>
        <v>2.9820475319926874</v>
      </c>
      <c r="H199" t="s">
        <v>20</v>
      </c>
      <c r="I199">
        <v>1989</v>
      </c>
      <c r="K199" t="s">
        <v>21</v>
      </c>
      <c r="L199" t="s">
        <v>22</v>
      </c>
      <c r="M199">
        <v>1498194000</v>
      </c>
      <c r="N199" s="8">
        <f t="shared" si="15"/>
        <v>42909.208333333328</v>
      </c>
      <c r="O199">
        <v>1499403600</v>
      </c>
      <c r="P199" s="8">
        <f t="shared" si="16"/>
        <v>42923.208333333328</v>
      </c>
      <c r="Q199" t="b">
        <v>0</v>
      </c>
      <c r="R199" t="b">
        <v>0</v>
      </c>
      <c r="S199" t="s">
        <v>53</v>
      </c>
      <c r="T199" t="s">
        <v>2041</v>
      </c>
      <c r="U199" t="s">
        <v>2044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3"/>
        <v>9</v>
      </c>
      <c r="G200" s="7">
        <f t="shared" si="14"/>
        <v>9.5585443037974685E-2</v>
      </c>
      <c r="H200" t="s">
        <v>14</v>
      </c>
      <c r="I200">
        <v>168</v>
      </c>
      <c r="K200" t="s">
        <v>21</v>
      </c>
      <c r="L200" t="s">
        <v>22</v>
      </c>
      <c r="M200">
        <v>1281070800</v>
      </c>
      <c r="N200" s="8">
        <f t="shared" si="15"/>
        <v>40396.208333333336</v>
      </c>
      <c r="O200">
        <v>1283576400</v>
      </c>
      <c r="P200" s="8">
        <f t="shared" si="16"/>
        <v>40425.208333333336</v>
      </c>
      <c r="Q200" t="b">
        <v>0</v>
      </c>
      <c r="R200" t="b">
        <v>0</v>
      </c>
      <c r="S200" t="s">
        <v>50</v>
      </c>
      <c r="T200" t="s">
        <v>2035</v>
      </c>
      <c r="U200" t="s">
        <v>2043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3"/>
        <v>53</v>
      </c>
      <c r="G201" s="7">
        <f t="shared" si="14"/>
        <v>0.5377777777777778</v>
      </c>
      <c r="H201" t="s">
        <v>14</v>
      </c>
      <c r="I201">
        <v>13</v>
      </c>
      <c r="K201" t="s">
        <v>21</v>
      </c>
      <c r="L201" t="s">
        <v>22</v>
      </c>
      <c r="M201">
        <v>1436245200</v>
      </c>
      <c r="N201" s="8">
        <f t="shared" si="15"/>
        <v>42192.208333333328</v>
      </c>
      <c r="O201">
        <v>1436590800</v>
      </c>
      <c r="P201" s="8">
        <f t="shared" si="16"/>
        <v>42196.208333333328</v>
      </c>
      <c r="Q201" t="b">
        <v>0</v>
      </c>
      <c r="R201" t="b">
        <v>0</v>
      </c>
      <c r="S201" t="s">
        <v>23</v>
      </c>
      <c r="T201" t="s">
        <v>2035</v>
      </c>
      <c r="U201" t="s">
        <v>2036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3"/>
        <v>2</v>
      </c>
      <c r="G202" s="7">
        <f t="shared" si="14"/>
        <v>0.02</v>
      </c>
      <c r="H202" t="s">
        <v>14</v>
      </c>
      <c r="I202">
        <v>1</v>
      </c>
      <c r="K202" t="s">
        <v>15</v>
      </c>
      <c r="L202" t="s">
        <v>16</v>
      </c>
      <c r="M202">
        <v>1269493200</v>
      </c>
      <c r="N202" s="8">
        <f t="shared" si="15"/>
        <v>40262.208333333336</v>
      </c>
      <c r="O202">
        <v>1270443600</v>
      </c>
      <c r="P202" s="8">
        <f t="shared" si="16"/>
        <v>40273.208333333336</v>
      </c>
      <c r="Q202" t="b">
        <v>0</v>
      </c>
      <c r="R202" t="b">
        <v>0</v>
      </c>
      <c r="S202" t="s">
        <v>33</v>
      </c>
      <c r="T202" t="s">
        <v>2039</v>
      </c>
      <c r="U202" t="s">
        <v>2040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3"/>
        <v>681</v>
      </c>
      <c r="G203" s="7">
        <f t="shared" si="14"/>
        <v>6.8119047619047617</v>
      </c>
      <c r="H203" t="s">
        <v>20</v>
      </c>
      <c r="I203">
        <v>157</v>
      </c>
      <c r="K203" t="s">
        <v>21</v>
      </c>
      <c r="L203" t="s">
        <v>22</v>
      </c>
      <c r="M203">
        <v>1406264400</v>
      </c>
      <c r="N203" s="8">
        <f t="shared" si="15"/>
        <v>41845.208333333336</v>
      </c>
      <c r="O203">
        <v>1407819600</v>
      </c>
      <c r="P203" s="8">
        <f t="shared" si="16"/>
        <v>41863.208333333336</v>
      </c>
      <c r="Q203" t="b">
        <v>0</v>
      </c>
      <c r="R203" t="b">
        <v>0</v>
      </c>
      <c r="S203" t="s">
        <v>28</v>
      </c>
      <c r="T203" t="s">
        <v>2037</v>
      </c>
      <c r="U203" t="s">
        <v>2038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3"/>
        <v>78</v>
      </c>
      <c r="G204" s="7">
        <f t="shared" si="14"/>
        <v>0.78831325301204824</v>
      </c>
      <c r="H204" t="s">
        <v>74</v>
      </c>
      <c r="I204">
        <v>82</v>
      </c>
      <c r="K204" t="s">
        <v>21</v>
      </c>
      <c r="L204" t="s">
        <v>22</v>
      </c>
      <c r="M204">
        <v>1317531600</v>
      </c>
      <c r="N204" s="8">
        <f t="shared" si="15"/>
        <v>40818.208333333336</v>
      </c>
      <c r="O204">
        <v>1317877200</v>
      </c>
      <c r="P204" s="8">
        <f t="shared" si="16"/>
        <v>40822.208333333336</v>
      </c>
      <c r="Q204" t="b">
        <v>0</v>
      </c>
      <c r="R204" t="b">
        <v>0</v>
      </c>
      <c r="S204" t="s">
        <v>17</v>
      </c>
      <c r="T204" t="s">
        <v>2033</v>
      </c>
      <c r="U204" t="s">
        <v>2034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3"/>
        <v>134</v>
      </c>
      <c r="G205" s="7">
        <f t="shared" si="14"/>
        <v>1.3440792216817234</v>
      </c>
      <c r="H205" t="s">
        <v>20</v>
      </c>
      <c r="I205">
        <v>4498</v>
      </c>
      <c r="K205" t="s">
        <v>26</v>
      </c>
      <c r="L205" t="s">
        <v>27</v>
      </c>
      <c r="M205">
        <v>1484632800</v>
      </c>
      <c r="N205" s="8">
        <f t="shared" si="15"/>
        <v>42752.25</v>
      </c>
      <c r="O205">
        <v>1484805600</v>
      </c>
      <c r="P205" s="8">
        <f t="shared" si="16"/>
        <v>42754.25</v>
      </c>
      <c r="Q205" t="b">
        <v>0</v>
      </c>
      <c r="R205" t="b">
        <v>0</v>
      </c>
      <c r="S205" t="s">
        <v>33</v>
      </c>
      <c r="T205" t="s">
        <v>2039</v>
      </c>
      <c r="U205" t="s">
        <v>2040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3"/>
        <v>3</v>
      </c>
      <c r="G206" s="7">
        <f t="shared" si="14"/>
        <v>3.372E-2</v>
      </c>
      <c r="H206" t="s">
        <v>14</v>
      </c>
      <c r="I206">
        <v>40</v>
      </c>
      <c r="K206" t="s">
        <v>21</v>
      </c>
      <c r="L206" t="s">
        <v>22</v>
      </c>
      <c r="M206">
        <v>1301806800</v>
      </c>
      <c r="N206" s="8">
        <f t="shared" si="15"/>
        <v>40636.208333333336</v>
      </c>
      <c r="O206">
        <v>1302670800</v>
      </c>
      <c r="P206" s="8">
        <f t="shared" si="16"/>
        <v>40646.208333333336</v>
      </c>
      <c r="Q206" t="b">
        <v>0</v>
      </c>
      <c r="R206" t="b">
        <v>0</v>
      </c>
      <c r="S206" t="s">
        <v>159</v>
      </c>
      <c r="T206" t="s">
        <v>2035</v>
      </c>
      <c r="U206" t="s">
        <v>2058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3"/>
        <v>431</v>
      </c>
      <c r="G207" s="7">
        <f t="shared" si="14"/>
        <v>4.3184615384615386</v>
      </c>
      <c r="H207" t="s">
        <v>20</v>
      </c>
      <c r="I207">
        <v>80</v>
      </c>
      <c r="K207" t="s">
        <v>21</v>
      </c>
      <c r="L207" t="s">
        <v>22</v>
      </c>
      <c r="M207">
        <v>1539752400</v>
      </c>
      <c r="N207" s="8">
        <f t="shared" si="15"/>
        <v>43390.208333333328</v>
      </c>
      <c r="O207">
        <v>1540789200</v>
      </c>
      <c r="P207" s="8">
        <f t="shared" si="16"/>
        <v>43402.208333333328</v>
      </c>
      <c r="Q207" t="b">
        <v>1</v>
      </c>
      <c r="R207" t="b">
        <v>0</v>
      </c>
      <c r="S207" t="s">
        <v>33</v>
      </c>
      <c r="T207" t="s">
        <v>2039</v>
      </c>
      <c r="U207" t="s">
        <v>2040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3"/>
        <v>38</v>
      </c>
      <c r="G208" s="7">
        <f t="shared" si="14"/>
        <v>0.38844444444444443</v>
      </c>
      <c r="H208" t="s">
        <v>74</v>
      </c>
      <c r="I208">
        <v>57</v>
      </c>
      <c r="K208" t="s">
        <v>21</v>
      </c>
      <c r="L208" t="s">
        <v>22</v>
      </c>
      <c r="M208">
        <v>1267250400</v>
      </c>
      <c r="N208" s="8">
        <f t="shared" si="15"/>
        <v>40236.25</v>
      </c>
      <c r="O208">
        <v>1268028000</v>
      </c>
      <c r="P208" s="8">
        <f t="shared" si="16"/>
        <v>40245.25</v>
      </c>
      <c r="Q208" t="b">
        <v>0</v>
      </c>
      <c r="R208" t="b">
        <v>0</v>
      </c>
      <c r="S208" t="s">
        <v>119</v>
      </c>
      <c r="T208" t="s">
        <v>2047</v>
      </c>
      <c r="U208" t="s">
        <v>2053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3"/>
        <v>425</v>
      </c>
      <c r="G209" s="7">
        <f t="shared" si="14"/>
        <v>4.2569999999999997</v>
      </c>
      <c r="H209" t="s">
        <v>20</v>
      </c>
      <c r="I209">
        <v>43</v>
      </c>
      <c r="K209" t="s">
        <v>21</v>
      </c>
      <c r="L209" t="s">
        <v>22</v>
      </c>
      <c r="M209">
        <v>1535432400</v>
      </c>
      <c r="N209" s="8">
        <f t="shared" si="15"/>
        <v>43340.208333333328</v>
      </c>
      <c r="O209">
        <v>1537160400</v>
      </c>
      <c r="P209" s="8">
        <f t="shared" si="16"/>
        <v>43360.208333333328</v>
      </c>
      <c r="Q209" t="b">
        <v>0</v>
      </c>
      <c r="R209" t="b">
        <v>1</v>
      </c>
      <c r="S209" t="s">
        <v>23</v>
      </c>
      <c r="T209" t="s">
        <v>2035</v>
      </c>
      <c r="U209" t="s">
        <v>2036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3"/>
        <v>101</v>
      </c>
      <c r="G210" s="7">
        <f t="shared" si="14"/>
        <v>1.0112239715591671</v>
      </c>
      <c r="H210" t="s">
        <v>20</v>
      </c>
      <c r="I210">
        <v>2053</v>
      </c>
      <c r="K210" t="s">
        <v>21</v>
      </c>
      <c r="L210" t="s">
        <v>22</v>
      </c>
      <c r="M210">
        <v>1510207200</v>
      </c>
      <c r="N210" s="8">
        <f t="shared" si="15"/>
        <v>43048.25</v>
      </c>
      <c r="O210">
        <v>1512280800</v>
      </c>
      <c r="P210" s="8">
        <f t="shared" si="16"/>
        <v>43072.25</v>
      </c>
      <c r="Q210" t="b">
        <v>0</v>
      </c>
      <c r="R210" t="b">
        <v>0</v>
      </c>
      <c r="S210" t="s">
        <v>42</v>
      </c>
      <c r="T210" t="s">
        <v>2041</v>
      </c>
      <c r="U210" t="s">
        <v>2042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3"/>
        <v>21</v>
      </c>
      <c r="G211" s="7">
        <f t="shared" si="14"/>
        <v>0.21188688946015424</v>
      </c>
      <c r="H211" t="s">
        <v>47</v>
      </c>
      <c r="I211">
        <v>808</v>
      </c>
      <c r="K211" t="s">
        <v>26</v>
      </c>
      <c r="L211" t="s">
        <v>27</v>
      </c>
      <c r="M211">
        <v>1462510800</v>
      </c>
      <c r="N211" s="8">
        <f t="shared" si="15"/>
        <v>42496.208333333328</v>
      </c>
      <c r="O211">
        <v>1463115600</v>
      </c>
      <c r="P211" s="8">
        <f t="shared" si="16"/>
        <v>42503.208333333328</v>
      </c>
      <c r="Q211" t="b">
        <v>0</v>
      </c>
      <c r="R211" t="b">
        <v>0</v>
      </c>
      <c r="S211" t="s">
        <v>42</v>
      </c>
      <c r="T211" t="s">
        <v>2041</v>
      </c>
      <c r="U211" t="s">
        <v>2042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3"/>
        <v>67</v>
      </c>
      <c r="G212" s="7">
        <f t="shared" si="14"/>
        <v>0.67425531914893622</v>
      </c>
      <c r="H212" t="s">
        <v>14</v>
      </c>
      <c r="I212">
        <v>226</v>
      </c>
      <c r="K212" t="s">
        <v>36</v>
      </c>
      <c r="L212" t="s">
        <v>37</v>
      </c>
      <c r="M212">
        <v>1488520800</v>
      </c>
      <c r="N212" s="8">
        <f t="shared" si="15"/>
        <v>42797.25</v>
      </c>
      <c r="O212">
        <v>1490850000</v>
      </c>
      <c r="P212" s="8">
        <f t="shared" si="16"/>
        <v>42824.208333333328</v>
      </c>
      <c r="Q212" t="b">
        <v>0</v>
      </c>
      <c r="R212" t="b">
        <v>0</v>
      </c>
      <c r="S212" t="s">
        <v>474</v>
      </c>
      <c r="T212" t="s">
        <v>2041</v>
      </c>
      <c r="U212" t="s">
        <v>2063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3"/>
        <v>94</v>
      </c>
      <c r="G213" s="7">
        <f t="shared" si="14"/>
        <v>0.9492337164750958</v>
      </c>
      <c r="H213" t="s">
        <v>14</v>
      </c>
      <c r="I213">
        <v>1625</v>
      </c>
      <c r="K213" t="s">
        <v>21</v>
      </c>
      <c r="L213" t="s">
        <v>22</v>
      </c>
      <c r="M213">
        <v>1377579600</v>
      </c>
      <c r="N213" s="8">
        <f t="shared" si="15"/>
        <v>41513.208333333336</v>
      </c>
      <c r="O213">
        <v>1379653200</v>
      </c>
      <c r="P213" s="8">
        <f t="shared" si="16"/>
        <v>41537.208333333336</v>
      </c>
      <c r="Q213" t="b">
        <v>0</v>
      </c>
      <c r="R213" t="b">
        <v>0</v>
      </c>
      <c r="S213" t="s">
        <v>33</v>
      </c>
      <c r="T213" t="s">
        <v>2039</v>
      </c>
      <c r="U213" t="s">
        <v>2040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3"/>
        <v>151</v>
      </c>
      <c r="G214" s="7">
        <f t="shared" si="14"/>
        <v>1.5185185185185186</v>
      </c>
      <c r="H214" t="s">
        <v>20</v>
      </c>
      <c r="I214">
        <v>168</v>
      </c>
      <c r="K214" t="s">
        <v>21</v>
      </c>
      <c r="L214" t="s">
        <v>22</v>
      </c>
      <c r="M214">
        <v>1576389600</v>
      </c>
      <c r="N214" s="8">
        <f t="shared" si="15"/>
        <v>43814.25</v>
      </c>
      <c r="O214">
        <v>1580364000</v>
      </c>
      <c r="P214" s="8">
        <f t="shared" si="16"/>
        <v>43860.25</v>
      </c>
      <c r="Q214" t="b">
        <v>0</v>
      </c>
      <c r="R214" t="b">
        <v>0</v>
      </c>
      <c r="S214" t="s">
        <v>33</v>
      </c>
      <c r="T214" t="s">
        <v>2039</v>
      </c>
      <c r="U214" t="s">
        <v>2040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3"/>
        <v>195</v>
      </c>
      <c r="G215" s="7">
        <f t="shared" si="14"/>
        <v>1.9516382252559727</v>
      </c>
      <c r="H215" t="s">
        <v>20</v>
      </c>
      <c r="I215">
        <v>4289</v>
      </c>
      <c r="K215" t="s">
        <v>21</v>
      </c>
      <c r="L215" t="s">
        <v>22</v>
      </c>
      <c r="M215">
        <v>1289019600</v>
      </c>
      <c r="N215" s="8">
        <f t="shared" si="15"/>
        <v>40488.208333333336</v>
      </c>
      <c r="O215">
        <v>1289714400</v>
      </c>
      <c r="P215" s="8">
        <f t="shared" si="16"/>
        <v>40496.25</v>
      </c>
      <c r="Q215" t="b">
        <v>0</v>
      </c>
      <c r="R215" t="b">
        <v>1</v>
      </c>
      <c r="S215" t="s">
        <v>60</v>
      </c>
      <c r="T215" t="s">
        <v>2035</v>
      </c>
      <c r="U215" t="s">
        <v>2045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3"/>
        <v>1023</v>
      </c>
      <c r="G216" s="7">
        <f t="shared" si="14"/>
        <v>10.231428571428571</v>
      </c>
      <c r="H216" t="s">
        <v>20</v>
      </c>
      <c r="I216">
        <v>165</v>
      </c>
      <c r="K216" t="s">
        <v>21</v>
      </c>
      <c r="L216" t="s">
        <v>22</v>
      </c>
      <c r="M216">
        <v>1282194000</v>
      </c>
      <c r="N216" s="8">
        <f t="shared" si="15"/>
        <v>40409.208333333336</v>
      </c>
      <c r="O216">
        <v>1282712400</v>
      </c>
      <c r="P216" s="8">
        <f t="shared" si="16"/>
        <v>40415.208333333336</v>
      </c>
      <c r="Q216" t="b">
        <v>0</v>
      </c>
      <c r="R216" t="b">
        <v>0</v>
      </c>
      <c r="S216" t="s">
        <v>23</v>
      </c>
      <c r="T216" t="s">
        <v>2035</v>
      </c>
      <c r="U216" t="s">
        <v>2036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3"/>
        <v>3</v>
      </c>
      <c r="G217" s="7">
        <f t="shared" si="14"/>
        <v>3.8418367346938778E-2</v>
      </c>
      <c r="H217" t="s">
        <v>14</v>
      </c>
      <c r="I217">
        <v>143</v>
      </c>
      <c r="K217" t="s">
        <v>21</v>
      </c>
      <c r="L217" t="s">
        <v>22</v>
      </c>
      <c r="M217">
        <v>1550037600</v>
      </c>
      <c r="N217" s="8">
        <f t="shared" si="15"/>
        <v>43509.25</v>
      </c>
      <c r="O217">
        <v>1550210400</v>
      </c>
      <c r="P217" s="8">
        <f t="shared" si="16"/>
        <v>43511.25</v>
      </c>
      <c r="Q217" t="b">
        <v>0</v>
      </c>
      <c r="R217" t="b">
        <v>0</v>
      </c>
      <c r="S217" t="s">
        <v>33</v>
      </c>
      <c r="T217" t="s">
        <v>2039</v>
      </c>
      <c r="U217" t="s">
        <v>2040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3"/>
        <v>155</v>
      </c>
      <c r="G218" s="7">
        <f t="shared" si="14"/>
        <v>1.5507066557107643</v>
      </c>
      <c r="H218" t="s">
        <v>20</v>
      </c>
      <c r="I218">
        <v>1815</v>
      </c>
      <c r="K218" t="s">
        <v>21</v>
      </c>
      <c r="L218" t="s">
        <v>22</v>
      </c>
      <c r="M218">
        <v>1321941600</v>
      </c>
      <c r="N218" s="8">
        <f t="shared" si="15"/>
        <v>40869.25</v>
      </c>
      <c r="O218">
        <v>1322114400</v>
      </c>
      <c r="P218" s="8">
        <f t="shared" si="16"/>
        <v>40871.25</v>
      </c>
      <c r="Q218" t="b">
        <v>0</v>
      </c>
      <c r="R218" t="b">
        <v>0</v>
      </c>
      <c r="S218" t="s">
        <v>33</v>
      </c>
      <c r="T218" t="s">
        <v>2039</v>
      </c>
      <c r="U218" t="s">
        <v>2040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3"/>
        <v>44</v>
      </c>
      <c r="G219" s="7">
        <f t="shared" si="14"/>
        <v>0.44753477588871715</v>
      </c>
      <c r="H219" t="s">
        <v>14</v>
      </c>
      <c r="I219">
        <v>934</v>
      </c>
      <c r="K219" t="s">
        <v>21</v>
      </c>
      <c r="L219" t="s">
        <v>22</v>
      </c>
      <c r="M219">
        <v>1556427600</v>
      </c>
      <c r="N219" s="8">
        <f t="shared" si="15"/>
        <v>43583.208333333328</v>
      </c>
      <c r="O219">
        <v>1557205200</v>
      </c>
      <c r="P219" s="8">
        <f t="shared" si="16"/>
        <v>43592.208333333328</v>
      </c>
      <c r="Q219" t="b">
        <v>0</v>
      </c>
      <c r="R219" t="b">
        <v>0</v>
      </c>
      <c r="S219" t="s">
        <v>474</v>
      </c>
      <c r="T219" t="s">
        <v>2041</v>
      </c>
      <c r="U219" t="s">
        <v>2063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3"/>
        <v>215</v>
      </c>
      <c r="G220" s="7">
        <f t="shared" si="14"/>
        <v>2.1594736842105262</v>
      </c>
      <c r="H220" t="s">
        <v>20</v>
      </c>
      <c r="I220">
        <v>397</v>
      </c>
      <c r="K220" t="s">
        <v>40</v>
      </c>
      <c r="L220" t="s">
        <v>41</v>
      </c>
      <c r="M220">
        <v>1320991200</v>
      </c>
      <c r="N220" s="8">
        <f t="shared" si="15"/>
        <v>40858.25</v>
      </c>
      <c r="O220">
        <v>1323928800</v>
      </c>
      <c r="P220" s="8">
        <f t="shared" si="16"/>
        <v>40892.25</v>
      </c>
      <c r="Q220" t="b">
        <v>0</v>
      </c>
      <c r="R220" t="b">
        <v>1</v>
      </c>
      <c r="S220" t="s">
        <v>100</v>
      </c>
      <c r="T220" t="s">
        <v>2041</v>
      </c>
      <c r="U220" t="s">
        <v>2052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3"/>
        <v>332</v>
      </c>
      <c r="G221" s="7">
        <f t="shared" si="14"/>
        <v>3.3212709832134291</v>
      </c>
      <c r="H221" t="s">
        <v>20</v>
      </c>
      <c r="I221">
        <v>1539</v>
      </c>
      <c r="K221" t="s">
        <v>21</v>
      </c>
      <c r="L221" t="s">
        <v>22</v>
      </c>
      <c r="M221">
        <v>1345093200</v>
      </c>
      <c r="N221" s="8">
        <f t="shared" si="15"/>
        <v>41137.208333333336</v>
      </c>
      <c r="O221">
        <v>1346130000</v>
      </c>
      <c r="P221" s="8">
        <f t="shared" si="16"/>
        <v>41149.208333333336</v>
      </c>
      <c r="Q221" t="b">
        <v>0</v>
      </c>
      <c r="R221" t="b">
        <v>0</v>
      </c>
      <c r="S221" t="s">
        <v>71</v>
      </c>
      <c r="T221" t="s">
        <v>2041</v>
      </c>
      <c r="U221" t="s">
        <v>2049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3"/>
        <v>8</v>
      </c>
      <c r="G222" s="7">
        <f t="shared" si="14"/>
        <v>8.4430379746835441E-2</v>
      </c>
      <c r="H222" t="s">
        <v>14</v>
      </c>
      <c r="I222">
        <v>17</v>
      </c>
      <c r="K222" t="s">
        <v>21</v>
      </c>
      <c r="L222" t="s">
        <v>22</v>
      </c>
      <c r="M222">
        <v>1309496400</v>
      </c>
      <c r="N222" s="8">
        <f t="shared" si="15"/>
        <v>40725.208333333336</v>
      </c>
      <c r="O222">
        <v>1311051600</v>
      </c>
      <c r="P222" s="8">
        <f t="shared" si="16"/>
        <v>40743.208333333336</v>
      </c>
      <c r="Q222" t="b">
        <v>1</v>
      </c>
      <c r="R222" t="b">
        <v>0</v>
      </c>
      <c r="S222" t="s">
        <v>33</v>
      </c>
      <c r="T222" t="s">
        <v>2039</v>
      </c>
      <c r="U222" t="s">
        <v>2040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3"/>
        <v>98</v>
      </c>
      <c r="G223" s="7">
        <f t="shared" si="14"/>
        <v>0.9862551440329218</v>
      </c>
      <c r="H223" t="s">
        <v>14</v>
      </c>
      <c r="I223">
        <v>2179</v>
      </c>
      <c r="K223" t="s">
        <v>21</v>
      </c>
      <c r="L223" t="s">
        <v>22</v>
      </c>
      <c r="M223">
        <v>1340254800</v>
      </c>
      <c r="N223" s="8">
        <f t="shared" si="15"/>
        <v>41081.208333333336</v>
      </c>
      <c r="O223">
        <v>1340427600</v>
      </c>
      <c r="P223" s="8">
        <f t="shared" si="16"/>
        <v>41083.208333333336</v>
      </c>
      <c r="Q223" t="b">
        <v>1</v>
      </c>
      <c r="R223" t="b">
        <v>0</v>
      </c>
      <c r="S223" t="s">
        <v>17</v>
      </c>
      <c r="T223" t="s">
        <v>2033</v>
      </c>
      <c r="U223" t="s">
        <v>2034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3"/>
        <v>137</v>
      </c>
      <c r="G224" s="7">
        <f t="shared" si="14"/>
        <v>1.3797916666666667</v>
      </c>
      <c r="H224" t="s">
        <v>20</v>
      </c>
      <c r="I224">
        <v>138</v>
      </c>
      <c r="K224" t="s">
        <v>21</v>
      </c>
      <c r="L224" t="s">
        <v>22</v>
      </c>
      <c r="M224">
        <v>1412226000</v>
      </c>
      <c r="N224" s="8">
        <f t="shared" si="15"/>
        <v>41914.208333333336</v>
      </c>
      <c r="O224">
        <v>1412312400</v>
      </c>
      <c r="P224" s="8">
        <f t="shared" si="16"/>
        <v>41915.208333333336</v>
      </c>
      <c r="Q224" t="b">
        <v>0</v>
      </c>
      <c r="R224" t="b">
        <v>0</v>
      </c>
      <c r="S224" t="s">
        <v>122</v>
      </c>
      <c r="T224" t="s">
        <v>2054</v>
      </c>
      <c r="U224" t="s">
        <v>2055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3"/>
        <v>93</v>
      </c>
      <c r="G225" s="7">
        <f t="shared" si="14"/>
        <v>0.93810996563573879</v>
      </c>
      <c r="H225" t="s">
        <v>14</v>
      </c>
      <c r="I225">
        <v>931</v>
      </c>
      <c r="K225" t="s">
        <v>21</v>
      </c>
      <c r="L225" t="s">
        <v>22</v>
      </c>
      <c r="M225">
        <v>1458104400</v>
      </c>
      <c r="N225" s="8">
        <f t="shared" si="15"/>
        <v>42445.208333333328</v>
      </c>
      <c r="O225">
        <v>1459314000</v>
      </c>
      <c r="P225" s="8">
        <f t="shared" si="16"/>
        <v>42459.208333333328</v>
      </c>
      <c r="Q225" t="b">
        <v>0</v>
      </c>
      <c r="R225" t="b">
        <v>0</v>
      </c>
      <c r="S225" t="s">
        <v>33</v>
      </c>
      <c r="T225" t="s">
        <v>2039</v>
      </c>
      <c r="U225" t="s">
        <v>2040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3"/>
        <v>403</v>
      </c>
      <c r="G226" s="7">
        <f t="shared" si="14"/>
        <v>4.0363930885529156</v>
      </c>
      <c r="H226" t="s">
        <v>20</v>
      </c>
      <c r="I226">
        <v>3594</v>
      </c>
      <c r="K226" t="s">
        <v>21</v>
      </c>
      <c r="L226" t="s">
        <v>22</v>
      </c>
      <c r="M226">
        <v>1411534800</v>
      </c>
      <c r="N226" s="8">
        <f t="shared" si="15"/>
        <v>41906.208333333336</v>
      </c>
      <c r="O226">
        <v>1415426400</v>
      </c>
      <c r="P226" s="8">
        <f t="shared" si="16"/>
        <v>41951.25</v>
      </c>
      <c r="Q226" t="b">
        <v>0</v>
      </c>
      <c r="R226" t="b">
        <v>0</v>
      </c>
      <c r="S226" t="s">
        <v>474</v>
      </c>
      <c r="T226" t="s">
        <v>2041</v>
      </c>
      <c r="U226" t="s">
        <v>2063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3"/>
        <v>260</v>
      </c>
      <c r="G227" s="7">
        <f t="shared" si="14"/>
        <v>2.6017404129793511</v>
      </c>
      <c r="H227" t="s">
        <v>20</v>
      </c>
      <c r="I227">
        <v>5880</v>
      </c>
      <c r="K227" t="s">
        <v>21</v>
      </c>
      <c r="L227" t="s">
        <v>22</v>
      </c>
      <c r="M227">
        <v>1399093200</v>
      </c>
      <c r="N227" s="8">
        <f t="shared" si="15"/>
        <v>41762.208333333336</v>
      </c>
      <c r="O227">
        <v>1399093200</v>
      </c>
      <c r="P227" s="8">
        <f t="shared" si="16"/>
        <v>41762.208333333336</v>
      </c>
      <c r="Q227" t="b">
        <v>1</v>
      </c>
      <c r="R227" t="b">
        <v>0</v>
      </c>
      <c r="S227" t="s">
        <v>23</v>
      </c>
      <c r="T227" t="s">
        <v>2035</v>
      </c>
      <c r="U227" t="s">
        <v>2036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3"/>
        <v>366</v>
      </c>
      <c r="G228" s="7">
        <f t="shared" si="14"/>
        <v>3.6663333333333332</v>
      </c>
      <c r="H228" t="s">
        <v>20</v>
      </c>
      <c r="I228">
        <v>112</v>
      </c>
      <c r="K228" t="s">
        <v>21</v>
      </c>
      <c r="L228" t="s">
        <v>22</v>
      </c>
      <c r="M228">
        <v>1270702800</v>
      </c>
      <c r="N228" s="8">
        <f t="shared" si="15"/>
        <v>40276.208333333336</v>
      </c>
      <c r="O228">
        <v>1273899600</v>
      </c>
      <c r="P228" s="8">
        <f t="shared" si="16"/>
        <v>40313.208333333336</v>
      </c>
      <c r="Q228" t="b">
        <v>0</v>
      </c>
      <c r="R228" t="b">
        <v>0</v>
      </c>
      <c r="S228" t="s">
        <v>122</v>
      </c>
      <c r="T228" t="s">
        <v>2054</v>
      </c>
      <c r="U228" t="s">
        <v>2055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3"/>
        <v>168</v>
      </c>
      <c r="G229" s="7">
        <f t="shared" si="14"/>
        <v>1.687208538587849</v>
      </c>
      <c r="H229" t="s">
        <v>20</v>
      </c>
      <c r="I229">
        <v>943</v>
      </c>
      <c r="K229" t="s">
        <v>21</v>
      </c>
      <c r="L229" t="s">
        <v>22</v>
      </c>
      <c r="M229">
        <v>1431666000</v>
      </c>
      <c r="N229" s="8">
        <f t="shared" si="15"/>
        <v>42139.208333333328</v>
      </c>
      <c r="O229">
        <v>1432184400</v>
      </c>
      <c r="P229" s="8">
        <f t="shared" si="16"/>
        <v>42145.208333333328</v>
      </c>
      <c r="Q229" t="b">
        <v>0</v>
      </c>
      <c r="R229" t="b">
        <v>0</v>
      </c>
      <c r="S229" t="s">
        <v>292</v>
      </c>
      <c r="T229" t="s">
        <v>2050</v>
      </c>
      <c r="U229" t="s">
        <v>2061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3"/>
        <v>119</v>
      </c>
      <c r="G230" s="7">
        <f t="shared" si="14"/>
        <v>1.1990717911530093</v>
      </c>
      <c r="H230" t="s">
        <v>20</v>
      </c>
      <c r="I230">
        <v>2468</v>
      </c>
      <c r="K230" t="s">
        <v>21</v>
      </c>
      <c r="L230" t="s">
        <v>22</v>
      </c>
      <c r="M230">
        <v>1472619600</v>
      </c>
      <c r="N230" s="8">
        <f t="shared" si="15"/>
        <v>42613.208333333328</v>
      </c>
      <c r="O230">
        <v>1474779600</v>
      </c>
      <c r="P230" s="8">
        <f t="shared" si="16"/>
        <v>42638.208333333328</v>
      </c>
      <c r="Q230" t="b">
        <v>0</v>
      </c>
      <c r="R230" t="b">
        <v>0</v>
      </c>
      <c r="S230" t="s">
        <v>71</v>
      </c>
      <c r="T230" t="s">
        <v>2041</v>
      </c>
      <c r="U230" t="s">
        <v>2049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3"/>
        <v>193</v>
      </c>
      <c r="G231" s="7">
        <f t="shared" si="14"/>
        <v>1.936892523364486</v>
      </c>
      <c r="H231" t="s">
        <v>20</v>
      </c>
      <c r="I231">
        <v>2551</v>
      </c>
      <c r="K231" t="s">
        <v>21</v>
      </c>
      <c r="L231" t="s">
        <v>22</v>
      </c>
      <c r="M231">
        <v>1496293200</v>
      </c>
      <c r="N231" s="8">
        <f t="shared" si="15"/>
        <v>42887.208333333328</v>
      </c>
      <c r="O231">
        <v>1500440400</v>
      </c>
      <c r="P231" s="8">
        <f t="shared" si="16"/>
        <v>42935.208333333328</v>
      </c>
      <c r="Q231" t="b">
        <v>0</v>
      </c>
      <c r="R231" t="b">
        <v>1</v>
      </c>
      <c r="S231" t="s">
        <v>292</v>
      </c>
      <c r="T231" t="s">
        <v>2050</v>
      </c>
      <c r="U231" t="s">
        <v>2061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3"/>
        <v>420</v>
      </c>
      <c r="G232" s="7">
        <f t="shared" si="14"/>
        <v>4.2016666666666671</v>
      </c>
      <c r="H232" t="s">
        <v>20</v>
      </c>
      <c r="I232">
        <v>101</v>
      </c>
      <c r="K232" t="s">
        <v>21</v>
      </c>
      <c r="L232" t="s">
        <v>22</v>
      </c>
      <c r="M232">
        <v>1575612000</v>
      </c>
      <c r="N232" s="8">
        <f t="shared" si="15"/>
        <v>43805.25</v>
      </c>
      <c r="O232">
        <v>1575612000</v>
      </c>
      <c r="P232" s="8">
        <f t="shared" si="16"/>
        <v>43805.25</v>
      </c>
      <c r="Q232" t="b">
        <v>0</v>
      </c>
      <c r="R232" t="b">
        <v>0</v>
      </c>
      <c r="S232" t="s">
        <v>89</v>
      </c>
      <c r="T232" t="s">
        <v>2050</v>
      </c>
      <c r="U232" t="s">
        <v>2051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3"/>
        <v>76</v>
      </c>
      <c r="G233" s="7">
        <f t="shared" si="14"/>
        <v>0.76708333333333334</v>
      </c>
      <c r="H233" t="s">
        <v>74</v>
      </c>
      <c r="I233">
        <v>67</v>
      </c>
      <c r="K233" t="s">
        <v>21</v>
      </c>
      <c r="L233" t="s">
        <v>22</v>
      </c>
      <c r="M233">
        <v>1369112400</v>
      </c>
      <c r="N233" s="8">
        <f t="shared" si="15"/>
        <v>41415.208333333336</v>
      </c>
      <c r="O233">
        <v>1374123600</v>
      </c>
      <c r="P233" s="8">
        <f t="shared" si="16"/>
        <v>41473.208333333336</v>
      </c>
      <c r="Q233" t="b">
        <v>0</v>
      </c>
      <c r="R233" t="b">
        <v>0</v>
      </c>
      <c r="S233" t="s">
        <v>33</v>
      </c>
      <c r="T233" t="s">
        <v>2039</v>
      </c>
      <c r="U233" t="s">
        <v>2040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3"/>
        <v>171</v>
      </c>
      <c r="G234" s="7">
        <f t="shared" si="14"/>
        <v>1.7126470588235294</v>
      </c>
      <c r="H234" t="s">
        <v>20</v>
      </c>
      <c r="I234">
        <v>92</v>
      </c>
      <c r="K234" t="s">
        <v>21</v>
      </c>
      <c r="L234" t="s">
        <v>22</v>
      </c>
      <c r="M234">
        <v>1469422800</v>
      </c>
      <c r="N234" s="8">
        <f t="shared" si="15"/>
        <v>42576.208333333328</v>
      </c>
      <c r="O234">
        <v>1469509200</v>
      </c>
      <c r="P234" s="8">
        <f t="shared" si="16"/>
        <v>42577.208333333328</v>
      </c>
      <c r="Q234" t="b">
        <v>0</v>
      </c>
      <c r="R234" t="b">
        <v>0</v>
      </c>
      <c r="S234" t="s">
        <v>33</v>
      </c>
      <c r="T234" t="s">
        <v>2039</v>
      </c>
      <c r="U234" t="s">
        <v>2040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3"/>
        <v>157</v>
      </c>
      <c r="G235" s="7">
        <f t="shared" si="14"/>
        <v>1.5789473684210527</v>
      </c>
      <c r="H235" t="s">
        <v>20</v>
      </c>
      <c r="I235">
        <v>62</v>
      </c>
      <c r="K235" t="s">
        <v>21</v>
      </c>
      <c r="L235" t="s">
        <v>22</v>
      </c>
      <c r="M235">
        <v>1307854800</v>
      </c>
      <c r="N235" s="8">
        <f t="shared" si="15"/>
        <v>40706.208333333336</v>
      </c>
      <c r="O235">
        <v>1309237200</v>
      </c>
      <c r="P235" s="8">
        <f t="shared" si="16"/>
        <v>40722.208333333336</v>
      </c>
      <c r="Q235" t="b">
        <v>0</v>
      </c>
      <c r="R235" t="b">
        <v>0</v>
      </c>
      <c r="S235" t="s">
        <v>71</v>
      </c>
      <c r="T235" t="s">
        <v>2041</v>
      </c>
      <c r="U235" t="s">
        <v>2049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3"/>
        <v>109</v>
      </c>
      <c r="G236" s="7">
        <f t="shared" si="14"/>
        <v>1.0908</v>
      </c>
      <c r="H236" t="s">
        <v>20</v>
      </c>
      <c r="I236">
        <v>149</v>
      </c>
      <c r="K236" t="s">
        <v>107</v>
      </c>
      <c r="L236" t="s">
        <v>108</v>
      </c>
      <c r="M236">
        <v>1503378000</v>
      </c>
      <c r="N236" s="8">
        <f t="shared" si="15"/>
        <v>42969.208333333328</v>
      </c>
      <c r="O236">
        <v>1503982800</v>
      </c>
      <c r="P236" s="8">
        <f t="shared" si="16"/>
        <v>42976.208333333328</v>
      </c>
      <c r="Q236" t="b">
        <v>0</v>
      </c>
      <c r="R236" t="b">
        <v>1</v>
      </c>
      <c r="S236" t="s">
        <v>89</v>
      </c>
      <c r="T236" t="s">
        <v>2050</v>
      </c>
      <c r="U236" t="s">
        <v>2051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3"/>
        <v>41</v>
      </c>
      <c r="G237" s="7">
        <f t="shared" si="14"/>
        <v>0.41732558139534881</v>
      </c>
      <c r="H237" t="s">
        <v>14</v>
      </c>
      <c r="I237">
        <v>92</v>
      </c>
      <c r="K237" t="s">
        <v>21</v>
      </c>
      <c r="L237" t="s">
        <v>22</v>
      </c>
      <c r="M237">
        <v>1486965600</v>
      </c>
      <c r="N237" s="8">
        <f t="shared" si="15"/>
        <v>42779.25</v>
      </c>
      <c r="O237">
        <v>1487397600</v>
      </c>
      <c r="P237" s="8">
        <f t="shared" si="16"/>
        <v>42784.25</v>
      </c>
      <c r="Q237" t="b">
        <v>0</v>
      </c>
      <c r="R237" t="b">
        <v>0</v>
      </c>
      <c r="S237" t="s">
        <v>71</v>
      </c>
      <c r="T237" t="s">
        <v>2041</v>
      </c>
      <c r="U237" t="s">
        <v>2049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3"/>
        <v>10</v>
      </c>
      <c r="G238" s="7">
        <f t="shared" si="14"/>
        <v>0.10944303797468355</v>
      </c>
      <c r="H238" t="s">
        <v>14</v>
      </c>
      <c r="I238">
        <v>57</v>
      </c>
      <c r="K238" t="s">
        <v>26</v>
      </c>
      <c r="L238" t="s">
        <v>27</v>
      </c>
      <c r="M238">
        <v>1561438800</v>
      </c>
      <c r="N238" s="8">
        <f t="shared" si="15"/>
        <v>43641.208333333328</v>
      </c>
      <c r="O238">
        <v>1562043600</v>
      </c>
      <c r="P238" s="8">
        <f t="shared" si="16"/>
        <v>43648.208333333328</v>
      </c>
      <c r="Q238" t="b">
        <v>0</v>
      </c>
      <c r="R238" t="b">
        <v>1</v>
      </c>
      <c r="S238" t="s">
        <v>23</v>
      </c>
      <c r="T238" t="s">
        <v>2035</v>
      </c>
      <c r="U238" t="s">
        <v>2036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3"/>
        <v>159</v>
      </c>
      <c r="G239" s="7">
        <f t="shared" si="14"/>
        <v>1.593763440860215</v>
      </c>
      <c r="H239" t="s">
        <v>20</v>
      </c>
      <c r="I239">
        <v>329</v>
      </c>
      <c r="K239" t="s">
        <v>21</v>
      </c>
      <c r="L239" t="s">
        <v>22</v>
      </c>
      <c r="M239">
        <v>1398402000</v>
      </c>
      <c r="N239" s="8">
        <f t="shared" si="15"/>
        <v>41754.208333333336</v>
      </c>
      <c r="O239">
        <v>1398574800</v>
      </c>
      <c r="P239" s="8">
        <f t="shared" si="16"/>
        <v>41756.208333333336</v>
      </c>
      <c r="Q239" t="b">
        <v>0</v>
      </c>
      <c r="R239" t="b">
        <v>0</v>
      </c>
      <c r="S239" t="s">
        <v>71</v>
      </c>
      <c r="T239" t="s">
        <v>2041</v>
      </c>
      <c r="U239" t="s">
        <v>2049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3"/>
        <v>422</v>
      </c>
      <c r="G240" s="7">
        <f t="shared" si="14"/>
        <v>4.2241666666666671</v>
      </c>
      <c r="H240" t="s">
        <v>20</v>
      </c>
      <c r="I240">
        <v>97</v>
      </c>
      <c r="K240" t="s">
        <v>36</v>
      </c>
      <c r="L240" t="s">
        <v>37</v>
      </c>
      <c r="M240">
        <v>1513231200</v>
      </c>
      <c r="N240" s="8">
        <f t="shared" si="15"/>
        <v>43083.25</v>
      </c>
      <c r="O240">
        <v>1515391200</v>
      </c>
      <c r="P240" s="8">
        <f t="shared" si="16"/>
        <v>43108.25</v>
      </c>
      <c r="Q240" t="b">
        <v>0</v>
      </c>
      <c r="R240" t="b">
        <v>1</v>
      </c>
      <c r="S240" t="s">
        <v>33</v>
      </c>
      <c r="T240" t="s">
        <v>2039</v>
      </c>
      <c r="U240" t="s">
        <v>2040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3"/>
        <v>97</v>
      </c>
      <c r="G241" s="7">
        <f t="shared" si="14"/>
        <v>0.97718749999999999</v>
      </c>
      <c r="H241" t="s">
        <v>14</v>
      </c>
      <c r="I241">
        <v>41</v>
      </c>
      <c r="K241" t="s">
        <v>21</v>
      </c>
      <c r="L241" t="s">
        <v>22</v>
      </c>
      <c r="M241">
        <v>1440824400</v>
      </c>
      <c r="N241" s="8">
        <f t="shared" si="15"/>
        <v>42245.208333333328</v>
      </c>
      <c r="O241">
        <v>1441170000</v>
      </c>
      <c r="P241" s="8">
        <f t="shared" si="16"/>
        <v>42249.208333333328</v>
      </c>
      <c r="Q241" t="b">
        <v>0</v>
      </c>
      <c r="R241" t="b">
        <v>0</v>
      </c>
      <c r="S241" t="s">
        <v>65</v>
      </c>
      <c r="T241" t="s">
        <v>2037</v>
      </c>
      <c r="U241" t="s">
        <v>2046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3"/>
        <v>418</v>
      </c>
      <c r="G242" s="7">
        <f t="shared" si="14"/>
        <v>4.1878911564625847</v>
      </c>
      <c r="H242" t="s">
        <v>20</v>
      </c>
      <c r="I242">
        <v>1784</v>
      </c>
      <c r="K242" t="s">
        <v>21</v>
      </c>
      <c r="L242" t="s">
        <v>22</v>
      </c>
      <c r="M242">
        <v>1281070800</v>
      </c>
      <c r="N242" s="8">
        <f t="shared" si="15"/>
        <v>40396.208333333336</v>
      </c>
      <c r="O242">
        <v>1281157200</v>
      </c>
      <c r="P242" s="8">
        <f t="shared" si="16"/>
        <v>40397.208333333336</v>
      </c>
      <c r="Q242" t="b">
        <v>0</v>
      </c>
      <c r="R242" t="b">
        <v>0</v>
      </c>
      <c r="S242" t="s">
        <v>33</v>
      </c>
      <c r="T242" t="s">
        <v>2039</v>
      </c>
      <c r="U242" t="s">
        <v>2040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3"/>
        <v>101</v>
      </c>
      <c r="G243" s="7">
        <f t="shared" si="14"/>
        <v>1.0191632047477746</v>
      </c>
      <c r="H243" t="s">
        <v>20</v>
      </c>
      <c r="I243">
        <v>1684</v>
      </c>
      <c r="K243" t="s">
        <v>26</v>
      </c>
      <c r="L243" t="s">
        <v>27</v>
      </c>
      <c r="M243">
        <v>1397365200</v>
      </c>
      <c r="N243" s="8">
        <f t="shared" si="15"/>
        <v>41742.208333333336</v>
      </c>
      <c r="O243">
        <v>1398229200</v>
      </c>
      <c r="P243" s="8">
        <f t="shared" si="16"/>
        <v>41752.208333333336</v>
      </c>
      <c r="Q243" t="b">
        <v>0</v>
      </c>
      <c r="R243" t="b">
        <v>1</v>
      </c>
      <c r="S243" t="s">
        <v>68</v>
      </c>
      <c r="T243" t="s">
        <v>2047</v>
      </c>
      <c r="U243" t="s">
        <v>2048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3"/>
        <v>127</v>
      </c>
      <c r="G244" s="7">
        <f t="shared" si="14"/>
        <v>1.2772619047619047</v>
      </c>
      <c r="H244" t="s">
        <v>20</v>
      </c>
      <c r="I244">
        <v>250</v>
      </c>
      <c r="K244" t="s">
        <v>21</v>
      </c>
      <c r="L244" t="s">
        <v>22</v>
      </c>
      <c r="M244">
        <v>1494392400</v>
      </c>
      <c r="N244" s="8">
        <f t="shared" si="15"/>
        <v>42865.208333333328</v>
      </c>
      <c r="O244">
        <v>1495256400</v>
      </c>
      <c r="P244" s="8">
        <f t="shared" si="16"/>
        <v>42875.208333333328</v>
      </c>
      <c r="Q244" t="b">
        <v>0</v>
      </c>
      <c r="R244" t="b">
        <v>1</v>
      </c>
      <c r="S244" t="s">
        <v>23</v>
      </c>
      <c r="T244" t="s">
        <v>2035</v>
      </c>
      <c r="U244" t="s">
        <v>2036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3"/>
        <v>445</v>
      </c>
      <c r="G245" s="7">
        <f t="shared" si="14"/>
        <v>4.4521739130434783</v>
      </c>
      <c r="H245" t="s">
        <v>20</v>
      </c>
      <c r="I245">
        <v>238</v>
      </c>
      <c r="K245" t="s">
        <v>21</v>
      </c>
      <c r="L245" t="s">
        <v>22</v>
      </c>
      <c r="M245">
        <v>1520143200</v>
      </c>
      <c r="N245" s="8">
        <f t="shared" si="15"/>
        <v>43163.25</v>
      </c>
      <c r="O245">
        <v>1520402400</v>
      </c>
      <c r="P245" s="8">
        <f t="shared" si="16"/>
        <v>43166.25</v>
      </c>
      <c r="Q245" t="b">
        <v>0</v>
      </c>
      <c r="R245" t="b">
        <v>0</v>
      </c>
      <c r="S245" t="s">
        <v>33</v>
      </c>
      <c r="T245" t="s">
        <v>2039</v>
      </c>
      <c r="U245" t="s">
        <v>2040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3"/>
        <v>569</v>
      </c>
      <c r="G246" s="7">
        <f t="shared" si="14"/>
        <v>5.6971428571428575</v>
      </c>
      <c r="H246" t="s">
        <v>20</v>
      </c>
      <c r="I246">
        <v>53</v>
      </c>
      <c r="K246" t="s">
        <v>21</v>
      </c>
      <c r="L246" t="s">
        <v>22</v>
      </c>
      <c r="M246">
        <v>1405314000</v>
      </c>
      <c r="N246" s="8">
        <f t="shared" si="15"/>
        <v>41834.208333333336</v>
      </c>
      <c r="O246">
        <v>1409806800</v>
      </c>
      <c r="P246" s="8">
        <f t="shared" si="16"/>
        <v>41886.208333333336</v>
      </c>
      <c r="Q246" t="b">
        <v>0</v>
      </c>
      <c r="R246" t="b">
        <v>0</v>
      </c>
      <c r="S246" t="s">
        <v>33</v>
      </c>
      <c r="T246" t="s">
        <v>2039</v>
      </c>
      <c r="U246" t="s">
        <v>2040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3"/>
        <v>509</v>
      </c>
      <c r="G247" s="7">
        <f t="shared" si="14"/>
        <v>5.0934482758620687</v>
      </c>
      <c r="H247" t="s">
        <v>20</v>
      </c>
      <c r="I247">
        <v>214</v>
      </c>
      <c r="K247" t="s">
        <v>21</v>
      </c>
      <c r="L247" t="s">
        <v>22</v>
      </c>
      <c r="M247">
        <v>1396846800</v>
      </c>
      <c r="N247" s="8">
        <f t="shared" si="15"/>
        <v>41736.208333333336</v>
      </c>
      <c r="O247">
        <v>1396933200</v>
      </c>
      <c r="P247" s="8">
        <f t="shared" si="16"/>
        <v>41737.208333333336</v>
      </c>
      <c r="Q247" t="b">
        <v>0</v>
      </c>
      <c r="R247" t="b">
        <v>0</v>
      </c>
      <c r="S247" t="s">
        <v>33</v>
      </c>
      <c r="T247" t="s">
        <v>2039</v>
      </c>
      <c r="U247" t="s">
        <v>2040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3"/>
        <v>325</v>
      </c>
      <c r="G248" s="7">
        <f t="shared" si="14"/>
        <v>3.2553333333333332</v>
      </c>
      <c r="H248" t="s">
        <v>20</v>
      </c>
      <c r="I248">
        <v>222</v>
      </c>
      <c r="K248" t="s">
        <v>21</v>
      </c>
      <c r="L248" t="s">
        <v>22</v>
      </c>
      <c r="M248">
        <v>1375678800</v>
      </c>
      <c r="N248" s="8">
        <f t="shared" si="15"/>
        <v>41491.208333333336</v>
      </c>
      <c r="O248">
        <v>1376024400</v>
      </c>
      <c r="P248" s="8">
        <f t="shared" si="16"/>
        <v>41495.208333333336</v>
      </c>
      <c r="Q248" t="b">
        <v>0</v>
      </c>
      <c r="R248" t="b">
        <v>0</v>
      </c>
      <c r="S248" t="s">
        <v>28</v>
      </c>
      <c r="T248" t="s">
        <v>2037</v>
      </c>
      <c r="U248" t="s">
        <v>2038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3"/>
        <v>932</v>
      </c>
      <c r="G249" s="7">
        <f t="shared" si="14"/>
        <v>9.3261616161616168</v>
      </c>
      <c r="H249" t="s">
        <v>20</v>
      </c>
      <c r="I249">
        <v>1884</v>
      </c>
      <c r="K249" t="s">
        <v>21</v>
      </c>
      <c r="L249" t="s">
        <v>22</v>
      </c>
      <c r="M249">
        <v>1482386400</v>
      </c>
      <c r="N249" s="8">
        <f t="shared" si="15"/>
        <v>42726.25</v>
      </c>
      <c r="O249">
        <v>1483682400</v>
      </c>
      <c r="P249" s="8">
        <f t="shared" si="16"/>
        <v>42741.25</v>
      </c>
      <c r="Q249" t="b">
        <v>0</v>
      </c>
      <c r="R249" t="b">
        <v>1</v>
      </c>
      <c r="S249" t="s">
        <v>119</v>
      </c>
      <c r="T249" t="s">
        <v>2047</v>
      </c>
      <c r="U249" t="s">
        <v>2053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3"/>
        <v>211</v>
      </c>
      <c r="G250" s="7">
        <f t="shared" si="14"/>
        <v>2.1133870967741935</v>
      </c>
      <c r="H250" t="s">
        <v>20</v>
      </c>
      <c r="I250">
        <v>218</v>
      </c>
      <c r="K250" t="s">
        <v>26</v>
      </c>
      <c r="L250" t="s">
        <v>27</v>
      </c>
      <c r="M250">
        <v>1420005600</v>
      </c>
      <c r="N250" s="8">
        <f t="shared" si="15"/>
        <v>42004.25</v>
      </c>
      <c r="O250">
        <v>1420437600</v>
      </c>
      <c r="P250" s="8">
        <f t="shared" si="16"/>
        <v>42009.25</v>
      </c>
      <c r="Q250" t="b">
        <v>0</v>
      </c>
      <c r="R250" t="b">
        <v>0</v>
      </c>
      <c r="S250" t="s">
        <v>292</v>
      </c>
      <c r="T250" t="s">
        <v>2050</v>
      </c>
      <c r="U250" t="s">
        <v>2061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3"/>
        <v>273</v>
      </c>
      <c r="G251" s="7">
        <f t="shared" si="14"/>
        <v>2.7332520325203253</v>
      </c>
      <c r="H251" t="s">
        <v>20</v>
      </c>
      <c r="I251">
        <v>6465</v>
      </c>
      <c r="K251" t="s">
        <v>21</v>
      </c>
      <c r="L251" t="s">
        <v>22</v>
      </c>
      <c r="M251">
        <v>1420178400</v>
      </c>
      <c r="N251" s="8">
        <f t="shared" si="15"/>
        <v>42006.25</v>
      </c>
      <c r="O251">
        <v>1420783200</v>
      </c>
      <c r="P251" s="8">
        <f t="shared" si="16"/>
        <v>42013.25</v>
      </c>
      <c r="Q251" t="b">
        <v>0</v>
      </c>
      <c r="R251" t="b">
        <v>0</v>
      </c>
      <c r="S251" t="s">
        <v>206</v>
      </c>
      <c r="T251" t="s">
        <v>2047</v>
      </c>
      <c r="U251" t="s">
        <v>2059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3"/>
        <v>3</v>
      </c>
      <c r="G252" s="7">
        <f t="shared" si="14"/>
        <v>0.03</v>
      </c>
      <c r="H252" t="s">
        <v>14</v>
      </c>
      <c r="I252">
        <v>1</v>
      </c>
      <c r="K252" t="s">
        <v>21</v>
      </c>
      <c r="L252" t="s">
        <v>22</v>
      </c>
      <c r="M252">
        <v>1264399200</v>
      </c>
      <c r="N252" s="8">
        <f t="shared" si="15"/>
        <v>40203.25</v>
      </c>
      <c r="O252">
        <v>1267423200</v>
      </c>
      <c r="P252" s="8">
        <f t="shared" si="16"/>
        <v>40238.25</v>
      </c>
      <c r="Q252" t="b">
        <v>0</v>
      </c>
      <c r="R252" t="b">
        <v>0</v>
      </c>
      <c r="S252" t="s">
        <v>23</v>
      </c>
      <c r="T252" t="s">
        <v>2035</v>
      </c>
      <c r="U252" t="s">
        <v>2036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3"/>
        <v>54</v>
      </c>
      <c r="G253" s="7">
        <f t="shared" si="14"/>
        <v>0.54084507042253516</v>
      </c>
      <c r="H253" t="s">
        <v>14</v>
      </c>
      <c r="I253">
        <v>101</v>
      </c>
      <c r="K253" t="s">
        <v>21</v>
      </c>
      <c r="L253" t="s">
        <v>22</v>
      </c>
      <c r="M253">
        <v>1355032800</v>
      </c>
      <c r="N253" s="8">
        <f t="shared" si="15"/>
        <v>41252.25</v>
      </c>
      <c r="O253">
        <v>1355205600</v>
      </c>
      <c r="P253" s="8">
        <f t="shared" si="16"/>
        <v>41254.25</v>
      </c>
      <c r="Q253" t="b">
        <v>0</v>
      </c>
      <c r="R253" t="b">
        <v>0</v>
      </c>
      <c r="S253" t="s">
        <v>33</v>
      </c>
      <c r="T253" t="s">
        <v>2039</v>
      </c>
      <c r="U253" t="s">
        <v>2040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3"/>
        <v>626</v>
      </c>
      <c r="G254" s="7">
        <f t="shared" si="14"/>
        <v>6.2629999999999999</v>
      </c>
      <c r="H254" t="s">
        <v>20</v>
      </c>
      <c r="I254">
        <v>59</v>
      </c>
      <c r="K254" t="s">
        <v>21</v>
      </c>
      <c r="L254" t="s">
        <v>22</v>
      </c>
      <c r="M254">
        <v>1382677200</v>
      </c>
      <c r="N254" s="8">
        <f t="shared" si="15"/>
        <v>41572.208333333336</v>
      </c>
      <c r="O254">
        <v>1383109200</v>
      </c>
      <c r="P254" s="8">
        <f t="shared" si="16"/>
        <v>41577.208333333336</v>
      </c>
      <c r="Q254" t="b">
        <v>0</v>
      </c>
      <c r="R254" t="b">
        <v>0</v>
      </c>
      <c r="S254" t="s">
        <v>33</v>
      </c>
      <c r="T254" t="s">
        <v>2039</v>
      </c>
      <c r="U254" t="s">
        <v>2040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3"/>
        <v>89</v>
      </c>
      <c r="G255" s="7">
        <f t="shared" si="14"/>
        <v>0.8902139917695473</v>
      </c>
      <c r="H255" t="s">
        <v>14</v>
      </c>
      <c r="I255">
        <v>1335</v>
      </c>
      <c r="K255" t="s">
        <v>15</v>
      </c>
      <c r="L255" t="s">
        <v>16</v>
      </c>
      <c r="M255">
        <v>1302238800</v>
      </c>
      <c r="N255" s="8">
        <f t="shared" si="15"/>
        <v>40641.208333333336</v>
      </c>
      <c r="O255">
        <v>1303275600</v>
      </c>
      <c r="P255" s="8">
        <f t="shared" si="16"/>
        <v>40653.208333333336</v>
      </c>
      <c r="Q255" t="b">
        <v>0</v>
      </c>
      <c r="R255" t="b">
        <v>0</v>
      </c>
      <c r="S255" t="s">
        <v>53</v>
      </c>
      <c r="T255" t="s">
        <v>2041</v>
      </c>
      <c r="U255" t="s">
        <v>2044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3"/>
        <v>184</v>
      </c>
      <c r="G256" s="7">
        <f t="shared" si="14"/>
        <v>1.8489130434782608</v>
      </c>
      <c r="H256" t="s">
        <v>20</v>
      </c>
      <c r="I256">
        <v>88</v>
      </c>
      <c r="K256" t="s">
        <v>21</v>
      </c>
      <c r="L256" t="s">
        <v>22</v>
      </c>
      <c r="M256">
        <v>1487656800</v>
      </c>
      <c r="N256" s="8">
        <f t="shared" si="15"/>
        <v>42787.25</v>
      </c>
      <c r="O256">
        <v>1487829600</v>
      </c>
      <c r="P256" s="8">
        <f t="shared" si="16"/>
        <v>42789.25</v>
      </c>
      <c r="Q256" t="b">
        <v>0</v>
      </c>
      <c r="R256" t="b">
        <v>0</v>
      </c>
      <c r="S256" t="s">
        <v>68</v>
      </c>
      <c r="T256" t="s">
        <v>2047</v>
      </c>
      <c r="U256" t="s">
        <v>2048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3"/>
        <v>120</v>
      </c>
      <c r="G257" s="7">
        <f t="shared" si="14"/>
        <v>1.2016770186335404</v>
      </c>
      <c r="H257" t="s">
        <v>20</v>
      </c>
      <c r="I257">
        <v>1697</v>
      </c>
      <c r="K257" t="s">
        <v>21</v>
      </c>
      <c r="L257" t="s">
        <v>22</v>
      </c>
      <c r="M257">
        <v>1297836000</v>
      </c>
      <c r="N257" s="8">
        <f t="shared" si="15"/>
        <v>40590.25</v>
      </c>
      <c r="O257">
        <v>1298268000</v>
      </c>
      <c r="P257" s="8">
        <f t="shared" si="16"/>
        <v>40595.25</v>
      </c>
      <c r="Q257" t="b">
        <v>0</v>
      </c>
      <c r="R257" t="b">
        <v>1</v>
      </c>
      <c r="S257" t="s">
        <v>23</v>
      </c>
      <c r="T257" t="s">
        <v>2035</v>
      </c>
      <c r="U257" t="s">
        <v>2036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ref="F258:F321" si="17">INT(G258*100)</f>
        <v>23</v>
      </c>
      <c r="G258" s="7">
        <f t="shared" si="14"/>
        <v>0.23390243902439026</v>
      </c>
      <c r="H258" t="s">
        <v>14</v>
      </c>
      <c r="I258">
        <v>15</v>
      </c>
      <c r="K258" t="s">
        <v>40</v>
      </c>
      <c r="L258" t="s">
        <v>41</v>
      </c>
      <c r="M258">
        <v>1453615200</v>
      </c>
      <c r="N258" s="8">
        <f t="shared" si="15"/>
        <v>42393.25</v>
      </c>
      <c r="O258">
        <v>1456812000</v>
      </c>
      <c r="P258" s="8">
        <f t="shared" si="16"/>
        <v>42430.25</v>
      </c>
      <c r="Q258" t="b">
        <v>0</v>
      </c>
      <c r="R258" t="b">
        <v>0</v>
      </c>
      <c r="S258" t="s">
        <v>23</v>
      </c>
      <c r="T258" t="s">
        <v>2035</v>
      </c>
      <c r="U258" t="s">
        <v>2036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7"/>
        <v>146</v>
      </c>
      <c r="G259" s="7">
        <f t="shared" ref="G259:G322" si="18">E259/D259</f>
        <v>1.46</v>
      </c>
      <c r="H259" t="s">
        <v>20</v>
      </c>
      <c r="I259">
        <v>92</v>
      </c>
      <c r="K259" t="s">
        <v>21</v>
      </c>
      <c r="L259" t="s">
        <v>22</v>
      </c>
      <c r="M259">
        <v>1362463200</v>
      </c>
      <c r="N259" s="8">
        <f t="shared" ref="N259:N322" si="19">(((M259/60)/60)/24)+DATE(1970,1,1)</f>
        <v>41338.25</v>
      </c>
      <c r="O259">
        <v>1363669200</v>
      </c>
      <c r="P259" s="8">
        <f t="shared" ref="P259:P322" si="20">(((O259/60)/60)/24+DATE(1970,1,1))</f>
        <v>41352.208333333336</v>
      </c>
      <c r="Q259" t="b">
        <v>0</v>
      </c>
      <c r="R259" t="b">
        <v>0</v>
      </c>
      <c r="S259" t="s">
        <v>33</v>
      </c>
      <c r="T259" t="s">
        <v>2039</v>
      </c>
      <c r="U259" t="s">
        <v>2040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7"/>
        <v>268</v>
      </c>
      <c r="G260" s="7">
        <f t="shared" si="18"/>
        <v>2.6848000000000001</v>
      </c>
      <c r="H260" t="s">
        <v>20</v>
      </c>
      <c r="I260">
        <v>186</v>
      </c>
      <c r="K260" t="s">
        <v>21</v>
      </c>
      <c r="L260" t="s">
        <v>22</v>
      </c>
      <c r="M260">
        <v>1481176800</v>
      </c>
      <c r="N260" s="8">
        <f t="shared" si="19"/>
        <v>42712.25</v>
      </c>
      <c r="O260">
        <v>1482904800</v>
      </c>
      <c r="P260" s="8">
        <f t="shared" si="20"/>
        <v>42732.25</v>
      </c>
      <c r="Q260" t="b">
        <v>0</v>
      </c>
      <c r="R260" t="b">
        <v>1</v>
      </c>
      <c r="S260" t="s">
        <v>33</v>
      </c>
      <c r="T260" t="s">
        <v>2039</v>
      </c>
      <c r="U260" t="s">
        <v>2040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7"/>
        <v>597</v>
      </c>
      <c r="G261" s="7">
        <f t="shared" si="18"/>
        <v>5.9749999999999996</v>
      </c>
      <c r="H261" t="s">
        <v>20</v>
      </c>
      <c r="I261">
        <v>138</v>
      </c>
      <c r="K261" t="s">
        <v>21</v>
      </c>
      <c r="L261" t="s">
        <v>22</v>
      </c>
      <c r="M261">
        <v>1354946400</v>
      </c>
      <c r="N261" s="8">
        <f t="shared" si="19"/>
        <v>41251.25</v>
      </c>
      <c r="O261">
        <v>1356588000</v>
      </c>
      <c r="P261" s="8">
        <f t="shared" si="20"/>
        <v>41270.25</v>
      </c>
      <c r="Q261" t="b">
        <v>1</v>
      </c>
      <c r="R261" t="b">
        <v>0</v>
      </c>
      <c r="S261" t="s">
        <v>122</v>
      </c>
      <c r="T261" t="s">
        <v>2054</v>
      </c>
      <c r="U261" t="s">
        <v>2055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7"/>
        <v>157</v>
      </c>
      <c r="G262" s="7">
        <f t="shared" si="18"/>
        <v>1.5769841269841269</v>
      </c>
      <c r="H262" t="s">
        <v>20</v>
      </c>
      <c r="I262">
        <v>261</v>
      </c>
      <c r="K262" t="s">
        <v>21</v>
      </c>
      <c r="L262" t="s">
        <v>22</v>
      </c>
      <c r="M262">
        <v>1348808400</v>
      </c>
      <c r="N262" s="8">
        <f t="shared" si="19"/>
        <v>41180.208333333336</v>
      </c>
      <c r="O262">
        <v>1349845200</v>
      </c>
      <c r="P262" s="8">
        <f t="shared" si="20"/>
        <v>41192.208333333336</v>
      </c>
      <c r="Q262" t="b">
        <v>0</v>
      </c>
      <c r="R262" t="b">
        <v>0</v>
      </c>
      <c r="S262" t="s">
        <v>23</v>
      </c>
      <c r="T262" t="s">
        <v>2035</v>
      </c>
      <c r="U262" t="s">
        <v>2036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7"/>
        <v>31</v>
      </c>
      <c r="G263" s="7">
        <f t="shared" si="18"/>
        <v>0.31201660735468567</v>
      </c>
      <c r="H263" t="s">
        <v>14</v>
      </c>
      <c r="I263">
        <v>454</v>
      </c>
      <c r="K263" t="s">
        <v>21</v>
      </c>
      <c r="L263" t="s">
        <v>22</v>
      </c>
      <c r="M263">
        <v>1282712400</v>
      </c>
      <c r="N263" s="8">
        <f t="shared" si="19"/>
        <v>40415.208333333336</v>
      </c>
      <c r="O263">
        <v>1283058000</v>
      </c>
      <c r="P263" s="8">
        <f t="shared" si="20"/>
        <v>40419.208333333336</v>
      </c>
      <c r="Q263" t="b">
        <v>0</v>
      </c>
      <c r="R263" t="b">
        <v>1</v>
      </c>
      <c r="S263" t="s">
        <v>23</v>
      </c>
      <c r="T263" t="s">
        <v>2035</v>
      </c>
      <c r="U263" t="s">
        <v>2036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7"/>
        <v>313</v>
      </c>
      <c r="G264" s="7">
        <f t="shared" si="18"/>
        <v>3.1341176470588237</v>
      </c>
      <c r="H264" t="s">
        <v>20</v>
      </c>
      <c r="I264">
        <v>107</v>
      </c>
      <c r="K264" t="s">
        <v>21</v>
      </c>
      <c r="L264" t="s">
        <v>22</v>
      </c>
      <c r="M264">
        <v>1301979600</v>
      </c>
      <c r="N264" s="8">
        <f t="shared" si="19"/>
        <v>40638.208333333336</v>
      </c>
      <c r="O264">
        <v>1304226000</v>
      </c>
      <c r="P264" s="8">
        <f t="shared" si="20"/>
        <v>40664.208333333336</v>
      </c>
      <c r="Q264" t="b">
        <v>0</v>
      </c>
      <c r="R264" t="b">
        <v>1</v>
      </c>
      <c r="S264" t="s">
        <v>60</v>
      </c>
      <c r="T264" t="s">
        <v>2035</v>
      </c>
      <c r="U264" t="s">
        <v>2045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7"/>
        <v>370</v>
      </c>
      <c r="G265" s="7">
        <f t="shared" si="18"/>
        <v>3.7089655172413791</v>
      </c>
      <c r="H265" t="s">
        <v>20</v>
      </c>
      <c r="I265">
        <v>199</v>
      </c>
      <c r="K265" t="s">
        <v>21</v>
      </c>
      <c r="L265" t="s">
        <v>22</v>
      </c>
      <c r="M265">
        <v>1263016800</v>
      </c>
      <c r="N265" s="8">
        <f t="shared" si="19"/>
        <v>40187.25</v>
      </c>
      <c r="O265">
        <v>1263016800</v>
      </c>
      <c r="P265" s="8">
        <f t="shared" si="20"/>
        <v>40187.25</v>
      </c>
      <c r="Q265" t="b">
        <v>0</v>
      </c>
      <c r="R265" t="b">
        <v>0</v>
      </c>
      <c r="S265" t="s">
        <v>122</v>
      </c>
      <c r="T265" t="s">
        <v>2054</v>
      </c>
      <c r="U265" t="s">
        <v>2055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7"/>
        <v>362</v>
      </c>
      <c r="G266" s="7">
        <f t="shared" si="18"/>
        <v>3.6266447368421053</v>
      </c>
      <c r="H266" t="s">
        <v>20</v>
      </c>
      <c r="I266">
        <v>5512</v>
      </c>
      <c r="K266" t="s">
        <v>21</v>
      </c>
      <c r="L266" t="s">
        <v>22</v>
      </c>
      <c r="M266">
        <v>1360648800</v>
      </c>
      <c r="N266" s="8">
        <f t="shared" si="19"/>
        <v>41317.25</v>
      </c>
      <c r="O266">
        <v>1362031200</v>
      </c>
      <c r="P266" s="8">
        <f t="shared" si="20"/>
        <v>41333.25</v>
      </c>
      <c r="Q266" t="b">
        <v>0</v>
      </c>
      <c r="R266" t="b">
        <v>0</v>
      </c>
      <c r="S266" t="s">
        <v>33</v>
      </c>
      <c r="T266" t="s">
        <v>2039</v>
      </c>
      <c r="U266" t="s">
        <v>2040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7"/>
        <v>123</v>
      </c>
      <c r="G267" s="7">
        <f t="shared" si="18"/>
        <v>1.2308163265306122</v>
      </c>
      <c r="H267" t="s">
        <v>20</v>
      </c>
      <c r="I267">
        <v>86</v>
      </c>
      <c r="K267" t="s">
        <v>21</v>
      </c>
      <c r="L267" t="s">
        <v>22</v>
      </c>
      <c r="M267">
        <v>1451800800</v>
      </c>
      <c r="N267" s="8">
        <f t="shared" si="19"/>
        <v>42372.25</v>
      </c>
      <c r="O267">
        <v>1455602400</v>
      </c>
      <c r="P267" s="8">
        <f t="shared" si="20"/>
        <v>42416.25</v>
      </c>
      <c r="Q267" t="b">
        <v>0</v>
      </c>
      <c r="R267" t="b">
        <v>0</v>
      </c>
      <c r="S267" t="s">
        <v>33</v>
      </c>
      <c r="T267" t="s">
        <v>2039</v>
      </c>
      <c r="U267" t="s">
        <v>2040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7"/>
        <v>76</v>
      </c>
      <c r="G268" s="7">
        <f t="shared" si="18"/>
        <v>0.76766756032171579</v>
      </c>
      <c r="H268" t="s">
        <v>14</v>
      </c>
      <c r="I268">
        <v>3182</v>
      </c>
      <c r="K268" t="s">
        <v>107</v>
      </c>
      <c r="L268" t="s">
        <v>108</v>
      </c>
      <c r="M268">
        <v>1415340000</v>
      </c>
      <c r="N268" s="8">
        <f t="shared" si="19"/>
        <v>41950.25</v>
      </c>
      <c r="O268">
        <v>1418191200</v>
      </c>
      <c r="P268" s="8">
        <f t="shared" si="20"/>
        <v>41983.25</v>
      </c>
      <c r="Q268" t="b">
        <v>0</v>
      </c>
      <c r="R268" t="b">
        <v>1</v>
      </c>
      <c r="S268" t="s">
        <v>159</v>
      </c>
      <c r="T268" t="s">
        <v>2035</v>
      </c>
      <c r="U268" t="s">
        <v>2058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7"/>
        <v>233</v>
      </c>
      <c r="G269" s="7">
        <f t="shared" si="18"/>
        <v>2.3362012987012988</v>
      </c>
      <c r="H269" t="s">
        <v>20</v>
      </c>
      <c r="I269">
        <v>2768</v>
      </c>
      <c r="K269" t="s">
        <v>26</v>
      </c>
      <c r="L269" t="s">
        <v>27</v>
      </c>
      <c r="M269">
        <v>1351054800</v>
      </c>
      <c r="N269" s="8">
        <f t="shared" si="19"/>
        <v>41206.208333333336</v>
      </c>
      <c r="O269">
        <v>1352440800</v>
      </c>
      <c r="P269" s="8">
        <f t="shared" si="20"/>
        <v>41222.25</v>
      </c>
      <c r="Q269" t="b">
        <v>0</v>
      </c>
      <c r="R269" t="b">
        <v>0</v>
      </c>
      <c r="S269" t="s">
        <v>33</v>
      </c>
      <c r="T269" t="s">
        <v>2039</v>
      </c>
      <c r="U269" t="s">
        <v>2040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7"/>
        <v>180</v>
      </c>
      <c r="G270" s="7">
        <f t="shared" si="18"/>
        <v>1.8053333333333332</v>
      </c>
      <c r="H270" t="s">
        <v>20</v>
      </c>
      <c r="I270">
        <v>48</v>
      </c>
      <c r="K270" t="s">
        <v>21</v>
      </c>
      <c r="L270" t="s">
        <v>22</v>
      </c>
      <c r="M270">
        <v>1349326800</v>
      </c>
      <c r="N270" s="8">
        <f t="shared" si="19"/>
        <v>41186.208333333336</v>
      </c>
      <c r="O270">
        <v>1353304800</v>
      </c>
      <c r="P270" s="8">
        <f t="shared" si="20"/>
        <v>41232.25</v>
      </c>
      <c r="Q270" t="b">
        <v>0</v>
      </c>
      <c r="R270" t="b">
        <v>0</v>
      </c>
      <c r="S270" t="s">
        <v>42</v>
      </c>
      <c r="T270" t="s">
        <v>2041</v>
      </c>
      <c r="U270" t="s">
        <v>2042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7"/>
        <v>252</v>
      </c>
      <c r="G271" s="7">
        <f t="shared" si="18"/>
        <v>2.5262857142857142</v>
      </c>
      <c r="H271" t="s">
        <v>20</v>
      </c>
      <c r="I271">
        <v>87</v>
      </c>
      <c r="K271" t="s">
        <v>21</v>
      </c>
      <c r="L271" t="s">
        <v>22</v>
      </c>
      <c r="M271">
        <v>1548914400</v>
      </c>
      <c r="N271" s="8">
        <f t="shared" si="19"/>
        <v>43496.25</v>
      </c>
      <c r="O271">
        <v>1550728800</v>
      </c>
      <c r="P271" s="8">
        <f t="shared" si="20"/>
        <v>43517.25</v>
      </c>
      <c r="Q271" t="b">
        <v>0</v>
      </c>
      <c r="R271" t="b">
        <v>0</v>
      </c>
      <c r="S271" t="s">
        <v>269</v>
      </c>
      <c r="T271" t="s">
        <v>2041</v>
      </c>
      <c r="U271" t="s">
        <v>2060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7"/>
        <v>27</v>
      </c>
      <c r="G272" s="7">
        <f t="shared" si="18"/>
        <v>0.27176538240368026</v>
      </c>
      <c r="H272" t="s">
        <v>74</v>
      </c>
      <c r="I272">
        <v>1890</v>
      </c>
      <c r="K272" t="s">
        <v>21</v>
      </c>
      <c r="L272" t="s">
        <v>22</v>
      </c>
      <c r="M272">
        <v>1291269600</v>
      </c>
      <c r="N272" s="8">
        <f t="shared" si="19"/>
        <v>40514.25</v>
      </c>
      <c r="O272">
        <v>1291442400</v>
      </c>
      <c r="P272" s="8">
        <f t="shared" si="20"/>
        <v>40516.25</v>
      </c>
      <c r="Q272" t="b">
        <v>0</v>
      </c>
      <c r="R272" t="b">
        <v>0</v>
      </c>
      <c r="S272" t="s">
        <v>89</v>
      </c>
      <c r="T272" t="s">
        <v>2050</v>
      </c>
      <c r="U272" t="s">
        <v>2051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7"/>
        <v>1</v>
      </c>
      <c r="G273" s="7">
        <f t="shared" si="18"/>
        <v>1.2706571242680547E-2</v>
      </c>
      <c r="H273" t="s">
        <v>47</v>
      </c>
      <c r="I273">
        <v>61</v>
      </c>
      <c r="K273" t="s">
        <v>21</v>
      </c>
      <c r="L273" t="s">
        <v>22</v>
      </c>
      <c r="M273">
        <v>1449468000</v>
      </c>
      <c r="N273" s="8">
        <f t="shared" si="19"/>
        <v>42345.25</v>
      </c>
      <c r="O273">
        <v>1452146400</v>
      </c>
      <c r="P273" s="8">
        <f t="shared" si="20"/>
        <v>42376.25</v>
      </c>
      <c r="Q273" t="b">
        <v>0</v>
      </c>
      <c r="R273" t="b">
        <v>0</v>
      </c>
      <c r="S273" t="s">
        <v>122</v>
      </c>
      <c r="T273" t="s">
        <v>2054</v>
      </c>
      <c r="U273" t="s">
        <v>2055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7"/>
        <v>304</v>
      </c>
      <c r="G274" s="7">
        <f t="shared" si="18"/>
        <v>3.0400978473581213</v>
      </c>
      <c r="H274" t="s">
        <v>20</v>
      </c>
      <c r="I274">
        <v>1894</v>
      </c>
      <c r="K274" t="s">
        <v>21</v>
      </c>
      <c r="L274" t="s">
        <v>22</v>
      </c>
      <c r="M274">
        <v>1562734800</v>
      </c>
      <c r="N274" s="8">
        <f t="shared" si="19"/>
        <v>43656.208333333328</v>
      </c>
      <c r="O274">
        <v>1564894800</v>
      </c>
      <c r="P274" s="8">
        <f t="shared" si="20"/>
        <v>43681.208333333328</v>
      </c>
      <c r="Q274" t="b">
        <v>0</v>
      </c>
      <c r="R274" t="b">
        <v>1</v>
      </c>
      <c r="S274" t="s">
        <v>33</v>
      </c>
      <c r="T274" t="s">
        <v>2039</v>
      </c>
      <c r="U274" t="s">
        <v>2040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7"/>
        <v>137</v>
      </c>
      <c r="G275" s="7">
        <f t="shared" si="18"/>
        <v>1.3723076923076922</v>
      </c>
      <c r="H275" t="s">
        <v>20</v>
      </c>
      <c r="I275">
        <v>282</v>
      </c>
      <c r="K275" t="s">
        <v>15</v>
      </c>
      <c r="L275" t="s">
        <v>16</v>
      </c>
      <c r="M275">
        <v>1505624400</v>
      </c>
      <c r="N275" s="8">
        <f t="shared" si="19"/>
        <v>42995.208333333328</v>
      </c>
      <c r="O275">
        <v>1505883600</v>
      </c>
      <c r="P275" s="8">
        <f t="shared" si="20"/>
        <v>42998.208333333328</v>
      </c>
      <c r="Q275" t="b">
        <v>0</v>
      </c>
      <c r="R275" t="b">
        <v>0</v>
      </c>
      <c r="S275" t="s">
        <v>33</v>
      </c>
      <c r="T275" t="s">
        <v>2039</v>
      </c>
      <c r="U275" t="s">
        <v>2040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7"/>
        <v>32</v>
      </c>
      <c r="G276" s="7">
        <f t="shared" si="18"/>
        <v>0.32208333333333333</v>
      </c>
      <c r="H276" t="s">
        <v>14</v>
      </c>
      <c r="I276">
        <v>15</v>
      </c>
      <c r="K276" t="s">
        <v>21</v>
      </c>
      <c r="L276" t="s">
        <v>22</v>
      </c>
      <c r="M276">
        <v>1509948000</v>
      </c>
      <c r="N276" s="8">
        <f t="shared" si="19"/>
        <v>43045.25</v>
      </c>
      <c r="O276">
        <v>1510380000</v>
      </c>
      <c r="P276" s="8">
        <f t="shared" si="20"/>
        <v>43050.25</v>
      </c>
      <c r="Q276" t="b">
        <v>0</v>
      </c>
      <c r="R276" t="b">
        <v>0</v>
      </c>
      <c r="S276" t="s">
        <v>33</v>
      </c>
      <c r="T276" t="s">
        <v>2039</v>
      </c>
      <c r="U276" t="s">
        <v>2040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7"/>
        <v>241</v>
      </c>
      <c r="G277" s="7">
        <f t="shared" si="18"/>
        <v>2.4151282051282053</v>
      </c>
      <c r="H277" t="s">
        <v>20</v>
      </c>
      <c r="I277">
        <v>116</v>
      </c>
      <c r="K277" t="s">
        <v>21</v>
      </c>
      <c r="L277" t="s">
        <v>22</v>
      </c>
      <c r="M277">
        <v>1554526800</v>
      </c>
      <c r="N277" s="8">
        <f t="shared" si="19"/>
        <v>43561.208333333328</v>
      </c>
      <c r="O277">
        <v>1555218000</v>
      </c>
      <c r="P277" s="8">
        <f t="shared" si="20"/>
        <v>43569.208333333328</v>
      </c>
      <c r="Q277" t="b">
        <v>0</v>
      </c>
      <c r="R277" t="b">
        <v>0</v>
      </c>
      <c r="S277" t="s">
        <v>206</v>
      </c>
      <c r="T277" t="s">
        <v>2047</v>
      </c>
      <c r="U277" t="s">
        <v>2059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7"/>
        <v>96</v>
      </c>
      <c r="G278" s="7">
        <f t="shared" si="18"/>
        <v>0.96799999999999997</v>
      </c>
      <c r="H278" t="s">
        <v>14</v>
      </c>
      <c r="I278">
        <v>133</v>
      </c>
      <c r="K278" t="s">
        <v>21</v>
      </c>
      <c r="L278" t="s">
        <v>22</v>
      </c>
      <c r="M278">
        <v>1334811600</v>
      </c>
      <c r="N278" s="8">
        <f t="shared" si="19"/>
        <v>41018.208333333336</v>
      </c>
      <c r="O278">
        <v>1335243600</v>
      </c>
      <c r="P278" s="8">
        <f t="shared" si="20"/>
        <v>41023.208333333336</v>
      </c>
      <c r="Q278" t="b">
        <v>0</v>
      </c>
      <c r="R278" t="b">
        <v>1</v>
      </c>
      <c r="S278" t="s">
        <v>89</v>
      </c>
      <c r="T278" t="s">
        <v>2050</v>
      </c>
      <c r="U278" t="s">
        <v>2051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7"/>
        <v>1066</v>
      </c>
      <c r="G279" s="7">
        <f t="shared" si="18"/>
        <v>10.664285714285715</v>
      </c>
      <c r="H279" t="s">
        <v>20</v>
      </c>
      <c r="I279">
        <v>83</v>
      </c>
      <c r="K279" t="s">
        <v>21</v>
      </c>
      <c r="L279" t="s">
        <v>22</v>
      </c>
      <c r="M279">
        <v>1279515600</v>
      </c>
      <c r="N279" s="8">
        <f t="shared" si="19"/>
        <v>40378.208333333336</v>
      </c>
      <c r="O279">
        <v>1279688400</v>
      </c>
      <c r="P279" s="8">
        <f t="shared" si="20"/>
        <v>40380.208333333336</v>
      </c>
      <c r="Q279" t="b">
        <v>0</v>
      </c>
      <c r="R279" t="b">
        <v>0</v>
      </c>
      <c r="S279" t="s">
        <v>33</v>
      </c>
      <c r="T279" t="s">
        <v>2039</v>
      </c>
      <c r="U279" t="s">
        <v>2040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7"/>
        <v>325</v>
      </c>
      <c r="G280" s="7">
        <f t="shared" si="18"/>
        <v>3.2588888888888889</v>
      </c>
      <c r="H280" t="s">
        <v>20</v>
      </c>
      <c r="I280">
        <v>91</v>
      </c>
      <c r="K280" t="s">
        <v>21</v>
      </c>
      <c r="L280" t="s">
        <v>22</v>
      </c>
      <c r="M280">
        <v>1353909600</v>
      </c>
      <c r="N280" s="8">
        <f t="shared" si="19"/>
        <v>41239.25</v>
      </c>
      <c r="O280">
        <v>1356069600</v>
      </c>
      <c r="P280" s="8">
        <f t="shared" si="20"/>
        <v>41264.25</v>
      </c>
      <c r="Q280" t="b">
        <v>0</v>
      </c>
      <c r="R280" t="b">
        <v>0</v>
      </c>
      <c r="S280" t="s">
        <v>28</v>
      </c>
      <c r="T280" t="s">
        <v>2037</v>
      </c>
      <c r="U280" t="s">
        <v>2038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7"/>
        <v>170</v>
      </c>
      <c r="G281" s="7">
        <f t="shared" si="18"/>
        <v>1.7070000000000001</v>
      </c>
      <c r="H281" t="s">
        <v>20</v>
      </c>
      <c r="I281">
        <v>546</v>
      </c>
      <c r="K281" t="s">
        <v>21</v>
      </c>
      <c r="L281" t="s">
        <v>22</v>
      </c>
      <c r="M281">
        <v>1535950800</v>
      </c>
      <c r="N281" s="8">
        <f t="shared" si="19"/>
        <v>43346.208333333328</v>
      </c>
      <c r="O281">
        <v>1536210000</v>
      </c>
      <c r="P281" s="8">
        <f t="shared" si="20"/>
        <v>43349.208333333328</v>
      </c>
      <c r="Q281" t="b">
        <v>0</v>
      </c>
      <c r="R281" t="b">
        <v>0</v>
      </c>
      <c r="S281" t="s">
        <v>33</v>
      </c>
      <c r="T281" t="s">
        <v>2039</v>
      </c>
      <c r="U281" t="s">
        <v>2040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7"/>
        <v>581</v>
      </c>
      <c r="G282" s="7">
        <f t="shared" si="18"/>
        <v>5.8144</v>
      </c>
      <c r="H282" t="s">
        <v>20</v>
      </c>
      <c r="I282">
        <v>393</v>
      </c>
      <c r="K282" t="s">
        <v>21</v>
      </c>
      <c r="L282" t="s">
        <v>22</v>
      </c>
      <c r="M282">
        <v>1511244000</v>
      </c>
      <c r="N282" s="8">
        <f t="shared" si="19"/>
        <v>43060.25</v>
      </c>
      <c r="O282">
        <v>1511762400</v>
      </c>
      <c r="P282" s="8">
        <f t="shared" si="20"/>
        <v>43066.25</v>
      </c>
      <c r="Q282" t="b">
        <v>0</v>
      </c>
      <c r="R282" t="b">
        <v>0</v>
      </c>
      <c r="S282" t="s">
        <v>71</v>
      </c>
      <c r="T282" t="s">
        <v>2041</v>
      </c>
      <c r="U282" t="s">
        <v>2049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7"/>
        <v>91</v>
      </c>
      <c r="G283" s="7">
        <f t="shared" si="18"/>
        <v>0.91520972644376897</v>
      </c>
      <c r="H283" t="s">
        <v>14</v>
      </c>
      <c r="I283">
        <v>2062</v>
      </c>
      <c r="K283" t="s">
        <v>21</v>
      </c>
      <c r="L283" t="s">
        <v>22</v>
      </c>
      <c r="M283">
        <v>1331445600</v>
      </c>
      <c r="N283" s="8">
        <f t="shared" si="19"/>
        <v>40979.25</v>
      </c>
      <c r="O283">
        <v>1333256400</v>
      </c>
      <c r="P283" s="8">
        <f t="shared" si="20"/>
        <v>41000.208333333336</v>
      </c>
      <c r="Q283" t="b">
        <v>0</v>
      </c>
      <c r="R283" t="b">
        <v>1</v>
      </c>
      <c r="S283" t="s">
        <v>33</v>
      </c>
      <c r="T283" t="s">
        <v>2039</v>
      </c>
      <c r="U283" t="s">
        <v>2040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7"/>
        <v>108</v>
      </c>
      <c r="G284" s="7">
        <f t="shared" si="18"/>
        <v>1.0804761904761904</v>
      </c>
      <c r="H284" t="s">
        <v>20</v>
      </c>
      <c r="I284">
        <v>133</v>
      </c>
      <c r="K284" t="s">
        <v>21</v>
      </c>
      <c r="L284" t="s">
        <v>22</v>
      </c>
      <c r="M284">
        <v>1480226400</v>
      </c>
      <c r="N284" s="8">
        <f t="shared" si="19"/>
        <v>42701.25</v>
      </c>
      <c r="O284">
        <v>1480744800</v>
      </c>
      <c r="P284" s="8">
        <f t="shared" si="20"/>
        <v>42707.25</v>
      </c>
      <c r="Q284" t="b">
        <v>0</v>
      </c>
      <c r="R284" t="b">
        <v>1</v>
      </c>
      <c r="S284" t="s">
        <v>269</v>
      </c>
      <c r="T284" t="s">
        <v>2041</v>
      </c>
      <c r="U284" t="s">
        <v>2060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7"/>
        <v>18</v>
      </c>
      <c r="G285" s="7">
        <f t="shared" si="18"/>
        <v>0.18728395061728395</v>
      </c>
      <c r="H285" t="s">
        <v>14</v>
      </c>
      <c r="I285">
        <v>29</v>
      </c>
      <c r="K285" t="s">
        <v>36</v>
      </c>
      <c r="L285" t="s">
        <v>37</v>
      </c>
      <c r="M285">
        <v>1464584400</v>
      </c>
      <c r="N285" s="8">
        <f t="shared" si="19"/>
        <v>42520.208333333328</v>
      </c>
      <c r="O285">
        <v>1465016400</v>
      </c>
      <c r="P285" s="8">
        <f t="shared" si="20"/>
        <v>42525.208333333328</v>
      </c>
      <c r="Q285" t="b">
        <v>0</v>
      </c>
      <c r="R285" t="b">
        <v>0</v>
      </c>
      <c r="S285" t="s">
        <v>23</v>
      </c>
      <c r="T285" t="s">
        <v>2035</v>
      </c>
      <c r="U285" t="s">
        <v>2036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7"/>
        <v>83</v>
      </c>
      <c r="G286" s="7">
        <f t="shared" si="18"/>
        <v>0.83193877551020412</v>
      </c>
      <c r="H286" t="s">
        <v>14</v>
      </c>
      <c r="I286">
        <v>132</v>
      </c>
      <c r="K286" t="s">
        <v>21</v>
      </c>
      <c r="L286" t="s">
        <v>22</v>
      </c>
      <c r="M286">
        <v>1335848400</v>
      </c>
      <c r="N286" s="8">
        <f t="shared" si="19"/>
        <v>41030.208333333336</v>
      </c>
      <c r="O286">
        <v>1336280400</v>
      </c>
      <c r="P286" s="8">
        <f t="shared" si="20"/>
        <v>41035.208333333336</v>
      </c>
      <c r="Q286" t="b">
        <v>0</v>
      </c>
      <c r="R286" t="b">
        <v>0</v>
      </c>
      <c r="S286" t="s">
        <v>28</v>
      </c>
      <c r="T286" t="s">
        <v>2037</v>
      </c>
      <c r="U286" t="s">
        <v>2038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7"/>
        <v>706</v>
      </c>
      <c r="G287" s="7">
        <f t="shared" si="18"/>
        <v>7.0633333333333335</v>
      </c>
      <c r="H287" t="s">
        <v>20</v>
      </c>
      <c r="I287">
        <v>254</v>
      </c>
      <c r="K287" t="s">
        <v>21</v>
      </c>
      <c r="L287" t="s">
        <v>22</v>
      </c>
      <c r="M287">
        <v>1473483600</v>
      </c>
      <c r="N287" s="8">
        <f t="shared" si="19"/>
        <v>42623.208333333328</v>
      </c>
      <c r="O287">
        <v>1476766800</v>
      </c>
      <c r="P287" s="8">
        <f t="shared" si="20"/>
        <v>42661.208333333328</v>
      </c>
      <c r="Q287" t="b">
        <v>0</v>
      </c>
      <c r="R287" t="b">
        <v>0</v>
      </c>
      <c r="S287" t="s">
        <v>33</v>
      </c>
      <c r="T287" t="s">
        <v>2039</v>
      </c>
      <c r="U287" t="s">
        <v>2040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7"/>
        <v>17</v>
      </c>
      <c r="G288" s="7">
        <f t="shared" si="18"/>
        <v>0.17446030330062445</v>
      </c>
      <c r="H288" t="s">
        <v>74</v>
      </c>
      <c r="I288">
        <v>184</v>
      </c>
      <c r="K288" t="s">
        <v>21</v>
      </c>
      <c r="L288" t="s">
        <v>22</v>
      </c>
      <c r="M288">
        <v>1479880800</v>
      </c>
      <c r="N288" s="8">
        <f t="shared" si="19"/>
        <v>42697.25</v>
      </c>
      <c r="O288">
        <v>1480485600</v>
      </c>
      <c r="P288" s="8">
        <f t="shared" si="20"/>
        <v>42704.25</v>
      </c>
      <c r="Q288" t="b">
        <v>0</v>
      </c>
      <c r="R288" t="b">
        <v>0</v>
      </c>
      <c r="S288" t="s">
        <v>33</v>
      </c>
      <c r="T288" t="s">
        <v>2039</v>
      </c>
      <c r="U288" t="s">
        <v>2040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7"/>
        <v>209</v>
      </c>
      <c r="G289" s="7">
        <f t="shared" si="18"/>
        <v>2.0973015873015872</v>
      </c>
      <c r="H289" t="s">
        <v>20</v>
      </c>
      <c r="I289">
        <v>176</v>
      </c>
      <c r="K289" t="s">
        <v>21</v>
      </c>
      <c r="L289" t="s">
        <v>22</v>
      </c>
      <c r="M289">
        <v>1430197200</v>
      </c>
      <c r="N289" s="8">
        <f t="shared" si="19"/>
        <v>42122.208333333328</v>
      </c>
      <c r="O289">
        <v>1430197200</v>
      </c>
      <c r="P289" s="8">
        <f t="shared" si="20"/>
        <v>42122.208333333328</v>
      </c>
      <c r="Q289" t="b">
        <v>0</v>
      </c>
      <c r="R289" t="b">
        <v>0</v>
      </c>
      <c r="S289" t="s">
        <v>50</v>
      </c>
      <c r="T289" t="s">
        <v>2035</v>
      </c>
      <c r="U289" t="s">
        <v>2043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7"/>
        <v>97</v>
      </c>
      <c r="G290" s="7">
        <f t="shared" si="18"/>
        <v>0.97785714285714287</v>
      </c>
      <c r="H290" t="s">
        <v>14</v>
      </c>
      <c r="I290">
        <v>137</v>
      </c>
      <c r="K290" t="s">
        <v>36</v>
      </c>
      <c r="L290" t="s">
        <v>37</v>
      </c>
      <c r="M290">
        <v>1331701200</v>
      </c>
      <c r="N290" s="8">
        <f t="shared" si="19"/>
        <v>40982.208333333336</v>
      </c>
      <c r="O290">
        <v>1331787600</v>
      </c>
      <c r="P290" s="8">
        <f t="shared" si="20"/>
        <v>40983.208333333336</v>
      </c>
      <c r="Q290" t="b">
        <v>0</v>
      </c>
      <c r="R290" t="b">
        <v>1</v>
      </c>
      <c r="S290" t="s">
        <v>148</v>
      </c>
      <c r="T290" t="s">
        <v>2035</v>
      </c>
      <c r="U290" t="s">
        <v>2057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7"/>
        <v>1684</v>
      </c>
      <c r="G291" s="7">
        <f t="shared" si="18"/>
        <v>16.842500000000001</v>
      </c>
      <c r="H291" t="s">
        <v>20</v>
      </c>
      <c r="I291">
        <v>337</v>
      </c>
      <c r="K291" t="s">
        <v>15</v>
      </c>
      <c r="L291" t="s">
        <v>16</v>
      </c>
      <c r="M291">
        <v>1438578000</v>
      </c>
      <c r="N291" s="8">
        <f t="shared" si="19"/>
        <v>42219.208333333328</v>
      </c>
      <c r="O291">
        <v>1438837200</v>
      </c>
      <c r="P291" s="8">
        <f t="shared" si="20"/>
        <v>42222.208333333328</v>
      </c>
      <c r="Q291" t="b">
        <v>0</v>
      </c>
      <c r="R291" t="b">
        <v>0</v>
      </c>
      <c r="S291" t="s">
        <v>33</v>
      </c>
      <c r="T291" t="s">
        <v>2039</v>
      </c>
      <c r="U291" t="s">
        <v>2040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7"/>
        <v>54</v>
      </c>
      <c r="G292" s="7">
        <f t="shared" si="18"/>
        <v>0.54402135231316728</v>
      </c>
      <c r="H292" t="s">
        <v>14</v>
      </c>
      <c r="I292">
        <v>908</v>
      </c>
      <c r="K292" t="s">
        <v>21</v>
      </c>
      <c r="L292" t="s">
        <v>22</v>
      </c>
      <c r="M292">
        <v>1368162000</v>
      </c>
      <c r="N292" s="8">
        <f t="shared" si="19"/>
        <v>41404.208333333336</v>
      </c>
      <c r="O292">
        <v>1370926800</v>
      </c>
      <c r="P292" s="8">
        <f t="shared" si="20"/>
        <v>41436.208333333336</v>
      </c>
      <c r="Q292" t="b">
        <v>0</v>
      </c>
      <c r="R292" t="b">
        <v>1</v>
      </c>
      <c r="S292" t="s">
        <v>42</v>
      </c>
      <c r="T292" t="s">
        <v>2041</v>
      </c>
      <c r="U292" t="s">
        <v>2042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7"/>
        <v>456</v>
      </c>
      <c r="G293" s="7">
        <f t="shared" si="18"/>
        <v>4.5661111111111108</v>
      </c>
      <c r="H293" t="s">
        <v>20</v>
      </c>
      <c r="I293">
        <v>107</v>
      </c>
      <c r="K293" t="s">
        <v>21</v>
      </c>
      <c r="L293" t="s">
        <v>22</v>
      </c>
      <c r="M293">
        <v>1318654800</v>
      </c>
      <c r="N293" s="8">
        <f t="shared" si="19"/>
        <v>40831.208333333336</v>
      </c>
      <c r="O293">
        <v>1319000400</v>
      </c>
      <c r="P293" s="8">
        <f t="shared" si="20"/>
        <v>40835.208333333336</v>
      </c>
      <c r="Q293" t="b">
        <v>1</v>
      </c>
      <c r="R293" t="b">
        <v>0</v>
      </c>
      <c r="S293" t="s">
        <v>28</v>
      </c>
      <c r="T293" t="s">
        <v>2037</v>
      </c>
      <c r="U293" t="s">
        <v>2038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7"/>
        <v>9</v>
      </c>
      <c r="G294" s="7">
        <f t="shared" si="18"/>
        <v>9.8219178082191785E-2</v>
      </c>
      <c r="H294" t="s">
        <v>14</v>
      </c>
      <c r="I294">
        <v>10</v>
      </c>
      <c r="K294" t="s">
        <v>21</v>
      </c>
      <c r="L294" t="s">
        <v>22</v>
      </c>
      <c r="M294">
        <v>1331874000</v>
      </c>
      <c r="N294" s="8">
        <f t="shared" si="19"/>
        <v>40984.208333333336</v>
      </c>
      <c r="O294">
        <v>1333429200</v>
      </c>
      <c r="P294" s="8">
        <f t="shared" si="20"/>
        <v>41002.208333333336</v>
      </c>
      <c r="Q294" t="b">
        <v>0</v>
      </c>
      <c r="R294" t="b">
        <v>0</v>
      </c>
      <c r="S294" t="s">
        <v>17</v>
      </c>
      <c r="T294" t="s">
        <v>2033</v>
      </c>
      <c r="U294" t="s">
        <v>2034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7"/>
        <v>16</v>
      </c>
      <c r="G295" s="7">
        <f t="shared" si="18"/>
        <v>0.16384615384615384</v>
      </c>
      <c r="H295" t="s">
        <v>74</v>
      </c>
      <c r="I295">
        <v>32</v>
      </c>
      <c r="K295" t="s">
        <v>107</v>
      </c>
      <c r="L295" t="s">
        <v>108</v>
      </c>
      <c r="M295">
        <v>1286254800</v>
      </c>
      <c r="N295" s="8">
        <f t="shared" si="19"/>
        <v>40456.208333333336</v>
      </c>
      <c r="O295">
        <v>1287032400</v>
      </c>
      <c r="P295" s="8">
        <f t="shared" si="20"/>
        <v>40465.208333333336</v>
      </c>
      <c r="Q295" t="b">
        <v>0</v>
      </c>
      <c r="R295" t="b">
        <v>0</v>
      </c>
      <c r="S295" t="s">
        <v>33</v>
      </c>
      <c r="T295" t="s">
        <v>2039</v>
      </c>
      <c r="U295" t="s">
        <v>2040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7"/>
        <v>1339</v>
      </c>
      <c r="G296" s="7">
        <f t="shared" si="18"/>
        <v>13.396666666666667</v>
      </c>
      <c r="H296" t="s">
        <v>20</v>
      </c>
      <c r="I296">
        <v>183</v>
      </c>
      <c r="K296" t="s">
        <v>21</v>
      </c>
      <c r="L296" t="s">
        <v>22</v>
      </c>
      <c r="M296">
        <v>1540530000</v>
      </c>
      <c r="N296" s="8">
        <f t="shared" si="19"/>
        <v>43399.208333333328</v>
      </c>
      <c r="O296">
        <v>1541570400</v>
      </c>
      <c r="P296" s="8">
        <f t="shared" si="20"/>
        <v>43411.25</v>
      </c>
      <c r="Q296" t="b">
        <v>0</v>
      </c>
      <c r="R296" t="b">
        <v>0</v>
      </c>
      <c r="S296" t="s">
        <v>33</v>
      </c>
      <c r="T296" t="s">
        <v>2039</v>
      </c>
      <c r="U296" t="s">
        <v>2040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7"/>
        <v>35</v>
      </c>
      <c r="G297" s="7">
        <f t="shared" si="18"/>
        <v>0.35650077760497667</v>
      </c>
      <c r="H297" t="s">
        <v>14</v>
      </c>
      <c r="I297">
        <v>1910</v>
      </c>
      <c r="K297" t="s">
        <v>98</v>
      </c>
      <c r="L297" t="s">
        <v>99</v>
      </c>
      <c r="M297">
        <v>1381813200</v>
      </c>
      <c r="N297" s="8">
        <f t="shared" si="19"/>
        <v>41562.208333333336</v>
      </c>
      <c r="O297">
        <v>1383976800</v>
      </c>
      <c r="P297" s="8">
        <f t="shared" si="20"/>
        <v>41587.25</v>
      </c>
      <c r="Q297" t="b">
        <v>0</v>
      </c>
      <c r="R297" t="b">
        <v>0</v>
      </c>
      <c r="S297" t="s">
        <v>33</v>
      </c>
      <c r="T297" t="s">
        <v>2039</v>
      </c>
      <c r="U297" t="s">
        <v>2040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7"/>
        <v>54</v>
      </c>
      <c r="G298" s="7">
        <f t="shared" si="18"/>
        <v>0.54950819672131146</v>
      </c>
      <c r="H298" t="s">
        <v>14</v>
      </c>
      <c r="I298">
        <v>38</v>
      </c>
      <c r="K298" t="s">
        <v>26</v>
      </c>
      <c r="L298" t="s">
        <v>27</v>
      </c>
      <c r="M298">
        <v>1548655200</v>
      </c>
      <c r="N298" s="8">
        <f t="shared" si="19"/>
        <v>43493.25</v>
      </c>
      <c r="O298">
        <v>1550556000</v>
      </c>
      <c r="P298" s="8">
        <f t="shared" si="20"/>
        <v>43515.25</v>
      </c>
      <c r="Q298" t="b">
        <v>0</v>
      </c>
      <c r="R298" t="b">
        <v>0</v>
      </c>
      <c r="S298" t="s">
        <v>33</v>
      </c>
      <c r="T298" t="s">
        <v>2039</v>
      </c>
      <c r="U298" t="s">
        <v>2040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7"/>
        <v>94</v>
      </c>
      <c r="G299" s="7">
        <f t="shared" si="18"/>
        <v>0.94236111111111109</v>
      </c>
      <c r="H299" t="s">
        <v>14</v>
      </c>
      <c r="I299">
        <v>104</v>
      </c>
      <c r="K299" t="s">
        <v>26</v>
      </c>
      <c r="L299" t="s">
        <v>27</v>
      </c>
      <c r="M299">
        <v>1389679200</v>
      </c>
      <c r="N299" s="8">
        <f t="shared" si="19"/>
        <v>41653.25</v>
      </c>
      <c r="O299">
        <v>1390456800</v>
      </c>
      <c r="P299" s="8">
        <f t="shared" si="20"/>
        <v>41662.25</v>
      </c>
      <c r="Q299" t="b">
        <v>0</v>
      </c>
      <c r="R299" t="b">
        <v>1</v>
      </c>
      <c r="S299" t="s">
        <v>33</v>
      </c>
      <c r="T299" t="s">
        <v>2039</v>
      </c>
      <c r="U299" t="s">
        <v>2040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7"/>
        <v>143</v>
      </c>
      <c r="G300" s="7">
        <f t="shared" si="18"/>
        <v>1.4391428571428571</v>
      </c>
      <c r="H300" t="s">
        <v>20</v>
      </c>
      <c r="I300">
        <v>72</v>
      </c>
      <c r="K300" t="s">
        <v>21</v>
      </c>
      <c r="L300" t="s">
        <v>22</v>
      </c>
      <c r="M300">
        <v>1456466400</v>
      </c>
      <c r="N300" s="8">
        <f t="shared" si="19"/>
        <v>42426.25</v>
      </c>
      <c r="O300">
        <v>1458018000</v>
      </c>
      <c r="P300" s="8">
        <f t="shared" si="20"/>
        <v>42444.208333333328</v>
      </c>
      <c r="Q300" t="b">
        <v>0</v>
      </c>
      <c r="R300" t="b">
        <v>1</v>
      </c>
      <c r="S300" t="s">
        <v>23</v>
      </c>
      <c r="T300" t="s">
        <v>2035</v>
      </c>
      <c r="U300" t="s">
        <v>2036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7"/>
        <v>51</v>
      </c>
      <c r="G301" s="7">
        <f t="shared" si="18"/>
        <v>0.51421052631578945</v>
      </c>
      <c r="H301" t="s">
        <v>14</v>
      </c>
      <c r="I301">
        <v>49</v>
      </c>
      <c r="K301" t="s">
        <v>21</v>
      </c>
      <c r="L301" t="s">
        <v>22</v>
      </c>
      <c r="M301">
        <v>1456984800</v>
      </c>
      <c r="N301" s="8">
        <f t="shared" si="19"/>
        <v>42432.25</v>
      </c>
      <c r="O301">
        <v>1461819600</v>
      </c>
      <c r="P301" s="8">
        <f t="shared" si="20"/>
        <v>42488.208333333328</v>
      </c>
      <c r="Q301" t="b">
        <v>0</v>
      </c>
      <c r="R301" t="b">
        <v>0</v>
      </c>
      <c r="S301" t="s">
        <v>17</v>
      </c>
      <c r="T301" t="s">
        <v>2033</v>
      </c>
      <c r="U301" t="s">
        <v>2034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7"/>
        <v>5</v>
      </c>
      <c r="G302" s="7">
        <f t="shared" si="18"/>
        <v>0.05</v>
      </c>
      <c r="H302" t="s">
        <v>14</v>
      </c>
      <c r="I302">
        <v>1</v>
      </c>
      <c r="K302" t="s">
        <v>36</v>
      </c>
      <c r="L302" t="s">
        <v>37</v>
      </c>
      <c r="M302">
        <v>1504069200</v>
      </c>
      <c r="N302" s="8">
        <f t="shared" si="19"/>
        <v>42977.208333333328</v>
      </c>
      <c r="O302">
        <v>1504155600</v>
      </c>
      <c r="P302" s="8">
        <f t="shared" si="20"/>
        <v>42978.208333333328</v>
      </c>
      <c r="Q302" t="b">
        <v>0</v>
      </c>
      <c r="R302" t="b">
        <v>1</v>
      </c>
      <c r="S302" t="s">
        <v>68</v>
      </c>
      <c r="T302" t="s">
        <v>2047</v>
      </c>
      <c r="U302" t="s">
        <v>2048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7"/>
        <v>1344</v>
      </c>
      <c r="G303" s="7">
        <f t="shared" si="18"/>
        <v>13.446666666666667</v>
      </c>
      <c r="H303" t="s">
        <v>20</v>
      </c>
      <c r="I303">
        <v>295</v>
      </c>
      <c r="K303" t="s">
        <v>21</v>
      </c>
      <c r="L303" t="s">
        <v>22</v>
      </c>
      <c r="M303">
        <v>1424930400</v>
      </c>
      <c r="N303" s="8">
        <f t="shared" si="19"/>
        <v>42061.25</v>
      </c>
      <c r="O303">
        <v>1426395600</v>
      </c>
      <c r="P303" s="8">
        <f t="shared" si="20"/>
        <v>42078.208333333328</v>
      </c>
      <c r="Q303" t="b">
        <v>0</v>
      </c>
      <c r="R303" t="b">
        <v>0</v>
      </c>
      <c r="S303" t="s">
        <v>42</v>
      </c>
      <c r="T303" t="s">
        <v>2041</v>
      </c>
      <c r="U303" t="s">
        <v>2042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7"/>
        <v>31</v>
      </c>
      <c r="G304" s="7">
        <f t="shared" si="18"/>
        <v>0.31844940867279897</v>
      </c>
      <c r="H304" t="s">
        <v>14</v>
      </c>
      <c r="I304">
        <v>245</v>
      </c>
      <c r="K304" t="s">
        <v>21</v>
      </c>
      <c r="L304" t="s">
        <v>22</v>
      </c>
      <c r="M304">
        <v>1535864400</v>
      </c>
      <c r="N304" s="8">
        <f t="shared" si="19"/>
        <v>43345.208333333328</v>
      </c>
      <c r="O304">
        <v>1537074000</v>
      </c>
      <c r="P304" s="8">
        <f t="shared" si="20"/>
        <v>43359.208333333328</v>
      </c>
      <c r="Q304" t="b">
        <v>0</v>
      </c>
      <c r="R304" t="b">
        <v>0</v>
      </c>
      <c r="S304" t="s">
        <v>33</v>
      </c>
      <c r="T304" t="s">
        <v>2039</v>
      </c>
      <c r="U304" t="s">
        <v>2040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7"/>
        <v>82</v>
      </c>
      <c r="G305" s="7">
        <f t="shared" si="18"/>
        <v>0.82617647058823529</v>
      </c>
      <c r="H305" t="s">
        <v>14</v>
      </c>
      <c r="I305">
        <v>32</v>
      </c>
      <c r="K305" t="s">
        <v>21</v>
      </c>
      <c r="L305" t="s">
        <v>22</v>
      </c>
      <c r="M305">
        <v>1452146400</v>
      </c>
      <c r="N305" s="8">
        <f t="shared" si="19"/>
        <v>42376.25</v>
      </c>
      <c r="O305">
        <v>1452578400</v>
      </c>
      <c r="P305" s="8">
        <f t="shared" si="20"/>
        <v>42381.25</v>
      </c>
      <c r="Q305" t="b">
        <v>0</v>
      </c>
      <c r="R305" t="b">
        <v>0</v>
      </c>
      <c r="S305" t="s">
        <v>60</v>
      </c>
      <c r="T305" t="s">
        <v>2035</v>
      </c>
      <c r="U305" t="s">
        <v>2045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7"/>
        <v>546</v>
      </c>
      <c r="G306" s="7">
        <f t="shared" si="18"/>
        <v>5.4614285714285717</v>
      </c>
      <c r="H306" t="s">
        <v>20</v>
      </c>
      <c r="I306">
        <v>142</v>
      </c>
      <c r="K306" t="s">
        <v>21</v>
      </c>
      <c r="L306" t="s">
        <v>22</v>
      </c>
      <c r="M306">
        <v>1470546000</v>
      </c>
      <c r="N306" s="8">
        <f t="shared" si="19"/>
        <v>42589.208333333328</v>
      </c>
      <c r="O306">
        <v>1474088400</v>
      </c>
      <c r="P306" s="8">
        <f t="shared" si="20"/>
        <v>42630.208333333328</v>
      </c>
      <c r="Q306" t="b">
        <v>0</v>
      </c>
      <c r="R306" t="b">
        <v>0</v>
      </c>
      <c r="S306" t="s">
        <v>42</v>
      </c>
      <c r="T306" t="s">
        <v>2041</v>
      </c>
      <c r="U306" t="s">
        <v>2042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7"/>
        <v>286</v>
      </c>
      <c r="G307" s="7">
        <f t="shared" si="18"/>
        <v>2.8621428571428571</v>
      </c>
      <c r="H307" t="s">
        <v>20</v>
      </c>
      <c r="I307">
        <v>85</v>
      </c>
      <c r="K307" t="s">
        <v>21</v>
      </c>
      <c r="L307" t="s">
        <v>22</v>
      </c>
      <c r="M307">
        <v>1458363600</v>
      </c>
      <c r="N307" s="8">
        <f t="shared" si="19"/>
        <v>42448.208333333328</v>
      </c>
      <c r="O307">
        <v>1461906000</v>
      </c>
      <c r="P307" s="8">
        <f t="shared" si="20"/>
        <v>42489.208333333328</v>
      </c>
      <c r="Q307" t="b">
        <v>0</v>
      </c>
      <c r="R307" t="b">
        <v>0</v>
      </c>
      <c r="S307" t="s">
        <v>33</v>
      </c>
      <c r="T307" t="s">
        <v>2039</v>
      </c>
      <c r="U307" t="s">
        <v>2040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7"/>
        <v>7</v>
      </c>
      <c r="G308" s="7">
        <f t="shared" si="18"/>
        <v>7.9076923076923072E-2</v>
      </c>
      <c r="H308" t="s">
        <v>14</v>
      </c>
      <c r="I308">
        <v>7</v>
      </c>
      <c r="K308" t="s">
        <v>21</v>
      </c>
      <c r="L308" t="s">
        <v>22</v>
      </c>
      <c r="M308">
        <v>1500008400</v>
      </c>
      <c r="N308" s="8">
        <f t="shared" si="19"/>
        <v>42930.208333333328</v>
      </c>
      <c r="O308">
        <v>1500267600</v>
      </c>
      <c r="P308" s="8">
        <f t="shared" si="20"/>
        <v>42933.208333333328</v>
      </c>
      <c r="Q308" t="b">
        <v>0</v>
      </c>
      <c r="R308" t="b">
        <v>1</v>
      </c>
      <c r="S308" t="s">
        <v>33</v>
      </c>
      <c r="T308" t="s">
        <v>2039</v>
      </c>
      <c r="U308" t="s">
        <v>2040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7"/>
        <v>132</v>
      </c>
      <c r="G309" s="7">
        <f t="shared" si="18"/>
        <v>1.3213677811550153</v>
      </c>
      <c r="H309" t="s">
        <v>20</v>
      </c>
      <c r="I309">
        <v>659</v>
      </c>
      <c r="K309" t="s">
        <v>36</v>
      </c>
      <c r="L309" t="s">
        <v>37</v>
      </c>
      <c r="M309">
        <v>1338958800</v>
      </c>
      <c r="N309" s="8">
        <f t="shared" si="19"/>
        <v>41066.208333333336</v>
      </c>
      <c r="O309">
        <v>1340686800</v>
      </c>
      <c r="P309" s="8">
        <f t="shared" si="20"/>
        <v>41086.208333333336</v>
      </c>
      <c r="Q309" t="b">
        <v>0</v>
      </c>
      <c r="R309" t="b">
        <v>1</v>
      </c>
      <c r="S309" t="s">
        <v>119</v>
      </c>
      <c r="T309" t="s">
        <v>2047</v>
      </c>
      <c r="U309" t="s">
        <v>2053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7"/>
        <v>74</v>
      </c>
      <c r="G310" s="7">
        <f t="shared" si="18"/>
        <v>0.74077834179357027</v>
      </c>
      <c r="H310" t="s">
        <v>14</v>
      </c>
      <c r="I310">
        <v>803</v>
      </c>
      <c r="K310" t="s">
        <v>21</v>
      </c>
      <c r="L310" t="s">
        <v>22</v>
      </c>
      <c r="M310">
        <v>1303102800</v>
      </c>
      <c r="N310" s="8">
        <f t="shared" si="19"/>
        <v>40651.208333333336</v>
      </c>
      <c r="O310">
        <v>1303189200</v>
      </c>
      <c r="P310" s="8">
        <f t="shared" si="20"/>
        <v>40652.208333333336</v>
      </c>
      <c r="Q310" t="b">
        <v>0</v>
      </c>
      <c r="R310" t="b">
        <v>0</v>
      </c>
      <c r="S310" t="s">
        <v>33</v>
      </c>
      <c r="T310" t="s">
        <v>2039</v>
      </c>
      <c r="U310" t="s">
        <v>2040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7"/>
        <v>75</v>
      </c>
      <c r="G311" s="7">
        <f t="shared" si="18"/>
        <v>0.75292682926829269</v>
      </c>
      <c r="H311" t="s">
        <v>74</v>
      </c>
      <c r="I311">
        <v>75</v>
      </c>
      <c r="K311" t="s">
        <v>21</v>
      </c>
      <c r="L311" t="s">
        <v>22</v>
      </c>
      <c r="M311">
        <v>1316581200</v>
      </c>
      <c r="N311" s="8">
        <f t="shared" si="19"/>
        <v>40807.208333333336</v>
      </c>
      <c r="O311">
        <v>1318309200</v>
      </c>
      <c r="P311" s="8">
        <f t="shared" si="20"/>
        <v>40827.208333333336</v>
      </c>
      <c r="Q311" t="b">
        <v>0</v>
      </c>
      <c r="R311" t="b">
        <v>1</v>
      </c>
      <c r="S311" t="s">
        <v>60</v>
      </c>
      <c r="T311" t="s">
        <v>2035</v>
      </c>
      <c r="U311" t="s">
        <v>2045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7"/>
        <v>20</v>
      </c>
      <c r="G312" s="7">
        <f t="shared" si="18"/>
        <v>0.20333333333333334</v>
      </c>
      <c r="H312" t="s">
        <v>14</v>
      </c>
      <c r="I312">
        <v>16</v>
      </c>
      <c r="K312" t="s">
        <v>21</v>
      </c>
      <c r="L312" t="s">
        <v>22</v>
      </c>
      <c r="M312">
        <v>1270789200</v>
      </c>
      <c r="N312" s="8">
        <f t="shared" si="19"/>
        <v>40277.208333333336</v>
      </c>
      <c r="O312">
        <v>1272171600</v>
      </c>
      <c r="P312" s="8">
        <f t="shared" si="20"/>
        <v>40293.208333333336</v>
      </c>
      <c r="Q312" t="b">
        <v>0</v>
      </c>
      <c r="R312" t="b">
        <v>0</v>
      </c>
      <c r="S312" t="s">
        <v>89</v>
      </c>
      <c r="T312" t="s">
        <v>2050</v>
      </c>
      <c r="U312" t="s">
        <v>2051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7"/>
        <v>203</v>
      </c>
      <c r="G313" s="7">
        <f t="shared" si="18"/>
        <v>2.0336507936507937</v>
      </c>
      <c r="H313" t="s">
        <v>20</v>
      </c>
      <c r="I313">
        <v>121</v>
      </c>
      <c r="K313" t="s">
        <v>21</v>
      </c>
      <c r="L313" t="s">
        <v>22</v>
      </c>
      <c r="M313">
        <v>1297836000</v>
      </c>
      <c r="N313" s="8">
        <f t="shared" si="19"/>
        <v>40590.25</v>
      </c>
      <c r="O313">
        <v>1298872800</v>
      </c>
      <c r="P313" s="8">
        <f t="shared" si="20"/>
        <v>40602.25</v>
      </c>
      <c r="Q313" t="b">
        <v>0</v>
      </c>
      <c r="R313" t="b">
        <v>0</v>
      </c>
      <c r="S313" t="s">
        <v>33</v>
      </c>
      <c r="T313" t="s">
        <v>2039</v>
      </c>
      <c r="U313" t="s">
        <v>2040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7"/>
        <v>310</v>
      </c>
      <c r="G314" s="7">
        <f t="shared" si="18"/>
        <v>3.1022842639593908</v>
      </c>
      <c r="H314" t="s">
        <v>20</v>
      </c>
      <c r="I314">
        <v>3742</v>
      </c>
      <c r="K314" t="s">
        <v>21</v>
      </c>
      <c r="L314" t="s">
        <v>22</v>
      </c>
      <c r="M314">
        <v>1382677200</v>
      </c>
      <c r="N314" s="8">
        <f t="shared" si="19"/>
        <v>41572.208333333336</v>
      </c>
      <c r="O314">
        <v>1383282000</v>
      </c>
      <c r="P314" s="8">
        <f t="shared" si="20"/>
        <v>41579.208333333336</v>
      </c>
      <c r="Q314" t="b">
        <v>0</v>
      </c>
      <c r="R314" t="b">
        <v>0</v>
      </c>
      <c r="S314" t="s">
        <v>33</v>
      </c>
      <c r="T314" t="s">
        <v>2039</v>
      </c>
      <c r="U314" t="s">
        <v>2040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7"/>
        <v>395</v>
      </c>
      <c r="G315" s="7">
        <f t="shared" si="18"/>
        <v>3.9531818181818181</v>
      </c>
      <c r="H315" t="s">
        <v>20</v>
      </c>
      <c r="I315">
        <v>223</v>
      </c>
      <c r="K315" t="s">
        <v>21</v>
      </c>
      <c r="L315" t="s">
        <v>22</v>
      </c>
      <c r="M315">
        <v>1330322400</v>
      </c>
      <c r="N315" s="8">
        <f t="shared" si="19"/>
        <v>40966.25</v>
      </c>
      <c r="O315">
        <v>1330495200</v>
      </c>
      <c r="P315" s="8">
        <f t="shared" si="20"/>
        <v>40968.25</v>
      </c>
      <c r="Q315" t="b">
        <v>0</v>
      </c>
      <c r="R315" t="b">
        <v>0</v>
      </c>
      <c r="S315" t="s">
        <v>23</v>
      </c>
      <c r="T315" t="s">
        <v>2035</v>
      </c>
      <c r="U315" t="s">
        <v>2036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7"/>
        <v>294</v>
      </c>
      <c r="G316" s="7">
        <f t="shared" si="18"/>
        <v>2.9471428571428571</v>
      </c>
      <c r="H316" t="s">
        <v>20</v>
      </c>
      <c r="I316">
        <v>133</v>
      </c>
      <c r="K316" t="s">
        <v>21</v>
      </c>
      <c r="L316" t="s">
        <v>22</v>
      </c>
      <c r="M316">
        <v>1552366800</v>
      </c>
      <c r="N316" s="8">
        <f t="shared" si="19"/>
        <v>43536.208333333328</v>
      </c>
      <c r="O316">
        <v>1552798800</v>
      </c>
      <c r="P316" s="8">
        <f t="shared" si="20"/>
        <v>43541.208333333328</v>
      </c>
      <c r="Q316" t="b">
        <v>0</v>
      </c>
      <c r="R316" t="b">
        <v>1</v>
      </c>
      <c r="S316" t="s">
        <v>42</v>
      </c>
      <c r="T316" t="s">
        <v>2041</v>
      </c>
      <c r="U316" t="s">
        <v>2042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7"/>
        <v>33</v>
      </c>
      <c r="G317" s="7">
        <f t="shared" si="18"/>
        <v>0.33894736842105261</v>
      </c>
      <c r="H317" t="s">
        <v>14</v>
      </c>
      <c r="I317">
        <v>31</v>
      </c>
      <c r="K317" t="s">
        <v>21</v>
      </c>
      <c r="L317" t="s">
        <v>22</v>
      </c>
      <c r="M317">
        <v>1400907600</v>
      </c>
      <c r="N317" s="8">
        <f t="shared" si="19"/>
        <v>41783.208333333336</v>
      </c>
      <c r="O317">
        <v>1403413200</v>
      </c>
      <c r="P317" s="8">
        <f t="shared" si="20"/>
        <v>41812.208333333336</v>
      </c>
      <c r="Q317" t="b">
        <v>0</v>
      </c>
      <c r="R317" t="b">
        <v>0</v>
      </c>
      <c r="S317" t="s">
        <v>33</v>
      </c>
      <c r="T317" t="s">
        <v>2039</v>
      </c>
      <c r="U317" t="s">
        <v>2040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7"/>
        <v>66</v>
      </c>
      <c r="G318" s="7">
        <f t="shared" si="18"/>
        <v>0.66677083333333331</v>
      </c>
      <c r="H318" t="s">
        <v>14</v>
      </c>
      <c r="I318">
        <v>108</v>
      </c>
      <c r="K318" t="s">
        <v>107</v>
      </c>
      <c r="L318" t="s">
        <v>108</v>
      </c>
      <c r="M318">
        <v>1574143200</v>
      </c>
      <c r="N318" s="8">
        <f t="shared" si="19"/>
        <v>43788.25</v>
      </c>
      <c r="O318">
        <v>1574229600</v>
      </c>
      <c r="P318" s="8">
        <f t="shared" si="20"/>
        <v>43789.25</v>
      </c>
      <c r="Q318" t="b">
        <v>0</v>
      </c>
      <c r="R318" t="b">
        <v>1</v>
      </c>
      <c r="S318" t="s">
        <v>17</v>
      </c>
      <c r="T318" t="s">
        <v>2033</v>
      </c>
      <c r="U318" t="s">
        <v>2034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7"/>
        <v>19</v>
      </c>
      <c r="G319" s="7">
        <f t="shared" si="18"/>
        <v>0.19227272727272726</v>
      </c>
      <c r="H319" t="s">
        <v>14</v>
      </c>
      <c r="I319">
        <v>30</v>
      </c>
      <c r="K319" t="s">
        <v>21</v>
      </c>
      <c r="L319" t="s">
        <v>22</v>
      </c>
      <c r="M319">
        <v>1494738000</v>
      </c>
      <c r="N319" s="8">
        <f t="shared" si="19"/>
        <v>42869.208333333328</v>
      </c>
      <c r="O319">
        <v>1495861200</v>
      </c>
      <c r="P319" s="8">
        <f t="shared" si="20"/>
        <v>42882.208333333328</v>
      </c>
      <c r="Q319" t="b">
        <v>0</v>
      </c>
      <c r="R319" t="b">
        <v>0</v>
      </c>
      <c r="S319" t="s">
        <v>33</v>
      </c>
      <c r="T319" t="s">
        <v>2039</v>
      </c>
      <c r="U319" t="s">
        <v>2040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7"/>
        <v>15</v>
      </c>
      <c r="G320" s="7">
        <f t="shared" si="18"/>
        <v>0.15842105263157893</v>
      </c>
      <c r="H320" t="s">
        <v>14</v>
      </c>
      <c r="I320">
        <v>17</v>
      </c>
      <c r="K320" t="s">
        <v>21</v>
      </c>
      <c r="L320" t="s">
        <v>22</v>
      </c>
      <c r="M320">
        <v>1392357600</v>
      </c>
      <c r="N320" s="8">
        <f t="shared" si="19"/>
        <v>41684.25</v>
      </c>
      <c r="O320">
        <v>1392530400</v>
      </c>
      <c r="P320" s="8">
        <f t="shared" si="20"/>
        <v>41686.25</v>
      </c>
      <c r="Q320" t="b">
        <v>0</v>
      </c>
      <c r="R320" t="b">
        <v>0</v>
      </c>
      <c r="S320" t="s">
        <v>23</v>
      </c>
      <c r="T320" t="s">
        <v>2035</v>
      </c>
      <c r="U320" t="s">
        <v>2036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7"/>
        <v>38</v>
      </c>
      <c r="G321" s="7">
        <f t="shared" si="18"/>
        <v>0.38702380952380955</v>
      </c>
      <c r="H321" t="s">
        <v>74</v>
      </c>
      <c r="I321">
        <v>64</v>
      </c>
      <c r="K321" t="s">
        <v>21</v>
      </c>
      <c r="L321" t="s">
        <v>22</v>
      </c>
      <c r="M321">
        <v>1281589200</v>
      </c>
      <c r="N321" s="8">
        <f t="shared" si="19"/>
        <v>40402.208333333336</v>
      </c>
      <c r="O321">
        <v>1283662800</v>
      </c>
      <c r="P321" s="8">
        <f t="shared" si="20"/>
        <v>40426.208333333336</v>
      </c>
      <c r="Q321" t="b">
        <v>0</v>
      </c>
      <c r="R321" t="b">
        <v>0</v>
      </c>
      <c r="S321" t="s">
        <v>28</v>
      </c>
      <c r="T321" t="s">
        <v>2037</v>
      </c>
      <c r="U321" t="s">
        <v>2038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ref="F322:F385" si="21">INT(G322*100)</f>
        <v>9</v>
      </c>
      <c r="G322" s="7">
        <f t="shared" si="18"/>
        <v>9.5876777251184833E-2</v>
      </c>
      <c r="H322" t="s">
        <v>14</v>
      </c>
      <c r="I322">
        <v>80</v>
      </c>
      <c r="K322" t="s">
        <v>21</v>
      </c>
      <c r="L322" t="s">
        <v>22</v>
      </c>
      <c r="M322">
        <v>1305003600</v>
      </c>
      <c r="N322" s="8">
        <f t="shared" si="19"/>
        <v>40673.208333333336</v>
      </c>
      <c r="O322">
        <v>1305781200</v>
      </c>
      <c r="P322" s="8">
        <f t="shared" si="20"/>
        <v>40682.208333333336</v>
      </c>
      <c r="Q322" t="b">
        <v>0</v>
      </c>
      <c r="R322" t="b">
        <v>0</v>
      </c>
      <c r="S322" t="s">
        <v>119</v>
      </c>
      <c r="T322" t="s">
        <v>2047</v>
      </c>
      <c r="U322" t="s">
        <v>2053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21"/>
        <v>94</v>
      </c>
      <c r="G323" s="7">
        <f t="shared" ref="G323:G386" si="22">E323/D323</f>
        <v>0.94144366197183094</v>
      </c>
      <c r="H323" t="s">
        <v>14</v>
      </c>
      <c r="I323">
        <v>2468</v>
      </c>
      <c r="K323" t="s">
        <v>21</v>
      </c>
      <c r="L323" t="s">
        <v>22</v>
      </c>
      <c r="M323">
        <v>1301634000</v>
      </c>
      <c r="N323" s="8">
        <f t="shared" ref="N323:N386" si="23">(((M323/60)/60)/24)+DATE(1970,1,1)</f>
        <v>40634.208333333336</v>
      </c>
      <c r="O323">
        <v>1302325200</v>
      </c>
      <c r="P323" s="8">
        <f t="shared" ref="P323:P386" si="24">(((O323/60)/60)/24+DATE(1970,1,1))</f>
        <v>40642.208333333336</v>
      </c>
      <c r="Q323" t="b">
        <v>0</v>
      </c>
      <c r="R323" t="b">
        <v>0</v>
      </c>
      <c r="S323" t="s">
        <v>100</v>
      </c>
      <c r="T323" t="s">
        <v>2041</v>
      </c>
      <c r="U323" t="s">
        <v>2052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1"/>
        <v>166</v>
      </c>
      <c r="G324" s="7">
        <f t="shared" si="22"/>
        <v>1.6656234096692113</v>
      </c>
      <c r="H324" t="s">
        <v>20</v>
      </c>
      <c r="I324">
        <v>5168</v>
      </c>
      <c r="K324" t="s">
        <v>21</v>
      </c>
      <c r="L324" t="s">
        <v>22</v>
      </c>
      <c r="M324">
        <v>1290664800</v>
      </c>
      <c r="N324" s="8">
        <f t="shared" si="23"/>
        <v>40507.25</v>
      </c>
      <c r="O324">
        <v>1291788000</v>
      </c>
      <c r="P324" s="8">
        <f t="shared" si="24"/>
        <v>40520.25</v>
      </c>
      <c r="Q324" t="b">
        <v>0</v>
      </c>
      <c r="R324" t="b">
        <v>0</v>
      </c>
      <c r="S324" t="s">
        <v>33</v>
      </c>
      <c r="T324" t="s">
        <v>2039</v>
      </c>
      <c r="U324" t="s">
        <v>2040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1"/>
        <v>24</v>
      </c>
      <c r="G325" s="7">
        <f t="shared" si="22"/>
        <v>0.24134831460674158</v>
      </c>
      <c r="H325" t="s">
        <v>14</v>
      </c>
      <c r="I325">
        <v>26</v>
      </c>
      <c r="K325" t="s">
        <v>40</v>
      </c>
      <c r="L325" t="s">
        <v>41</v>
      </c>
      <c r="M325">
        <v>1395896400</v>
      </c>
      <c r="N325" s="8">
        <f t="shared" si="23"/>
        <v>41725.208333333336</v>
      </c>
      <c r="O325">
        <v>1396069200</v>
      </c>
      <c r="P325" s="8">
        <f t="shared" si="24"/>
        <v>41727.208333333336</v>
      </c>
      <c r="Q325" t="b">
        <v>0</v>
      </c>
      <c r="R325" t="b">
        <v>0</v>
      </c>
      <c r="S325" t="s">
        <v>42</v>
      </c>
      <c r="T325" t="s">
        <v>2041</v>
      </c>
      <c r="U325" t="s">
        <v>2042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1"/>
        <v>164</v>
      </c>
      <c r="G326" s="7">
        <f t="shared" si="22"/>
        <v>1.6405633802816901</v>
      </c>
      <c r="H326" t="s">
        <v>20</v>
      </c>
      <c r="I326">
        <v>307</v>
      </c>
      <c r="K326" t="s">
        <v>21</v>
      </c>
      <c r="L326" t="s">
        <v>22</v>
      </c>
      <c r="M326">
        <v>1434862800</v>
      </c>
      <c r="N326" s="8">
        <f t="shared" si="23"/>
        <v>42176.208333333328</v>
      </c>
      <c r="O326">
        <v>1435899600</v>
      </c>
      <c r="P326" s="8">
        <f t="shared" si="24"/>
        <v>42188.208333333328</v>
      </c>
      <c r="Q326" t="b">
        <v>0</v>
      </c>
      <c r="R326" t="b">
        <v>1</v>
      </c>
      <c r="S326" t="s">
        <v>33</v>
      </c>
      <c r="T326" t="s">
        <v>2039</v>
      </c>
      <c r="U326" t="s">
        <v>2040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1"/>
        <v>90</v>
      </c>
      <c r="G327" s="7">
        <f t="shared" si="22"/>
        <v>0.90723076923076929</v>
      </c>
      <c r="H327" t="s">
        <v>14</v>
      </c>
      <c r="I327">
        <v>73</v>
      </c>
      <c r="K327" t="s">
        <v>21</v>
      </c>
      <c r="L327" t="s">
        <v>22</v>
      </c>
      <c r="M327">
        <v>1529125200</v>
      </c>
      <c r="N327" s="8">
        <f t="shared" si="23"/>
        <v>43267.208333333328</v>
      </c>
      <c r="O327">
        <v>1531112400</v>
      </c>
      <c r="P327" s="8">
        <f t="shared" si="24"/>
        <v>43290.208333333328</v>
      </c>
      <c r="Q327" t="b">
        <v>0</v>
      </c>
      <c r="R327" t="b">
        <v>1</v>
      </c>
      <c r="S327" t="s">
        <v>33</v>
      </c>
      <c r="T327" t="s">
        <v>2039</v>
      </c>
      <c r="U327" t="s">
        <v>2040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1"/>
        <v>46</v>
      </c>
      <c r="G328" s="7">
        <f t="shared" si="22"/>
        <v>0.46194444444444444</v>
      </c>
      <c r="H328" t="s">
        <v>14</v>
      </c>
      <c r="I328">
        <v>128</v>
      </c>
      <c r="K328" t="s">
        <v>21</v>
      </c>
      <c r="L328" t="s">
        <v>22</v>
      </c>
      <c r="M328">
        <v>1451109600</v>
      </c>
      <c r="N328" s="8">
        <f t="shared" si="23"/>
        <v>42364.25</v>
      </c>
      <c r="O328">
        <v>1451628000</v>
      </c>
      <c r="P328" s="8">
        <f t="shared" si="24"/>
        <v>42370.25</v>
      </c>
      <c r="Q328" t="b">
        <v>0</v>
      </c>
      <c r="R328" t="b">
        <v>0</v>
      </c>
      <c r="S328" t="s">
        <v>71</v>
      </c>
      <c r="T328" t="s">
        <v>2041</v>
      </c>
      <c r="U328" t="s">
        <v>2049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1"/>
        <v>38</v>
      </c>
      <c r="G329" s="7">
        <f t="shared" si="22"/>
        <v>0.38538461538461538</v>
      </c>
      <c r="H329" t="s">
        <v>14</v>
      </c>
      <c r="I329">
        <v>33</v>
      </c>
      <c r="K329" t="s">
        <v>21</v>
      </c>
      <c r="L329" t="s">
        <v>22</v>
      </c>
      <c r="M329">
        <v>1566968400</v>
      </c>
      <c r="N329" s="8">
        <f t="shared" si="23"/>
        <v>43705.208333333328</v>
      </c>
      <c r="O329">
        <v>1567314000</v>
      </c>
      <c r="P329" s="8">
        <f t="shared" si="24"/>
        <v>43709.208333333328</v>
      </c>
      <c r="Q329" t="b">
        <v>0</v>
      </c>
      <c r="R329" t="b">
        <v>1</v>
      </c>
      <c r="S329" t="s">
        <v>33</v>
      </c>
      <c r="T329" t="s">
        <v>2039</v>
      </c>
      <c r="U329" t="s">
        <v>2040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1"/>
        <v>133</v>
      </c>
      <c r="G330" s="7">
        <f t="shared" si="22"/>
        <v>1.3356231003039514</v>
      </c>
      <c r="H330" t="s">
        <v>20</v>
      </c>
      <c r="I330">
        <v>2441</v>
      </c>
      <c r="K330" t="s">
        <v>21</v>
      </c>
      <c r="L330" t="s">
        <v>22</v>
      </c>
      <c r="M330">
        <v>1543557600</v>
      </c>
      <c r="N330" s="8">
        <f t="shared" si="23"/>
        <v>43434.25</v>
      </c>
      <c r="O330">
        <v>1544508000</v>
      </c>
      <c r="P330" s="8">
        <f t="shared" si="24"/>
        <v>43445.25</v>
      </c>
      <c r="Q330" t="b">
        <v>0</v>
      </c>
      <c r="R330" t="b">
        <v>0</v>
      </c>
      <c r="S330" t="s">
        <v>23</v>
      </c>
      <c r="T330" t="s">
        <v>2035</v>
      </c>
      <c r="U330" t="s">
        <v>2036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1"/>
        <v>22</v>
      </c>
      <c r="G331" s="7">
        <f t="shared" si="22"/>
        <v>0.22896588486140726</v>
      </c>
      <c r="H331" t="s">
        <v>47</v>
      </c>
      <c r="I331">
        <v>211</v>
      </c>
      <c r="K331" t="s">
        <v>21</v>
      </c>
      <c r="L331" t="s">
        <v>22</v>
      </c>
      <c r="M331">
        <v>1481522400</v>
      </c>
      <c r="N331" s="8">
        <f t="shared" si="23"/>
        <v>42716.25</v>
      </c>
      <c r="O331">
        <v>1482472800</v>
      </c>
      <c r="P331" s="8">
        <f t="shared" si="24"/>
        <v>42727.25</v>
      </c>
      <c r="Q331" t="b">
        <v>0</v>
      </c>
      <c r="R331" t="b">
        <v>0</v>
      </c>
      <c r="S331" t="s">
        <v>89</v>
      </c>
      <c r="T331" t="s">
        <v>2050</v>
      </c>
      <c r="U331" t="s">
        <v>2051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1"/>
        <v>184</v>
      </c>
      <c r="G332" s="7">
        <f t="shared" si="22"/>
        <v>1.8495548961424333</v>
      </c>
      <c r="H332" t="s">
        <v>20</v>
      </c>
      <c r="I332">
        <v>1385</v>
      </c>
      <c r="K332" t="s">
        <v>40</v>
      </c>
      <c r="L332" t="s">
        <v>41</v>
      </c>
      <c r="M332">
        <v>1512712800</v>
      </c>
      <c r="N332" s="8">
        <f t="shared" si="23"/>
        <v>43077.25</v>
      </c>
      <c r="O332">
        <v>1512799200</v>
      </c>
      <c r="P332" s="8">
        <f t="shared" si="24"/>
        <v>43078.25</v>
      </c>
      <c r="Q332" t="b">
        <v>0</v>
      </c>
      <c r="R332" t="b">
        <v>0</v>
      </c>
      <c r="S332" t="s">
        <v>42</v>
      </c>
      <c r="T332" t="s">
        <v>2041</v>
      </c>
      <c r="U332" t="s">
        <v>2042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1"/>
        <v>443</v>
      </c>
      <c r="G333" s="7">
        <f t="shared" si="22"/>
        <v>4.4372727272727275</v>
      </c>
      <c r="H333" t="s">
        <v>20</v>
      </c>
      <c r="I333">
        <v>190</v>
      </c>
      <c r="K333" t="s">
        <v>21</v>
      </c>
      <c r="L333" t="s">
        <v>22</v>
      </c>
      <c r="M333">
        <v>1324274400</v>
      </c>
      <c r="N333" s="8">
        <f t="shared" si="23"/>
        <v>40896.25</v>
      </c>
      <c r="O333">
        <v>1324360800</v>
      </c>
      <c r="P333" s="8">
        <f t="shared" si="24"/>
        <v>40897.25</v>
      </c>
      <c r="Q333" t="b">
        <v>0</v>
      </c>
      <c r="R333" t="b">
        <v>0</v>
      </c>
      <c r="S333" t="s">
        <v>17</v>
      </c>
      <c r="T333" t="s">
        <v>2033</v>
      </c>
      <c r="U333" t="s">
        <v>2034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1"/>
        <v>199</v>
      </c>
      <c r="G334" s="7">
        <f t="shared" si="22"/>
        <v>1.999806763285024</v>
      </c>
      <c r="H334" t="s">
        <v>20</v>
      </c>
      <c r="I334">
        <v>470</v>
      </c>
      <c r="K334" t="s">
        <v>21</v>
      </c>
      <c r="L334" t="s">
        <v>22</v>
      </c>
      <c r="M334">
        <v>1364446800</v>
      </c>
      <c r="N334" s="8">
        <f t="shared" si="23"/>
        <v>41361.208333333336</v>
      </c>
      <c r="O334">
        <v>1364533200</v>
      </c>
      <c r="P334" s="8">
        <f t="shared" si="24"/>
        <v>41362.208333333336</v>
      </c>
      <c r="Q334" t="b">
        <v>0</v>
      </c>
      <c r="R334" t="b">
        <v>0</v>
      </c>
      <c r="S334" t="s">
        <v>65</v>
      </c>
      <c r="T334" t="s">
        <v>2037</v>
      </c>
      <c r="U334" t="s">
        <v>2046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1"/>
        <v>123</v>
      </c>
      <c r="G335" s="7">
        <f t="shared" si="22"/>
        <v>1.2395833333333333</v>
      </c>
      <c r="H335" t="s">
        <v>20</v>
      </c>
      <c r="I335">
        <v>253</v>
      </c>
      <c r="K335" t="s">
        <v>21</v>
      </c>
      <c r="L335" t="s">
        <v>22</v>
      </c>
      <c r="M335">
        <v>1542693600</v>
      </c>
      <c r="N335" s="8">
        <f t="shared" si="23"/>
        <v>43424.25</v>
      </c>
      <c r="O335">
        <v>1545112800</v>
      </c>
      <c r="P335" s="8">
        <f t="shared" si="24"/>
        <v>43452.25</v>
      </c>
      <c r="Q335" t="b">
        <v>0</v>
      </c>
      <c r="R335" t="b">
        <v>0</v>
      </c>
      <c r="S335" t="s">
        <v>33</v>
      </c>
      <c r="T335" t="s">
        <v>2039</v>
      </c>
      <c r="U335" t="s">
        <v>2040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1"/>
        <v>186</v>
      </c>
      <c r="G336" s="7">
        <f t="shared" si="22"/>
        <v>1.8661329305135952</v>
      </c>
      <c r="H336" t="s">
        <v>20</v>
      </c>
      <c r="I336">
        <v>1113</v>
      </c>
      <c r="K336" t="s">
        <v>21</v>
      </c>
      <c r="L336" t="s">
        <v>22</v>
      </c>
      <c r="M336">
        <v>1515564000</v>
      </c>
      <c r="N336" s="8">
        <f t="shared" si="23"/>
        <v>43110.25</v>
      </c>
      <c r="O336">
        <v>1516168800</v>
      </c>
      <c r="P336" s="8">
        <f t="shared" si="24"/>
        <v>43117.25</v>
      </c>
      <c r="Q336" t="b">
        <v>0</v>
      </c>
      <c r="R336" t="b">
        <v>0</v>
      </c>
      <c r="S336" t="s">
        <v>23</v>
      </c>
      <c r="T336" t="s">
        <v>2035</v>
      </c>
      <c r="U336" t="s">
        <v>2036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1"/>
        <v>114</v>
      </c>
      <c r="G337" s="7">
        <f t="shared" si="22"/>
        <v>1.1428538550057536</v>
      </c>
      <c r="H337" t="s">
        <v>20</v>
      </c>
      <c r="I337">
        <v>2283</v>
      </c>
      <c r="K337" t="s">
        <v>21</v>
      </c>
      <c r="L337" t="s">
        <v>22</v>
      </c>
      <c r="M337">
        <v>1573797600</v>
      </c>
      <c r="N337" s="8">
        <f t="shared" si="23"/>
        <v>43784.25</v>
      </c>
      <c r="O337">
        <v>1574920800</v>
      </c>
      <c r="P337" s="8">
        <f t="shared" si="24"/>
        <v>43797.25</v>
      </c>
      <c r="Q337" t="b">
        <v>0</v>
      </c>
      <c r="R337" t="b">
        <v>0</v>
      </c>
      <c r="S337" t="s">
        <v>23</v>
      </c>
      <c r="T337" t="s">
        <v>2035</v>
      </c>
      <c r="U337" t="s">
        <v>2036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1"/>
        <v>97</v>
      </c>
      <c r="G338" s="7">
        <f t="shared" si="22"/>
        <v>0.97032531824611035</v>
      </c>
      <c r="H338" t="s">
        <v>14</v>
      </c>
      <c r="I338">
        <v>1072</v>
      </c>
      <c r="K338" t="s">
        <v>21</v>
      </c>
      <c r="L338" t="s">
        <v>22</v>
      </c>
      <c r="M338">
        <v>1292392800</v>
      </c>
      <c r="N338" s="8">
        <f t="shared" si="23"/>
        <v>40527.25</v>
      </c>
      <c r="O338">
        <v>1292479200</v>
      </c>
      <c r="P338" s="8">
        <f t="shared" si="24"/>
        <v>40528.25</v>
      </c>
      <c r="Q338" t="b">
        <v>0</v>
      </c>
      <c r="R338" t="b">
        <v>1</v>
      </c>
      <c r="S338" t="s">
        <v>23</v>
      </c>
      <c r="T338" t="s">
        <v>2035</v>
      </c>
      <c r="U338" t="s">
        <v>2036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1"/>
        <v>122</v>
      </c>
      <c r="G339" s="7">
        <f t="shared" si="22"/>
        <v>1.2281904761904763</v>
      </c>
      <c r="H339" t="s">
        <v>20</v>
      </c>
      <c r="I339">
        <v>1095</v>
      </c>
      <c r="K339" t="s">
        <v>21</v>
      </c>
      <c r="L339" t="s">
        <v>22</v>
      </c>
      <c r="M339">
        <v>1573452000</v>
      </c>
      <c r="N339" s="8">
        <f t="shared" si="23"/>
        <v>43780.25</v>
      </c>
      <c r="O339">
        <v>1573538400</v>
      </c>
      <c r="P339" s="8">
        <f t="shared" si="24"/>
        <v>43781.25</v>
      </c>
      <c r="Q339" t="b">
        <v>0</v>
      </c>
      <c r="R339" t="b">
        <v>0</v>
      </c>
      <c r="S339" t="s">
        <v>33</v>
      </c>
      <c r="T339" t="s">
        <v>2039</v>
      </c>
      <c r="U339" t="s">
        <v>2040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1"/>
        <v>179</v>
      </c>
      <c r="G340" s="7">
        <f t="shared" si="22"/>
        <v>1.7914326647564469</v>
      </c>
      <c r="H340" t="s">
        <v>20</v>
      </c>
      <c r="I340">
        <v>1690</v>
      </c>
      <c r="K340" t="s">
        <v>21</v>
      </c>
      <c r="L340" t="s">
        <v>22</v>
      </c>
      <c r="M340">
        <v>1317790800</v>
      </c>
      <c r="N340" s="8">
        <f t="shared" si="23"/>
        <v>40821.208333333336</v>
      </c>
      <c r="O340">
        <v>1320382800</v>
      </c>
      <c r="P340" s="8">
        <f t="shared" si="24"/>
        <v>40851.208333333336</v>
      </c>
      <c r="Q340" t="b">
        <v>0</v>
      </c>
      <c r="R340" t="b">
        <v>0</v>
      </c>
      <c r="S340" t="s">
        <v>33</v>
      </c>
      <c r="T340" t="s">
        <v>2039</v>
      </c>
      <c r="U340" t="s">
        <v>2040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1"/>
        <v>79</v>
      </c>
      <c r="G341" s="7">
        <f t="shared" si="22"/>
        <v>0.79951577402787966</v>
      </c>
      <c r="H341" t="s">
        <v>74</v>
      </c>
      <c r="I341">
        <v>1297</v>
      </c>
      <c r="K341" t="s">
        <v>15</v>
      </c>
      <c r="L341" t="s">
        <v>16</v>
      </c>
      <c r="M341">
        <v>1501650000</v>
      </c>
      <c r="N341" s="8">
        <f t="shared" si="23"/>
        <v>42949.208333333328</v>
      </c>
      <c r="O341">
        <v>1502859600</v>
      </c>
      <c r="P341" s="8">
        <f t="shared" si="24"/>
        <v>42963.208333333328</v>
      </c>
      <c r="Q341" t="b">
        <v>0</v>
      </c>
      <c r="R341" t="b">
        <v>0</v>
      </c>
      <c r="S341" t="s">
        <v>33</v>
      </c>
      <c r="T341" t="s">
        <v>2039</v>
      </c>
      <c r="U341" t="s">
        <v>2040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1"/>
        <v>94</v>
      </c>
      <c r="G342" s="7">
        <f t="shared" si="22"/>
        <v>0.94242587601078165</v>
      </c>
      <c r="H342" t="s">
        <v>14</v>
      </c>
      <c r="I342">
        <v>393</v>
      </c>
      <c r="K342" t="s">
        <v>21</v>
      </c>
      <c r="L342" t="s">
        <v>22</v>
      </c>
      <c r="M342">
        <v>1323669600</v>
      </c>
      <c r="N342" s="8">
        <f t="shared" si="23"/>
        <v>40889.25</v>
      </c>
      <c r="O342">
        <v>1323756000</v>
      </c>
      <c r="P342" s="8">
        <f t="shared" si="24"/>
        <v>40890.25</v>
      </c>
      <c r="Q342" t="b">
        <v>0</v>
      </c>
      <c r="R342" t="b">
        <v>0</v>
      </c>
      <c r="S342" t="s">
        <v>122</v>
      </c>
      <c r="T342" t="s">
        <v>2054</v>
      </c>
      <c r="U342" t="s">
        <v>2055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1"/>
        <v>84</v>
      </c>
      <c r="G343" s="7">
        <f t="shared" si="22"/>
        <v>0.84669291338582675</v>
      </c>
      <c r="H343" t="s">
        <v>14</v>
      </c>
      <c r="I343">
        <v>1257</v>
      </c>
      <c r="K343" t="s">
        <v>21</v>
      </c>
      <c r="L343" t="s">
        <v>22</v>
      </c>
      <c r="M343">
        <v>1440738000</v>
      </c>
      <c r="N343" s="8">
        <f t="shared" si="23"/>
        <v>42244.208333333328</v>
      </c>
      <c r="O343">
        <v>1441342800</v>
      </c>
      <c r="P343" s="8">
        <f t="shared" si="24"/>
        <v>42251.208333333328</v>
      </c>
      <c r="Q343" t="b">
        <v>0</v>
      </c>
      <c r="R343" t="b">
        <v>0</v>
      </c>
      <c r="S343" t="s">
        <v>60</v>
      </c>
      <c r="T343" t="s">
        <v>2035</v>
      </c>
      <c r="U343" t="s">
        <v>2045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1"/>
        <v>66</v>
      </c>
      <c r="G344" s="7">
        <f t="shared" si="22"/>
        <v>0.66521920668058454</v>
      </c>
      <c r="H344" t="s">
        <v>14</v>
      </c>
      <c r="I344">
        <v>328</v>
      </c>
      <c r="K344" t="s">
        <v>21</v>
      </c>
      <c r="L344" t="s">
        <v>22</v>
      </c>
      <c r="M344">
        <v>1374296400</v>
      </c>
      <c r="N344" s="8">
        <f t="shared" si="23"/>
        <v>41475.208333333336</v>
      </c>
      <c r="O344">
        <v>1375333200</v>
      </c>
      <c r="P344" s="8">
        <f t="shared" si="24"/>
        <v>41487.208333333336</v>
      </c>
      <c r="Q344" t="b">
        <v>0</v>
      </c>
      <c r="R344" t="b">
        <v>0</v>
      </c>
      <c r="S344" t="s">
        <v>33</v>
      </c>
      <c r="T344" t="s">
        <v>2039</v>
      </c>
      <c r="U344" t="s">
        <v>2040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1"/>
        <v>53</v>
      </c>
      <c r="G345" s="7">
        <f t="shared" si="22"/>
        <v>0.53922222222222227</v>
      </c>
      <c r="H345" t="s">
        <v>14</v>
      </c>
      <c r="I345">
        <v>147</v>
      </c>
      <c r="K345" t="s">
        <v>21</v>
      </c>
      <c r="L345" t="s">
        <v>22</v>
      </c>
      <c r="M345">
        <v>1384840800</v>
      </c>
      <c r="N345" s="8">
        <f t="shared" si="23"/>
        <v>41597.25</v>
      </c>
      <c r="O345">
        <v>1389420000</v>
      </c>
      <c r="P345" s="8">
        <f t="shared" si="24"/>
        <v>41650.25</v>
      </c>
      <c r="Q345" t="b">
        <v>0</v>
      </c>
      <c r="R345" t="b">
        <v>0</v>
      </c>
      <c r="S345" t="s">
        <v>33</v>
      </c>
      <c r="T345" t="s">
        <v>2039</v>
      </c>
      <c r="U345" t="s">
        <v>2040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1"/>
        <v>41</v>
      </c>
      <c r="G346" s="7">
        <f t="shared" si="22"/>
        <v>0.41983299595141699</v>
      </c>
      <c r="H346" t="s">
        <v>14</v>
      </c>
      <c r="I346">
        <v>830</v>
      </c>
      <c r="K346" t="s">
        <v>21</v>
      </c>
      <c r="L346" t="s">
        <v>22</v>
      </c>
      <c r="M346">
        <v>1516600800</v>
      </c>
      <c r="N346" s="8">
        <f t="shared" si="23"/>
        <v>43122.25</v>
      </c>
      <c r="O346">
        <v>1520056800</v>
      </c>
      <c r="P346" s="8">
        <f t="shared" si="24"/>
        <v>43162.25</v>
      </c>
      <c r="Q346" t="b">
        <v>0</v>
      </c>
      <c r="R346" t="b">
        <v>0</v>
      </c>
      <c r="S346" t="s">
        <v>89</v>
      </c>
      <c r="T346" t="s">
        <v>2050</v>
      </c>
      <c r="U346" t="s">
        <v>2051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1"/>
        <v>14</v>
      </c>
      <c r="G347" s="7">
        <f t="shared" si="22"/>
        <v>0.14694796954314721</v>
      </c>
      <c r="H347" t="s">
        <v>14</v>
      </c>
      <c r="I347">
        <v>331</v>
      </c>
      <c r="K347" t="s">
        <v>40</v>
      </c>
      <c r="L347" t="s">
        <v>41</v>
      </c>
      <c r="M347">
        <v>1436418000</v>
      </c>
      <c r="N347" s="8">
        <f t="shared" si="23"/>
        <v>42194.208333333328</v>
      </c>
      <c r="O347">
        <v>1436504400</v>
      </c>
      <c r="P347" s="8">
        <f t="shared" si="24"/>
        <v>42195.208333333328</v>
      </c>
      <c r="Q347" t="b">
        <v>0</v>
      </c>
      <c r="R347" t="b">
        <v>0</v>
      </c>
      <c r="S347" t="s">
        <v>53</v>
      </c>
      <c r="T347" t="s">
        <v>2041</v>
      </c>
      <c r="U347" t="s">
        <v>2044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1"/>
        <v>34</v>
      </c>
      <c r="G348" s="7">
        <f t="shared" si="22"/>
        <v>0.34475</v>
      </c>
      <c r="H348" t="s">
        <v>14</v>
      </c>
      <c r="I348">
        <v>25</v>
      </c>
      <c r="K348" t="s">
        <v>21</v>
      </c>
      <c r="L348" t="s">
        <v>22</v>
      </c>
      <c r="M348">
        <v>1503550800</v>
      </c>
      <c r="N348" s="8">
        <f t="shared" si="23"/>
        <v>42971.208333333328</v>
      </c>
      <c r="O348">
        <v>1508302800</v>
      </c>
      <c r="P348" s="8">
        <f t="shared" si="24"/>
        <v>43026.208333333328</v>
      </c>
      <c r="Q348" t="b">
        <v>0</v>
      </c>
      <c r="R348" t="b">
        <v>1</v>
      </c>
      <c r="S348" t="s">
        <v>60</v>
      </c>
      <c r="T348" t="s">
        <v>2035</v>
      </c>
      <c r="U348" t="s">
        <v>2045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1"/>
        <v>1400</v>
      </c>
      <c r="G349" s="7">
        <f t="shared" si="22"/>
        <v>14.007777777777777</v>
      </c>
      <c r="H349" t="s">
        <v>20</v>
      </c>
      <c r="I349">
        <v>191</v>
      </c>
      <c r="K349" t="s">
        <v>21</v>
      </c>
      <c r="L349" t="s">
        <v>22</v>
      </c>
      <c r="M349">
        <v>1423634400</v>
      </c>
      <c r="N349" s="8">
        <f t="shared" si="23"/>
        <v>42046.25</v>
      </c>
      <c r="O349">
        <v>1425708000</v>
      </c>
      <c r="P349" s="8">
        <f t="shared" si="24"/>
        <v>42070.25</v>
      </c>
      <c r="Q349" t="b">
        <v>0</v>
      </c>
      <c r="R349" t="b">
        <v>0</v>
      </c>
      <c r="S349" t="s">
        <v>28</v>
      </c>
      <c r="T349" t="s">
        <v>2037</v>
      </c>
      <c r="U349" t="s">
        <v>2038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1"/>
        <v>71</v>
      </c>
      <c r="G350" s="7">
        <f t="shared" si="22"/>
        <v>0.71770351758793971</v>
      </c>
      <c r="H350" t="s">
        <v>14</v>
      </c>
      <c r="I350">
        <v>3483</v>
      </c>
      <c r="K350" t="s">
        <v>21</v>
      </c>
      <c r="L350" t="s">
        <v>22</v>
      </c>
      <c r="M350">
        <v>1487224800</v>
      </c>
      <c r="N350" s="8">
        <f t="shared" si="23"/>
        <v>42782.25</v>
      </c>
      <c r="O350">
        <v>1488348000</v>
      </c>
      <c r="P350" s="8">
        <f t="shared" si="24"/>
        <v>42795.25</v>
      </c>
      <c r="Q350" t="b">
        <v>0</v>
      </c>
      <c r="R350" t="b">
        <v>0</v>
      </c>
      <c r="S350" t="s">
        <v>17</v>
      </c>
      <c r="T350" t="s">
        <v>2033</v>
      </c>
      <c r="U350" t="s">
        <v>2034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1"/>
        <v>53</v>
      </c>
      <c r="G351" s="7">
        <f t="shared" si="22"/>
        <v>0.53074115044247783</v>
      </c>
      <c r="H351" t="s">
        <v>14</v>
      </c>
      <c r="I351">
        <v>923</v>
      </c>
      <c r="K351" t="s">
        <v>21</v>
      </c>
      <c r="L351" t="s">
        <v>22</v>
      </c>
      <c r="M351">
        <v>1500008400</v>
      </c>
      <c r="N351" s="8">
        <f t="shared" si="23"/>
        <v>42930.208333333328</v>
      </c>
      <c r="O351">
        <v>1502600400</v>
      </c>
      <c r="P351" s="8">
        <f t="shared" si="24"/>
        <v>42960.208333333328</v>
      </c>
      <c r="Q351" t="b">
        <v>0</v>
      </c>
      <c r="R351" t="b">
        <v>0</v>
      </c>
      <c r="S351" t="s">
        <v>33</v>
      </c>
      <c r="T351" t="s">
        <v>2039</v>
      </c>
      <c r="U351" t="s">
        <v>2040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1"/>
        <v>5</v>
      </c>
      <c r="G352" s="7">
        <f t="shared" si="22"/>
        <v>0.05</v>
      </c>
      <c r="H352" t="s">
        <v>14</v>
      </c>
      <c r="I352">
        <v>1</v>
      </c>
      <c r="K352" t="s">
        <v>21</v>
      </c>
      <c r="L352" t="s">
        <v>22</v>
      </c>
      <c r="M352">
        <v>1432098000</v>
      </c>
      <c r="N352" s="8">
        <f t="shared" si="23"/>
        <v>42144.208333333328</v>
      </c>
      <c r="O352">
        <v>1433653200</v>
      </c>
      <c r="P352" s="8">
        <f t="shared" si="24"/>
        <v>42162.208333333328</v>
      </c>
      <c r="Q352" t="b">
        <v>0</v>
      </c>
      <c r="R352" t="b">
        <v>1</v>
      </c>
      <c r="S352" t="s">
        <v>159</v>
      </c>
      <c r="T352" t="s">
        <v>2035</v>
      </c>
      <c r="U352" t="s">
        <v>2058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1"/>
        <v>127</v>
      </c>
      <c r="G353" s="7">
        <f t="shared" si="22"/>
        <v>1.2770715249662619</v>
      </c>
      <c r="H353" t="s">
        <v>20</v>
      </c>
      <c r="I353">
        <v>2013</v>
      </c>
      <c r="K353" t="s">
        <v>21</v>
      </c>
      <c r="L353" t="s">
        <v>22</v>
      </c>
      <c r="M353">
        <v>1440392400</v>
      </c>
      <c r="N353" s="8">
        <f t="shared" si="23"/>
        <v>42240.208333333328</v>
      </c>
      <c r="O353">
        <v>1441602000</v>
      </c>
      <c r="P353" s="8">
        <f t="shared" si="24"/>
        <v>42254.208333333328</v>
      </c>
      <c r="Q353" t="b">
        <v>0</v>
      </c>
      <c r="R353" t="b">
        <v>0</v>
      </c>
      <c r="S353" t="s">
        <v>23</v>
      </c>
      <c r="T353" t="s">
        <v>2035</v>
      </c>
      <c r="U353" t="s">
        <v>2036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1"/>
        <v>34</v>
      </c>
      <c r="G354" s="7">
        <f t="shared" si="22"/>
        <v>0.34892857142857142</v>
      </c>
      <c r="H354" t="s">
        <v>14</v>
      </c>
      <c r="I354">
        <v>33</v>
      </c>
      <c r="K354" t="s">
        <v>15</v>
      </c>
      <c r="L354" t="s">
        <v>16</v>
      </c>
      <c r="M354">
        <v>1446876000</v>
      </c>
      <c r="N354" s="8">
        <f t="shared" si="23"/>
        <v>42315.25</v>
      </c>
      <c r="O354">
        <v>1447567200</v>
      </c>
      <c r="P354" s="8">
        <f t="shared" si="24"/>
        <v>42323.25</v>
      </c>
      <c r="Q354" t="b">
        <v>0</v>
      </c>
      <c r="R354" t="b">
        <v>0</v>
      </c>
      <c r="S354" t="s">
        <v>33</v>
      </c>
      <c r="T354" t="s">
        <v>2039</v>
      </c>
      <c r="U354" t="s">
        <v>2040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1"/>
        <v>410</v>
      </c>
      <c r="G355" s="7">
        <f t="shared" si="22"/>
        <v>4.105982142857143</v>
      </c>
      <c r="H355" t="s">
        <v>20</v>
      </c>
      <c r="I355">
        <v>1703</v>
      </c>
      <c r="K355" t="s">
        <v>21</v>
      </c>
      <c r="L355" t="s">
        <v>22</v>
      </c>
      <c r="M355">
        <v>1562302800</v>
      </c>
      <c r="N355" s="8">
        <f t="shared" si="23"/>
        <v>43651.208333333328</v>
      </c>
      <c r="O355">
        <v>1562389200</v>
      </c>
      <c r="P355" s="8">
        <f t="shared" si="24"/>
        <v>43652.208333333328</v>
      </c>
      <c r="Q355" t="b">
        <v>0</v>
      </c>
      <c r="R355" t="b">
        <v>0</v>
      </c>
      <c r="S355" t="s">
        <v>33</v>
      </c>
      <c r="T355" t="s">
        <v>2039</v>
      </c>
      <c r="U355" t="s">
        <v>2040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1"/>
        <v>123</v>
      </c>
      <c r="G356" s="7">
        <f t="shared" si="22"/>
        <v>1.2373770491803278</v>
      </c>
      <c r="H356" t="s">
        <v>20</v>
      </c>
      <c r="I356">
        <v>80</v>
      </c>
      <c r="K356" t="s">
        <v>36</v>
      </c>
      <c r="L356" t="s">
        <v>37</v>
      </c>
      <c r="M356">
        <v>1378184400</v>
      </c>
      <c r="N356" s="8">
        <f t="shared" si="23"/>
        <v>41520.208333333336</v>
      </c>
      <c r="O356">
        <v>1378789200</v>
      </c>
      <c r="P356" s="8">
        <f t="shared" si="24"/>
        <v>41527.208333333336</v>
      </c>
      <c r="Q356" t="b">
        <v>0</v>
      </c>
      <c r="R356" t="b">
        <v>0</v>
      </c>
      <c r="S356" t="s">
        <v>42</v>
      </c>
      <c r="T356" t="s">
        <v>2041</v>
      </c>
      <c r="U356" t="s">
        <v>2042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1"/>
        <v>58</v>
      </c>
      <c r="G357" s="7">
        <f t="shared" si="22"/>
        <v>0.58973684210526311</v>
      </c>
      <c r="H357" t="s">
        <v>47</v>
      </c>
      <c r="I357">
        <v>86</v>
      </c>
      <c r="K357" t="s">
        <v>21</v>
      </c>
      <c r="L357" t="s">
        <v>22</v>
      </c>
      <c r="M357">
        <v>1485064800</v>
      </c>
      <c r="N357" s="8">
        <f t="shared" si="23"/>
        <v>42757.25</v>
      </c>
      <c r="O357">
        <v>1488520800</v>
      </c>
      <c r="P357" s="8">
        <f t="shared" si="24"/>
        <v>42797.25</v>
      </c>
      <c r="Q357" t="b">
        <v>0</v>
      </c>
      <c r="R357" t="b">
        <v>0</v>
      </c>
      <c r="S357" t="s">
        <v>65</v>
      </c>
      <c r="T357" t="s">
        <v>2037</v>
      </c>
      <c r="U357" t="s">
        <v>2046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1"/>
        <v>36</v>
      </c>
      <c r="G358" s="7">
        <f t="shared" si="22"/>
        <v>0.36892473118279567</v>
      </c>
      <c r="H358" t="s">
        <v>14</v>
      </c>
      <c r="I358">
        <v>40</v>
      </c>
      <c r="K358" t="s">
        <v>107</v>
      </c>
      <c r="L358" t="s">
        <v>108</v>
      </c>
      <c r="M358">
        <v>1326520800</v>
      </c>
      <c r="N358" s="8">
        <f t="shared" si="23"/>
        <v>40922.25</v>
      </c>
      <c r="O358">
        <v>1327298400</v>
      </c>
      <c r="P358" s="8">
        <f t="shared" si="24"/>
        <v>40931.25</v>
      </c>
      <c r="Q358" t="b">
        <v>0</v>
      </c>
      <c r="R358" t="b">
        <v>0</v>
      </c>
      <c r="S358" t="s">
        <v>33</v>
      </c>
      <c r="T358" t="s">
        <v>2039</v>
      </c>
      <c r="U358" t="s">
        <v>2040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1"/>
        <v>184</v>
      </c>
      <c r="G359" s="7">
        <f t="shared" si="22"/>
        <v>1.8491304347826087</v>
      </c>
      <c r="H359" t="s">
        <v>20</v>
      </c>
      <c r="I359">
        <v>41</v>
      </c>
      <c r="K359" t="s">
        <v>21</v>
      </c>
      <c r="L359" t="s">
        <v>22</v>
      </c>
      <c r="M359">
        <v>1441256400</v>
      </c>
      <c r="N359" s="8">
        <f t="shared" si="23"/>
        <v>42250.208333333328</v>
      </c>
      <c r="O359">
        <v>1443416400</v>
      </c>
      <c r="P359" s="8">
        <f t="shared" si="24"/>
        <v>42275.208333333328</v>
      </c>
      <c r="Q359" t="b">
        <v>0</v>
      </c>
      <c r="R359" t="b">
        <v>0</v>
      </c>
      <c r="S359" t="s">
        <v>89</v>
      </c>
      <c r="T359" t="s">
        <v>2050</v>
      </c>
      <c r="U359" t="s">
        <v>2051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1"/>
        <v>11</v>
      </c>
      <c r="G360" s="7">
        <f t="shared" si="22"/>
        <v>0.11814432989690722</v>
      </c>
      <c r="H360" t="s">
        <v>14</v>
      </c>
      <c r="I360">
        <v>23</v>
      </c>
      <c r="K360" t="s">
        <v>15</v>
      </c>
      <c r="L360" t="s">
        <v>16</v>
      </c>
      <c r="M360">
        <v>1533877200</v>
      </c>
      <c r="N360" s="8">
        <f t="shared" si="23"/>
        <v>43322.208333333328</v>
      </c>
      <c r="O360">
        <v>1534136400</v>
      </c>
      <c r="P360" s="8">
        <f t="shared" si="24"/>
        <v>43325.208333333328</v>
      </c>
      <c r="Q360" t="b">
        <v>1</v>
      </c>
      <c r="R360" t="b">
        <v>0</v>
      </c>
      <c r="S360" t="s">
        <v>122</v>
      </c>
      <c r="T360" t="s">
        <v>2054</v>
      </c>
      <c r="U360" t="s">
        <v>2055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1"/>
        <v>298</v>
      </c>
      <c r="G361" s="7">
        <f t="shared" si="22"/>
        <v>2.9870000000000001</v>
      </c>
      <c r="H361" t="s">
        <v>20</v>
      </c>
      <c r="I361">
        <v>187</v>
      </c>
      <c r="K361" t="s">
        <v>21</v>
      </c>
      <c r="L361" t="s">
        <v>22</v>
      </c>
      <c r="M361">
        <v>1314421200</v>
      </c>
      <c r="N361" s="8">
        <f t="shared" si="23"/>
        <v>40782.208333333336</v>
      </c>
      <c r="O361">
        <v>1315026000</v>
      </c>
      <c r="P361" s="8">
        <f t="shared" si="24"/>
        <v>40789.208333333336</v>
      </c>
      <c r="Q361" t="b">
        <v>0</v>
      </c>
      <c r="R361" t="b">
        <v>0</v>
      </c>
      <c r="S361" t="s">
        <v>71</v>
      </c>
      <c r="T361" t="s">
        <v>2041</v>
      </c>
      <c r="U361" t="s">
        <v>2049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1"/>
        <v>226</v>
      </c>
      <c r="G362" s="7">
        <f t="shared" si="22"/>
        <v>2.2635175879396985</v>
      </c>
      <c r="H362" t="s">
        <v>20</v>
      </c>
      <c r="I362">
        <v>2875</v>
      </c>
      <c r="K362" t="s">
        <v>40</v>
      </c>
      <c r="L362" t="s">
        <v>41</v>
      </c>
      <c r="M362">
        <v>1293861600</v>
      </c>
      <c r="N362" s="8">
        <f t="shared" si="23"/>
        <v>40544.25</v>
      </c>
      <c r="O362">
        <v>1295071200</v>
      </c>
      <c r="P362" s="8">
        <f t="shared" si="24"/>
        <v>40558.25</v>
      </c>
      <c r="Q362" t="b">
        <v>0</v>
      </c>
      <c r="R362" t="b">
        <v>1</v>
      </c>
      <c r="S362" t="s">
        <v>33</v>
      </c>
      <c r="T362" t="s">
        <v>2039</v>
      </c>
      <c r="U362" t="s">
        <v>2040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1"/>
        <v>173</v>
      </c>
      <c r="G363" s="7">
        <f t="shared" si="22"/>
        <v>1.7356363636363636</v>
      </c>
      <c r="H363" t="s">
        <v>20</v>
      </c>
      <c r="I363">
        <v>88</v>
      </c>
      <c r="K363" t="s">
        <v>21</v>
      </c>
      <c r="L363" t="s">
        <v>22</v>
      </c>
      <c r="M363">
        <v>1507352400</v>
      </c>
      <c r="N363" s="8">
        <f t="shared" si="23"/>
        <v>43015.208333333328</v>
      </c>
      <c r="O363">
        <v>1509426000</v>
      </c>
      <c r="P363" s="8">
        <f t="shared" si="24"/>
        <v>43039.208333333328</v>
      </c>
      <c r="Q363" t="b">
        <v>0</v>
      </c>
      <c r="R363" t="b">
        <v>0</v>
      </c>
      <c r="S363" t="s">
        <v>33</v>
      </c>
      <c r="T363" t="s">
        <v>2039</v>
      </c>
      <c r="U363" t="s">
        <v>2040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1"/>
        <v>371</v>
      </c>
      <c r="G364" s="7">
        <f t="shared" si="22"/>
        <v>3.7175675675675675</v>
      </c>
      <c r="H364" t="s">
        <v>20</v>
      </c>
      <c r="I364">
        <v>191</v>
      </c>
      <c r="K364" t="s">
        <v>21</v>
      </c>
      <c r="L364" t="s">
        <v>22</v>
      </c>
      <c r="M364">
        <v>1296108000</v>
      </c>
      <c r="N364" s="8">
        <f t="shared" si="23"/>
        <v>40570.25</v>
      </c>
      <c r="O364">
        <v>1299391200</v>
      </c>
      <c r="P364" s="8">
        <f t="shared" si="24"/>
        <v>40608.25</v>
      </c>
      <c r="Q364" t="b">
        <v>0</v>
      </c>
      <c r="R364" t="b">
        <v>0</v>
      </c>
      <c r="S364" t="s">
        <v>23</v>
      </c>
      <c r="T364" t="s">
        <v>2035</v>
      </c>
      <c r="U364" t="s">
        <v>2036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1"/>
        <v>160</v>
      </c>
      <c r="G365" s="7">
        <f t="shared" si="22"/>
        <v>1.601923076923077</v>
      </c>
      <c r="H365" t="s">
        <v>20</v>
      </c>
      <c r="I365">
        <v>139</v>
      </c>
      <c r="K365" t="s">
        <v>21</v>
      </c>
      <c r="L365" t="s">
        <v>22</v>
      </c>
      <c r="M365">
        <v>1324965600</v>
      </c>
      <c r="N365" s="8">
        <f t="shared" si="23"/>
        <v>40904.25</v>
      </c>
      <c r="O365">
        <v>1325052000</v>
      </c>
      <c r="P365" s="8">
        <f t="shared" si="24"/>
        <v>40905.25</v>
      </c>
      <c r="Q365" t="b">
        <v>0</v>
      </c>
      <c r="R365" t="b">
        <v>0</v>
      </c>
      <c r="S365" t="s">
        <v>23</v>
      </c>
      <c r="T365" t="s">
        <v>2035</v>
      </c>
      <c r="U365" t="s">
        <v>2036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1"/>
        <v>1616</v>
      </c>
      <c r="G366" s="7">
        <f t="shared" si="22"/>
        <v>16.163333333333334</v>
      </c>
      <c r="H366" t="s">
        <v>20</v>
      </c>
      <c r="I366">
        <v>186</v>
      </c>
      <c r="K366" t="s">
        <v>21</v>
      </c>
      <c r="L366" t="s">
        <v>22</v>
      </c>
      <c r="M366">
        <v>1520229600</v>
      </c>
      <c r="N366" s="8">
        <f t="shared" si="23"/>
        <v>43164.25</v>
      </c>
      <c r="O366">
        <v>1522818000</v>
      </c>
      <c r="P366" s="8">
        <f t="shared" si="24"/>
        <v>43194.208333333328</v>
      </c>
      <c r="Q366" t="b">
        <v>0</v>
      </c>
      <c r="R366" t="b">
        <v>0</v>
      </c>
      <c r="S366" t="s">
        <v>60</v>
      </c>
      <c r="T366" t="s">
        <v>2035</v>
      </c>
      <c r="U366" t="s">
        <v>2045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1"/>
        <v>733</v>
      </c>
      <c r="G367" s="7">
        <f t="shared" si="22"/>
        <v>7.3343749999999996</v>
      </c>
      <c r="H367" t="s">
        <v>20</v>
      </c>
      <c r="I367">
        <v>112</v>
      </c>
      <c r="K367" t="s">
        <v>26</v>
      </c>
      <c r="L367" t="s">
        <v>27</v>
      </c>
      <c r="M367">
        <v>1482991200</v>
      </c>
      <c r="N367" s="8">
        <f t="shared" si="23"/>
        <v>42733.25</v>
      </c>
      <c r="O367">
        <v>1485324000</v>
      </c>
      <c r="P367" s="8">
        <f t="shared" si="24"/>
        <v>42760.25</v>
      </c>
      <c r="Q367" t="b">
        <v>0</v>
      </c>
      <c r="R367" t="b">
        <v>0</v>
      </c>
      <c r="S367" t="s">
        <v>33</v>
      </c>
      <c r="T367" t="s">
        <v>2039</v>
      </c>
      <c r="U367" t="s">
        <v>2040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1"/>
        <v>592</v>
      </c>
      <c r="G368" s="7">
        <f t="shared" si="22"/>
        <v>5.9211111111111112</v>
      </c>
      <c r="H368" t="s">
        <v>20</v>
      </c>
      <c r="I368">
        <v>101</v>
      </c>
      <c r="K368" t="s">
        <v>21</v>
      </c>
      <c r="L368" t="s">
        <v>22</v>
      </c>
      <c r="M368">
        <v>1294034400</v>
      </c>
      <c r="N368" s="8">
        <f t="shared" si="23"/>
        <v>40546.25</v>
      </c>
      <c r="O368">
        <v>1294120800</v>
      </c>
      <c r="P368" s="8">
        <f t="shared" si="24"/>
        <v>40547.25</v>
      </c>
      <c r="Q368" t="b">
        <v>0</v>
      </c>
      <c r="R368" t="b">
        <v>1</v>
      </c>
      <c r="S368" t="s">
        <v>33</v>
      </c>
      <c r="T368" t="s">
        <v>2039</v>
      </c>
      <c r="U368" t="s">
        <v>2040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1"/>
        <v>18</v>
      </c>
      <c r="G369" s="7">
        <f t="shared" si="22"/>
        <v>0.18888888888888888</v>
      </c>
      <c r="H369" t="s">
        <v>14</v>
      </c>
      <c r="I369">
        <v>75</v>
      </c>
      <c r="K369" t="s">
        <v>21</v>
      </c>
      <c r="L369" t="s">
        <v>22</v>
      </c>
      <c r="M369">
        <v>1413608400</v>
      </c>
      <c r="N369" s="8">
        <f t="shared" si="23"/>
        <v>41930.208333333336</v>
      </c>
      <c r="O369">
        <v>1415685600</v>
      </c>
      <c r="P369" s="8">
        <f t="shared" si="24"/>
        <v>41954.25</v>
      </c>
      <c r="Q369" t="b">
        <v>0</v>
      </c>
      <c r="R369" t="b">
        <v>1</v>
      </c>
      <c r="S369" t="s">
        <v>33</v>
      </c>
      <c r="T369" t="s">
        <v>2039</v>
      </c>
      <c r="U369" t="s">
        <v>2040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1"/>
        <v>276</v>
      </c>
      <c r="G370" s="7">
        <f t="shared" si="22"/>
        <v>2.7680769230769231</v>
      </c>
      <c r="H370" t="s">
        <v>20</v>
      </c>
      <c r="I370">
        <v>206</v>
      </c>
      <c r="K370" t="s">
        <v>40</v>
      </c>
      <c r="L370" t="s">
        <v>41</v>
      </c>
      <c r="M370">
        <v>1286946000</v>
      </c>
      <c r="N370" s="8">
        <f t="shared" si="23"/>
        <v>40464.208333333336</v>
      </c>
      <c r="O370">
        <v>1288933200</v>
      </c>
      <c r="P370" s="8">
        <f t="shared" si="24"/>
        <v>40487.208333333336</v>
      </c>
      <c r="Q370" t="b">
        <v>0</v>
      </c>
      <c r="R370" t="b">
        <v>1</v>
      </c>
      <c r="S370" t="s">
        <v>42</v>
      </c>
      <c r="T370" t="s">
        <v>2041</v>
      </c>
      <c r="U370" t="s">
        <v>2042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1"/>
        <v>273</v>
      </c>
      <c r="G371" s="7">
        <f t="shared" si="22"/>
        <v>2.730185185185185</v>
      </c>
      <c r="H371" t="s">
        <v>20</v>
      </c>
      <c r="I371">
        <v>154</v>
      </c>
      <c r="K371" t="s">
        <v>21</v>
      </c>
      <c r="L371" t="s">
        <v>22</v>
      </c>
      <c r="M371">
        <v>1359871200</v>
      </c>
      <c r="N371" s="8">
        <f t="shared" si="23"/>
        <v>41308.25</v>
      </c>
      <c r="O371">
        <v>1363237200</v>
      </c>
      <c r="P371" s="8">
        <f t="shared" si="24"/>
        <v>41347.208333333336</v>
      </c>
      <c r="Q371" t="b">
        <v>0</v>
      </c>
      <c r="R371" t="b">
        <v>1</v>
      </c>
      <c r="S371" t="s">
        <v>269</v>
      </c>
      <c r="T371" t="s">
        <v>2041</v>
      </c>
      <c r="U371" t="s">
        <v>2060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1"/>
        <v>159</v>
      </c>
      <c r="G372" s="7">
        <f t="shared" si="22"/>
        <v>1.593633125556545</v>
      </c>
      <c r="H372" t="s">
        <v>20</v>
      </c>
      <c r="I372">
        <v>5966</v>
      </c>
      <c r="K372" t="s">
        <v>21</v>
      </c>
      <c r="L372" t="s">
        <v>22</v>
      </c>
      <c r="M372">
        <v>1555304400</v>
      </c>
      <c r="N372" s="8">
        <f t="shared" si="23"/>
        <v>43570.208333333328</v>
      </c>
      <c r="O372">
        <v>1555822800</v>
      </c>
      <c r="P372" s="8">
        <f t="shared" si="24"/>
        <v>43576.208333333328</v>
      </c>
      <c r="Q372" t="b">
        <v>0</v>
      </c>
      <c r="R372" t="b">
        <v>0</v>
      </c>
      <c r="S372" t="s">
        <v>33</v>
      </c>
      <c r="T372" t="s">
        <v>2039</v>
      </c>
      <c r="U372" t="s">
        <v>2040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1"/>
        <v>67</v>
      </c>
      <c r="G373" s="7">
        <f t="shared" si="22"/>
        <v>0.67869978858350954</v>
      </c>
      <c r="H373" t="s">
        <v>14</v>
      </c>
      <c r="I373">
        <v>2176</v>
      </c>
      <c r="K373" t="s">
        <v>21</v>
      </c>
      <c r="L373" t="s">
        <v>22</v>
      </c>
      <c r="M373">
        <v>1423375200</v>
      </c>
      <c r="N373" s="8">
        <f t="shared" si="23"/>
        <v>42043.25</v>
      </c>
      <c r="O373">
        <v>1427778000</v>
      </c>
      <c r="P373" s="8">
        <f t="shared" si="24"/>
        <v>42094.208333333328</v>
      </c>
      <c r="Q373" t="b">
        <v>0</v>
      </c>
      <c r="R373" t="b">
        <v>0</v>
      </c>
      <c r="S373" t="s">
        <v>33</v>
      </c>
      <c r="T373" t="s">
        <v>2039</v>
      </c>
      <c r="U373" t="s">
        <v>2040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1"/>
        <v>1591</v>
      </c>
      <c r="G374" s="7">
        <f t="shared" si="22"/>
        <v>15.915555555555555</v>
      </c>
      <c r="H374" t="s">
        <v>20</v>
      </c>
      <c r="I374">
        <v>169</v>
      </c>
      <c r="K374" t="s">
        <v>21</v>
      </c>
      <c r="L374" t="s">
        <v>22</v>
      </c>
      <c r="M374">
        <v>1420696800</v>
      </c>
      <c r="N374" s="8">
        <f t="shared" si="23"/>
        <v>42012.25</v>
      </c>
      <c r="O374">
        <v>1422424800</v>
      </c>
      <c r="P374" s="8">
        <f t="shared" si="24"/>
        <v>42032.25</v>
      </c>
      <c r="Q374" t="b">
        <v>0</v>
      </c>
      <c r="R374" t="b">
        <v>1</v>
      </c>
      <c r="S374" t="s">
        <v>42</v>
      </c>
      <c r="T374" t="s">
        <v>2041</v>
      </c>
      <c r="U374" t="s">
        <v>2042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1"/>
        <v>730</v>
      </c>
      <c r="G375" s="7">
        <f t="shared" si="22"/>
        <v>7.3018222222222224</v>
      </c>
      <c r="H375" t="s">
        <v>20</v>
      </c>
      <c r="I375">
        <v>2106</v>
      </c>
      <c r="K375" t="s">
        <v>21</v>
      </c>
      <c r="L375" t="s">
        <v>22</v>
      </c>
      <c r="M375">
        <v>1502946000</v>
      </c>
      <c r="N375" s="8">
        <f t="shared" si="23"/>
        <v>42964.208333333328</v>
      </c>
      <c r="O375">
        <v>1503637200</v>
      </c>
      <c r="P375" s="8">
        <f t="shared" si="24"/>
        <v>42972.208333333328</v>
      </c>
      <c r="Q375" t="b">
        <v>0</v>
      </c>
      <c r="R375" t="b">
        <v>0</v>
      </c>
      <c r="S375" t="s">
        <v>33</v>
      </c>
      <c r="T375" t="s">
        <v>2039</v>
      </c>
      <c r="U375" t="s">
        <v>2040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1"/>
        <v>13</v>
      </c>
      <c r="G376" s="7">
        <f t="shared" si="22"/>
        <v>0.13185782556750297</v>
      </c>
      <c r="H376" t="s">
        <v>14</v>
      </c>
      <c r="I376">
        <v>441</v>
      </c>
      <c r="K376" t="s">
        <v>21</v>
      </c>
      <c r="L376" t="s">
        <v>22</v>
      </c>
      <c r="M376">
        <v>1547186400</v>
      </c>
      <c r="N376" s="8">
        <f t="shared" si="23"/>
        <v>43476.25</v>
      </c>
      <c r="O376">
        <v>1547618400</v>
      </c>
      <c r="P376" s="8">
        <f t="shared" si="24"/>
        <v>43481.25</v>
      </c>
      <c r="Q376" t="b">
        <v>0</v>
      </c>
      <c r="R376" t="b">
        <v>1</v>
      </c>
      <c r="S376" t="s">
        <v>42</v>
      </c>
      <c r="T376" t="s">
        <v>2041</v>
      </c>
      <c r="U376" t="s">
        <v>2042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1"/>
        <v>54</v>
      </c>
      <c r="G377" s="7">
        <f t="shared" si="22"/>
        <v>0.54777777777777781</v>
      </c>
      <c r="H377" t="s">
        <v>14</v>
      </c>
      <c r="I377">
        <v>25</v>
      </c>
      <c r="K377" t="s">
        <v>21</v>
      </c>
      <c r="L377" t="s">
        <v>22</v>
      </c>
      <c r="M377">
        <v>1444971600</v>
      </c>
      <c r="N377" s="8">
        <f t="shared" si="23"/>
        <v>42293.208333333328</v>
      </c>
      <c r="O377">
        <v>1449900000</v>
      </c>
      <c r="P377" s="8">
        <f t="shared" si="24"/>
        <v>42350.25</v>
      </c>
      <c r="Q377" t="b">
        <v>0</v>
      </c>
      <c r="R377" t="b">
        <v>0</v>
      </c>
      <c r="S377" t="s">
        <v>60</v>
      </c>
      <c r="T377" t="s">
        <v>2035</v>
      </c>
      <c r="U377" t="s">
        <v>2045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1"/>
        <v>361</v>
      </c>
      <c r="G378" s="7">
        <f t="shared" si="22"/>
        <v>3.6102941176470589</v>
      </c>
      <c r="H378" t="s">
        <v>20</v>
      </c>
      <c r="I378">
        <v>131</v>
      </c>
      <c r="K378" t="s">
        <v>21</v>
      </c>
      <c r="L378" t="s">
        <v>22</v>
      </c>
      <c r="M378">
        <v>1404622800</v>
      </c>
      <c r="N378" s="8">
        <f t="shared" si="23"/>
        <v>41826.208333333336</v>
      </c>
      <c r="O378">
        <v>1405141200</v>
      </c>
      <c r="P378" s="8">
        <f t="shared" si="24"/>
        <v>41832.208333333336</v>
      </c>
      <c r="Q378" t="b">
        <v>0</v>
      </c>
      <c r="R378" t="b">
        <v>0</v>
      </c>
      <c r="S378" t="s">
        <v>23</v>
      </c>
      <c r="T378" t="s">
        <v>2035</v>
      </c>
      <c r="U378" t="s">
        <v>2036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1"/>
        <v>10</v>
      </c>
      <c r="G379" s="7">
        <f t="shared" si="22"/>
        <v>0.10257545271629778</v>
      </c>
      <c r="H379" t="s">
        <v>14</v>
      </c>
      <c r="I379">
        <v>127</v>
      </c>
      <c r="K379" t="s">
        <v>21</v>
      </c>
      <c r="L379" t="s">
        <v>22</v>
      </c>
      <c r="M379">
        <v>1571720400</v>
      </c>
      <c r="N379" s="8">
        <f t="shared" si="23"/>
        <v>43760.208333333328</v>
      </c>
      <c r="O379">
        <v>1572933600</v>
      </c>
      <c r="P379" s="8">
        <f t="shared" si="24"/>
        <v>43774.25</v>
      </c>
      <c r="Q379" t="b">
        <v>0</v>
      </c>
      <c r="R379" t="b">
        <v>0</v>
      </c>
      <c r="S379" t="s">
        <v>33</v>
      </c>
      <c r="T379" t="s">
        <v>2039</v>
      </c>
      <c r="U379" t="s">
        <v>2040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1"/>
        <v>13</v>
      </c>
      <c r="G380" s="7">
        <f t="shared" si="22"/>
        <v>0.13962962962962963</v>
      </c>
      <c r="H380" t="s">
        <v>14</v>
      </c>
      <c r="I380">
        <v>355</v>
      </c>
      <c r="K380" t="s">
        <v>21</v>
      </c>
      <c r="L380" t="s">
        <v>22</v>
      </c>
      <c r="M380">
        <v>1526878800</v>
      </c>
      <c r="N380" s="8">
        <f t="shared" si="23"/>
        <v>43241.208333333328</v>
      </c>
      <c r="O380">
        <v>1530162000</v>
      </c>
      <c r="P380" s="8">
        <f t="shared" si="24"/>
        <v>43279.208333333328</v>
      </c>
      <c r="Q380" t="b">
        <v>0</v>
      </c>
      <c r="R380" t="b">
        <v>0</v>
      </c>
      <c r="S380" t="s">
        <v>42</v>
      </c>
      <c r="T380" t="s">
        <v>2041</v>
      </c>
      <c r="U380" t="s">
        <v>2042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1"/>
        <v>40</v>
      </c>
      <c r="G381" s="7">
        <f t="shared" si="22"/>
        <v>0.40444444444444444</v>
      </c>
      <c r="H381" t="s">
        <v>14</v>
      </c>
      <c r="I381">
        <v>44</v>
      </c>
      <c r="K381" t="s">
        <v>40</v>
      </c>
      <c r="L381" t="s">
        <v>41</v>
      </c>
      <c r="M381">
        <v>1319691600</v>
      </c>
      <c r="N381" s="8">
        <f t="shared" si="23"/>
        <v>40843.208333333336</v>
      </c>
      <c r="O381">
        <v>1320904800</v>
      </c>
      <c r="P381" s="8">
        <f t="shared" si="24"/>
        <v>40857.25</v>
      </c>
      <c r="Q381" t="b">
        <v>0</v>
      </c>
      <c r="R381" t="b">
        <v>0</v>
      </c>
      <c r="S381" t="s">
        <v>33</v>
      </c>
      <c r="T381" t="s">
        <v>2039</v>
      </c>
      <c r="U381" t="s">
        <v>2040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1"/>
        <v>160</v>
      </c>
      <c r="G382" s="7">
        <f t="shared" si="22"/>
        <v>1.6032</v>
      </c>
      <c r="H382" t="s">
        <v>20</v>
      </c>
      <c r="I382">
        <v>84</v>
      </c>
      <c r="K382" t="s">
        <v>21</v>
      </c>
      <c r="L382" t="s">
        <v>22</v>
      </c>
      <c r="M382">
        <v>1371963600</v>
      </c>
      <c r="N382" s="8">
        <f t="shared" si="23"/>
        <v>41448.208333333336</v>
      </c>
      <c r="O382">
        <v>1372395600</v>
      </c>
      <c r="P382" s="8">
        <f t="shared" si="24"/>
        <v>41453.208333333336</v>
      </c>
      <c r="Q382" t="b">
        <v>0</v>
      </c>
      <c r="R382" t="b">
        <v>0</v>
      </c>
      <c r="S382" t="s">
        <v>33</v>
      </c>
      <c r="T382" t="s">
        <v>2039</v>
      </c>
      <c r="U382" t="s">
        <v>2040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1"/>
        <v>183</v>
      </c>
      <c r="G383" s="7">
        <f t="shared" si="22"/>
        <v>1.8394339622641509</v>
      </c>
      <c r="H383" t="s">
        <v>20</v>
      </c>
      <c r="I383">
        <v>155</v>
      </c>
      <c r="K383" t="s">
        <v>21</v>
      </c>
      <c r="L383" t="s">
        <v>22</v>
      </c>
      <c r="M383">
        <v>1433739600</v>
      </c>
      <c r="N383" s="8">
        <f t="shared" si="23"/>
        <v>42163.208333333328</v>
      </c>
      <c r="O383">
        <v>1437714000</v>
      </c>
      <c r="P383" s="8">
        <f t="shared" si="24"/>
        <v>42209.208333333328</v>
      </c>
      <c r="Q383" t="b">
        <v>0</v>
      </c>
      <c r="R383" t="b">
        <v>0</v>
      </c>
      <c r="S383" t="s">
        <v>33</v>
      </c>
      <c r="T383" t="s">
        <v>2039</v>
      </c>
      <c r="U383" t="s">
        <v>2040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1"/>
        <v>63</v>
      </c>
      <c r="G384" s="7">
        <f t="shared" si="22"/>
        <v>0.63769230769230767</v>
      </c>
      <c r="H384" t="s">
        <v>14</v>
      </c>
      <c r="I384">
        <v>67</v>
      </c>
      <c r="K384" t="s">
        <v>21</v>
      </c>
      <c r="L384" t="s">
        <v>22</v>
      </c>
      <c r="M384">
        <v>1508130000</v>
      </c>
      <c r="N384" s="8">
        <f t="shared" si="23"/>
        <v>43024.208333333328</v>
      </c>
      <c r="O384">
        <v>1509771600</v>
      </c>
      <c r="P384" s="8">
        <f t="shared" si="24"/>
        <v>43043.208333333328</v>
      </c>
      <c r="Q384" t="b">
        <v>0</v>
      </c>
      <c r="R384" t="b">
        <v>0</v>
      </c>
      <c r="S384" t="s">
        <v>122</v>
      </c>
      <c r="T384" t="s">
        <v>2054</v>
      </c>
      <c r="U384" t="s">
        <v>2055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1"/>
        <v>225</v>
      </c>
      <c r="G385" s="7">
        <f t="shared" si="22"/>
        <v>2.2538095238095237</v>
      </c>
      <c r="H385" t="s">
        <v>20</v>
      </c>
      <c r="I385">
        <v>189</v>
      </c>
      <c r="K385" t="s">
        <v>21</v>
      </c>
      <c r="L385" t="s">
        <v>22</v>
      </c>
      <c r="M385">
        <v>1550037600</v>
      </c>
      <c r="N385" s="8">
        <f t="shared" si="23"/>
        <v>43509.25</v>
      </c>
      <c r="O385">
        <v>1550556000</v>
      </c>
      <c r="P385" s="8">
        <f t="shared" si="24"/>
        <v>43515.25</v>
      </c>
      <c r="Q385" t="b">
        <v>0</v>
      </c>
      <c r="R385" t="b">
        <v>1</v>
      </c>
      <c r="S385" t="s">
        <v>17</v>
      </c>
      <c r="T385" t="s">
        <v>2033</v>
      </c>
      <c r="U385" t="s">
        <v>2034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ref="F386:F449" si="25">INT(G386*100)</f>
        <v>172</v>
      </c>
      <c r="G386" s="7">
        <f t="shared" si="22"/>
        <v>1.7200961538461539</v>
      </c>
      <c r="H386" t="s">
        <v>20</v>
      </c>
      <c r="I386">
        <v>4799</v>
      </c>
      <c r="K386" t="s">
        <v>21</v>
      </c>
      <c r="L386" t="s">
        <v>22</v>
      </c>
      <c r="M386">
        <v>1486706400</v>
      </c>
      <c r="N386" s="8">
        <f t="shared" si="23"/>
        <v>42776.25</v>
      </c>
      <c r="O386">
        <v>1489039200</v>
      </c>
      <c r="P386" s="8">
        <f t="shared" si="24"/>
        <v>42803.25</v>
      </c>
      <c r="Q386" t="b">
        <v>1</v>
      </c>
      <c r="R386" t="b">
        <v>1</v>
      </c>
      <c r="S386" t="s">
        <v>42</v>
      </c>
      <c r="T386" t="s">
        <v>2041</v>
      </c>
      <c r="U386" t="s">
        <v>2042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5"/>
        <v>146</v>
      </c>
      <c r="G387" s="7">
        <f t="shared" ref="G387:G450" si="26">E387/D387</f>
        <v>1.4616709511568124</v>
      </c>
      <c r="H387" t="s">
        <v>20</v>
      </c>
      <c r="I387">
        <v>1137</v>
      </c>
      <c r="K387" t="s">
        <v>21</v>
      </c>
      <c r="L387" t="s">
        <v>22</v>
      </c>
      <c r="M387">
        <v>1553835600</v>
      </c>
      <c r="N387" s="8">
        <f t="shared" ref="N387:N450" si="27">(((M387/60)/60)/24)+DATE(1970,1,1)</f>
        <v>43553.208333333328</v>
      </c>
      <c r="O387">
        <v>1556600400</v>
      </c>
      <c r="P387" s="8">
        <f t="shared" ref="P387:P450" si="28">(((O387/60)/60)/24+DATE(1970,1,1))</f>
        <v>43585.208333333328</v>
      </c>
      <c r="Q387" t="b">
        <v>0</v>
      </c>
      <c r="R387" t="b">
        <v>0</v>
      </c>
      <c r="S387" t="s">
        <v>68</v>
      </c>
      <c r="T387" t="s">
        <v>2047</v>
      </c>
      <c r="U387" t="s">
        <v>2048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5"/>
        <v>76</v>
      </c>
      <c r="G388" s="7">
        <f t="shared" si="26"/>
        <v>0.76423616236162362</v>
      </c>
      <c r="H388" t="s">
        <v>14</v>
      </c>
      <c r="I388">
        <v>1068</v>
      </c>
      <c r="K388" t="s">
        <v>21</v>
      </c>
      <c r="L388" t="s">
        <v>22</v>
      </c>
      <c r="M388">
        <v>1277528400</v>
      </c>
      <c r="N388" s="8">
        <f t="shared" si="27"/>
        <v>40355.208333333336</v>
      </c>
      <c r="O388">
        <v>1278565200</v>
      </c>
      <c r="P388" s="8">
        <f t="shared" si="28"/>
        <v>40367.208333333336</v>
      </c>
      <c r="Q388" t="b">
        <v>0</v>
      </c>
      <c r="R388" t="b">
        <v>0</v>
      </c>
      <c r="S388" t="s">
        <v>33</v>
      </c>
      <c r="T388" t="s">
        <v>2039</v>
      </c>
      <c r="U388" t="s">
        <v>2040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5"/>
        <v>39</v>
      </c>
      <c r="G389" s="7">
        <f t="shared" si="26"/>
        <v>0.39261467889908258</v>
      </c>
      <c r="H389" t="s">
        <v>14</v>
      </c>
      <c r="I389">
        <v>424</v>
      </c>
      <c r="K389" t="s">
        <v>21</v>
      </c>
      <c r="L389" t="s">
        <v>22</v>
      </c>
      <c r="M389">
        <v>1339477200</v>
      </c>
      <c r="N389" s="8">
        <f t="shared" si="27"/>
        <v>41072.208333333336</v>
      </c>
      <c r="O389">
        <v>1339909200</v>
      </c>
      <c r="P389" s="8">
        <f t="shared" si="28"/>
        <v>41077.208333333336</v>
      </c>
      <c r="Q389" t="b">
        <v>0</v>
      </c>
      <c r="R389" t="b">
        <v>0</v>
      </c>
      <c r="S389" t="s">
        <v>65</v>
      </c>
      <c r="T389" t="s">
        <v>2037</v>
      </c>
      <c r="U389" t="s">
        <v>2046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5"/>
        <v>11</v>
      </c>
      <c r="G390" s="7">
        <f t="shared" si="26"/>
        <v>0.11270034843205574</v>
      </c>
      <c r="H390" t="s">
        <v>74</v>
      </c>
      <c r="I390">
        <v>145</v>
      </c>
      <c r="K390" t="s">
        <v>98</v>
      </c>
      <c r="L390" t="s">
        <v>99</v>
      </c>
      <c r="M390">
        <v>1325656800</v>
      </c>
      <c r="N390" s="8">
        <f t="shared" si="27"/>
        <v>40912.25</v>
      </c>
      <c r="O390">
        <v>1325829600</v>
      </c>
      <c r="P390" s="8">
        <f t="shared" si="28"/>
        <v>40914.25</v>
      </c>
      <c r="Q390" t="b">
        <v>0</v>
      </c>
      <c r="R390" t="b">
        <v>0</v>
      </c>
      <c r="S390" t="s">
        <v>60</v>
      </c>
      <c r="T390" t="s">
        <v>2035</v>
      </c>
      <c r="U390" t="s">
        <v>2045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5"/>
        <v>122</v>
      </c>
      <c r="G391" s="7">
        <f t="shared" si="26"/>
        <v>1.2211084337349398</v>
      </c>
      <c r="H391" t="s">
        <v>20</v>
      </c>
      <c r="I391">
        <v>1152</v>
      </c>
      <c r="K391" t="s">
        <v>21</v>
      </c>
      <c r="L391" t="s">
        <v>22</v>
      </c>
      <c r="M391">
        <v>1288242000</v>
      </c>
      <c r="N391" s="8">
        <f t="shared" si="27"/>
        <v>40479.208333333336</v>
      </c>
      <c r="O391">
        <v>1290578400</v>
      </c>
      <c r="P391" s="8">
        <f t="shared" si="28"/>
        <v>40506.25</v>
      </c>
      <c r="Q391" t="b">
        <v>0</v>
      </c>
      <c r="R391" t="b">
        <v>0</v>
      </c>
      <c r="S391" t="s">
        <v>33</v>
      </c>
      <c r="T391" t="s">
        <v>2039</v>
      </c>
      <c r="U391" t="s">
        <v>2040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5"/>
        <v>186</v>
      </c>
      <c r="G392" s="7">
        <f t="shared" si="26"/>
        <v>1.8654166666666667</v>
      </c>
      <c r="H392" t="s">
        <v>20</v>
      </c>
      <c r="I392">
        <v>50</v>
      </c>
      <c r="K392" t="s">
        <v>21</v>
      </c>
      <c r="L392" t="s">
        <v>22</v>
      </c>
      <c r="M392">
        <v>1379048400</v>
      </c>
      <c r="N392" s="8">
        <f t="shared" si="27"/>
        <v>41530.208333333336</v>
      </c>
      <c r="O392">
        <v>1380344400</v>
      </c>
      <c r="P392" s="8">
        <f t="shared" si="28"/>
        <v>41545.208333333336</v>
      </c>
      <c r="Q392" t="b">
        <v>0</v>
      </c>
      <c r="R392" t="b">
        <v>0</v>
      </c>
      <c r="S392" t="s">
        <v>122</v>
      </c>
      <c r="T392" t="s">
        <v>2054</v>
      </c>
      <c r="U392" t="s">
        <v>2055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5"/>
        <v>7</v>
      </c>
      <c r="G393" s="7">
        <f t="shared" si="26"/>
        <v>7.27317880794702E-2</v>
      </c>
      <c r="H393" t="s">
        <v>14</v>
      </c>
      <c r="I393">
        <v>151</v>
      </c>
      <c r="K393" t="s">
        <v>21</v>
      </c>
      <c r="L393" t="s">
        <v>22</v>
      </c>
      <c r="M393">
        <v>1389679200</v>
      </c>
      <c r="N393" s="8">
        <f t="shared" si="27"/>
        <v>41653.25</v>
      </c>
      <c r="O393">
        <v>1389852000</v>
      </c>
      <c r="P393" s="8">
        <f t="shared" si="28"/>
        <v>41655.25</v>
      </c>
      <c r="Q393" t="b">
        <v>0</v>
      </c>
      <c r="R393" t="b">
        <v>0</v>
      </c>
      <c r="S393" t="s">
        <v>68</v>
      </c>
      <c r="T393" t="s">
        <v>2047</v>
      </c>
      <c r="U393" t="s">
        <v>2048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5"/>
        <v>65</v>
      </c>
      <c r="G394" s="7">
        <f t="shared" si="26"/>
        <v>0.65642371234207963</v>
      </c>
      <c r="H394" t="s">
        <v>14</v>
      </c>
      <c r="I394">
        <v>1608</v>
      </c>
      <c r="K394" t="s">
        <v>21</v>
      </c>
      <c r="L394" t="s">
        <v>22</v>
      </c>
      <c r="M394">
        <v>1294293600</v>
      </c>
      <c r="N394" s="8">
        <f t="shared" si="27"/>
        <v>40549.25</v>
      </c>
      <c r="O394">
        <v>1294466400</v>
      </c>
      <c r="P394" s="8">
        <f t="shared" si="28"/>
        <v>40551.25</v>
      </c>
      <c r="Q394" t="b">
        <v>0</v>
      </c>
      <c r="R394" t="b">
        <v>0</v>
      </c>
      <c r="S394" t="s">
        <v>65</v>
      </c>
      <c r="T394" t="s">
        <v>2037</v>
      </c>
      <c r="U394" t="s">
        <v>2046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5"/>
        <v>228</v>
      </c>
      <c r="G395" s="7">
        <f t="shared" si="26"/>
        <v>2.2896178343949045</v>
      </c>
      <c r="H395" t="s">
        <v>20</v>
      </c>
      <c r="I395">
        <v>3059</v>
      </c>
      <c r="K395" t="s">
        <v>15</v>
      </c>
      <c r="L395" t="s">
        <v>16</v>
      </c>
      <c r="M395">
        <v>1500267600</v>
      </c>
      <c r="N395" s="8">
        <f t="shared" si="27"/>
        <v>42933.208333333328</v>
      </c>
      <c r="O395">
        <v>1500354000</v>
      </c>
      <c r="P395" s="8">
        <f t="shared" si="28"/>
        <v>42934.208333333328</v>
      </c>
      <c r="Q395" t="b">
        <v>0</v>
      </c>
      <c r="R395" t="b">
        <v>0</v>
      </c>
      <c r="S395" t="s">
        <v>159</v>
      </c>
      <c r="T395" t="s">
        <v>2035</v>
      </c>
      <c r="U395" t="s">
        <v>2058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5"/>
        <v>469</v>
      </c>
      <c r="G396" s="7">
        <f t="shared" si="26"/>
        <v>4.6937499999999996</v>
      </c>
      <c r="H396" t="s">
        <v>20</v>
      </c>
      <c r="I396">
        <v>34</v>
      </c>
      <c r="K396" t="s">
        <v>21</v>
      </c>
      <c r="L396" t="s">
        <v>22</v>
      </c>
      <c r="M396">
        <v>1375074000</v>
      </c>
      <c r="N396" s="8">
        <f t="shared" si="27"/>
        <v>41484.208333333336</v>
      </c>
      <c r="O396">
        <v>1375938000</v>
      </c>
      <c r="P396" s="8">
        <f t="shared" si="28"/>
        <v>41494.208333333336</v>
      </c>
      <c r="Q396" t="b">
        <v>0</v>
      </c>
      <c r="R396" t="b">
        <v>1</v>
      </c>
      <c r="S396" t="s">
        <v>42</v>
      </c>
      <c r="T396" t="s">
        <v>2041</v>
      </c>
      <c r="U396" t="s">
        <v>2042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5"/>
        <v>130</v>
      </c>
      <c r="G397" s="7">
        <f t="shared" si="26"/>
        <v>1.3011267605633803</v>
      </c>
      <c r="H397" t="s">
        <v>20</v>
      </c>
      <c r="I397">
        <v>220</v>
      </c>
      <c r="K397" t="s">
        <v>21</v>
      </c>
      <c r="L397" t="s">
        <v>22</v>
      </c>
      <c r="M397">
        <v>1323324000</v>
      </c>
      <c r="N397" s="8">
        <f t="shared" si="27"/>
        <v>40885.25</v>
      </c>
      <c r="O397">
        <v>1323410400</v>
      </c>
      <c r="P397" s="8">
        <f t="shared" si="28"/>
        <v>40886.25</v>
      </c>
      <c r="Q397" t="b">
        <v>1</v>
      </c>
      <c r="R397" t="b">
        <v>0</v>
      </c>
      <c r="S397" t="s">
        <v>33</v>
      </c>
      <c r="T397" t="s">
        <v>2039</v>
      </c>
      <c r="U397" t="s">
        <v>2040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5"/>
        <v>167</v>
      </c>
      <c r="G398" s="7">
        <f t="shared" si="26"/>
        <v>1.6705422993492407</v>
      </c>
      <c r="H398" t="s">
        <v>20</v>
      </c>
      <c r="I398">
        <v>1604</v>
      </c>
      <c r="K398" t="s">
        <v>26</v>
      </c>
      <c r="L398" t="s">
        <v>27</v>
      </c>
      <c r="M398">
        <v>1538715600</v>
      </c>
      <c r="N398" s="8">
        <f t="shared" si="27"/>
        <v>43378.208333333328</v>
      </c>
      <c r="O398">
        <v>1539406800</v>
      </c>
      <c r="P398" s="8">
        <f t="shared" si="28"/>
        <v>43386.208333333328</v>
      </c>
      <c r="Q398" t="b">
        <v>0</v>
      </c>
      <c r="R398" t="b">
        <v>0</v>
      </c>
      <c r="S398" t="s">
        <v>53</v>
      </c>
      <c r="T398" t="s">
        <v>2041</v>
      </c>
      <c r="U398" t="s">
        <v>2044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5"/>
        <v>173</v>
      </c>
      <c r="G399" s="7">
        <f t="shared" si="26"/>
        <v>1.738641975308642</v>
      </c>
      <c r="H399" t="s">
        <v>20</v>
      </c>
      <c r="I399">
        <v>454</v>
      </c>
      <c r="K399" t="s">
        <v>21</v>
      </c>
      <c r="L399" t="s">
        <v>22</v>
      </c>
      <c r="M399">
        <v>1369285200</v>
      </c>
      <c r="N399" s="8">
        <f t="shared" si="27"/>
        <v>41417.208333333336</v>
      </c>
      <c r="O399">
        <v>1369803600</v>
      </c>
      <c r="P399" s="8">
        <f t="shared" si="28"/>
        <v>41423.208333333336</v>
      </c>
      <c r="Q399" t="b">
        <v>0</v>
      </c>
      <c r="R399" t="b">
        <v>0</v>
      </c>
      <c r="S399" t="s">
        <v>23</v>
      </c>
      <c r="T399" t="s">
        <v>2035</v>
      </c>
      <c r="U399" t="s">
        <v>2036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5"/>
        <v>717</v>
      </c>
      <c r="G400" s="7">
        <f t="shared" si="26"/>
        <v>7.1776470588235295</v>
      </c>
      <c r="H400" t="s">
        <v>20</v>
      </c>
      <c r="I400">
        <v>123</v>
      </c>
      <c r="K400" t="s">
        <v>107</v>
      </c>
      <c r="L400" t="s">
        <v>108</v>
      </c>
      <c r="M400">
        <v>1525755600</v>
      </c>
      <c r="N400" s="8">
        <f t="shared" si="27"/>
        <v>43228.208333333328</v>
      </c>
      <c r="O400">
        <v>1525928400</v>
      </c>
      <c r="P400" s="8">
        <f t="shared" si="28"/>
        <v>43230.208333333328</v>
      </c>
      <c r="Q400" t="b">
        <v>0</v>
      </c>
      <c r="R400" t="b">
        <v>1</v>
      </c>
      <c r="S400" t="s">
        <v>71</v>
      </c>
      <c r="T400" t="s">
        <v>2041</v>
      </c>
      <c r="U400" t="s">
        <v>2049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5"/>
        <v>63</v>
      </c>
      <c r="G401" s="7">
        <f t="shared" si="26"/>
        <v>0.63850976361767731</v>
      </c>
      <c r="H401" t="s">
        <v>14</v>
      </c>
      <c r="I401">
        <v>941</v>
      </c>
      <c r="K401" t="s">
        <v>21</v>
      </c>
      <c r="L401" t="s">
        <v>22</v>
      </c>
      <c r="M401">
        <v>1296626400</v>
      </c>
      <c r="N401" s="8">
        <f t="shared" si="27"/>
        <v>40576.25</v>
      </c>
      <c r="O401">
        <v>1297231200</v>
      </c>
      <c r="P401" s="8">
        <f t="shared" si="28"/>
        <v>40583.25</v>
      </c>
      <c r="Q401" t="b">
        <v>0</v>
      </c>
      <c r="R401" t="b">
        <v>0</v>
      </c>
      <c r="S401" t="s">
        <v>60</v>
      </c>
      <c r="T401" t="s">
        <v>2035</v>
      </c>
      <c r="U401" t="s">
        <v>2045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5"/>
        <v>2</v>
      </c>
      <c r="G402" s="7">
        <f t="shared" si="26"/>
        <v>0.02</v>
      </c>
      <c r="H402" t="s">
        <v>14</v>
      </c>
      <c r="I402">
        <v>1</v>
      </c>
      <c r="K402" t="s">
        <v>21</v>
      </c>
      <c r="L402" t="s">
        <v>22</v>
      </c>
      <c r="M402">
        <v>1376629200</v>
      </c>
      <c r="N402" s="8">
        <f t="shared" si="27"/>
        <v>41502.208333333336</v>
      </c>
      <c r="O402">
        <v>1378530000</v>
      </c>
      <c r="P402" s="8">
        <f t="shared" si="28"/>
        <v>41524.208333333336</v>
      </c>
      <c r="Q402" t="b">
        <v>0</v>
      </c>
      <c r="R402" t="b">
        <v>1</v>
      </c>
      <c r="S402" t="s">
        <v>122</v>
      </c>
      <c r="T402" t="s">
        <v>2054</v>
      </c>
      <c r="U402" t="s">
        <v>2055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5"/>
        <v>1530</v>
      </c>
      <c r="G403" s="7">
        <f t="shared" si="26"/>
        <v>15.302222222222222</v>
      </c>
      <c r="H403" t="s">
        <v>20</v>
      </c>
      <c r="I403">
        <v>299</v>
      </c>
      <c r="K403" t="s">
        <v>21</v>
      </c>
      <c r="L403" t="s">
        <v>22</v>
      </c>
      <c r="M403">
        <v>1572152400</v>
      </c>
      <c r="N403" s="8">
        <f t="shared" si="27"/>
        <v>43765.208333333328</v>
      </c>
      <c r="O403">
        <v>1572152400</v>
      </c>
      <c r="P403" s="8">
        <f t="shared" si="28"/>
        <v>43765.208333333328</v>
      </c>
      <c r="Q403" t="b">
        <v>0</v>
      </c>
      <c r="R403" t="b">
        <v>0</v>
      </c>
      <c r="S403" t="s">
        <v>33</v>
      </c>
      <c r="T403" t="s">
        <v>2039</v>
      </c>
      <c r="U403" t="s">
        <v>2040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5"/>
        <v>40</v>
      </c>
      <c r="G404" s="7">
        <f t="shared" si="26"/>
        <v>0.40356164383561643</v>
      </c>
      <c r="H404" t="s">
        <v>14</v>
      </c>
      <c r="I404">
        <v>40</v>
      </c>
      <c r="K404" t="s">
        <v>21</v>
      </c>
      <c r="L404" t="s">
        <v>22</v>
      </c>
      <c r="M404">
        <v>1325829600</v>
      </c>
      <c r="N404" s="8">
        <f t="shared" si="27"/>
        <v>40914.25</v>
      </c>
      <c r="O404">
        <v>1329890400</v>
      </c>
      <c r="P404" s="8">
        <f t="shared" si="28"/>
        <v>40961.25</v>
      </c>
      <c r="Q404" t="b">
        <v>0</v>
      </c>
      <c r="R404" t="b">
        <v>1</v>
      </c>
      <c r="S404" t="s">
        <v>100</v>
      </c>
      <c r="T404" t="s">
        <v>2041</v>
      </c>
      <c r="U404" t="s">
        <v>2052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5"/>
        <v>86</v>
      </c>
      <c r="G405" s="7">
        <f t="shared" si="26"/>
        <v>0.86220633299284988</v>
      </c>
      <c r="H405" t="s">
        <v>14</v>
      </c>
      <c r="I405">
        <v>3015</v>
      </c>
      <c r="K405" t="s">
        <v>15</v>
      </c>
      <c r="L405" t="s">
        <v>16</v>
      </c>
      <c r="M405">
        <v>1273640400</v>
      </c>
      <c r="N405" s="8">
        <f t="shared" si="27"/>
        <v>40310.208333333336</v>
      </c>
      <c r="O405">
        <v>1276750800</v>
      </c>
      <c r="P405" s="8">
        <f t="shared" si="28"/>
        <v>40346.208333333336</v>
      </c>
      <c r="Q405" t="b">
        <v>0</v>
      </c>
      <c r="R405" t="b">
        <v>1</v>
      </c>
      <c r="S405" t="s">
        <v>33</v>
      </c>
      <c r="T405" t="s">
        <v>2039</v>
      </c>
      <c r="U405" t="s">
        <v>2040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5"/>
        <v>315</v>
      </c>
      <c r="G406" s="7">
        <f t="shared" si="26"/>
        <v>3.1558486707566464</v>
      </c>
      <c r="H406" t="s">
        <v>20</v>
      </c>
      <c r="I406">
        <v>2237</v>
      </c>
      <c r="K406" t="s">
        <v>21</v>
      </c>
      <c r="L406" t="s">
        <v>22</v>
      </c>
      <c r="M406">
        <v>1510639200</v>
      </c>
      <c r="N406" s="8">
        <f t="shared" si="27"/>
        <v>43053.25</v>
      </c>
      <c r="O406">
        <v>1510898400</v>
      </c>
      <c r="P406" s="8">
        <f t="shared" si="28"/>
        <v>43056.25</v>
      </c>
      <c r="Q406" t="b">
        <v>0</v>
      </c>
      <c r="R406" t="b">
        <v>0</v>
      </c>
      <c r="S406" t="s">
        <v>33</v>
      </c>
      <c r="T406" t="s">
        <v>2039</v>
      </c>
      <c r="U406" t="s">
        <v>2040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5"/>
        <v>89</v>
      </c>
      <c r="G407" s="7">
        <f t="shared" si="26"/>
        <v>0.89618243243243245</v>
      </c>
      <c r="H407" t="s">
        <v>14</v>
      </c>
      <c r="I407">
        <v>435</v>
      </c>
      <c r="K407" t="s">
        <v>21</v>
      </c>
      <c r="L407" t="s">
        <v>22</v>
      </c>
      <c r="M407">
        <v>1528088400</v>
      </c>
      <c r="N407" s="8">
        <f t="shared" si="27"/>
        <v>43255.208333333328</v>
      </c>
      <c r="O407">
        <v>1532408400</v>
      </c>
      <c r="P407" s="8">
        <f t="shared" si="28"/>
        <v>43305.208333333328</v>
      </c>
      <c r="Q407" t="b">
        <v>0</v>
      </c>
      <c r="R407" t="b">
        <v>0</v>
      </c>
      <c r="S407" t="s">
        <v>33</v>
      </c>
      <c r="T407" t="s">
        <v>2039</v>
      </c>
      <c r="U407" t="s">
        <v>2040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5"/>
        <v>182</v>
      </c>
      <c r="G408" s="7">
        <f t="shared" si="26"/>
        <v>1.8214503816793892</v>
      </c>
      <c r="H408" t="s">
        <v>20</v>
      </c>
      <c r="I408">
        <v>645</v>
      </c>
      <c r="K408" t="s">
        <v>21</v>
      </c>
      <c r="L408" t="s">
        <v>22</v>
      </c>
      <c r="M408">
        <v>1359525600</v>
      </c>
      <c r="N408" s="8">
        <f t="shared" si="27"/>
        <v>41304.25</v>
      </c>
      <c r="O408">
        <v>1360562400</v>
      </c>
      <c r="P408" s="8">
        <f t="shared" si="28"/>
        <v>41316.25</v>
      </c>
      <c r="Q408" t="b">
        <v>1</v>
      </c>
      <c r="R408" t="b">
        <v>0</v>
      </c>
      <c r="S408" t="s">
        <v>42</v>
      </c>
      <c r="T408" t="s">
        <v>2041</v>
      </c>
      <c r="U408" t="s">
        <v>2042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5"/>
        <v>355</v>
      </c>
      <c r="G409" s="7">
        <f t="shared" si="26"/>
        <v>3.5588235294117645</v>
      </c>
      <c r="H409" t="s">
        <v>20</v>
      </c>
      <c r="I409">
        <v>484</v>
      </c>
      <c r="K409" t="s">
        <v>36</v>
      </c>
      <c r="L409" t="s">
        <v>37</v>
      </c>
      <c r="M409">
        <v>1570942800</v>
      </c>
      <c r="N409" s="8">
        <f t="shared" si="27"/>
        <v>43751.208333333328</v>
      </c>
      <c r="O409">
        <v>1571547600</v>
      </c>
      <c r="P409" s="8">
        <f t="shared" si="28"/>
        <v>43758.208333333328</v>
      </c>
      <c r="Q409" t="b">
        <v>0</v>
      </c>
      <c r="R409" t="b">
        <v>0</v>
      </c>
      <c r="S409" t="s">
        <v>33</v>
      </c>
      <c r="T409" t="s">
        <v>2039</v>
      </c>
      <c r="U409" t="s">
        <v>2040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5"/>
        <v>131</v>
      </c>
      <c r="G410" s="7">
        <f t="shared" si="26"/>
        <v>1.3183695652173912</v>
      </c>
      <c r="H410" t="s">
        <v>20</v>
      </c>
      <c r="I410">
        <v>154</v>
      </c>
      <c r="K410" t="s">
        <v>15</v>
      </c>
      <c r="L410" t="s">
        <v>16</v>
      </c>
      <c r="M410">
        <v>1466398800</v>
      </c>
      <c r="N410" s="8">
        <f t="shared" si="27"/>
        <v>42541.208333333328</v>
      </c>
      <c r="O410">
        <v>1468126800</v>
      </c>
      <c r="P410" s="8">
        <f t="shared" si="28"/>
        <v>42561.208333333328</v>
      </c>
      <c r="Q410" t="b">
        <v>0</v>
      </c>
      <c r="R410" t="b">
        <v>0</v>
      </c>
      <c r="S410" t="s">
        <v>42</v>
      </c>
      <c r="T410" t="s">
        <v>2041</v>
      </c>
      <c r="U410" t="s">
        <v>2042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5"/>
        <v>46</v>
      </c>
      <c r="G411" s="7">
        <f t="shared" si="26"/>
        <v>0.46315634218289087</v>
      </c>
      <c r="H411" t="s">
        <v>14</v>
      </c>
      <c r="I411">
        <v>714</v>
      </c>
      <c r="K411" t="s">
        <v>21</v>
      </c>
      <c r="L411" t="s">
        <v>22</v>
      </c>
      <c r="M411">
        <v>1492491600</v>
      </c>
      <c r="N411" s="8">
        <f t="shared" si="27"/>
        <v>42843.208333333328</v>
      </c>
      <c r="O411">
        <v>1492837200</v>
      </c>
      <c r="P411" s="8">
        <f t="shared" si="28"/>
        <v>42847.208333333328</v>
      </c>
      <c r="Q411" t="b">
        <v>0</v>
      </c>
      <c r="R411" t="b">
        <v>0</v>
      </c>
      <c r="S411" t="s">
        <v>23</v>
      </c>
      <c r="T411" t="s">
        <v>2035</v>
      </c>
      <c r="U411" t="s">
        <v>2036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5"/>
        <v>36</v>
      </c>
      <c r="G412" s="7">
        <f t="shared" si="26"/>
        <v>0.36132726089785294</v>
      </c>
      <c r="H412" t="s">
        <v>47</v>
      </c>
      <c r="I412">
        <v>1111</v>
      </c>
      <c r="K412" t="s">
        <v>21</v>
      </c>
      <c r="L412" t="s">
        <v>22</v>
      </c>
      <c r="M412">
        <v>1430197200</v>
      </c>
      <c r="N412" s="8">
        <f t="shared" si="27"/>
        <v>42122.208333333328</v>
      </c>
      <c r="O412">
        <v>1430197200</v>
      </c>
      <c r="P412" s="8">
        <f t="shared" si="28"/>
        <v>42122.208333333328</v>
      </c>
      <c r="Q412" t="b">
        <v>0</v>
      </c>
      <c r="R412" t="b">
        <v>0</v>
      </c>
      <c r="S412" t="s">
        <v>292</v>
      </c>
      <c r="T412" t="s">
        <v>2050</v>
      </c>
      <c r="U412" t="s">
        <v>2061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5"/>
        <v>104</v>
      </c>
      <c r="G413" s="7">
        <f t="shared" si="26"/>
        <v>1.0462820512820512</v>
      </c>
      <c r="H413" t="s">
        <v>20</v>
      </c>
      <c r="I413">
        <v>82</v>
      </c>
      <c r="K413" t="s">
        <v>21</v>
      </c>
      <c r="L413" t="s">
        <v>22</v>
      </c>
      <c r="M413">
        <v>1496034000</v>
      </c>
      <c r="N413" s="8">
        <f t="shared" si="27"/>
        <v>42884.208333333328</v>
      </c>
      <c r="O413">
        <v>1496206800</v>
      </c>
      <c r="P413" s="8">
        <f t="shared" si="28"/>
        <v>42886.208333333328</v>
      </c>
      <c r="Q413" t="b">
        <v>0</v>
      </c>
      <c r="R413" t="b">
        <v>0</v>
      </c>
      <c r="S413" t="s">
        <v>33</v>
      </c>
      <c r="T413" t="s">
        <v>2039</v>
      </c>
      <c r="U413" t="s">
        <v>2040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5"/>
        <v>668</v>
      </c>
      <c r="G414" s="7">
        <f t="shared" si="26"/>
        <v>6.6885714285714286</v>
      </c>
      <c r="H414" t="s">
        <v>20</v>
      </c>
      <c r="I414">
        <v>134</v>
      </c>
      <c r="K414" t="s">
        <v>21</v>
      </c>
      <c r="L414" t="s">
        <v>22</v>
      </c>
      <c r="M414">
        <v>1388728800</v>
      </c>
      <c r="N414" s="8">
        <f t="shared" si="27"/>
        <v>41642.25</v>
      </c>
      <c r="O414">
        <v>1389592800</v>
      </c>
      <c r="P414" s="8">
        <f t="shared" si="28"/>
        <v>41652.25</v>
      </c>
      <c r="Q414" t="b">
        <v>0</v>
      </c>
      <c r="R414" t="b">
        <v>0</v>
      </c>
      <c r="S414" t="s">
        <v>119</v>
      </c>
      <c r="T414" t="s">
        <v>2047</v>
      </c>
      <c r="U414" t="s">
        <v>2053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5"/>
        <v>62</v>
      </c>
      <c r="G415" s="7">
        <f t="shared" si="26"/>
        <v>0.62072823218997364</v>
      </c>
      <c r="H415" t="s">
        <v>47</v>
      </c>
      <c r="I415">
        <v>1089</v>
      </c>
      <c r="K415" t="s">
        <v>21</v>
      </c>
      <c r="L415" t="s">
        <v>22</v>
      </c>
      <c r="M415">
        <v>1543298400</v>
      </c>
      <c r="N415" s="8">
        <f t="shared" si="27"/>
        <v>43431.25</v>
      </c>
      <c r="O415">
        <v>1545631200</v>
      </c>
      <c r="P415" s="8">
        <f t="shared" si="28"/>
        <v>43458.25</v>
      </c>
      <c r="Q415" t="b">
        <v>0</v>
      </c>
      <c r="R415" t="b">
        <v>0</v>
      </c>
      <c r="S415" t="s">
        <v>71</v>
      </c>
      <c r="T415" t="s">
        <v>2041</v>
      </c>
      <c r="U415" t="s">
        <v>2049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5"/>
        <v>84</v>
      </c>
      <c r="G416" s="7">
        <f t="shared" si="26"/>
        <v>0.84699787460148779</v>
      </c>
      <c r="H416" t="s">
        <v>14</v>
      </c>
      <c r="I416">
        <v>5497</v>
      </c>
      <c r="K416" t="s">
        <v>21</v>
      </c>
      <c r="L416" t="s">
        <v>22</v>
      </c>
      <c r="M416">
        <v>1271739600</v>
      </c>
      <c r="N416" s="8">
        <f t="shared" si="27"/>
        <v>40288.208333333336</v>
      </c>
      <c r="O416">
        <v>1272430800</v>
      </c>
      <c r="P416" s="8">
        <f t="shared" si="28"/>
        <v>40296.208333333336</v>
      </c>
      <c r="Q416" t="b">
        <v>0</v>
      </c>
      <c r="R416" t="b">
        <v>1</v>
      </c>
      <c r="S416" t="s">
        <v>17</v>
      </c>
      <c r="T416" t="s">
        <v>2033</v>
      </c>
      <c r="U416" t="s">
        <v>2034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5"/>
        <v>11</v>
      </c>
      <c r="G417" s="7">
        <f t="shared" si="26"/>
        <v>0.11059030837004405</v>
      </c>
      <c r="H417" t="s">
        <v>14</v>
      </c>
      <c r="I417">
        <v>418</v>
      </c>
      <c r="K417" t="s">
        <v>21</v>
      </c>
      <c r="L417" t="s">
        <v>22</v>
      </c>
      <c r="M417">
        <v>1326434400</v>
      </c>
      <c r="N417" s="8">
        <f t="shared" si="27"/>
        <v>40921.25</v>
      </c>
      <c r="O417">
        <v>1327903200</v>
      </c>
      <c r="P417" s="8">
        <f t="shared" si="28"/>
        <v>40938.25</v>
      </c>
      <c r="Q417" t="b">
        <v>0</v>
      </c>
      <c r="R417" t="b">
        <v>0</v>
      </c>
      <c r="S417" t="s">
        <v>33</v>
      </c>
      <c r="T417" t="s">
        <v>2039</v>
      </c>
      <c r="U417" t="s">
        <v>2040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5"/>
        <v>43</v>
      </c>
      <c r="G418" s="7">
        <f t="shared" si="26"/>
        <v>0.43838781575037145</v>
      </c>
      <c r="H418" t="s">
        <v>14</v>
      </c>
      <c r="I418">
        <v>1439</v>
      </c>
      <c r="K418" t="s">
        <v>21</v>
      </c>
      <c r="L418" t="s">
        <v>22</v>
      </c>
      <c r="M418">
        <v>1295244000</v>
      </c>
      <c r="N418" s="8">
        <f t="shared" si="27"/>
        <v>40560.25</v>
      </c>
      <c r="O418">
        <v>1296021600</v>
      </c>
      <c r="P418" s="8">
        <f t="shared" si="28"/>
        <v>40569.25</v>
      </c>
      <c r="Q418" t="b">
        <v>0</v>
      </c>
      <c r="R418" t="b">
        <v>1</v>
      </c>
      <c r="S418" t="s">
        <v>42</v>
      </c>
      <c r="T418" t="s">
        <v>2041</v>
      </c>
      <c r="U418" t="s">
        <v>2042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5"/>
        <v>55</v>
      </c>
      <c r="G419" s="7">
        <f t="shared" si="26"/>
        <v>0.55470588235294116</v>
      </c>
      <c r="H419" t="s">
        <v>14</v>
      </c>
      <c r="I419">
        <v>15</v>
      </c>
      <c r="K419" t="s">
        <v>21</v>
      </c>
      <c r="L419" t="s">
        <v>22</v>
      </c>
      <c r="M419">
        <v>1541221200</v>
      </c>
      <c r="N419" s="8">
        <f t="shared" si="27"/>
        <v>43407.208333333328</v>
      </c>
      <c r="O419">
        <v>1543298400</v>
      </c>
      <c r="P419" s="8">
        <f t="shared" si="28"/>
        <v>43431.25</v>
      </c>
      <c r="Q419" t="b">
        <v>0</v>
      </c>
      <c r="R419" t="b">
        <v>0</v>
      </c>
      <c r="S419" t="s">
        <v>33</v>
      </c>
      <c r="T419" t="s">
        <v>2039</v>
      </c>
      <c r="U419" t="s">
        <v>2040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5"/>
        <v>57</v>
      </c>
      <c r="G420" s="7">
        <f t="shared" si="26"/>
        <v>0.57399511301160655</v>
      </c>
      <c r="H420" t="s">
        <v>14</v>
      </c>
      <c r="I420">
        <v>1999</v>
      </c>
      <c r="K420" t="s">
        <v>15</v>
      </c>
      <c r="L420" t="s">
        <v>16</v>
      </c>
      <c r="M420">
        <v>1336280400</v>
      </c>
      <c r="N420" s="8">
        <f t="shared" si="27"/>
        <v>41035.208333333336</v>
      </c>
      <c r="O420">
        <v>1336366800</v>
      </c>
      <c r="P420" s="8">
        <f t="shared" si="28"/>
        <v>41036.208333333336</v>
      </c>
      <c r="Q420" t="b">
        <v>0</v>
      </c>
      <c r="R420" t="b">
        <v>0</v>
      </c>
      <c r="S420" t="s">
        <v>42</v>
      </c>
      <c r="T420" t="s">
        <v>2041</v>
      </c>
      <c r="U420" t="s">
        <v>2042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5"/>
        <v>123</v>
      </c>
      <c r="G421" s="7">
        <f t="shared" si="26"/>
        <v>1.2343497363796134</v>
      </c>
      <c r="H421" t="s">
        <v>20</v>
      </c>
      <c r="I421">
        <v>5203</v>
      </c>
      <c r="K421" t="s">
        <v>21</v>
      </c>
      <c r="L421" t="s">
        <v>22</v>
      </c>
      <c r="M421">
        <v>1324533600</v>
      </c>
      <c r="N421" s="8">
        <f t="shared" si="27"/>
        <v>40899.25</v>
      </c>
      <c r="O421">
        <v>1325052000</v>
      </c>
      <c r="P421" s="8">
        <f t="shared" si="28"/>
        <v>40905.25</v>
      </c>
      <c r="Q421" t="b">
        <v>0</v>
      </c>
      <c r="R421" t="b">
        <v>0</v>
      </c>
      <c r="S421" t="s">
        <v>28</v>
      </c>
      <c r="T421" t="s">
        <v>2037</v>
      </c>
      <c r="U421" t="s">
        <v>2038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5"/>
        <v>128</v>
      </c>
      <c r="G422" s="7">
        <f t="shared" si="26"/>
        <v>1.2846</v>
      </c>
      <c r="H422" t="s">
        <v>20</v>
      </c>
      <c r="I422">
        <v>94</v>
      </c>
      <c r="K422" t="s">
        <v>21</v>
      </c>
      <c r="L422" t="s">
        <v>22</v>
      </c>
      <c r="M422">
        <v>1498366800</v>
      </c>
      <c r="N422" s="8">
        <f t="shared" si="27"/>
        <v>42911.208333333328</v>
      </c>
      <c r="O422">
        <v>1499576400</v>
      </c>
      <c r="P422" s="8">
        <f t="shared" si="28"/>
        <v>42925.208333333328</v>
      </c>
      <c r="Q422" t="b">
        <v>0</v>
      </c>
      <c r="R422" t="b">
        <v>0</v>
      </c>
      <c r="S422" t="s">
        <v>33</v>
      </c>
      <c r="T422" t="s">
        <v>2039</v>
      </c>
      <c r="U422" t="s">
        <v>2040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5"/>
        <v>63</v>
      </c>
      <c r="G423" s="7">
        <f t="shared" si="26"/>
        <v>0.63989361702127656</v>
      </c>
      <c r="H423" t="s">
        <v>14</v>
      </c>
      <c r="I423">
        <v>118</v>
      </c>
      <c r="K423" t="s">
        <v>21</v>
      </c>
      <c r="L423" t="s">
        <v>22</v>
      </c>
      <c r="M423">
        <v>1498712400</v>
      </c>
      <c r="N423" s="8">
        <f t="shared" si="27"/>
        <v>42915.208333333328</v>
      </c>
      <c r="O423">
        <v>1501304400</v>
      </c>
      <c r="P423" s="8">
        <f t="shared" si="28"/>
        <v>42945.208333333328</v>
      </c>
      <c r="Q423" t="b">
        <v>0</v>
      </c>
      <c r="R423" t="b">
        <v>1</v>
      </c>
      <c r="S423" t="s">
        <v>65</v>
      </c>
      <c r="T423" t="s">
        <v>2037</v>
      </c>
      <c r="U423" t="s">
        <v>2046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5"/>
        <v>127</v>
      </c>
      <c r="G424" s="7">
        <f t="shared" si="26"/>
        <v>1.2729885057471264</v>
      </c>
      <c r="H424" t="s">
        <v>20</v>
      </c>
      <c r="I424">
        <v>205</v>
      </c>
      <c r="K424" t="s">
        <v>21</v>
      </c>
      <c r="L424" t="s">
        <v>22</v>
      </c>
      <c r="M424">
        <v>1271480400</v>
      </c>
      <c r="N424" s="8">
        <f t="shared" si="27"/>
        <v>40285.208333333336</v>
      </c>
      <c r="O424">
        <v>1273208400</v>
      </c>
      <c r="P424" s="8">
        <f t="shared" si="28"/>
        <v>40305.208333333336</v>
      </c>
      <c r="Q424" t="b">
        <v>0</v>
      </c>
      <c r="R424" t="b">
        <v>1</v>
      </c>
      <c r="S424" t="s">
        <v>33</v>
      </c>
      <c r="T424" t="s">
        <v>2039</v>
      </c>
      <c r="U424" t="s">
        <v>2040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5"/>
        <v>10</v>
      </c>
      <c r="G425" s="7">
        <f t="shared" si="26"/>
        <v>0.10638024357239513</v>
      </c>
      <c r="H425" t="s">
        <v>14</v>
      </c>
      <c r="I425">
        <v>162</v>
      </c>
      <c r="K425" t="s">
        <v>21</v>
      </c>
      <c r="L425" t="s">
        <v>22</v>
      </c>
      <c r="M425">
        <v>1316667600</v>
      </c>
      <c r="N425" s="8">
        <f t="shared" si="27"/>
        <v>40808.208333333336</v>
      </c>
      <c r="O425">
        <v>1316840400</v>
      </c>
      <c r="P425" s="8">
        <f t="shared" si="28"/>
        <v>40810.208333333336</v>
      </c>
      <c r="Q425" t="b">
        <v>0</v>
      </c>
      <c r="R425" t="b">
        <v>1</v>
      </c>
      <c r="S425" t="s">
        <v>17</v>
      </c>
      <c r="T425" t="s">
        <v>2033</v>
      </c>
      <c r="U425" t="s">
        <v>2034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5"/>
        <v>40</v>
      </c>
      <c r="G426" s="7">
        <f t="shared" si="26"/>
        <v>0.40470588235294119</v>
      </c>
      <c r="H426" t="s">
        <v>14</v>
      </c>
      <c r="I426">
        <v>83</v>
      </c>
      <c r="K426" t="s">
        <v>21</v>
      </c>
      <c r="L426" t="s">
        <v>22</v>
      </c>
      <c r="M426">
        <v>1524027600</v>
      </c>
      <c r="N426" s="8">
        <f t="shared" si="27"/>
        <v>43208.208333333328</v>
      </c>
      <c r="O426">
        <v>1524546000</v>
      </c>
      <c r="P426" s="8">
        <f t="shared" si="28"/>
        <v>43214.208333333328</v>
      </c>
      <c r="Q426" t="b">
        <v>0</v>
      </c>
      <c r="R426" t="b">
        <v>0</v>
      </c>
      <c r="S426" t="s">
        <v>60</v>
      </c>
      <c r="T426" t="s">
        <v>2035</v>
      </c>
      <c r="U426" t="s">
        <v>2045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5"/>
        <v>287</v>
      </c>
      <c r="G427" s="7">
        <f t="shared" si="26"/>
        <v>2.8766666666666665</v>
      </c>
      <c r="H427" t="s">
        <v>20</v>
      </c>
      <c r="I427">
        <v>92</v>
      </c>
      <c r="K427" t="s">
        <v>21</v>
      </c>
      <c r="L427" t="s">
        <v>22</v>
      </c>
      <c r="M427">
        <v>1438059600</v>
      </c>
      <c r="N427" s="8">
        <f t="shared" si="27"/>
        <v>42213.208333333328</v>
      </c>
      <c r="O427">
        <v>1438578000</v>
      </c>
      <c r="P427" s="8">
        <f t="shared" si="28"/>
        <v>42219.208333333328</v>
      </c>
      <c r="Q427" t="b">
        <v>0</v>
      </c>
      <c r="R427" t="b">
        <v>0</v>
      </c>
      <c r="S427" t="s">
        <v>122</v>
      </c>
      <c r="T427" t="s">
        <v>2054</v>
      </c>
      <c r="U427" t="s">
        <v>2055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5"/>
        <v>572</v>
      </c>
      <c r="G428" s="7">
        <f t="shared" si="26"/>
        <v>5.7294444444444448</v>
      </c>
      <c r="H428" t="s">
        <v>20</v>
      </c>
      <c r="I428">
        <v>219</v>
      </c>
      <c r="K428" t="s">
        <v>21</v>
      </c>
      <c r="L428" t="s">
        <v>22</v>
      </c>
      <c r="M428">
        <v>1361944800</v>
      </c>
      <c r="N428" s="8">
        <f t="shared" si="27"/>
        <v>41332.25</v>
      </c>
      <c r="O428">
        <v>1362549600</v>
      </c>
      <c r="P428" s="8">
        <f t="shared" si="28"/>
        <v>41339.25</v>
      </c>
      <c r="Q428" t="b">
        <v>0</v>
      </c>
      <c r="R428" t="b">
        <v>0</v>
      </c>
      <c r="S428" t="s">
        <v>33</v>
      </c>
      <c r="T428" t="s">
        <v>2039</v>
      </c>
      <c r="U428" t="s">
        <v>2040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5"/>
        <v>112</v>
      </c>
      <c r="G429" s="7">
        <f t="shared" si="26"/>
        <v>1.1290429799426933</v>
      </c>
      <c r="H429" t="s">
        <v>20</v>
      </c>
      <c r="I429">
        <v>2526</v>
      </c>
      <c r="K429" t="s">
        <v>21</v>
      </c>
      <c r="L429" t="s">
        <v>22</v>
      </c>
      <c r="M429">
        <v>1410584400</v>
      </c>
      <c r="N429" s="8">
        <f t="shared" si="27"/>
        <v>41895.208333333336</v>
      </c>
      <c r="O429">
        <v>1413349200</v>
      </c>
      <c r="P429" s="8">
        <f t="shared" si="28"/>
        <v>41927.208333333336</v>
      </c>
      <c r="Q429" t="b">
        <v>0</v>
      </c>
      <c r="R429" t="b">
        <v>1</v>
      </c>
      <c r="S429" t="s">
        <v>33</v>
      </c>
      <c r="T429" t="s">
        <v>2039</v>
      </c>
      <c r="U429" t="s">
        <v>2040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5"/>
        <v>46</v>
      </c>
      <c r="G430" s="7">
        <f t="shared" si="26"/>
        <v>0.46387573964497042</v>
      </c>
      <c r="H430" t="s">
        <v>14</v>
      </c>
      <c r="I430">
        <v>747</v>
      </c>
      <c r="K430" t="s">
        <v>21</v>
      </c>
      <c r="L430" t="s">
        <v>22</v>
      </c>
      <c r="M430">
        <v>1297404000</v>
      </c>
      <c r="N430" s="8">
        <f t="shared" si="27"/>
        <v>40585.25</v>
      </c>
      <c r="O430">
        <v>1298008800</v>
      </c>
      <c r="P430" s="8">
        <f t="shared" si="28"/>
        <v>40592.25</v>
      </c>
      <c r="Q430" t="b">
        <v>0</v>
      </c>
      <c r="R430" t="b">
        <v>0</v>
      </c>
      <c r="S430" t="s">
        <v>71</v>
      </c>
      <c r="T430" t="s">
        <v>2041</v>
      </c>
      <c r="U430" t="s">
        <v>2049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5"/>
        <v>90</v>
      </c>
      <c r="G431" s="7">
        <f t="shared" si="26"/>
        <v>0.90675916230366493</v>
      </c>
      <c r="H431" t="s">
        <v>74</v>
      </c>
      <c r="I431">
        <v>2138</v>
      </c>
      <c r="K431" t="s">
        <v>21</v>
      </c>
      <c r="L431" t="s">
        <v>22</v>
      </c>
      <c r="M431">
        <v>1392012000</v>
      </c>
      <c r="N431" s="8">
        <f t="shared" si="27"/>
        <v>41680.25</v>
      </c>
      <c r="O431">
        <v>1394427600</v>
      </c>
      <c r="P431" s="8">
        <f t="shared" si="28"/>
        <v>41708.208333333336</v>
      </c>
      <c r="Q431" t="b">
        <v>0</v>
      </c>
      <c r="R431" t="b">
        <v>1</v>
      </c>
      <c r="S431" t="s">
        <v>122</v>
      </c>
      <c r="T431" t="s">
        <v>2054</v>
      </c>
      <c r="U431" t="s">
        <v>2055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5"/>
        <v>67</v>
      </c>
      <c r="G432" s="7">
        <f t="shared" si="26"/>
        <v>0.67740740740740746</v>
      </c>
      <c r="H432" t="s">
        <v>14</v>
      </c>
      <c r="I432">
        <v>84</v>
      </c>
      <c r="K432" t="s">
        <v>21</v>
      </c>
      <c r="L432" t="s">
        <v>22</v>
      </c>
      <c r="M432">
        <v>1569733200</v>
      </c>
      <c r="N432" s="8">
        <f t="shared" si="27"/>
        <v>43737.208333333328</v>
      </c>
      <c r="O432">
        <v>1572670800</v>
      </c>
      <c r="P432" s="8">
        <f t="shared" si="28"/>
        <v>43771.208333333328</v>
      </c>
      <c r="Q432" t="b">
        <v>0</v>
      </c>
      <c r="R432" t="b">
        <v>0</v>
      </c>
      <c r="S432" t="s">
        <v>33</v>
      </c>
      <c r="T432" t="s">
        <v>2039</v>
      </c>
      <c r="U432" t="s">
        <v>2040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5"/>
        <v>192</v>
      </c>
      <c r="G433" s="7">
        <f t="shared" si="26"/>
        <v>1.9249019607843136</v>
      </c>
      <c r="H433" t="s">
        <v>20</v>
      </c>
      <c r="I433">
        <v>94</v>
      </c>
      <c r="K433" t="s">
        <v>21</v>
      </c>
      <c r="L433" t="s">
        <v>22</v>
      </c>
      <c r="M433">
        <v>1529643600</v>
      </c>
      <c r="N433" s="8">
        <f t="shared" si="27"/>
        <v>43273.208333333328</v>
      </c>
      <c r="O433">
        <v>1531112400</v>
      </c>
      <c r="P433" s="8">
        <f t="shared" si="28"/>
        <v>43290.208333333328</v>
      </c>
      <c r="Q433" t="b">
        <v>1</v>
      </c>
      <c r="R433" t="b">
        <v>0</v>
      </c>
      <c r="S433" t="s">
        <v>33</v>
      </c>
      <c r="T433" t="s">
        <v>2039</v>
      </c>
      <c r="U433" t="s">
        <v>2040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5"/>
        <v>82</v>
      </c>
      <c r="G434" s="7">
        <f t="shared" si="26"/>
        <v>0.82714285714285718</v>
      </c>
      <c r="H434" t="s">
        <v>14</v>
      </c>
      <c r="I434">
        <v>91</v>
      </c>
      <c r="K434" t="s">
        <v>21</v>
      </c>
      <c r="L434" t="s">
        <v>22</v>
      </c>
      <c r="M434">
        <v>1399006800</v>
      </c>
      <c r="N434" s="8">
        <f t="shared" si="27"/>
        <v>41761.208333333336</v>
      </c>
      <c r="O434">
        <v>1400734800</v>
      </c>
      <c r="P434" s="8">
        <f t="shared" si="28"/>
        <v>41781.208333333336</v>
      </c>
      <c r="Q434" t="b">
        <v>0</v>
      </c>
      <c r="R434" t="b">
        <v>0</v>
      </c>
      <c r="S434" t="s">
        <v>33</v>
      </c>
      <c r="T434" t="s">
        <v>2039</v>
      </c>
      <c r="U434" t="s">
        <v>2040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5"/>
        <v>54</v>
      </c>
      <c r="G435" s="7">
        <f t="shared" si="26"/>
        <v>0.54163920922570019</v>
      </c>
      <c r="H435" t="s">
        <v>14</v>
      </c>
      <c r="I435">
        <v>792</v>
      </c>
      <c r="K435" t="s">
        <v>21</v>
      </c>
      <c r="L435" t="s">
        <v>22</v>
      </c>
      <c r="M435">
        <v>1385359200</v>
      </c>
      <c r="N435" s="8">
        <f t="shared" si="27"/>
        <v>41603.25</v>
      </c>
      <c r="O435">
        <v>1386741600</v>
      </c>
      <c r="P435" s="8">
        <f t="shared" si="28"/>
        <v>41619.25</v>
      </c>
      <c r="Q435" t="b">
        <v>0</v>
      </c>
      <c r="R435" t="b">
        <v>1</v>
      </c>
      <c r="S435" t="s">
        <v>42</v>
      </c>
      <c r="T435" t="s">
        <v>2041</v>
      </c>
      <c r="U435" t="s">
        <v>2042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5"/>
        <v>16</v>
      </c>
      <c r="G436" s="7">
        <f t="shared" si="26"/>
        <v>0.16722222222222222</v>
      </c>
      <c r="H436" t="s">
        <v>74</v>
      </c>
      <c r="I436">
        <v>10</v>
      </c>
      <c r="K436" t="s">
        <v>15</v>
      </c>
      <c r="L436" t="s">
        <v>16</v>
      </c>
      <c r="M436">
        <v>1480572000</v>
      </c>
      <c r="N436" s="8">
        <f t="shared" si="27"/>
        <v>42705.25</v>
      </c>
      <c r="O436">
        <v>1481781600</v>
      </c>
      <c r="P436" s="8">
        <f t="shared" si="28"/>
        <v>42719.25</v>
      </c>
      <c r="Q436" t="b">
        <v>1</v>
      </c>
      <c r="R436" t="b">
        <v>0</v>
      </c>
      <c r="S436" t="s">
        <v>33</v>
      </c>
      <c r="T436" t="s">
        <v>2039</v>
      </c>
      <c r="U436" t="s">
        <v>2040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5"/>
        <v>116</v>
      </c>
      <c r="G437" s="7">
        <f t="shared" si="26"/>
        <v>1.168766404199475</v>
      </c>
      <c r="H437" t="s">
        <v>20</v>
      </c>
      <c r="I437">
        <v>1713</v>
      </c>
      <c r="K437" t="s">
        <v>107</v>
      </c>
      <c r="L437" t="s">
        <v>108</v>
      </c>
      <c r="M437">
        <v>1418623200</v>
      </c>
      <c r="N437" s="8">
        <f t="shared" si="27"/>
        <v>41988.25</v>
      </c>
      <c r="O437">
        <v>1419660000</v>
      </c>
      <c r="P437" s="8">
        <f t="shared" si="28"/>
        <v>42000.25</v>
      </c>
      <c r="Q437" t="b">
        <v>0</v>
      </c>
      <c r="R437" t="b">
        <v>1</v>
      </c>
      <c r="S437" t="s">
        <v>33</v>
      </c>
      <c r="T437" t="s">
        <v>2039</v>
      </c>
      <c r="U437" t="s">
        <v>2040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5"/>
        <v>1052</v>
      </c>
      <c r="G438" s="7">
        <f t="shared" si="26"/>
        <v>10.521538461538462</v>
      </c>
      <c r="H438" t="s">
        <v>20</v>
      </c>
      <c r="I438">
        <v>249</v>
      </c>
      <c r="K438" t="s">
        <v>21</v>
      </c>
      <c r="L438" t="s">
        <v>22</v>
      </c>
      <c r="M438">
        <v>1555736400</v>
      </c>
      <c r="N438" s="8">
        <f t="shared" si="27"/>
        <v>43575.208333333328</v>
      </c>
      <c r="O438">
        <v>1555822800</v>
      </c>
      <c r="P438" s="8">
        <f t="shared" si="28"/>
        <v>43576.208333333328</v>
      </c>
      <c r="Q438" t="b">
        <v>0</v>
      </c>
      <c r="R438" t="b">
        <v>0</v>
      </c>
      <c r="S438" t="s">
        <v>159</v>
      </c>
      <c r="T438" t="s">
        <v>2035</v>
      </c>
      <c r="U438" t="s">
        <v>2058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5"/>
        <v>123</v>
      </c>
      <c r="G439" s="7">
        <f t="shared" si="26"/>
        <v>1.2307407407407407</v>
      </c>
      <c r="H439" t="s">
        <v>20</v>
      </c>
      <c r="I439">
        <v>192</v>
      </c>
      <c r="K439" t="s">
        <v>21</v>
      </c>
      <c r="L439" t="s">
        <v>22</v>
      </c>
      <c r="M439">
        <v>1442120400</v>
      </c>
      <c r="N439" s="8">
        <f t="shared" si="27"/>
        <v>42260.208333333328</v>
      </c>
      <c r="O439">
        <v>1442379600</v>
      </c>
      <c r="P439" s="8">
        <f t="shared" si="28"/>
        <v>42263.208333333328</v>
      </c>
      <c r="Q439" t="b">
        <v>0</v>
      </c>
      <c r="R439" t="b">
        <v>1</v>
      </c>
      <c r="S439" t="s">
        <v>71</v>
      </c>
      <c r="T439" t="s">
        <v>2041</v>
      </c>
      <c r="U439" t="s">
        <v>2049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5"/>
        <v>178</v>
      </c>
      <c r="G440" s="7">
        <f t="shared" si="26"/>
        <v>1.7863855421686747</v>
      </c>
      <c r="H440" t="s">
        <v>20</v>
      </c>
      <c r="I440">
        <v>247</v>
      </c>
      <c r="K440" t="s">
        <v>21</v>
      </c>
      <c r="L440" t="s">
        <v>22</v>
      </c>
      <c r="M440">
        <v>1362376800</v>
      </c>
      <c r="N440" s="8">
        <f t="shared" si="27"/>
        <v>41337.25</v>
      </c>
      <c r="O440">
        <v>1364965200</v>
      </c>
      <c r="P440" s="8">
        <f t="shared" si="28"/>
        <v>41367.208333333336</v>
      </c>
      <c r="Q440" t="b">
        <v>0</v>
      </c>
      <c r="R440" t="b">
        <v>0</v>
      </c>
      <c r="S440" t="s">
        <v>33</v>
      </c>
      <c r="T440" t="s">
        <v>2039</v>
      </c>
      <c r="U440" t="s">
        <v>2040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5"/>
        <v>355</v>
      </c>
      <c r="G441" s="7">
        <f t="shared" si="26"/>
        <v>3.5528169014084505</v>
      </c>
      <c r="H441" t="s">
        <v>20</v>
      </c>
      <c r="I441">
        <v>2293</v>
      </c>
      <c r="K441" t="s">
        <v>21</v>
      </c>
      <c r="L441" t="s">
        <v>22</v>
      </c>
      <c r="M441">
        <v>1478408400</v>
      </c>
      <c r="N441" s="8">
        <f t="shared" si="27"/>
        <v>42680.208333333328</v>
      </c>
      <c r="O441">
        <v>1479016800</v>
      </c>
      <c r="P441" s="8">
        <f t="shared" si="28"/>
        <v>42687.25</v>
      </c>
      <c r="Q441" t="b">
        <v>0</v>
      </c>
      <c r="R441" t="b">
        <v>0</v>
      </c>
      <c r="S441" t="s">
        <v>474</v>
      </c>
      <c r="T441" t="s">
        <v>2041</v>
      </c>
      <c r="U441" t="s">
        <v>2063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5"/>
        <v>161</v>
      </c>
      <c r="G442" s="7">
        <f t="shared" si="26"/>
        <v>1.6190634146341463</v>
      </c>
      <c r="H442" t="s">
        <v>20</v>
      </c>
      <c r="I442">
        <v>3131</v>
      </c>
      <c r="K442" t="s">
        <v>21</v>
      </c>
      <c r="L442" t="s">
        <v>22</v>
      </c>
      <c r="M442">
        <v>1498798800</v>
      </c>
      <c r="N442" s="8">
        <f t="shared" si="27"/>
        <v>42916.208333333328</v>
      </c>
      <c r="O442">
        <v>1499662800</v>
      </c>
      <c r="P442" s="8">
        <f t="shared" si="28"/>
        <v>42926.208333333328</v>
      </c>
      <c r="Q442" t="b">
        <v>0</v>
      </c>
      <c r="R442" t="b">
        <v>0</v>
      </c>
      <c r="S442" t="s">
        <v>269</v>
      </c>
      <c r="T442" t="s">
        <v>2041</v>
      </c>
      <c r="U442" t="s">
        <v>2060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5"/>
        <v>24</v>
      </c>
      <c r="G443" s="7">
        <f t="shared" si="26"/>
        <v>0.24914285714285714</v>
      </c>
      <c r="H443" t="s">
        <v>14</v>
      </c>
      <c r="I443">
        <v>32</v>
      </c>
      <c r="K443" t="s">
        <v>21</v>
      </c>
      <c r="L443" t="s">
        <v>22</v>
      </c>
      <c r="M443">
        <v>1335416400</v>
      </c>
      <c r="N443" s="8">
        <f t="shared" si="27"/>
        <v>41025.208333333336</v>
      </c>
      <c r="O443">
        <v>1337835600</v>
      </c>
      <c r="P443" s="8">
        <f t="shared" si="28"/>
        <v>41053.208333333336</v>
      </c>
      <c r="Q443" t="b">
        <v>0</v>
      </c>
      <c r="R443" t="b">
        <v>0</v>
      </c>
      <c r="S443" t="s">
        <v>65</v>
      </c>
      <c r="T443" t="s">
        <v>2037</v>
      </c>
      <c r="U443" t="s">
        <v>2046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5"/>
        <v>198</v>
      </c>
      <c r="G444" s="7">
        <f t="shared" si="26"/>
        <v>1.9872222222222222</v>
      </c>
      <c r="H444" t="s">
        <v>20</v>
      </c>
      <c r="I444">
        <v>143</v>
      </c>
      <c r="K444" t="s">
        <v>107</v>
      </c>
      <c r="L444" t="s">
        <v>108</v>
      </c>
      <c r="M444">
        <v>1504328400</v>
      </c>
      <c r="N444" s="8">
        <f t="shared" si="27"/>
        <v>42980.208333333328</v>
      </c>
      <c r="O444">
        <v>1505710800</v>
      </c>
      <c r="P444" s="8">
        <f t="shared" si="28"/>
        <v>42996.208333333328</v>
      </c>
      <c r="Q444" t="b">
        <v>0</v>
      </c>
      <c r="R444" t="b">
        <v>0</v>
      </c>
      <c r="S444" t="s">
        <v>33</v>
      </c>
      <c r="T444" t="s">
        <v>2039</v>
      </c>
      <c r="U444" t="s">
        <v>2040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5"/>
        <v>34</v>
      </c>
      <c r="G445" s="7">
        <f t="shared" si="26"/>
        <v>0.34752688172043011</v>
      </c>
      <c r="H445" t="s">
        <v>74</v>
      </c>
      <c r="I445">
        <v>90</v>
      </c>
      <c r="K445" t="s">
        <v>21</v>
      </c>
      <c r="L445" t="s">
        <v>22</v>
      </c>
      <c r="M445">
        <v>1285822800</v>
      </c>
      <c r="N445" s="8">
        <f t="shared" si="27"/>
        <v>40451.208333333336</v>
      </c>
      <c r="O445">
        <v>1287464400</v>
      </c>
      <c r="P445" s="8">
        <f t="shared" si="28"/>
        <v>40470.208333333336</v>
      </c>
      <c r="Q445" t="b">
        <v>0</v>
      </c>
      <c r="R445" t="b">
        <v>0</v>
      </c>
      <c r="S445" t="s">
        <v>33</v>
      </c>
      <c r="T445" t="s">
        <v>2039</v>
      </c>
      <c r="U445" t="s">
        <v>2040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5"/>
        <v>176</v>
      </c>
      <c r="G446" s="7">
        <f t="shared" si="26"/>
        <v>1.7641935483870967</v>
      </c>
      <c r="H446" t="s">
        <v>20</v>
      </c>
      <c r="I446">
        <v>296</v>
      </c>
      <c r="K446" t="s">
        <v>21</v>
      </c>
      <c r="L446" t="s">
        <v>22</v>
      </c>
      <c r="M446">
        <v>1311483600</v>
      </c>
      <c r="N446" s="8">
        <f t="shared" si="27"/>
        <v>40748.208333333336</v>
      </c>
      <c r="O446">
        <v>1311656400</v>
      </c>
      <c r="P446" s="8">
        <f t="shared" si="28"/>
        <v>40750.208333333336</v>
      </c>
      <c r="Q446" t="b">
        <v>0</v>
      </c>
      <c r="R446" t="b">
        <v>1</v>
      </c>
      <c r="S446" t="s">
        <v>60</v>
      </c>
      <c r="T446" t="s">
        <v>2035</v>
      </c>
      <c r="U446" t="s">
        <v>2045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5"/>
        <v>511</v>
      </c>
      <c r="G447" s="7">
        <f t="shared" si="26"/>
        <v>5.1138095238095236</v>
      </c>
      <c r="H447" t="s">
        <v>20</v>
      </c>
      <c r="I447">
        <v>170</v>
      </c>
      <c r="K447" t="s">
        <v>21</v>
      </c>
      <c r="L447" t="s">
        <v>22</v>
      </c>
      <c r="M447">
        <v>1291356000</v>
      </c>
      <c r="N447" s="8">
        <f t="shared" si="27"/>
        <v>40515.25</v>
      </c>
      <c r="O447">
        <v>1293170400</v>
      </c>
      <c r="P447" s="8">
        <f t="shared" si="28"/>
        <v>40536.25</v>
      </c>
      <c r="Q447" t="b">
        <v>0</v>
      </c>
      <c r="R447" t="b">
        <v>1</v>
      </c>
      <c r="S447" t="s">
        <v>33</v>
      </c>
      <c r="T447" t="s">
        <v>2039</v>
      </c>
      <c r="U447" t="s">
        <v>2040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5"/>
        <v>82</v>
      </c>
      <c r="G448" s="7">
        <f t="shared" si="26"/>
        <v>0.82044117647058823</v>
      </c>
      <c r="H448" t="s">
        <v>14</v>
      </c>
      <c r="I448">
        <v>186</v>
      </c>
      <c r="K448" t="s">
        <v>21</v>
      </c>
      <c r="L448" t="s">
        <v>22</v>
      </c>
      <c r="M448">
        <v>1355810400</v>
      </c>
      <c r="N448" s="8">
        <f t="shared" si="27"/>
        <v>41261.25</v>
      </c>
      <c r="O448">
        <v>1355983200</v>
      </c>
      <c r="P448" s="8">
        <f t="shared" si="28"/>
        <v>41263.25</v>
      </c>
      <c r="Q448" t="b">
        <v>0</v>
      </c>
      <c r="R448" t="b">
        <v>0</v>
      </c>
      <c r="S448" t="s">
        <v>65</v>
      </c>
      <c r="T448" t="s">
        <v>2037</v>
      </c>
      <c r="U448" t="s">
        <v>2046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5"/>
        <v>24</v>
      </c>
      <c r="G449" s="7">
        <f t="shared" si="26"/>
        <v>0.24326030927835052</v>
      </c>
      <c r="H449" t="s">
        <v>74</v>
      </c>
      <c r="I449">
        <v>439</v>
      </c>
      <c r="K449" t="s">
        <v>40</v>
      </c>
      <c r="L449" t="s">
        <v>41</v>
      </c>
      <c r="M449">
        <v>1513663200</v>
      </c>
      <c r="N449" s="8">
        <f t="shared" si="27"/>
        <v>43088.25</v>
      </c>
      <c r="O449">
        <v>1515045600</v>
      </c>
      <c r="P449" s="8">
        <f t="shared" si="28"/>
        <v>43104.25</v>
      </c>
      <c r="Q449" t="b">
        <v>0</v>
      </c>
      <c r="R449" t="b">
        <v>0</v>
      </c>
      <c r="S449" t="s">
        <v>269</v>
      </c>
      <c r="T449" t="s">
        <v>2041</v>
      </c>
      <c r="U449" t="s">
        <v>2060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ref="F450:F513" si="29">INT(G450*100)</f>
        <v>50</v>
      </c>
      <c r="G450" s="7">
        <f t="shared" si="26"/>
        <v>0.50482758620689661</v>
      </c>
      <c r="H450" t="s">
        <v>14</v>
      </c>
      <c r="I450">
        <v>605</v>
      </c>
      <c r="K450" t="s">
        <v>21</v>
      </c>
      <c r="L450" t="s">
        <v>22</v>
      </c>
      <c r="M450">
        <v>1365915600</v>
      </c>
      <c r="N450" s="8">
        <f t="shared" si="27"/>
        <v>41378.208333333336</v>
      </c>
      <c r="O450">
        <v>1366088400</v>
      </c>
      <c r="P450" s="8">
        <f t="shared" si="28"/>
        <v>41380.208333333336</v>
      </c>
      <c r="Q450" t="b">
        <v>0</v>
      </c>
      <c r="R450" t="b">
        <v>1</v>
      </c>
      <c r="S450" t="s">
        <v>89</v>
      </c>
      <c r="T450" t="s">
        <v>2050</v>
      </c>
      <c r="U450" t="s">
        <v>2051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9"/>
        <v>967</v>
      </c>
      <c r="G451" s="7">
        <f t="shared" ref="G451:G514" si="30">E451/D451</f>
        <v>9.67</v>
      </c>
      <c r="H451" t="s">
        <v>20</v>
      </c>
      <c r="I451">
        <v>86</v>
      </c>
      <c r="K451" t="s">
        <v>36</v>
      </c>
      <c r="L451" t="s">
        <v>37</v>
      </c>
      <c r="M451">
        <v>1551852000</v>
      </c>
      <c r="N451" s="8">
        <f t="shared" ref="N451:N514" si="31">(((M451/60)/60)/24)+DATE(1970,1,1)</f>
        <v>43530.25</v>
      </c>
      <c r="O451">
        <v>1553317200</v>
      </c>
      <c r="P451" s="8">
        <f t="shared" ref="P451:P514" si="32">(((O451/60)/60)/24+DATE(1970,1,1))</f>
        <v>43547.208333333328</v>
      </c>
      <c r="Q451" t="b">
        <v>0</v>
      </c>
      <c r="R451" t="b">
        <v>0</v>
      </c>
      <c r="S451" t="s">
        <v>89</v>
      </c>
      <c r="T451" t="s">
        <v>2050</v>
      </c>
      <c r="U451" t="s">
        <v>2051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9"/>
        <v>4</v>
      </c>
      <c r="G452" s="7">
        <f t="shared" si="30"/>
        <v>0.04</v>
      </c>
      <c r="H452" t="s">
        <v>14</v>
      </c>
      <c r="I452">
        <v>1</v>
      </c>
      <c r="K452" t="s">
        <v>15</v>
      </c>
      <c r="L452" t="s">
        <v>16</v>
      </c>
      <c r="M452">
        <v>1540098000</v>
      </c>
      <c r="N452" s="8">
        <f t="shared" si="31"/>
        <v>43394.208333333328</v>
      </c>
      <c r="O452">
        <v>1542088800</v>
      </c>
      <c r="P452" s="8">
        <f t="shared" si="32"/>
        <v>43417.25</v>
      </c>
      <c r="Q452" t="b">
        <v>0</v>
      </c>
      <c r="R452" t="b">
        <v>0</v>
      </c>
      <c r="S452" t="s">
        <v>71</v>
      </c>
      <c r="T452" t="s">
        <v>2041</v>
      </c>
      <c r="U452" t="s">
        <v>2049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9"/>
        <v>122</v>
      </c>
      <c r="G453" s="7">
        <f t="shared" si="30"/>
        <v>1.2284501347708894</v>
      </c>
      <c r="H453" t="s">
        <v>20</v>
      </c>
      <c r="I453">
        <v>6286</v>
      </c>
      <c r="K453" t="s">
        <v>21</v>
      </c>
      <c r="L453" t="s">
        <v>22</v>
      </c>
      <c r="M453">
        <v>1500440400</v>
      </c>
      <c r="N453" s="8">
        <f t="shared" si="31"/>
        <v>42935.208333333328</v>
      </c>
      <c r="O453">
        <v>1503118800</v>
      </c>
      <c r="P453" s="8">
        <f t="shared" si="32"/>
        <v>42966.208333333328</v>
      </c>
      <c r="Q453" t="b">
        <v>0</v>
      </c>
      <c r="R453" t="b">
        <v>0</v>
      </c>
      <c r="S453" t="s">
        <v>23</v>
      </c>
      <c r="T453" t="s">
        <v>2035</v>
      </c>
      <c r="U453" t="s">
        <v>2036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9"/>
        <v>63</v>
      </c>
      <c r="G454" s="7">
        <f t="shared" si="30"/>
        <v>0.63437500000000002</v>
      </c>
      <c r="H454" t="s">
        <v>14</v>
      </c>
      <c r="I454">
        <v>31</v>
      </c>
      <c r="K454" t="s">
        <v>21</v>
      </c>
      <c r="L454" t="s">
        <v>22</v>
      </c>
      <c r="M454">
        <v>1278392400</v>
      </c>
      <c r="N454" s="8">
        <f t="shared" si="31"/>
        <v>40365.208333333336</v>
      </c>
      <c r="O454">
        <v>1278478800</v>
      </c>
      <c r="P454" s="8">
        <f t="shared" si="32"/>
        <v>40366.208333333336</v>
      </c>
      <c r="Q454" t="b">
        <v>0</v>
      </c>
      <c r="R454" t="b">
        <v>0</v>
      </c>
      <c r="S454" t="s">
        <v>53</v>
      </c>
      <c r="T454" t="s">
        <v>2041</v>
      </c>
      <c r="U454" t="s">
        <v>2044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9"/>
        <v>56</v>
      </c>
      <c r="G455" s="7">
        <f t="shared" si="30"/>
        <v>0.56331688596491225</v>
      </c>
      <c r="H455" t="s">
        <v>14</v>
      </c>
      <c r="I455">
        <v>1181</v>
      </c>
      <c r="K455" t="s">
        <v>21</v>
      </c>
      <c r="L455" t="s">
        <v>22</v>
      </c>
      <c r="M455">
        <v>1480572000</v>
      </c>
      <c r="N455" s="8">
        <f t="shared" si="31"/>
        <v>42705.25</v>
      </c>
      <c r="O455">
        <v>1484114400</v>
      </c>
      <c r="P455" s="8">
        <f t="shared" si="32"/>
        <v>42746.25</v>
      </c>
      <c r="Q455" t="b">
        <v>0</v>
      </c>
      <c r="R455" t="b">
        <v>0</v>
      </c>
      <c r="S455" t="s">
        <v>474</v>
      </c>
      <c r="T455" t="s">
        <v>2041</v>
      </c>
      <c r="U455" t="s">
        <v>2063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9"/>
        <v>44</v>
      </c>
      <c r="G456" s="7">
        <f t="shared" si="30"/>
        <v>0.44074999999999998</v>
      </c>
      <c r="H456" t="s">
        <v>14</v>
      </c>
      <c r="I456">
        <v>39</v>
      </c>
      <c r="K456" t="s">
        <v>21</v>
      </c>
      <c r="L456" t="s">
        <v>22</v>
      </c>
      <c r="M456">
        <v>1382331600</v>
      </c>
      <c r="N456" s="8">
        <f t="shared" si="31"/>
        <v>41568.208333333336</v>
      </c>
      <c r="O456">
        <v>1385445600</v>
      </c>
      <c r="P456" s="8">
        <f t="shared" si="32"/>
        <v>41604.25</v>
      </c>
      <c r="Q456" t="b">
        <v>0</v>
      </c>
      <c r="R456" t="b">
        <v>1</v>
      </c>
      <c r="S456" t="s">
        <v>53</v>
      </c>
      <c r="T456" t="s">
        <v>2041</v>
      </c>
      <c r="U456" t="s">
        <v>2044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9"/>
        <v>118</v>
      </c>
      <c r="G457" s="7">
        <f t="shared" si="30"/>
        <v>1.1837253218884121</v>
      </c>
      <c r="H457" t="s">
        <v>20</v>
      </c>
      <c r="I457">
        <v>3727</v>
      </c>
      <c r="K457" t="s">
        <v>21</v>
      </c>
      <c r="L457" t="s">
        <v>22</v>
      </c>
      <c r="M457">
        <v>1316754000</v>
      </c>
      <c r="N457" s="8">
        <f t="shared" si="31"/>
        <v>40809.208333333336</v>
      </c>
      <c r="O457">
        <v>1318741200</v>
      </c>
      <c r="P457" s="8">
        <f t="shared" si="32"/>
        <v>40832.208333333336</v>
      </c>
      <c r="Q457" t="b">
        <v>0</v>
      </c>
      <c r="R457" t="b">
        <v>0</v>
      </c>
      <c r="S457" t="s">
        <v>33</v>
      </c>
      <c r="T457" t="s">
        <v>2039</v>
      </c>
      <c r="U457" t="s">
        <v>2040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9"/>
        <v>104</v>
      </c>
      <c r="G458" s="7">
        <f t="shared" si="30"/>
        <v>1.041243169398907</v>
      </c>
      <c r="H458" t="s">
        <v>20</v>
      </c>
      <c r="I458">
        <v>1605</v>
      </c>
      <c r="K458" t="s">
        <v>21</v>
      </c>
      <c r="L458" t="s">
        <v>22</v>
      </c>
      <c r="M458">
        <v>1518242400</v>
      </c>
      <c r="N458" s="8">
        <f t="shared" si="31"/>
        <v>43141.25</v>
      </c>
      <c r="O458">
        <v>1518242400</v>
      </c>
      <c r="P458" s="8">
        <f t="shared" si="32"/>
        <v>43141.25</v>
      </c>
      <c r="Q458" t="b">
        <v>0</v>
      </c>
      <c r="R458" t="b">
        <v>1</v>
      </c>
      <c r="S458" t="s">
        <v>60</v>
      </c>
      <c r="T458" t="s">
        <v>2035</v>
      </c>
      <c r="U458" t="s">
        <v>2045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9"/>
        <v>26</v>
      </c>
      <c r="G459" s="7">
        <f t="shared" si="30"/>
        <v>0.26640000000000003</v>
      </c>
      <c r="H459" t="s">
        <v>14</v>
      </c>
      <c r="I459">
        <v>46</v>
      </c>
      <c r="K459" t="s">
        <v>21</v>
      </c>
      <c r="L459" t="s">
        <v>22</v>
      </c>
      <c r="M459">
        <v>1476421200</v>
      </c>
      <c r="N459" s="8">
        <f t="shared" si="31"/>
        <v>42657.208333333328</v>
      </c>
      <c r="O459">
        <v>1476594000</v>
      </c>
      <c r="P459" s="8">
        <f t="shared" si="32"/>
        <v>42659.208333333328</v>
      </c>
      <c r="Q459" t="b">
        <v>0</v>
      </c>
      <c r="R459" t="b">
        <v>0</v>
      </c>
      <c r="S459" t="s">
        <v>33</v>
      </c>
      <c r="T459" t="s">
        <v>2039</v>
      </c>
      <c r="U459" t="s">
        <v>2040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9"/>
        <v>351</v>
      </c>
      <c r="G460" s="7">
        <f t="shared" si="30"/>
        <v>3.5120118343195266</v>
      </c>
      <c r="H460" t="s">
        <v>20</v>
      </c>
      <c r="I460">
        <v>2120</v>
      </c>
      <c r="K460" t="s">
        <v>21</v>
      </c>
      <c r="L460" t="s">
        <v>22</v>
      </c>
      <c r="M460">
        <v>1269752400</v>
      </c>
      <c r="N460" s="8">
        <f t="shared" si="31"/>
        <v>40265.208333333336</v>
      </c>
      <c r="O460">
        <v>1273554000</v>
      </c>
      <c r="P460" s="8">
        <f t="shared" si="32"/>
        <v>40309.208333333336</v>
      </c>
      <c r="Q460" t="b">
        <v>0</v>
      </c>
      <c r="R460" t="b">
        <v>0</v>
      </c>
      <c r="S460" t="s">
        <v>33</v>
      </c>
      <c r="T460" t="s">
        <v>2039</v>
      </c>
      <c r="U460" t="s">
        <v>2040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9"/>
        <v>90</v>
      </c>
      <c r="G461" s="7">
        <f t="shared" si="30"/>
        <v>0.90063492063492068</v>
      </c>
      <c r="H461" t="s">
        <v>14</v>
      </c>
      <c r="I461">
        <v>105</v>
      </c>
      <c r="K461" t="s">
        <v>21</v>
      </c>
      <c r="L461" t="s">
        <v>22</v>
      </c>
      <c r="M461">
        <v>1419746400</v>
      </c>
      <c r="N461" s="8">
        <f t="shared" si="31"/>
        <v>42001.25</v>
      </c>
      <c r="O461">
        <v>1421906400</v>
      </c>
      <c r="P461" s="8">
        <f t="shared" si="32"/>
        <v>42026.25</v>
      </c>
      <c r="Q461" t="b">
        <v>0</v>
      </c>
      <c r="R461" t="b">
        <v>0</v>
      </c>
      <c r="S461" t="s">
        <v>42</v>
      </c>
      <c r="T461" t="s">
        <v>2041</v>
      </c>
      <c r="U461" t="s">
        <v>2042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9"/>
        <v>171</v>
      </c>
      <c r="G462" s="7">
        <f t="shared" si="30"/>
        <v>1.7162500000000001</v>
      </c>
      <c r="H462" t="s">
        <v>20</v>
      </c>
      <c r="I462">
        <v>50</v>
      </c>
      <c r="K462" t="s">
        <v>21</v>
      </c>
      <c r="L462" t="s">
        <v>22</v>
      </c>
      <c r="M462">
        <v>1281330000</v>
      </c>
      <c r="N462" s="8">
        <f t="shared" si="31"/>
        <v>40399.208333333336</v>
      </c>
      <c r="O462">
        <v>1281589200</v>
      </c>
      <c r="P462" s="8">
        <f t="shared" si="32"/>
        <v>40402.208333333336</v>
      </c>
      <c r="Q462" t="b">
        <v>0</v>
      </c>
      <c r="R462" t="b">
        <v>0</v>
      </c>
      <c r="S462" t="s">
        <v>33</v>
      </c>
      <c r="T462" t="s">
        <v>2039</v>
      </c>
      <c r="U462" t="s">
        <v>2040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9"/>
        <v>141</v>
      </c>
      <c r="G463" s="7">
        <f t="shared" si="30"/>
        <v>1.4104655870445344</v>
      </c>
      <c r="H463" t="s">
        <v>20</v>
      </c>
      <c r="I463">
        <v>2080</v>
      </c>
      <c r="K463" t="s">
        <v>21</v>
      </c>
      <c r="L463" t="s">
        <v>22</v>
      </c>
      <c r="M463">
        <v>1398661200</v>
      </c>
      <c r="N463" s="8">
        <f t="shared" si="31"/>
        <v>41757.208333333336</v>
      </c>
      <c r="O463">
        <v>1400389200</v>
      </c>
      <c r="P463" s="8">
        <f t="shared" si="32"/>
        <v>41777.208333333336</v>
      </c>
      <c r="Q463" t="b">
        <v>0</v>
      </c>
      <c r="R463" t="b">
        <v>0</v>
      </c>
      <c r="S463" t="s">
        <v>53</v>
      </c>
      <c r="T463" t="s">
        <v>2041</v>
      </c>
      <c r="U463" t="s">
        <v>2044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9"/>
        <v>30</v>
      </c>
      <c r="G464" s="7">
        <f t="shared" si="30"/>
        <v>0.30579449152542371</v>
      </c>
      <c r="H464" t="s">
        <v>14</v>
      </c>
      <c r="I464">
        <v>535</v>
      </c>
      <c r="K464" t="s">
        <v>21</v>
      </c>
      <c r="L464" t="s">
        <v>22</v>
      </c>
      <c r="M464">
        <v>1359525600</v>
      </c>
      <c r="N464" s="8">
        <f t="shared" si="31"/>
        <v>41304.25</v>
      </c>
      <c r="O464">
        <v>1362808800</v>
      </c>
      <c r="P464" s="8">
        <f t="shared" si="32"/>
        <v>41342.25</v>
      </c>
      <c r="Q464" t="b">
        <v>0</v>
      </c>
      <c r="R464" t="b">
        <v>0</v>
      </c>
      <c r="S464" t="s">
        <v>292</v>
      </c>
      <c r="T464" t="s">
        <v>2050</v>
      </c>
      <c r="U464" t="s">
        <v>2061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9"/>
        <v>108</v>
      </c>
      <c r="G465" s="7">
        <f t="shared" si="30"/>
        <v>1.0816455696202532</v>
      </c>
      <c r="H465" t="s">
        <v>20</v>
      </c>
      <c r="I465">
        <v>2105</v>
      </c>
      <c r="K465" t="s">
        <v>21</v>
      </c>
      <c r="L465" t="s">
        <v>22</v>
      </c>
      <c r="M465">
        <v>1388469600</v>
      </c>
      <c r="N465" s="8">
        <f t="shared" si="31"/>
        <v>41639.25</v>
      </c>
      <c r="O465">
        <v>1388815200</v>
      </c>
      <c r="P465" s="8">
        <f t="shared" si="32"/>
        <v>41643.25</v>
      </c>
      <c r="Q465" t="b">
        <v>0</v>
      </c>
      <c r="R465" t="b">
        <v>0</v>
      </c>
      <c r="S465" t="s">
        <v>71</v>
      </c>
      <c r="T465" t="s">
        <v>2041</v>
      </c>
      <c r="U465" t="s">
        <v>2049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9"/>
        <v>133</v>
      </c>
      <c r="G466" s="7">
        <f t="shared" si="30"/>
        <v>1.3345505617977529</v>
      </c>
      <c r="H466" t="s">
        <v>20</v>
      </c>
      <c r="I466">
        <v>2436</v>
      </c>
      <c r="K466" t="s">
        <v>21</v>
      </c>
      <c r="L466" t="s">
        <v>22</v>
      </c>
      <c r="M466">
        <v>1518328800</v>
      </c>
      <c r="N466" s="8">
        <f t="shared" si="31"/>
        <v>43142.25</v>
      </c>
      <c r="O466">
        <v>1519538400</v>
      </c>
      <c r="P466" s="8">
        <f t="shared" si="32"/>
        <v>43156.25</v>
      </c>
      <c r="Q466" t="b">
        <v>0</v>
      </c>
      <c r="R466" t="b">
        <v>0</v>
      </c>
      <c r="S466" t="s">
        <v>33</v>
      </c>
      <c r="T466" t="s">
        <v>2039</v>
      </c>
      <c r="U466" t="s">
        <v>2040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9"/>
        <v>187</v>
      </c>
      <c r="G467" s="7">
        <f t="shared" si="30"/>
        <v>1.8785106382978722</v>
      </c>
      <c r="H467" t="s">
        <v>20</v>
      </c>
      <c r="I467">
        <v>80</v>
      </c>
      <c r="K467" t="s">
        <v>21</v>
      </c>
      <c r="L467" t="s">
        <v>22</v>
      </c>
      <c r="M467">
        <v>1517032800</v>
      </c>
      <c r="N467" s="8">
        <f t="shared" si="31"/>
        <v>43127.25</v>
      </c>
      <c r="O467">
        <v>1517810400</v>
      </c>
      <c r="P467" s="8">
        <f t="shared" si="32"/>
        <v>43136.25</v>
      </c>
      <c r="Q467" t="b">
        <v>0</v>
      </c>
      <c r="R467" t="b">
        <v>0</v>
      </c>
      <c r="S467" t="s">
        <v>206</v>
      </c>
      <c r="T467" t="s">
        <v>2047</v>
      </c>
      <c r="U467" t="s">
        <v>2059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9"/>
        <v>332</v>
      </c>
      <c r="G468" s="7">
        <f t="shared" si="30"/>
        <v>3.32</v>
      </c>
      <c r="H468" t="s">
        <v>20</v>
      </c>
      <c r="I468">
        <v>42</v>
      </c>
      <c r="K468" t="s">
        <v>21</v>
      </c>
      <c r="L468" t="s">
        <v>22</v>
      </c>
      <c r="M468">
        <v>1368594000</v>
      </c>
      <c r="N468" s="8">
        <f t="shared" si="31"/>
        <v>41409.208333333336</v>
      </c>
      <c r="O468">
        <v>1370581200</v>
      </c>
      <c r="P468" s="8">
        <f t="shared" si="32"/>
        <v>41432.208333333336</v>
      </c>
      <c r="Q468" t="b">
        <v>0</v>
      </c>
      <c r="R468" t="b">
        <v>1</v>
      </c>
      <c r="S468" t="s">
        <v>65</v>
      </c>
      <c r="T468" t="s">
        <v>2037</v>
      </c>
      <c r="U468" t="s">
        <v>2046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9"/>
        <v>575</v>
      </c>
      <c r="G469" s="7">
        <f t="shared" si="30"/>
        <v>5.7521428571428572</v>
      </c>
      <c r="H469" t="s">
        <v>20</v>
      </c>
      <c r="I469">
        <v>139</v>
      </c>
      <c r="K469" t="s">
        <v>15</v>
      </c>
      <c r="L469" t="s">
        <v>16</v>
      </c>
      <c r="M469">
        <v>1448258400</v>
      </c>
      <c r="N469" s="8">
        <f t="shared" si="31"/>
        <v>42331.25</v>
      </c>
      <c r="O469">
        <v>1448863200</v>
      </c>
      <c r="P469" s="8">
        <f t="shared" si="32"/>
        <v>42338.25</v>
      </c>
      <c r="Q469" t="b">
        <v>0</v>
      </c>
      <c r="R469" t="b">
        <v>1</v>
      </c>
      <c r="S469" t="s">
        <v>28</v>
      </c>
      <c r="T469" t="s">
        <v>2037</v>
      </c>
      <c r="U469" t="s">
        <v>2038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9"/>
        <v>40</v>
      </c>
      <c r="G470" s="7">
        <f t="shared" si="30"/>
        <v>0.40500000000000003</v>
      </c>
      <c r="H470" t="s">
        <v>14</v>
      </c>
      <c r="I470">
        <v>16</v>
      </c>
      <c r="K470" t="s">
        <v>21</v>
      </c>
      <c r="L470" t="s">
        <v>22</v>
      </c>
      <c r="M470">
        <v>1555218000</v>
      </c>
      <c r="N470" s="8">
        <f t="shared" si="31"/>
        <v>43569.208333333328</v>
      </c>
      <c r="O470">
        <v>1556600400</v>
      </c>
      <c r="P470" s="8">
        <f t="shared" si="32"/>
        <v>43585.208333333328</v>
      </c>
      <c r="Q470" t="b">
        <v>0</v>
      </c>
      <c r="R470" t="b">
        <v>0</v>
      </c>
      <c r="S470" t="s">
        <v>33</v>
      </c>
      <c r="T470" t="s">
        <v>2039</v>
      </c>
      <c r="U470" t="s">
        <v>2040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9"/>
        <v>184</v>
      </c>
      <c r="G471" s="7">
        <f t="shared" si="30"/>
        <v>1.8442857142857143</v>
      </c>
      <c r="H471" t="s">
        <v>20</v>
      </c>
      <c r="I471">
        <v>159</v>
      </c>
      <c r="K471" t="s">
        <v>21</v>
      </c>
      <c r="L471" t="s">
        <v>22</v>
      </c>
      <c r="M471">
        <v>1431925200</v>
      </c>
      <c r="N471" s="8">
        <f t="shared" si="31"/>
        <v>42142.208333333328</v>
      </c>
      <c r="O471">
        <v>1432098000</v>
      </c>
      <c r="P471" s="8">
        <f t="shared" si="32"/>
        <v>42144.208333333328</v>
      </c>
      <c r="Q471" t="b">
        <v>0</v>
      </c>
      <c r="R471" t="b">
        <v>0</v>
      </c>
      <c r="S471" t="s">
        <v>53</v>
      </c>
      <c r="T471" t="s">
        <v>2041</v>
      </c>
      <c r="U471" t="s">
        <v>2044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9"/>
        <v>285</v>
      </c>
      <c r="G472" s="7">
        <f t="shared" si="30"/>
        <v>2.8580555555555556</v>
      </c>
      <c r="H472" t="s">
        <v>20</v>
      </c>
      <c r="I472">
        <v>381</v>
      </c>
      <c r="K472" t="s">
        <v>21</v>
      </c>
      <c r="L472" t="s">
        <v>22</v>
      </c>
      <c r="M472">
        <v>1481522400</v>
      </c>
      <c r="N472" s="8">
        <f t="shared" si="31"/>
        <v>42716.25</v>
      </c>
      <c r="O472">
        <v>1482127200</v>
      </c>
      <c r="P472" s="8">
        <f t="shared" si="32"/>
        <v>42723.25</v>
      </c>
      <c r="Q472" t="b">
        <v>0</v>
      </c>
      <c r="R472" t="b">
        <v>0</v>
      </c>
      <c r="S472" t="s">
        <v>65</v>
      </c>
      <c r="T472" t="s">
        <v>2037</v>
      </c>
      <c r="U472" t="s">
        <v>2046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9"/>
        <v>319</v>
      </c>
      <c r="G473" s="7">
        <f t="shared" si="30"/>
        <v>3.19</v>
      </c>
      <c r="H473" t="s">
        <v>20</v>
      </c>
      <c r="I473">
        <v>194</v>
      </c>
      <c r="K473" t="s">
        <v>40</v>
      </c>
      <c r="L473" t="s">
        <v>41</v>
      </c>
      <c r="M473">
        <v>1335934800</v>
      </c>
      <c r="N473" s="8">
        <f t="shared" si="31"/>
        <v>41031.208333333336</v>
      </c>
      <c r="O473">
        <v>1335934800</v>
      </c>
      <c r="P473" s="8">
        <f t="shared" si="32"/>
        <v>41031.208333333336</v>
      </c>
      <c r="Q473" t="b">
        <v>0</v>
      </c>
      <c r="R473" t="b">
        <v>1</v>
      </c>
      <c r="S473" t="s">
        <v>17</v>
      </c>
      <c r="T473" t="s">
        <v>2033</v>
      </c>
      <c r="U473" t="s">
        <v>2034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9"/>
        <v>39</v>
      </c>
      <c r="G474" s="7">
        <f t="shared" si="30"/>
        <v>0.39234070221066319</v>
      </c>
      <c r="H474" t="s">
        <v>14</v>
      </c>
      <c r="I474">
        <v>575</v>
      </c>
      <c r="K474" t="s">
        <v>21</v>
      </c>
      <c r="L474" t="s">
        <v>22</v>
      </c>
      <c r="M474">
        <v>1552280400</v>
      </c>
      <c r="N474" s="8">
        <f t="shared" si="31"/>
        <v>43535.208333333328</v>
      </c>
      <c r="O474">
        <v>1556946000</v>
      </c>
      <c r="P474" s="8">
        <f t="shared" si="32"/>
        <v>43589.208333333328</v>
      </c>
      <c r="Q474" t="b">
        <v>0</v>
      </c>
      <c r="R474" t="b">
        <v>0</v>
      </c>
      <c r="S474" t="s">
        <v>23</v>
      </c>
      <c r="T474" t="s">
        <v>2035</v>
      </c>
      <c r="U474" t="s">
        <v>2036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9"/>
        <v>178</v>
      </c>
      <c r="G475" s="7">
        <f t="shared" si="30"/>
        <v>1.7814000000000001</v>
      </c>
      <c r="H475" t="s">
        <v>20</v>
      </c>
      <c r="I475">
        <v>106</v>
      </c>
      <c r="K475" t="s">
        <v>21</v>
      </c>
      <c r="L475" t="s">
        <v>22</v>
      </c>
      <c r="M475">
        <v>1529989200</v>
      </c>
      <c r="N475" s="8">
        <f t="shared" si="31"/>
        <v>43277.208333333328</v>
      </c>
      <c r="O475">
        <v>1530075600</v>
      </c>
      <c r="P475" s="8">
        <f t="shared" si="32"/>
        <v>43278.208333333328</v>
      </c>
      <c r="Q475" t="b">
        <v>0</v>
      </c>
      <c r="R475" t="b">
        <v>0</v>
      </c>
      <c r="S475" t="s">
        <v>50</v>
      </c>
      <c r="T475" t="s">
        <v>2035</v>
      </c>
      <c r="U475" t="s">
        <v>2043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9"/>
        <v>365</v>
      </c>
      <c r="G476" s="7">
        <f t="shared" si="30"/>
        <v>3.6515</v>
      </c>
      <c r="H476" t="s">
        <v>20</v>
      </c>
      <c r="I476">
        <v>142</v>
      </c>
      <c r="K476" t="s">
        <v>21</v>
      </c>
      <c r="L476" t="s">
        <v>22</v>
      </c>
      <c r="M476">
        <v>1418709600</v>
      </c>
      <c r="N476" s="8">
        <f t="shared" si="31"/>
        <v>41989.25</v>
      </c>
      <c r="O476">
        <v>1418796000</v>
      </c>
      <c r="P476" s="8">
        <f t="shared" si="32"/>
        <v>41990.25</v>
      </c>
      <c r="Q476" t="b">
        <v>0</v>
      </c>
      <c r="R476" t="b">
        <v>0</v>
      </c>
      <c r="S476" t="s">
        <v>269</v>
      </c>
      <c r="T476" t="s">
        <v>2041</v>
      </c>
      <c r="U476" t="s">
        <v>2060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9"/>
        <v>113</v>
      </c>
      <c r="G477" s="7">
        <f t="shared" si="30"/>
        <v>1.1394594594594594</v>
      </c>
      <c r="H477" t="s">
        <v>20</v>
      </c>
      <c r="I477">
        <v>211</v>
      </c>
      <c r="K477" t="s">
        <v>21</v>
      </c>
      <c r="L477" t="s">
        <v>22</v>
      </c>
      <c r="M477">
        <v>1372136400</v>
      </c>
      <c r="N477" s="8">
        <f t="shared" si="31"/>
        <v>41450.208333333336</v>
      </c>
      <c r="O477">
        <v>1372482000</v>
      </c>
      <c r="P477" s="8">
        <f t="shared" si="32"/>
        <v>41454.208333333336</v>
      </c>
      <c r="Q477" t="b">
        <v>0</v>
      </c>
      <c r="R477" t="b">
        <v>1</v>
      </c>
      <c r="S477" t="s">
        <v>206</v>
      </c>
      <c r="T477" t="s">
        <v>2047</v>
      </c>
      <c r="U477" t="s">
        <v>2059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9"/>
        <v>29</v>
      </c>
      <c r="G478" s="7">
        <f t="shared" si="30"/>
        <v>0.29828720626631855</v>
      </c>
      <c r="H478" t="s">
        <v>14</v>
      </c>
      <c r="I478">
        <v>1120</v>
      </c>
      <c r="K478" t="s">
        <v>21</v>
      </c>
      <c r="L478" t="s">
        <v>22</v>
      </c>
      <c r="M478">
        <v>1533877200</v>
      </c>
      <c r="N478" s="8">
        <f t="shared" si="31"/>
        <v>43322.208333333328</v>
      </c>
      <c r="O478">
        <v>1534395600</v>
      </c>
      <c r="P478" s="8">
        <f t="shared" si="32"/>
        <v>43328.208333333328</v>
      </c>
      <c r="Q478" t="b">
        <v>0</v>
      </c>
      <c r="R478" t="b">
        <v>0</v>
      </c>
      <c r="S478" t="s">
        <v>119</v>
      </c>
      <c r="T478" t="s">
        <v>2047</v>
      </c>
      <c r="U478" t="s">
        <v>2053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9"/>
        <v>54</v>
      </c>
      <c r="G479" s="7">
        <f t="shared" si="30"/>
        <v>0.54270588235294115</v>
      </c>
      <c r="H479" t="s">
        <v>14</v>
      </c>
      <c r="I479">
        <v>113</v>
      </c>
      <c r="K479" t="s">
        <v>21</v>
      </c>
      <c r="L479" t="s">
        <v>22</v>
      </c>
      <c r="M479">
        <v>1309064400</v>
      </c>
      <c r="N479" s="8">
        <f t="shared" si="31"/>
        <v>40720.208333333336</v>
      </c>
      <c r="O479">
        <v>1311397200</v>
      </c>
      <c r="P479" s="8">
        <f t="shared" si="32"/>
        <v>40747.208333333336</v>
      </c>
      <c r="Q479" t="b">
        <v>0</v>
      </c>
      <c r="R479" t="b">
        <v>0</v>
      </c>
      <c r="S479" t="s">
        <v>474</v>
      </c>
      <c r="T479" t="s">
        <v>2041</v>
      </c>
      <c r="U479" t="s">
        <v>2063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9"/>
        <v>236</v>
      </c>
      <c r="G480" s="7">
        <f t="shared" si="30"/>
        <v>2.3634156976744185</v>
      </c>
      <c r="H480" t="s">
        <v>20</v>
      </c>
      <c r="I480">
        <v>2756</v>
      </c>
      <c r="K480" t="s">
        <v>21</v>
      </c>
      <c r="L480" t="s">
        <v>22</v>
      </c>
      <c r="M480">
        <v>1425877200</v>
      </c>
      <c r="N480" s="8">
        <f t="shared" si="31"/>
        <v>42072.208333333328</v>
      </c>
      <c r="O480">
        <v>1426914000</v>
      </c>
      <c r="P480" s="8">
        <f t="shared" si="32"/>
        <v>42084.208333333328</v>
      </c>
      <c r="Q480" t="b">
        <v>0</v>
      </c>
      <c r="R480" t="b">
        <v>0</v>
      </c>
      <c r="S480" t="s">
        <v>65</v>
      </c>
      <c r="T480" t="s">
        <v>2037</v>
      </c>
      <c r="U480" t="s">
        <v>2046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9"/>
        <v>512</v>
      </c>
      <c r="G481" s="7">
        <f t="shared" si="30"/>
        <v>5.1291666666666664</v>
      </c>
      <c r="H481" t="s">
        <v>20</v>
      </c>
      <c r="I481">
        <v>173</v>
      </c>
      <c r="K481" t="s">
        <v>40</v>
      </c>
      <c r="L481" t="s">
        <v>41</v>
      </c>
      <c r="M481">
        <v>1501304400</v>
      </c>
      <c r="N481" s="8">
        <f t="shared" si="31"/>
        <v>42945.208333333328</v>
      </c>
      <c r="O481">
        <v>1501477200</v>
      </c>
      <c r="P481" s="8">
        <f t="shared" si="32"/>
        <v>42947.208333333328</v>
      </c>
      <c r="Q481" t="b">
        <v>0</v>
      </c>
      <c r="R481" t="b">
        <v>0</v>
      </c>
      <c r="S481" t="s">
        <v>17</v>
      </c>
      <c r="T481" t="s">
        <v>2033</v>
      </c>
      <c r="U481" t="s">
        <v>2034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9"/>
        <v>100</v>
      </c>
      <c r="G482" s="7">
        <f t="shared" si="30"/>
        <v>1.0065116279069768</v>
      </c>
      <c r="H482" t="s">
        <v>20</v>
      </c>
      <c r="I482">
        <v>87</v>
      </c>
      <c r="K482" t="s">
        <v>21</v>
      </c>
      <c r="L482" t="s">
        <v>22</v>
      </c>
      <c r="M482">
        <v>1268287200</v>
      </c>
      <c r="N482" s="8">
        <f t="shared" si="31"/>
        <v>40248.25</v>
      </c>
      <c r="O482">
        <v>1269061200</v>
      </c>
      <c r="P482" s="8">
        <f t="shared" si="32"/>
        <v>40257.208333333336</v>
      </c>
      <c r="Q482" t="b">
        <v>0</v>
      </c>
      <c r="R482" t="b">
        <v>1</v>
      </c>
      <c r="S482" t="s">
        <v>122</v>
      </c>
      <c r="T482" t="s">
        <v>2054</v>
      </c>
      <c r="U482" t="s">
        <v>2055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9"/>
        <v>81</v>
      </c>
      <c r="G483" s="7">
        <f t="shared" si="30"/>
        <v>0.81348423194303154</v>
      </c>
      <c r="H483" t="s">
        <v>14</v>
      </c>
      <c r="I483">
        <v>1538</v>
      </c>
      <c r="K483" t="s">
        <v>21</v>
      </c>
      <c r="L483" t="s">
        <v>22</v>
      </c>
      <c r="M483">
        <v>1412139600</v>
      </c>
      <c r="N483" s="8">
        <f t="shared" si="31"/>
        <v>41913.208333333336</v>
      </c>
      <c r="O483">
        <v>1415772000</v>
      </c>
      <c r="P483" s="8">
        <f t="shared" si="32"/>
        <v>41955.25</v>
      </c>
      <c r="Q483" t="b">
        <v>0</v>
      </c>
      <c r="R483" t="b">
        <v>1</v>
      </c>
      <c r="S483" t="s">
        <v>33</v>
      </c>
      <c r="T483" t="s">
        <v>2039</v>
      </c>
      <c r="U483" t="s">
        <v>2040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9"/>
        <v>16</v>
      </c>
      <c r="G484" s="7">
        <f t="shared" si="30"/>
        <v>0.16404761904761905</v>
      </c>
      <c r="H484" t="s">
        <v>14</v>
      </c>
      <c r="I484">
        <v>9</v>
      </c>
      <c r="K484" t="s">
        <v>21</v>
      </c>
      <c r="L484" t="s">
        <v>22</v>
      </c>
      <c r="M484">
        <v>1330063200</v>
      </c>
      <c r="N484" s="8">
        <f t="shared" si="31"/>
        <v>40963.25</v>
      </c>
      <c r="O484">
        <v>1331013600</v>
      </c>
      <c r="P484" s="8">
        <f t="shared" si="32"/>
        <v>40974.25</v>
      </c>
      <c r="Q484" t="b">
        <v>0</v>
      </c>
      <c r="R484" t="b">
        <v>1</v>
      </c>
      <c r="S484" t="s">
        <v>119</v>
      </c>
      <c r="T484" t="s">
        <v>2047</v>
      </c>
      <c r="U484" t="s">
        <v>2053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9"/>
        <v>52</v>
      </c>
      <c r="G485" s="7">
        <f t="shared" si="30"/>
        <v>0.52774617067833696</v>
      </c>
      <c r="H485" t="s">
        <v>14</v>
      </c>
      <c r="I485">
        <v>554</v>
      </c>
      <c r="K485" t="s">
        <v>21</v>
      </c>
      <c r="L485" t="s">
        <v>22</v>
      </c>
      <c r="M485">
        <v>1576130400</v>
      </c>
      <c r="N485" s="8">
        <f t="shared" si="31"/>
        <v>43811.25</v>
      </c>
      <c r="O485">
        <v>1576735200</v>
      </c>
      <c r="P485" s="8">
        <f t="shared" si="32"/>
        <v>43818.25</v>
      </c>
      <c r="Q485" t="b">
        <v>0</v>
      </c>
      <c r="R485" t="b">
        <v>0</v>
      </c>
      <c r="S485" t="s">
        <v>33</v>
      </c>
      <c r="T485" t="s">
        <v>2039</v>
      </c>
      <c r="U485" t="s">
        <v>2040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9"/>
        <v>260</v>
      </c>
      <c r="G486" s="7">
        <f t="shared" si="30"/>
        <v>2.6020608108108108</v>
      </c>
      <c r="H486" t="s">
        <v>20</v>
      </c>
      <c r="I486">
        <v>1572</v>
      </c>
      <c r="K486" t="s">
        <v>40</v>
      </c>
      <c r="L486" t="s">
        <v>41</v>
      </c>
      <c r="M486">
        <v>1407128400</v>
      </c>
      <c r="N486" s="8">
        <f t="shared" si="31"/>
        <v>41855.208333333336</v>
      </c>
      <c r="O486">
        <v>1411362000</v>
      </c>
      <c r="P486" s="8">
        <f t="shared" si="32"/>
        <v>41904.208333333336</v>
      </c>
      <c r="Q486" t="b">
        <v>0</v>
      </c>
      <c r="R486" t="b">
        <v>1</v>
      </c>
      <c r="S486" t="s">
        <v>17</v>
      </c>
      <c r="T486" t="s">
        <v>2033</v>
      </c>
      <c r="U486" t="s">
        <v>2034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9"/>
        <v>30</v>
      </c>
      <c r="G487" s="7">
        <f t="shared" si="30"/>
        <v>0.30732891832229581</v>
      </c>
      <c r="H487" t="s">
        <v>14</v>
      </c>
      <c r="I487">
        <v>648</v>
      </c>
      <c r="K487" t="s">
        <v>40</v>
      </c>
      <c r="L487" t="s">
        <v>41</v>
      </c>
      <c r="M487">
        <v>1560142800</v>
      </c>
      <c r="N487" s="8">
        <f t="shared" si="31"/>
        <v>43626.208333333328</v>
      </c>
      <c r="O487">
        <v>1563685200</v>
      </c>
      <c r="P487" s="8">
        <f t="shared" si="32"/>
        <v>43667.208333333328</v>
      </c>
      <c r="Q487" t="b">
        <v>0</v>
      </c>
      <c r="R487" t="b">
        <v>0</v>
      </c>
      <c r="S487" t="s">
        <v>33</v>
      </c>
      <c r="T487" t="s">
        <v>2039</v>
      </c>
      <c r="U487" t="s">
        <v>2040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9"/>
        <v>13</v>
      </c>
      <c r="G488" s="7">
        <f t="shared" si="30"/>
        <v>0.13500000000000001</v>
      </c>
      <c r="H488" t="s">
        <v>14</v>
      </c>
      <c r="I488">
        <v>21</v>
      </c>
      <c r="K488" t="s">
        <v>40</v>
      </c>
      <c r="L488" t="s">
        <v>41</v>
      </c>
      <c r="M488">
        <v>1520575200</v>
      </c>
      <c r="N488" s="8">
        <f t="shared" si="31"/>
        <v>43168.25</v>
      </c>
      <c r="O488">
        <v>1521867600</v>
      </c>
      <c r="P488" s="8">
        <f t="shared" si="32"/>
        <v>43183.208333333328</v>
      </c>
      <c r="Q488" t="b">
        <v>0</v>
      </c>
      <c r="R488" t="b">
        <v>1</v>
      </c>
      <c r="S488" t="s">
        <v>206</v>
      </c>
      <c r="T488" t="s">
        <v>2047</v>
      </c>
      <c r="U488" t="s">
        <v>2059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9"/>
        <v>178</v>
      </c>
      <c r="G489" s="7">
        <f t="shared" si="30"/>
        <v>1.7862556663644606</v>
      </c>
      <c r="H489" t="s">
        <v>20</v>
      </c>
      <c r="I489">
        <v>2346</v>
      </c>
      <c r="K489" t="s">
        <v>21</v>
      </c>
      <c r="L489" t="s">
        <v>22</v>
      </c>
      <c r="M489">
        <v>1492664400</v>
      </c>
      <c r="N489" s="8">
        <f t="shared" si="31"/>
        <v>42845.208333333328</v>
      </c>
      <c r="O489">
        <v>1495515600</v>
      </c>
      <c r="P489" s="8">
        <f t="shared" si="32"/>
        <v>42878.208333333328</v>
      </c>
      <c r="Q489" t="b">
        <v>0</v>
      </c>
      <c r="R489" t="b">
        <v>0</v>
      </c>
      <c r="S489" t="s">
        <v>33</v>
      </c>
      <c r="T489" t="s">
        <v>2039</v>
      </c>
      <c r="U489" t="s">
        <v>2040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9"/>
        <v>220</v>
      </c>
      <c r="G490" s="7">
        <f t="shared" si="30"/>
        <v>2.2005660377358489</v>
      </c>
      <c r="H490" t="s">
        <v>20</v>
      </c>
      <c r="I490">
        <v>115</v>
      </c>
      <c r="K490" t="s">
        <v>21</v>
      </c>
      <c r="L490" t="s">
        <v>22</v>
      </c>
      <c r="M490">
        <v>1454479200</v>
      </c>
      <c r="N490" s="8">
        <f t="shared" si="31"/>
        <v>42403.25</v>
      </c>
      <c r="O490">
        <v>1455948000</v>
      </c>
      <c r="P490" s="8">
        <f t="shared" si="32"/>
        <v>42420.25</v>
      </c>
      <c r="Q490" t="b">
        <v>0</v>
      </c>
      <c r="R490" t="b">
        <v>0</v>
      </c>
      <c r="S490" t="s">
        <v>33</v>
      </c>
      <c r="T490" t="s">
        <v>2039</v>
      </c>
      <c r="U490" t="s">
        <v>2040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9"/>
        <v>101</v>
      </c>
      <c r="G491" s="7">
        <f t="shared" si="30"/>
        <v>1.015108695652174</v>
      </c>
      <c r="H491" t="s">
        <v>20</v>
      </c>
      <c r="I491">
        <v>85</v>
      </c>
      <c r="K491" t="s">
        <v>107</v>
      </c>
      <c r="L491" t="s">
        <v>108</v>
      </c>
      <c r="M491">
        <v>1281934800</v>
      </c>
      <c r="N491" s="8">
        <f t="shared" si="31"/>
        <v>40406.208333333336</v>
      </c>
      <c r="O491">
        <v>1282366800</v>
      </c>
      <c r="P491" s="8">
        <f t="shared" si="32"/>
        <v>40411.208333333336</v>
      </c>
      <c r="Q491" t="b">
        <v>0</v>
      </c>
      <c r="R491" t="b">
        <v>0</v>
      </c>
      <c r="S491" t="s">
        <v>65</v>
      </c>
      <c r="T491" t="s">
        <v>2037</v>
      </c>
      <c r="U491" t="s">
        <v>2046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9"/>
        <v>191</v>
      </c>
      <c r="G492" s="7">
        <f t="shared" si="30"/>
        <v>1.915</v>
      </c>
      <c r="H492" t="s">
        <v>20</v>
      </c>
      <c r="I492">
        <v>144</v>
      </c>
      <c r="K492" t="s">
        <v>21</v>
      </c>
      <c r="L492" t="s">
        <v>22</v>
      </c>
      <c r="M492">
        <v>1573970400</v>
      </c>
      <c r="N492" s="8">
        <f t="shared" si="31"/>
        <v>43786.25</v>
      </c>
      <c r="O492">
        <v>1574575200</v>
      </c>
      <c r="P492" s="8">
        <f t="shared" si="32"/>
        <v>43793.25</v>
      </c>
      <c r="Q492" t="b">
        <v>0</v>
      </c>
      <c r="R492" t="b">
        <v>0</v>
      </c>
      <c r="S492" t="s">
        <v>1029</v>
      </c>
      <c r="T492" t="s">
        <v>2064</v>
      </c>
      <c r="U492" t="s">
        <v>2065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9"/>
        <v>305</v>
      </c>
      <c r="G493" s="7">
        <f t="shared" si="30"/>
        <v>3.0534683098591549</v>
      </c>
      <c r="H493" t="s">
        <v>20</v>
      </c>
      <c r="I493">
        <v>2443</v>
      </c>
      <c r="K493" t="s">
        <v>21</v>
      </c>
      <c r="L493" t="s">
        <v>22</v>
      </c>
      <c r="M493">
        <v>1372654800</v>
      </c>
      <c r="N493" s="8">
        <f t="shared" si="31"/>
        <v>41456.208333333336</v>
      </c>
      <c r="O493">
        <v>1374901200</v>
      </c>
      <c r="P493" s="8">
        <f t="shared" si="32"/>
        <v>41482.208333333336</v>
      </c>
      <c r="Q493" t="b">
        <v>0</v>
      </c>
      <c r="R493" t="b">
        <v>1</v>
      </c>
      <c r="S493" t="s">
        <v>17</v>
      </c>
      <c r="T493" t="s">
        <v>2033</v>
      </c>
      <c r="U493" t="s">
        <v>2034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9"/>
        <v>23</v>
      </c>
      <c r="G494" s="7">
        <f t="shared" si="30"/>
        <v>0.23995287958115183</v>
      </c>
      <c r="H494" t="s">
        <v>74</v>
      </c>
      <c r="I494">
        <v>595</v>
      </c>
      <c r="K494" t="s">
        <v>21</v>
      </c>
      <c r="L494" t="s">
        <v>22</v>
      </c>
      <c r="M494">
        <v>1275886800</v>
      </c>
      <c r="N494" s="8">
        <f t="shared" si="31"/>
        <v>40336.208333333336</v>
      </c>
      <c r="O494">
        <v>1278910800</v>
      </c>
      <c r="P494" s="8">
        <f t="shared" si="32"/>
        <v>40371.208333333336</v>
      </c>
      <c r="Q494" t="b">
        <v>1</v>
      </c>
      <c r="R494" t="b">
        <v>1</v>
      </c>
      <c r="S494" t="s">
        <v>100</v>
      </c>
      <c r="T494" t="s">
        <v>2041</v>
      </c>
      <c r="U494" t="s">
        <v>2052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9"/>
        <v>723</v>
      </c>
      <c r="G495" s="7">
        <f t="shared" si="30"/>
        <v>7.2377777777777776</v>
      </c>
      <c r="H495" t="s">
        <v>20</v>
      </c>
      <c r="I495">
        <v>64</v>
      </c>
      <c r="K495" t="s">
        <v>21</v>
      </c>
      <c r="L495" t="s">
        <v>22</v>
      </c>
      <c r="M495">
        <v>1561784400</v>
      </c>
      <c r="N495" s="8">
        <f t="shared" si="31"/>
        <v>43645.208333333328</v>
      </c>
      <c r="O495">
        <v>1562907600</v>
      </c>
      <c r="P495" s="8">
        <f t="shared" si="32"/>
        <v>43658.208333333328</v>
      </c>
      <c r="Q495" t="b">
        <v>0</v>
      </c>
      <c r="R495" t="b">
        <v>0</v>
      </c>
      <c r="S495" t="s">
        <v>122</v>
      </c>
      <c r="T495" t="s">
        <v>2054</v>
      </c>
      <c r="U495" t="s">
        <v>2055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9"/>
        <v>547</v>
      </c>
      <c r="G496" s="7">
        <f t="shared" si="30"/>
        <v>5.4736000000000002</v>
      </c>
      <c r="H496" t="s">
        <v>20</v>
      </c>
      <c r="I496">
        <v>268</v>
      </c>
      <c r="K496" t="s">
        <v>21</v>
      </c>
      <c r="L496" t="s">
        <v>22</v>
      </c>
      <c r="M496">
        <v>1332392400</v>
      </c>
      <c r="N496" s="8">
        <f t="shared" si="31"/>
        <v>40990.208333333336</v>
      </c>
      <c r="O496">
        <v>1332478800</v>
      </c>
      <c r="P496" s="8">
        <f t="shared" si="32"/>
        <v>40991.208333333336</v>
      </c>
      <c r="Q496" t="b">
        <v>0</v>
      </c>
      <c r="R496" t="b">
        <v>0</v>
      </c>
      <c r="S496" t="s">
        <v>65</v>
      </c>
      <c r="T496" t="s">
        <v>2037</v>
      </c>
      <c r="U496" t="s">
        <v>2046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9"/>
        <v>414</v>
      </c>
      <c r="G497" s="7">
        <f t="shared" si="30"/>
        <v>4.1449999999999996</v>
      </c>
      <c r="H497" t="s">
        <v>20</v>
      </c>
      <c r="I497">
        <v>195</v>
      </c>
      <c r="K497" t="s">
        <v>36</v>
      </c>
      <c r="L497" t="s">
        <v>37</v>
      </c>
      <c r="M497">
        <v>1402376400</v>
      </c>
      <c r="N497" s="8">
        <f t="shared" si="31"/>
        <v>41800.208333333336</v>
      </c>
      <c r="O497">
        <v>1402722000</v>
      </c>
      <c r="P497" s="8">
        <f t="shared" si="32"/>
        <v>41804.208333333336</v>
      </c>
      <c r="Q497" t="b">
        <v>0</v>
      </c>
      <c r="R497" t="b">
        <v>0</v>
      </c>
      <c r="S497" t="s">
        <v>33</v>
      </c>
      <c r="T497" t="s">
        <v>2039</v>
      </c>
      <c r="U497" t="s">
        <v>2040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9"/>
        <v>0</v>
      </c>
      <c r="G498" s="7">
        <f t="shared" si="30"/>
        <v>9.0696409140369975E-3</v>
      </c>
      <c r="H498" t="s">
        <v>14</v>
      </c>
      <c r="I498">
        <v>54</v>
      </c>
      <c r="K498" t="s">
        <v>21</v>
      </c>
      <c r="L498" t="s">
        <v>22</v>
      </c>
      <c r="M498">
        <v>1495342800</v>
      </c>
      <c r="N498" s="8">
        <f t="shared" si="31"/>
        <v>42876.208333333328</v>
      </c>
      <c r="O498">
        <v>1496811600</v>
      </c>
      <c r="P498" s="8">
        <f t="shared" si="32"/>
        <v>42893.208333333328</v>
      </c>
      <c r="Q498" t="b">
        <v>0</v>
      </c>
      <c r="R498" t="b">
        <v>0</v>
      </c>
      <c r="S498" t="s">
        <v>71</v>
      </c>
      <c r="T498" t="s">
        <v>2041</v>
      </c>
      <c r="U498" t="s">
        <v>2049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9"/>
        <v>34</v>
      </c>
      <c r="G499" s="7">
        <f t="shared" si="30"/>
        <v>0.34173469387755101</v>
      </c>
      <c r="H499" t="s">
        <v>14</v>
      </c>
      <c r="I499">
        <v>120</v>
      </c>
      <c r="K499" t="s">
        <v>21</v>
      </c>
      <c r="L499" t="s">
        <v>22</v>
      </c>
      <c r="M499">
        <v>1482213600</v>
      </c>
      <c r="N499" s="8">
        <f t="shared" si="31"/>
        <v>42724.25</v>
      </c>
      <c r="O499">
        <v>1482213600</v>
      </c>
      <c r="P499" s="8">
        <f t="shared" si="32"/>
        <v>42724.25</v>
      </c>
      <c r="Q499" t="b">
        <v>0</v>
      </c>
      <c r="R499" t="b">
        <v>1</v>
      </c>
      <c r="S499" t="s">
        <v>65</v>
      </c>
      <c r="T499" t="s">
        <v>2037</v>
      </c>
      <c r="U499" t="s">
        <v>2046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9"/>
        <v>23</v>
      </c>
      <c r="G500" s="7">
        <f t="shared" si="30"/>
        <v>0.239488107549121</v>
      </c>
      <c r="H500" t="s">
        <v>14</v>
      </c>
      <c r="I500">
        <v>579</v>
      </c>
      <c r="K500" t="s">
        <v>36</v>
      </c>
      <c r="L500" t="s">
        <v>37</v>
      </c>
      <c r="M500">
        <v>1420092000</v>
      </c>
      <c r="N500" s="8">
        <f t="shared" si="31"/>
        <v>42005.25</v>
      </c>
      <c r="O500">
        <v>1420264800</v>
      </c>
      <c r="P500" s="8">
        <f t="shared" si="32"/>
        <v>42007.25</v>
      </c>
      <c r="Q500" t="b">
        <v>0</v>
      </c>
      <c r="R500" t="b">
        <v>0</v>
      </c>
      <c r="S500" t="s">
        <v>28</v>
      </c>
      <c r="T500" t="s">
        <v>2037</v>
      </c>
      <c r="U500" t="s">
        <v>2038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9"/>
        <v>48</v>
      </c>
      <c r="G501" s="7">
        <f t="shared" si="30"/>
        <v>0.48072649572649573</v>
      </c>
      <c r="H501" t="s">
        <v>14</v>
      </c>
      <c r="I501">
        <v>2072</v>
      </c>
      <c r="K501" t="s">
        <v>21</v>
      </c>
      <c r="L501" t="s">
        <v>22</v>
      </c>
      <c r="M501">
        <v>1458018000</v>
      </c>
      <c r="N501" s="8">
        <f t="shared" si="31"/>
        <v>42444.208333333328</v>
      </c>
      <c r="O501">
        <v>1458450000</v>
      </c>
      <c r="P501" s="8">
        <f t="shared" si="32"/>
        <v>42449.208333333328</v>
      </c>
      <c r="Q501" t="b">
        <v>0</v>
      </c>
      <c r="R501" t="b">
        <v>1</v>
      </c>
      <c r="S501" t="s">
        <v>42</v>
      </c>
      <c r="T501" t="s">
        <v>2041</v>
      </c>
      <c r="U501" t="s">
        <v>2042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9"/>
        <v>0</v>
      </c>
      <c r="G502" s="7">
        <f t="shared" si="30"/>
        <v>0</v>
      </c>
      <c r="H502" t="s">
        <v>14</v>
      </c>
      <c r="I502">
        <v>0</v>
      </c>
      <c r="K502" t="s">
        <v>21</v>
      </c>
      <c r="L502" t="s">
        <v>22</v>
      </c>
      <c r="M502">
        <v>1367384400</v>
      </c>
      <c r="N502" s="8">
        <f t="shared" si="31"/>
        <v>41395.208333333336</v>
      </c>
      <c r="O502">
        <v>1369803600</v>
      </c>
      <c r="P502" s="8">
        <f t="shared" si="32"/>
        <v>41423.208333333336</v>
      </c>
      <c r="Q502" t="b">
        <v>0</v>
      </c>
      <c r="R502" t="b">
        <v>1</v>
      </c>
      <c r="S502" t="s">
        <v>33</v>
      </c>
      <c r="T502" t="s">
        <v>2039</v>
      </c>
      <c r="U502" t="s">
        <v>2040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9"/>
        <v>70</v>
      </c>
      <c r="G503" s="7">
        <f t="shared" si="30"/>
        <v>0.70145182291666663</v>
      </c>
      <c r="H503" t="s">
        <v>14</v>
      </c>
      <c r="I503">
        <v>1796</v>
      </c>
      <c r="K503" t="s">
        <v>21</v>
      </c>
      <c r="L503" t="s">
        <v>22</v>
      </c>
      <c r="M503">
        <v>1363064400</v>
      </c>
      <c r="N503" s="8">
        <f t="shared" si="31"/>
        <v>41345.208333333336</v>
      </c>
      <c r="O503">
        <v>1363237200</v>
      </c>
      <c r="P503" s="8">
        <f t="shared" si="32"/>
        <v>41347.208333333336</v>
      </c>
      <c r="Q503" t="b">
        <v>0</v>
      </c>
      <c r="R503" t="b">
        <v>0</v>
      </c>
      <c r="S503" t="s">
        <v>42</v>
      </c>
      <c r="T503" t="s">
        <v>2041</v>
      </c>
      <c r="U503" t="s">
        <v>2042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9"/>
        <v>529</v>
      </c>
      <c r="G504" s="7">
        <f t="shared" si="30"/>
        <v>5.2992307692307694</v>
      </c>
      <c r="H504" t="s">
        <v>20</v>
      </c>
      <c r="I504">
        <v>186</v>
      </c>
      <c r="K504" t="s">
        <v>26</v>
      </c>
      <c r="L504" t="s">
        <v>27</v>
      </c>
      <c r="M504">
        <v>1343365200</v>
      </c>
      <c r="N504" s="8">
        <f t="shared" si="31"/>
        <v>41117.208333333336</v>
      </c>
      <c r="O504">
        <v>1345870800</v>
      </c>
      <c r="P504" s="8">
        <f t="shared" si="32"/>
        <v>41146.208333333336</v>
      </c>
      <c r="Q504" t="b">
        <v>0</v>
      </c>
      <c r="R504" t="b">
        <v>1</v>
      </c>
      <c r="S504" t="s">
        <v>89</v>
      </c>
      <c r="T504" t="s">
        <v>2050</v>
      </c>
      <c r="U504" t="s">
        <v>2051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9"/>
        <v>180</v>
      </c>
      <c r="G505" s="7">
        <f t="shared" si="30"/>
        <v>1.8032549019607844</v>
      </c>
      <c r="H505" t="s">
        <v>20</v>
      </c>
      <c r="I505">
        <v>460</v>
      </c>
      <c r="K505" t="s">
        <v>21</v>
      </c>
      <c r="L505" t="s">
        <v>22</v>
      </c>
      <c r="M505">
        <v>1435726800</v>
      </c>
      <c r="N505" s="8">
        <f t="shared" si="31"/>
        <v>42186.208333333328</v>
      </c>
      <c r="O505">
        <v>1437454800</v>
      </c>
      <c r="P505" s="8">
        <f t="shared" si="32"/>
        <v>42206.208333333328</v>
      </c>
      <c r="Q505" t="b">
        <v>0</v>
      </c>
      <c r="R505" t="b">
        <v>0</v>
      </c>
      <c r="S505" t="s">
        <v>53</v>
      </c>
      <c r="T505" t="s">
        <v>2041</v>
      </c>
      <c r="U505" t="s">
        <v>2044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9"/>
        <v>92</v>
      </c>
      <c r="G506" s="7">
        <f t="shared" si="30"/>
        <v>0.92320000000000002</v>
      </c>
      <c r="H506" t="s">
        <v>14</v>
      </c>
      <c r="I506">
        <v>62</v>
      </c>
      <c r="K506" t="s">
        <v>107</v>
      </c>
      <c r="L506" t="s">
        <v>108</v>
      </c>
      <c r="M506">
        <v>1431925200</v>
      </c>
      <c r="N506" s="8">
        <f t="shared" si="31"/>
        <v>42142.208333333328</v>
      </c>
      <c r="O506">
        <v>1432011600</v>
      </c>
      <c r="P506" s="8">
        <f t="shared" si="32"/>
        <v>42143.208333333328</v>
      </c>
      <c r="Q506" t="b">
        <v>0</v>
      </c>
      <c r="R506" t="b">
        <v>0</v>
      </c>
      <c r="S506" t="s">
        <v>23</v>
      </c>
      <c r="T506" t="s">
        <v>2035</v>
      </c>
      <c r="U506" t="s">
        <v>2036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9"/>
        <v>13</v>
      </c>
      <c r="G507" s="7">
        <f t="shared" si="30"/>
        <v>0.13901001112347053</v>
      </c>
      <c r="H507" t="s">
        <v>14</v>
      </c>
      <c r="I507">
        <v>347</v>
      </c>
      <c r="K507" t="s">
        <v>21</v>
      </c>
      <c r="L507" t="s">
        <v>22</v>
      </c>
      <c r="M507">
        <v>1362722400</v>
      </c>
      <c r="N507" s="8">
        <f t="shared" si="31"/>
        <v>41341.25</v>
      </c>
      <c r="O507">
        <v>1366347600</v>
      </c>
      <c r="P507" s="8">
        <f t="shared" si="32"/>
        <v>41383.208333333336</v>
      </c>
      <c r="Q507" t="b">
        <v>0</v>
      </c>
      <c r="R507" t="b">
        <v>1</v>
      </c>
      <c r="S507" t="s">
        <v>133</v>
      </c>
      <c r="T507" t="s">
        <v>2047</v>
      </c>
      <c r="U507" t="s">
        <v>2056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9"/>
        <v>927</v>
      </c>
      <c r="G508" s="7">
        <f t="shared" si="30"/>
        <v>9.2707777777777771</v>
      </c>
      <c r="H508" t="s">
        <v>20</v>
      </c>
      <c r="I508">
        <v>2528</v>
      </c>
      <c r="K508" t="s">
        <v>21</v>
      </c>
      <c r="L508" t="s">
        <v>22</v>
      </c>
      <c r="M508">
        <v>1511416800</v>
      </c>
      <c r="N508" s="8">
        <f t="shared" si="31"/>
        <v>43062.25</v>
      </c>
      <c r="O508">
        <v>1512885600</v>
      </c>
      <c r="P508" s="8">
        <f t="shared" si="32"/>
        <v>43079.25</v>
      </c>
      <c r="Q508" t="b">
        <v>0</v>
      </c>
      <c r="R508" t="b">
        <v>1</v>
      </c>
      <c r="S508" t="s">
        <v>33</v>
      </c>
      <c r="T508" t="s">
        <v>2039</v>
      </c>
      <c r="U508" t="s">
        <v>2040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9"/>
        <v>39</v>
      </c>
      <c r="G509" s="7">
        <f t="shared" si="30"/>
        <v>0.39857142857142858</v>
      </c>
      <c r="H509" t="s">
        <v>14</v>
      </c>
      <c r="I509">
        <v>19</v>
      </c>
      <c r="K509" t="s">
        <v>21</v>
      </c>
      <c r="L509" t="s">
        <v>22</v>
      </c>
      <c r="M509">
        <v>1365483600</v>
      </c>
      <c r="N509" s="8">
        <f t="shared" si="31"/>
        <v>41373.208333333336</v>
      </c>
      <c r="O509">
        <v>1369717200</v>
      </c>
      <c r="P509" s="8">
        <f t="shared" si="32"/>
        <v>41422.208333333336</v>
      </c>
      <c r="Q509" t="b">
        <v>0</v>
      </c>
      <c r="R509" t="b">
        <v>1</v>
      </c>
      <c r="S509" t="s">
        <v>28</v>
      </c>
      <c r="T509" t="s">
        <v>2037</v>
      </c>
      <c r="U509" t="s">
        <v>2038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9"/>
        <v>112</v>
      </c>
      <c r="G510" s="7">
        <f t="shared" si="30"/>
        <v>1.1222929936305732</v>
      </c>
      <c r="H510" t="s">
        <v>20</v>
      </c>
      <c r="I510">
        <v>3657</v>
      </c>
      <c r="K510" t="s">
        <v>21</v>
      </c>
      <c r="L510" t="s">
        <v>22</v>
      </c>
      <c r="M510">
        <v>1532840400</v>
      </c>
      <c r="N510" s="8">
        <f t="shared" si="31"/>
        <v>43310.208333333328</v>
      </c>
      <c r="O510">
        <v>1534654800</v>
      </c>
      <c r="P510" s="8">
        <f t="shared" si="32"/>
        <v>43331.208333333328</v>
      </c>
      <c r="Q510" t="b">
        <v>0</v>
      </c>
      <c r="R510" t="b">
        <v>0</v>
      </c>
      <c r="S510" t="s">
        <v>33</v>
      </c>
      <c r="T510" t="s">
        <v>2039</v>
      </c>
      <c r="U510" t="s">
        <v>2040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9"/>
        <v>70</v>
      </c>
      <c r="G511" s="7">
        <f t="shared" si="30"/>
        <v>0.70925816023738875</v>
      </c>
      <c r="H511" t="s">
        <v>14</v>
      </c>
      <c r="I511">
        <v>1258</v>
      </c>
      <c r="K511" t="s">
        <v>21</v>
      </c>
      <c r="L511" t="s">
        <v>22</v>
      </c>
      <c r="M511">
        <v>1336194000</v>
      </c>
      <c r="N511" s="8">
        <f t="shared" si="31"/>
        <v>41034.208333333336</v>
      </c>
      <c r="O511">
        <v>1337058000</v>
      </c>
      <c r="P511" s="8">
        <f t="shared" si="32"/>
        <v>41044.208333333336</v>
      </c>
      <c r="Q511" t="b">
        <v>0</v>
      </c>
      <c r="R511" t="b">
        <v>0</v>
      </c>
      <c r="S511" t="s">
        <v>33</v>
      </c>
      <c r="T511" t="s">
        <v>2039</v>
      </c>
      <c r="U511" t="s">
        <v>2040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9"/>
        <v>119</v>
      </c>
      <c r="G512" s="7">
        <f t="shared" si="30"/>
        <v>1.1908974358974358</v>
      </c>
      <c r="H512" t="s">
        <v>20</v>
      </c>
      <c r="I512">
        <v>131</v>
      </c>
      <c r="K512" t="s">
        <v>26</v>
      </c>
      <c r="L512" t="s">
        <v>27</v>
      </c>
      <c r="M512">
        <v>1527742800</v>
      </c>
      <c r="N512" s="8">
        <f t="shared" si="31"/>
        <v>43251.208333333328</v>
      </c>
      <c r="O512">
        <v>1529816400</v>
      </c>
      <c r="P512" s="8">
        <f t="shared" si="32"/>
        <v>43275.208333333328</v>
      </c>
      <c r="Q512" t="b">
        <v>0</v>
      </c>
      <c r="R512" t="b">
        <v>0</v>
      </c>
      <c r="S512" t="s">
        <v>53</v>
      </c>
      <c r="T512" t="s">
        <v>2041</v>
      </c>
      <c r="U512" t="s">
        <v>2044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9"/>
        <v>24</v>
      </c>
      <c r="G513" s="7">
        <f t="shared" si="30"/>
        <v>0.24017591339648173</v>
      </c>
      <c r="H513" t="s">
        <v>14</v>
      </c>
      <c r="I513">
        <v>362</v>
      </c>
      <c r="K513" t="s">
        <v>21</v>
      </c>
      <c r="L513" t="s">
        <v>22</v>
      </c>
      <c r="M513">
        <v>1564030800</v>
      </c>
      <c r="N513" s="8">
        <f t="shared" si="31"/>
        <v>43671.208333333328</v>
      </c>
      <c r="O513">
        <v>1564894800</v>
      </c>
      <c r="P513" s="8">
        <f t="shared" si="32"/>
        <v>43681.208333333328</v>
      </c>
      <c r="Q513" t="b">
        <v>0</v>
      </c>
      <c r="R513" t="b">
        <v>0</v>
      </c>
      <c r="S513" t="s">
        <v>33</v>
      </c>
      <c r="T513" t="s">
        <v>2039</v>
      </c>
      <c r="U513" t="s">
        <v>2040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ref="F514:F577" si="33">INT(G514*100)</f>
        <v>139</v>
      </c>
      <c r="G514" s="7">
        <f t="shared" si="30"/>
        <v>1.3931868131868133</v>
      </c>
      <c r="H514" t="s">
        <v>20</v>
      </c>
      <c r="I514">
        <v>239</v>
      </c>
      <c r="K514" t="s">
        <v>21</v>
      </c>
      <c r="L514" t="s">
        <v>22</v>
      </c>
      <c r="M514">
        <v>1404536400</v>
      </c>
      <c r="N514" s="8">
        <f t="shared" si="31"/>
        <v>41825.208333333336</v>
      </c>
      <c r="O514">
        <v>1404622800</v>
      </c>
      <c r="P514" s="8">
        <f t="shared" si="32"/>
        <v>41826.208333333336</v>
      </c>
      <c r="Q514" t="b">
        <v>0</v>
      </c>
      <c r="R514" t="b">
        <v>1</v>
      </c>
      <c r="S514" t="s">
        <v>89</v>
      </c>
      <c r="T514" t="s">
        <v>2050</v>
      </c>
      <c r="U514" t="s">
        <v>2051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3"/>
        <v>39</v>
      </c>
      <c r="G515" s="7">
        <f t="shared" ref="G515:G578" si="34">E515/D515</f>
        <v>0.39277108433734942</v>
      </c>
      <c r="H515" t="s">
        <v>74</v>
      </c>
      <c r="I515">
        <v>35</v>
      </c>
      <c r="K515" t="s">
        <v>21</v>
      </c>
      <c r="L515" t="s">
        <v>22</v>
      </c>
      <c r="M515">
        <v>1284008400</v>
      </c>
      <c r="N515" s="8">
        <f t="shared" ref="N515:N578" si="35">(((M515/60)/60)/24)+DATE(1970,1,1)</f>
        <v>40430.208333333336</v>
      </c>
      <c r="O515">
        <v>1284181200</v>
      </c>
      <c r="P515" s="8">
        <f t="shared" ref="P515:P578" si="36">(((O515/60)/60)/24+DATE(1970,1,1))</f>
        <v>40432.208333333336</v>
      </c>
      <c r="Q515" t="b">
        <v>0</v>
      </c>
      <c r="R515" t="b">
        <v>0</v>
      </c>
      <c r="S515" t="s">
        <v>269</v>
      </c>
      <c r="T515" t="s">
        <v>2041</v>
      </c>
      <c r="U515" t="s">
        <v>2060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3"/>
        <v>22</v>
      </c>
      <c r="G516" s="7">
        <f t="shared" si="34"/>
        <v>0.22439077144917088</v>
      </c>
      <c r="H516" t="s">
        <v>74</v>
      </c>
      <c r="I516">
        <v>528</v>
      </c>
      <c r="K516" t="s">
        <v>98</v>
      </c>
      <c r="L516" t="s">
        <v>99</v>
      </c>
      <c r="M516">
        <v>1386309600</v>
      </c>
      <c r="N516" s="8">
        <f t="shared" si="35"/>
        <v>41614.25</v>
      </c>
      <c r="O516">
        <v>1386741600</v>
      </c>
      <c r="P516" s="8">
        <f t="shared" si="36"/>
        <v>41619.25</v>
      </c>
      <c r="Q516" t="b">
        <v>0</v>
      </c>
      <c r="R516" t="b">
        <v>1</v>
      </c>
      <c r="S516" t="s">
        <v>23</v>
      </c>
      <c r="T516" t="s">
        <v>2035</v>
      </c>
      <c r="U516" t="s">
        <v>2036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3"/>
        <v>55</v>
      </c>
      <c r="G517" s="7">
        <f t="shared" si="34"/>
        <v>0.55779069767441858</v>
      </c>
      <c r="H517" t="s">
        <v>14</v>
      </c>
      <c r="I517">
        <v>133</v>
      </c>
      <c r="K517" t="s">
        <v>15</v>
      </c>
      <c r="L517" t="s">
        <v>16</v>
      </c>
      <c r="M517">
        <v>1324620000</v>
      </c>
      <c r="N517" s="8">
        <f t="shared" si="35"/>
        <v>40900.25</v>
      </c>
      <c r="O517">
        <v>1324792800</v>
      </c>
      <c r="P517" s="8">
        <f t="shared" si="36"/>
        <v>40902.25</v>
      </c>
      <c r="Q517" t="b">
        <v>0</v>
      </c>
      <c r="R517" t="b">
        <v>1</v>
      </c>
      <c r="S517" t="s">
        <v>33</v>
      </c>
      <c r="T517" t="s">
        <v>2039</v>
      </c>
      <c r="U517" t="s">
        <v>2040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3"/>
        <v>42</v>
      </c>
      <c r="G518" s="7">
        <f t="shared" si="34"/>
        <v>0.42523125996810207</v>
      </c>
      <c r="H518" t="s">
        <v>14</v>
      </c>
      <c r="I518">
        <v>846</v>
      </c>
      <c r="K518" t="s">
        <v>21</v>
      </c>
      <c r="L518" t="s">
        <v>22</v>
      </c>
      <c r="M518">
        <v>1281070800</v>
      </c>
      <c r="N518" s="8">
        <f t="shared" si="35"/>
        <v>40396.208333333336</v>
      </c>
      <c r="O518">
        <v>1284354000</v>
      </c>
      <c r="P518" s="8">
        <f t="shared" si="36"/>
        <v>40434.208333333336</v>
      </c>
      <c r="Q518" t="b">
        <v>0</v>
      </c>
      <c r="R518" t="b">
        <v>0</v>
      </c>
      <c r="S518" t="s">
        <v>68</v>
      </c>
      <c r="T518" t="s">
        <v>2047</v>
      </c>
      <c r="U518" t="s">
        <v>2048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3"/>
        <v>112</v>
      </c>
      <c r="G519" s="7">
        <f t="shared" si="34"/>
        <v>1.1200000000000001</v>
      </c>
      <c r="H519" t="s">
        <v>20</v>
      </c>
      <c r="I519">
        <v>78</v>
      </c>
      <c r="K519" t="s">
        <v>21</v>
      </c>
      <c r="L519" t="s">
        <v>22</v>
      </c>
      <c r="M519">
        <v>1493960400</v>
      </c>
      <c r="N519" s="8">
        <f t="shared" si="35"/>
        <v>42860.208333333328</v>
      </c>
      <c r="O519">
        <v>1494392400</v>
      </c>
      <c r="P519" s="8">
        <f t="shared" si="36"/>
        <v>42865.208333333328</v>
      </c>
      <c r="Q519" t="b">
        <v>0</v>
      </c>
      <c r="R519" t="b">
        <v>0</v>
      </c>
      <c r="S519" t="s">
        <v>17</v>
      </c>
      <c r="T519" t="s">
        <v>2033</v>
      </c>
      <c r="U519" t="s">
        <v>2034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3"/>
        <v>7</v>
      </c>
      <c r="G520" s="7">
        <f t="shared" si="34"/>
        <v>7.0681818181818179E-2</v>
      </c>
      <c r="H520" t="s">
        <v>14</v>
      </c>
      <c r="I520">
        <v>10</v>
      </c>
      <c r="K520" t="s">
        <v>21</v>
      </c>
      <c r="L520" t="s">
        <v>22</v>
      </c>
      <c r="M520">
        <v>1519365600</v>
      </c>
      <c r="N520" s="8">
        <f t="shared" si="35"/>
        <v>43154.25</v>
      </c>
      <c r="O520">
        <v>1519538400</v>
      </c>
      <c r="P520" s="8">
        <f t="shared" si="36"/>
        <v>43156.25</v>
      </c>
      <c r="Q520" t="b">
        <v>0</v>
      </c>
      <c r="R520" t="b">
        <v>1</v>
      </c>
      <c r="S520" t="s">
        <v>71</v>
      </c>
      <c r="T520" t="s">
        <v>2041</v>
      </c>
      <c r="U520" t="s">
        <v>2049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3"/>
        <v>101</v>
      </c>
      <c r="G521" s="7">
        <f t="shared" si="34"/>
        <v>1.0174563871693867</v>
      </c>
      <c r="H521" t="s">
        <v>20</v>
      </c>
      <c r="I521">
        <v>1773</v>
      </c>
      <c r="K521" t="s">
        <v>21</v>
      </c>
      <c r="L521" t="s">
        <v>22</v>
      </c>
      <c r="M521">
        <v>1420696800</v>
      </c>
      <c r="N521" s="8">
        <f t="shared" si="35"/>
        <v>42012.25</v>
      </c>
      <c r="O521">
        <v>1421906400</v>
      </c>
      <c r="P521" s="8">
        <f t="shared" si="36"/>
        <v>42026.25</v>
      </c>
      <c r="Q521" t="b">
        <v>0</v>
      </c>
      <c r="R521" t="b">
        <v>1</v>
      </c>
      <c r="S521" t="s">
        <v>23</v>
      </c>
      <c r="T521" t="s">
        <v>2035</v>
      </c>
      <c r="U521" t="s">
        <v>2036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3"/>
        <v>425</v>
      </c>
      <c r="G522" s="7">
        <f t="shared" si="34"/>
        <v>4.2575000000000003</v>
      </c>
      <c r="H522" t="s">
        <v>20</v>
      </c>
      <c r="I522">
        <v>32</v>
      </c>
      <c r="K522" t="s">
        <v>21</v>
      </c>
      <c r="L522" t="s">
        <v>22</v>
      </c>
      <c r="M522">
        <v>1555650000</v>
      </c>
      <c r="N522" s="8">
        <f t="shared" si="35"/>
        <v>43574.208333333328</v>
      </c>
      <c r="O522">
        <v>1555909200</v>
      </c>
      <c r="P522" s="8">
        <f t="shared" si="36"/>
        <v>43577.208333333328</v>
      </c>
      <c r="Q522" t="b">
        <v>0</v>
      </c>
      <c r="R522" t="b">
        <v>0</v>
      </c>
      <c r="S522" t="s">
        <v>33</v>
      </c>
      <c r="T522" t="s">
        <v>2039</v>
      </c>
      <c r="U522" t="s">
        <v>2040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3"/>
        <v>145</v>
      </c>
      <c r="G523" s="7">
        <f t="shared" si="34"/>
        <v>1.4553947368421052</v>
      </c>
      <c r="H523" t="s">
        <v>20</v>
      </c>
      <c r="I523">
        <v>369</v>
      </c>
      <c r="K523" t="s">
        <v>21</v>
      </c>
      <c r="L523" t="s">
        <v>22</v>
      </c>
      <c r="M523">
        <v>1471928400</v>
      </c>
      <c r="N523" s="8">
        <f t="shared" si="35"/>
        <v>42605.208333333328</v>
      </c>
      <c r="O523">
        <v>1472446800</v>
      </c>
      <c r="P523" s="8">
        <f t="shared" si="36"/>
        <v>42611.208333333328</v>
      </c>
      <c r="Q523" t="b">
        <v>0</v>
      </c>
      <c r="R523" t="b">
        <v>1</v>
      </c>
      <c r="S523" t="s">
        <v>53</v>
      </c>
      <c r="T523" t="s">
        <v>2041</v>
      </c>
      <c r="U523" t="s">
        <v>2044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3"/>
        <v>32</v>
      </c>
      <c r="G524" s="7">
        <f t="shared" si="34"/>
        <v>0.32453465346534655</v>
      </c>
      <c r="H524" t="s">
        <v>14</v>
      </c>
      <c r="I524">
        <v>191</v>
      </c>
      <c r="K524" t="s">
        <v>21</v>
      </c>
      <c r="L524" t="s">
        <v>22</v>
      </c>
      <c r="M524">
        <v>1341291600</v>
      </c>
      <c r="N524" s="8">
        <f t="shared" si="35"/>
        <v>41093.208333333336</v>
      </c>
      <c r="O524">
        <v>1342328400</v>
      </c>
      <c r="P524" s="8">
        <f t="shared" si="36"/>
        <v>41105.208333333336</v>
      </c>
      <c r="Q524" t="b">
        <v>0</v>
      </c>
      <c r="R524" t="b">
        <v>0</v>
      </c>
      <c r="S524" t="s">
        <v>100</v>
      </c>
      <c r="T524" t="s">
        <v>2041</v>
      </c>
      <c r="U524" t="s">
        <v>2052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3"/>
        <v>700</v>
      </c>
      <c r="G525" s="7">
        <f t="shared" si="34"/>
        <v>7.003333333333333</v>
      </c>
      <c r="H525" t="s">
        <v>20</v>
      </c>
      <c r="I525">
        <v>89</v>
      </c>
      <c r="K525" t="s">
        <v>21</v>
      </c>
      <c r="L525" t="s">
        <v>22</v>
      </c>
      <c r="M525">
        <v>1267682400</v>
      </c>
      <c r="N525" s="8">
        <f t="shared" si="35"/>
        <v>40241.25</v>
      </c>
      <c r="O525">
        <v>1268114400</v>
      </c>
      <c r="P525" s="8">
        <f t="shared" si="36"/>
        <v>40246.25</v>
      </c>
      <c r="Q525" t="b">
        <v>0</v>
      </c>
      <c r="R525" t="b">
        <v>0</v>
      </c>
      <c r="S525" t="s">
        <v>100</v>
      </c>
      <c r="T525" t="s">
        <v>2041</v>
      </c>
      <c r="U525" t="s">
        <v>2052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3"/>
        <v>83</v>
      </c>
      <c r="G526" s="7">
        <f t="shared" si="34"/>
        <v>0.83904860392967939</v>
      </c>
      <c r="H526" t="s">
        <v>14</v>
      </c>
      <c r="I526">
        <v>1979</v>
      </c>
      <c r="K526" t="s">
        <v>21</v>
      </c>
      <c r="L526" t="s">
        <v>22</v>
      </c>
      <c r="M526">
        <v>1272258000</v>
      </c>
      <c r="N526" s="8">
        <f t="shared" si="35"/>
        <v>40294.208333333336</v>
      </c>
      <c r="O526">
        <v>1273381200</v>
      </c>
      <c r="P526" s="8">
        <f t="shared" si="36"/>
        <v>40307.208333333336</v>
      </c>
      <c r="Q526" t="b">
        <v>0</v>
      </c>
      <c r="R526" t="b">
        <v>0</v>
      </c>
      <c r="S526" t="s">
        <v>33</v>
      </c>
      <c r="T526" t="s">
        <v>2039</v>
      </c>
      <c r="U526" t="s">
        <v>2040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3"/>
        <v>84</v>
      </c>
      <c r="G527" s="7">
        <f t="shared" si="34"/>
        <v>0.84190476190476193</v>
      </c>
      <c r="H527" t="s">
        <v>14</v>
      </c>
      <c r="I527">
        <v>63</v>
      </c>
      <c r="K527" t="s">
        <v>21</v>
      </c>
      <c r="L527" t="s">
        <v>22</v>
      </c>
      <c r="M527">
        <v>1290492000</v>
      </c>
      <c r="N527" s="8">
        <f t="shared" si="35"/>
        <v>40505.25</v>
      </c>
      <c r="O527">
        <v>1290837600</v>
      </c>
      <c r="P527" s="8">
        <f t="shared" si="36"/>
        <v>40509.25</v>
      </c>
      <c r="Q527" t="b">
        <v>0</v>
      </c>
      <c r="R527" t="b">
        <v>0</v>
      </c>
      <c r="S527" t="s">
        <v>65</v>
      </c>
      <c r="T527" t="s">
        <v>2037</v>
      </c>
      <c r="U527" t="s">
        <v>2046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3"/>
        <v>155</v>
      </c>
      <c r="G528" s="7">
        <f t="shared" si="34"/>
        <v>1.5595180722891566</v>
      </c>
      <c r="H528" t="s">
        <v>20</v>
      </c>
      <c r="I528">
        <v>147</v>
      </c>
      <c r="K528" t="s">
        <v>21</v>
      </c>
      <c r="L528" t="s">
        <v>22</v>
      </c>
      <c r="M528">
        <v>1451109600</v>
      </c>
      <c r="N528" s="8">
        <f t="shared" si="35"/>
        <v>42364.25</v>
      </c>
      <c r="O528">
        <v>1454306400</v>
      </c>
      <c r="P528" s="8">
        <f t="shared" si="36"/>
        <v>42401.25</v>
      </c>
      <c r="Q528" t="b">
        <v>0</v>
      </c>
      <c r="R528" t="b">
        <v>1</v>
      </c>
      <c r="S528" t="s">
        <v>33</v>
      </c>
      <c r="T528" t="s">
        <v>2039</v>
      </c>
      <c r="U528" t="s">
        <v>2040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3"/>
        <v>99</v>
      </c>
      <c r="G529" s="7">
        <f t="shared" si="34"/>
        <v>0.99619450317124736</v>
      </c>
      <c r="H529" t="s">
        <v>14</v>
      </c>
      <c r="I529">
        <v>6080</v>
      </c>
      <c r="K529" t="s">
        <v>15</v>
      </c>
      <c r="L529" t="s">
        <v>16</v>
      </c>
      <c r="M529">
        <v>1454652000</v>
      </c>
      <c r="N529" s="8">
        <f t="shared" si="35"/>
        <v>42405.25</v>
      </c>
      <c r="O529">
        <v>1457762400</v>
      </c>
      <c r="P529" s="8">
        <f t="shared" si="36"/>
        <v>42441.25</v>
      </c>
      <c r="Q529" t="b">
        <v>0</v>
      </c>
      <c r="R529" t="b">
        <v>0</v>
      </c>
      <c r="S529" t="s">
        <v>71</v>
      </c>
      <c r="T529" t="s">
        <v>2041</v>
      </c>
      <c r="U529" t="s">
        <v>2049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3"/>
        <v>80</v>
      </c>
      <c r="G530" s="7">
        <f t="shared" si="34"/>
        <v>0.80300000000000005</v>
      </c>
      <c r="H530" t="s">
        <v>14</v>
      </c>
      <c r="I530">
        <v>80</v>
      </c>
      <c r="K530" t="s">
        <v>40</v>
      </c>
      <c r="L530" t="s">
        <v>41</v>
      </c>
      <c r="M530">
        <v>1385186400</v>
      </c>
      <c r="N530" s="8">
        <f t="shared" si="35"/>
        <v>41601.25</v>
      </c>
      <c r="O530">
        <v>1389074400</v>
      </c>
      <c r="P530" s="8">
        <f t="shared" si="36"/>
        <v>41646.25</v>
      </c>
      <c r="Q530" t="b">
        <v>0</v>
      </c>
      <c r="R530" t="b">
        <v>0</v>
      </c>
      <c r="S530" t="s">
        <v>60</v>
      </c>
      <c r="T530" t="s">
        <v>2035</v>
      </c>
      <c r="U530" t="s">
        <v>2045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3"/>
        <v>11</v>
      </c>
      <c r="G531" s="7">
        <f t="shared" si="34"/>
        <v>0.11254901960784314</v>
      </c>
      <c r="H531" t="s">
        <v>14</v>
      </c>
      <c r="I531">
        <v>9</v>
      </c>
      <c r="K531" t="s">
        <v>21</v>
      </c>
      <c r="L531" t="s">
        <v>22</v>
      </c>
      <c r="M531">
        <v>1399698000</v>
      </c>
      <c r="N531" s="8">
        <f t="shared" si="35"/>
        <v>41769.208333333336</v>
      </c>
      <c r="O531">
        <v>1402117200</v>
      </c>
      <c r="P531" s="8">
        <f t="shared" si="36"/>
        <v>41797.208333333336</v>
      </c>
      <c r="Q531" t="b">
        <v>0</v>
      </c>
      <c r="R531" t="b">
        <v>0</v>
      </c>
      <c r="S531" t="s">
        <v>89</v>
      </c>
      <c r="T531" t="s">
        <v>2050</v>
      </c>
      <c r="U531" t="s">
        <v>2051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3"/>
        <v>91</v>
      </c>
      <c r="G532" s="7">
        <f t="shared" si="34"/>
        <v>0.91740952380952379</v>
      </c>
      <c r="H532" t="s">
        <v>14</v>
      </c>
      <c r="I532">
        <v>1784</v>
      </c>
      <c r="K532" t="s">
        <v>21</v>
      </c>
      <c r="L532" t="s">
        <v>22</v>
      </c>
      <c r="M532">
        <v>1283230800</v>
      </c>
      <c r="N532" s="8">
        <f t="shared" si="35"/>
        <v>40421.208333333336</v>
      </c>
      <c r="O532">
        <v>1284440400</v>
      </c>
      <c r="P532" s="8">
        <f t="shared" si="36"/>
        <v>40435.208333333336</v>
      </c>
      <c r="Q532" t="b">
        <v>0</v>
      </c>
      <c r="R532" t="b">
        <v>1</v>
      </c>
      <c r="S532" t="s">
        <v>119</v>
      </c>
      <c r="T532" t="s">
        <v>2047</v>
      </c>
      <c r="U532" t="s">
        <v>2053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3"/>
        <v>95</v>
      </c>
      <c r="G533" s="7">
        <f t="shared" si="34"/>
        <v>0.95521156936261387</v>
      </c>
      <c r="H533" t="s">
        <v>47</v>
      </c>
      <c r="I533">
        <v>3640</v>
      </c>
      <c r="K533" t="s">
        <v>98</v>
      </c>
      <c r="L533" t="s">
        <v>99</v>
      </c>
      <c r="M533">
        <v>1384149600</v>
      </c>
      <c r="N533" s="8">
        <f t="shared" si="35"/>
        <v>41589.25</v>
      </c>
      <c r="O533">
        <v>1388988000</v>
      </c>
      <c r="P533" s="8">
        <f t="shared" si="36"/>
        <v>41645.25</v>
      </c>
      <c r="Q533" t="b">
        <v>0</v>
      </c>
      <c r="R533" t="b">
        <v>0</v>
      </c>
      <c r="S533" t="s">
        <v>89</v>
      </c>
      <c r="T533" t="s">
        <v>2050</v>
      </c>
      <c r="U533" t="s">
        <v>2051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3"/>
        <v>502</v>
      </c>
      <c r="G534" s="7">
        <f t="shared" si="34"/>
        <v>5.0287499999999996</v>
      </c>
      <c r="H534" t="s">
        <v>20</v>
      </c>
      <c r="I534">
        <v>126</v>
      </c>
      <c r="K534" t="s">
        <v>15</v>
      </c>
      <c r="L534" t="s">
        <v>16</v>
      </c>
      <c r="M534">
        <v>1516860000</v>
      </c>
      <c r="N534" s="8">
        <f t="shared" si="35"/>
        <v>43125.25</v>
      </c>
      <c r="O534">
        <v>1516946400</v>
      </c>
      <c r="P534" s="8">
        <f t="shared" si="36"/>
        <v>43126.25</v>
      </c>
      <c r="Q534" t="b">
        <v>0</v>
      </c>
      <c r="R534" t="b">
        <v>0</v>
      </c>
      <c r="S534" t="s">
        <v>33</v>
      </c>
      <c r="T534" t="s">
        <v>2039</v>
      </c>
      <c r="U534" t="s">
        <v>2040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3"/>
        <v>159</v>
      </c>
      <c r="G535" s="7">
        <f t="shared" si="34"/>
        <v>1.5924394463667819</v>
      </c>
      <c r="H535" t="s">
        <v>20</v>
      </c>
      <c r="I535">
        <v>2218</v>
      </c>
      <c r="K535" t="s">
        <v>40</v>
      </c>
      <c r="L535" t="s">
        <v>41</v>
      </c>
      <c r="M535">
        <v>1374642000</v>
      </c>
      <c r="N535" s="8">
        <f t="shared" si="35"/>
        <v>41479.208333333336</v>
      </c>
      <c r="O535">
        <v>1377752400</v>
      </c>
      <c r="P535" s="8">
        <f t="shared" si="36"/>
        <v>41515.208333333336</v>
      </c>
      <c r="Q535" t="b">
        <v>0</v>
      </c>
      <c r="R535" t="b">
        <v>0</v>
      </c>
      <c r="S535" t="s">
        <v>60</v>
      </c>
      <c r="T535" t="s">
        <v>2035</v>
      </c>
      <c r="U535" t="s">
        <v>2045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3"/>
        <v>15</v>
      </c>
      <c r="G536" s="7">
        <f t="shared" si="34"/>
        <v>0.15022446689113356</v>
      </c>
      <c r="H536" t="s">
        <v>14</v>
      </c>
      <c r="I536">
        <v>243</v>
      </c>
      <c r="K536" t="s">
        <v>21</v>
      </c>
      <c r="L536" t="s">
        <v>22</v>
      </c>
      <c r="M536">
        <v>1534482000</v>
      </c>
      <c r="N536" s="8">
        <f t="shared" si="35"/>
        <v>43329.208333333328</v>
      </c>
      <c r="O536">
        <v>1534568400</v>
      </c>
      <c r="P536" s="8">
        <f t="shared" si="36"/>
        <v>43330.208333333328</v>
      </c>
      <c r="Q536" t="b">
        <v>0</v>
      </c>
      <c r="R536" t="b">
        <v>1</v>
      </c>
      <c r="S536" t="s">
        <v>53</v>
      </c>
      <c r="T536" t="s">
        <v>2041</v>
      </c>
      <c r="U536" t="s">
        <v>2044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3"/>
        <v>482</v>
      </c>
      <c r="G537" s="7">
        <f t="shared" si="34"/>
        <v>4.820384615384615</v>
      </c>
      <c r="H537" t="s">
        <v>20</v>
      </c>
      <c r="I537">
        <v>202</v>
      </c>
      <c r="K537" t="s">
        <v>107</v>
      </c>
      <c r="L537" t="s">
        <v>108</v>
      </c>
      <c r="M537">
        <v>1528434000</v>
      </c>
      <c r="N537" s="8">
        <f t="shared" si="35"/>
        <v>43259.208333333328</v>
      </c>
      <c r="O537">
        <v>1528606800</v>
      </c>
      <c r="P537" s="8">
        <f t="shared" si="36"/>
        <v>43261.208333333328</v>
      </c>
      <c r="Q537" t="b">
        <v>0</v>
      </c>
      <c r="R537" t="b">
        <v>1</v>
      </c>
      <c r="S537" t="s">
        <v>33</v>
      </c>
      <c r="T537" t="s">
        <v>2039</v>
      </c>
      <c r="U537" t="s">
        <v>2040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3"/>
        <v>149</v>
      </c>
      <c r="G538" s="7">
        <f t="shared" si="34"/>
        <v>1.4996938775510205</v>
      </c>
      <c r="H538" t="s">
        <v>20</v>
      </c>
      <c r="I538">
        <v>140</v>
      </c>
      <c r="K538" t="s">
        <v>107</v>
      </c>
      <c r="L538" t="s">
        <v>108</v>
      </c>
      <c r="M538">
        <v>1282626000</v>
      </c>
      <c r="N538" s="8">
        <f t="shared" si="35"/>
        <v>40414.208333333336</v>
      </c>
      <c r="O538">
        <v>1284872400</v>
      </c>
      <c r="P538" s="8">
        <f t="shared" si="36"/>
        <v>40440.208333333336</v>
      </c>
      <c r="Q538" t="b">
        <v>0</v>
      </c>
      <c r="R538" t="b">
        <v>0</v>
      </c>
      <c r="S538" t="s">
        <v>119</v>
      </c>
      <c r="T538" t="s">
        <v>2047</v>
      </c>
      <c r="U538" t="s">
        <v>2053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3"/>
        <v>117</v>
      </c>
      <c r="G539" s="7">
        <f t="shared" si="34"/>
        <v>1.1722156398104266</v>
      </c>
      <c r="H539" t="s">
        <v>20</v>
      </c>
      <c r="I539">
        <v>1052</v>
      </c>
      <c r="K539" t="s">
        <v>36</v>
      </c>
      <c r="L539" t="s">
        <v>37</v>
      </c>
      <c r="M539">
        <v>1535605200</v>
      </c>
      <c r="N539" s="8">
        <f t="shared" si="35"/>
        <v>43342.208333333328</v>
      </c>
      <c r="O539">
        <v>1537592400</v>
      </c>
      <c r="P539" s="8">
        <f t="shared" si="36"/>
        <v>43365.208333333328</v>
      </c>
      <c r="Q539" t="b">
        <v>1</v>
      </c>
      <c r="R539" t="b">
        <v>1</v>
      </c>
      <c r="S539" t="s">
        <v>42</v>
      </c>
      <c r="T539" t="s">
        <v>2041</v>
      </c>
      <c r="U539" t="s">
        <v>2042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3"/>
        <v>37</v>
      </c>
      <c r="G540" s="7">
        <f t="shared" si="34"/>
        <v>0.37695968274950431</v>
      </c>
      <c r="H540" t="s">
        <v>14</v>
      </c>
      <c r="I540">
        <v>1296</v>
      </c>
      <c r="K540" t="s">
        <v>21</v>
      </c>
      <c r="L540" t="s">
        <v>22</v>
      </c>
      <c r="M540">
        <v>1379826000</v>
      </c>
      <c r="N540" s="8">
        <f t="shared" si="35"/>
        <v>41539.208333333336</v>
      </c>
      <c r="O540">
        <v>1381208400</v>
      </c>
      <c r="P540" s="8">
        <f t="shared" si="36"/>
        <v>41555.208333333336</v>
      </c>
      <c r="Q540" t="b">
        <v>0</v>
      </c>
      <c r="R540" t="b">
        <v>0</v>
      </c>
      <c r="S540" t="s">
        <v>292</v>
      </c>
      <c r="T540" t="s">
        <v>2050</v>
      </c>
      <c r="U540" t="s">
        <v>2061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3"/>
        <v>72</v>
      </c>
      <c r="G541" s="7">
        <f t="shared" si="34"/>
        <v>0.72653061224489801</v>
      </c>
      <c r="H541" t="s">
        <v>14</v>
      </c>
      <c r="I541">
        <v>77</v>
      </c>
      <c r="K541" t="s">
        <v>21</v>
      </c>
      <c r="L541" t="s">
        <v>22</v>
      </c>
      <c r="M541">
        <v>1561957200</v>
      </c>
      <c r="N541" s="8">
        <f t="shared" si="35"/>
        <v>43647.208333333328</v>
      </c>
      <c r="O541">
        <v>1562475600</v>
      </c>
      <c r="P541" s="8">
        <f t="shared" si="36"/>
        <v>43653.208333333328</v>
      </c>
      <c r="Q541" t="b">
        <v>0</v>
      </c>
      <c r="R541" t="b">
        <v>1</v>
      </c>
      <c r="S541" t="s">
        <v>17</v>
      </c>
      <c r="T541" t="s">
        <v>2033</v>
      </c>
      <c r="U541" t="s">
        <v>2034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3"/>
        <v>265</v>
      </c>
      <c r="G542" s="7">
        <f t="shared" si="34"/>
        <v>2.6598113207547169</v>
      </c>
      <c r="H542" t="s">
        <v>20</v>
      </c>
      <c r="I542">
        <v>247</v>
      </c>
      <c r="K542" t="s">
        <v>21</v>
      </c>
      <c r="L542" t="s">
        <v>22</v>
      </c>
      <c r="M542">
        <v>1525496400</v>
      </c>
      <c r="N542" s="8">
        <f t="shared" si="35"/>
        <v>43225.208333333328</v>
      </c>
      <c r="O542">
        <v>1527397200</v>
      </c>
      <c r="P542" s="8">
        <f t="shared" si="36"/>
        <v>43247.208333333328</v>
      </c>
      <c r="Q542" t="b">
        <v>0</v>
      </c>
      <c r="R542" t="b">
        <v>0</v>
      </c>
      <c r="S542" t="s">
        <v>122</v>
      </c>
      <c r="T542" t="s">
        <v>2054</v>
      </c>
      <c r="U542" t="s">
        <v>2055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3"/>
        <v>24</v>
      </c>
      <c r="G543" s="7">
        <f t="shared" si="34"/>
        <v>0.24205617977528091</v>
      </c>
      <c r="H543" t="s">
        <v>14</v>
      </c>
      <c r="I543">
        <v>395</v>
      </c>
      <c r="K543" t="s">
        <v>107</v>
      </c>
      <c r="L543" t="s">
        <v>108</v>
      </c>
      <c r="M543">
        <v>1433912400</v>
      </c>
      <c r="N543" s="8">
        <f t="shared" si="35"/>
        <v>42165.208333333328</v>
      </c>
      <c r="O543">
        <v>1436158800</v>
      </c>
      <c r="P543" s="8">
        <f t="shared" si="36"/>
        <v>42191.208333333328</v>
      </c>
      <c r="Q543" t="b">
        <v>0</v>
      </c>
      <c r="R543" t="b">
        <v>0</v>
      </c>
      <c r="S543" t="s">
        <v>292</v>
      </c>
      <c r="T543" t="s">
        <v>2050</v>
      </c>
      <c r="U543" t="s">
        <v>2061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3"/>
        <v>2</v>
      </c>
      <c r="G544" s="7">
        <f t="shared" si="34"/>
        <v>2.5064935064935064E-2</v>
      </c>
      <c r="H544" t="s">
        <v>14</v>
      </c>
      <c r="I544">
        <v>49</v>
      </c>
      <c r="K544" t="s">
        <v>40</v>
      </c>
      <c r="L544" t="s">
        <v>41</v>
      </c>
      <c r="M544">
        <v>1453442400</v>
      </c>
      <c r="N544" s="8">
        <f t="shared" si="35"/>
        <v>42391.25</v>
      </c>
      <c r="O544">
        <v>1456034400</v>
      </c>
      <c r="P544" s="8">
        <f t="shared" si="36"/>
        <v>42421.25</v>
      </c>
      <c r="Q544" t="b">
        <v>0</v>
      </c>
      <c r="R544" t="b">
        <v>0</v>
      </c>
      <c r="S544" t="s">
        <v>60</v>
      </c>
      <c r="T544" t="s">
        <v>2035</v>
      </c>
      <c r="U544" t="s">
        <v>2045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3"/>
        <v>16</v>
      </c>
      <c r="G545" s="7">
        <f t="shared" si="34"/>
        <v>0.1632979976442874</v>
      </c>
      <c r="H545" t="s">
        <v>14</v>
      </c>
      <c r="I545">
        <v>180</v>
      </c>
      <c r="K545" t="s">
        <v>21</v>
      </c>
      <c r="L545" t="s">
        <v>22</v>
      </c>
      <c r="M545">
        <v>1378875600</v>
      </c>
      <c r="N545" s="8">
        <f t="shared" si="35"/>
        <v>41528.208333333336</v>
      </c>
      <c r="O545">
        <v>1380171600</v>
      </c>
      <c r="P545" s="8">
        <f t="shared" si="36"/>
        <v>41543.208333333336</v>
      </c>
      <c r="Q545" t="b">
        <v>0</v>
      </c>
      <c r="R545" t="b">
        <v>0</v>
      </c>
      <c r="S545" t="s">
        <v>89</v>
      </c>
      <c r="T545" t="s">
        <v>2050</v>
      </c>
      <c r="U545" t="s">
        <v>2051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3"/>
        <v>276</v>
      </c>
      <c r="G546" s="7">
        <f t="shared" si="34"/>
        <v>2.7650000000000001</v>
      </c>
      <c r="H546" t="s">
        <v>20</v>
      </c>
      <c r="I546">
        <v>84</v>
      </c>
      <c r="K546" t="s">
        <v>21</v>
      </c>
      <c r="L546" t="s">
        <v>22</v>
      </c>
      <c r="M546">
        <v>1452232800</v>
      </c>
      <c r="N546" s="8">
        <f t="shared" si="35"/>
        <v>42377.25</v>
      </c>
      <c r="O546">
        <v>1453356000</v>
      </c>
      <c r="P546" s="8">
        <f t="shared" si="36"/>
        <v>42390.25</v>
      </c>
      <c r="Q546" t="b">
        <v>0</v>
      </c>
      <c r="R546" t="b">
        <v>0</v>
      </c>
      <c r="S546" t="s">
        <v>23</v>
      </c>
      <c r="T546" t="s">
        <v>2035</v>
      </c>
      <c r="U546" t="s">
        <v>2036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3"/>
        <v>88</v>
      </c>
      <c r="G547" s="7">
        <f t="shared" si="34"/>
        <v>0.88803571428571426</v>
      </c>
      <c r="H547" t="s">
        <v>14</v>
      </c>
      <c r="I547">
        <v>2690</v>
      </c>
      <c r="K547" t="s">
        <v>21</v>
      </c>
      <c r="L547" t="s">
        <v>22</v>
      </c>
      <c r="M547">
        <v>1577253600</v>
      </c>
      <c r="N547" s="8">
        <f t="shared" si="35"/>
        <v>43824.25</v>
      </c>
      <c r="O547">
        <v>1578981600</v>
      </c>
      <c r="P547" s="8">
        <f t="shared" si="36"/>
        <v>43844.25</v>
      </c>
      <c r="Q547" t="b">
        <v>0</v>
      </c>
      <c r="R547" t="b">
        <v>0</v>
      </c>
      <c r="S547" t="s">
        <v>33</v>
      </c>
      <c r="T547" t="s">
        <v>2039</v>
      </c>
      <c r="U547" t="s">
        <v>2040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3"/>
        <v>163</v>
      </c>
      <c r="G548" s="7">
        <f t="shared" si="34"/>
        <v>1.6357142857142857</v>
      </c>
      <c r="H548" t="s">
        <v>20</v>
      </c>
      <c r="I548">
        <v>88</v>
      </c>
      <c r="K548" t="s">
        <v>21</v>
      </c>
      <c r="L548" t="s">
        <v>22</v>
      </c>
      <c r="M548">
        <v>1537160400</v>
      </c>
      <c r="N548" s="8">
        <f t="shared" si="35"/>
        <v>43360.208333333328</v>
      </c>
      <c r="O548">
        <v>1537419600</v>
      </c>
      <c r="P548" s="8">
        <f t="shared" si="36"/>
        <v>43363.208333333328</v>
      </c>
      <c r="Q548" t="b">
        <v>0</v>
      </c>
      <c r="R548" t="b">
        <v>1</v>
      </c>
      <c r="S548" t="s">
        <v>33</v>
      </c>
      <c r="T548" t="s">
        <v>2039</v>
      </c>
      <c r="U548" t="s">
        <v>2040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3"/>
        <v>969</v>
      </c>
      <c r="G549" s="7">
        <f t="shared" si="34"/>
        <v>9.69</v>
      </c>
      <c r="H549" t="s">
        <v>20</v>
      </c>
      <c r="I549">
        <v>156</v>
      </c>
      <c r="K549" t="s">
        <v>21</v>
      </c>
      <c r="L549" t="s">
        <v>22</v>
      </c>
      <c r="M549">
        <v>1422165600</v>
      </c>
      <c r="N549" s="8">
        <f t="shared" si="35"/>
        <v>42029.25</v>
      </c>
      <c r="O549">
        <v>1423202400</v>
      </c>
      <c r="P549" s="8">
        <f t="shared" si="36"/>
        <v>42041.25</v>
      </c>
      <c r="Q549" t="b">
        <v>0</v>
      </c>
      <c r="R549" t="b">
        <v>0</v>
      </c>
      <c r="S549" t="s">
        <v>53</v>
      </c>
      <c r="T549" t="s">
        <v>2041</v>
      </c>
      <c r="U549" t="s">
        <v>2044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3"/>
        <v>270</v>
      </c>
      <c r="G550" s="7">
        <f t="shared" si="34"/>
        <v>2.7091376701966716</v>
      </c>
      <c r="H550" t="s">
        <v>20</v>
      </c>
      <c r="I550">
        <v>2985</v>
      </c>
      <c r="K550" t="s">
        <v>21</v>
      </c>
      <c r="L550" t="s">
        <v>22</v>
      </c>
      <c r="M550">
        <v>1459486800</v>
      </c>
      <c r="N550" s="8">
        <f t="shared" si="35"/>
        <v>42461.208333333328</v>
      </c>
      <c r="O550">
        <v>1460610000</v>
      </c>
      <c r="P550" s="8">
        <f t="shared" si="36"/>
        <v>42474.208333333328</v>
      </c>
      <c r="Q550" t="b">
        <v>0</v>
      </c>
      <c r="R550" t="b">
        <v>0</v>
      </c>
      <c r="S550" t="s">
        <v>33</v>
      </c>
      <c r="T550" t="s">
        <v>2039</v>
      </c>
      <c r="U550" t="s">
        <v>2040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3"/>
        <v>284</v>
      </c>
      <c r="G551" s="7">
        <f t="shared" si="34"/>
        <v>2.8421355932203389</v>
      </c>
      <c r="H551" t="s">
        <v>20</v>
      </c>
      <c r="I551">
        <v>762</v>
      </c>
      <c r="K551" t="s">
        <v>21</v>
      </c>
      <c r="L551" t="s">
        <v>22</v>
      </c>
      <c r="M551">
        <v>1369717200</v>
      </c>
      <c r="N551" s="8">
        <f t="shared" si="35"/>
        <v>41422.208333333336</v>
      </c>
      <c r="O551">
        <v>1370494800</v>
      </c>
      <c r="P551" s="8">
        <f t="shared" si="36"/>
        <v>41431.208333333336</v>
      </c>
      <c r="Q551" t="b">
        <v>0</v>
      </c>
      <c r="R551" t="b">
        <v>0</v>
      </c>
      <c r="S551" t="s">
        <v>65</v>
      </c>
      <c r="T551" t="s">
        <v>2037</v>
      </c>
      <c r="U551" t="s">
        <v>2046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3"/>
        <v>4</v>
      </c>
      <c r="G552" s="7">
        <f t="shared" si="34"/>
        <v>0.04</v>
      </c>
      <c r="H552" t="s">
        <v>74</v>
      </c>
      <c r="I552">
        <v>1</v>
      </c>
      <c r="K552" t="s">
        <v>98</v>
      </c>
      <c r="L552" t="s">
        <v>99</v>
      </c>
      <c r="M552">
        <v>1330495200</v>
      </c>
      <c r="N552" s="8">
        <f t="shared" si="35"/>
        <v>40968.25</v>
      </c>
      <c r="O552">
        <v>1332306000</v>
      </c>
      <c r="P552" s="8">
        <f t="shared" si="36"/>
        <v>40989.208333333336</v>
      </c>
      <c r="Q552" t="b">
        <v>0</v>
      </c>
      <c r="R552" t="b">
        <v>0</v>
      </c>
      <c r="S552" t="s">
        <v>60</v>
      </c>
      <c r="T552" t="s">
        <v>2035</v>
      </c>
      <c r="U552" t="s">
        <v>2045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3"/>
        <v>58</v>
      </c>
      <c r="G553" s="7">
        <f t="shared" si="34"/>
        <v>0.58632981676846196</v>
      </c>
      <c r="H553" t="s">
        <v>14</v>
      </c>
      <c r="I553">
        <v>2779</v>
      </c>
      <c r="K553" t="s">
        <v>26</v>
      </c>
      <c r="L553" t="s">
        <v>27</v>
      </c>
      <c r="M553">
        <v>1419055200</v>
      </c>
      <c r="N553" s="8">
        <f t="shared" si="35"/>
        <v>41993.25</v>
      </c>
      <c r="O553">
        <v>1422511200</v>
      </c>
      <c r="P553" s="8">
        <f t="shared" si="36"/>
        <v>42033.25</v>
      </c>
      <c r="Q553" t="b">
        <v>0</v>
      </c>
      <c r="R553" t="b">
        <v>1</v>
      </c>
      <c r="S553" t="s">
        <v>28</v>
      </c>
      <c r="T553" t="s">
        <v>2037</v>
      </c>
      <c r="U553" t="s">
        <v>2038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3"/>
        <v>98</v>
      </c>
      <c r="G554" s="7">
        <f t="shared" si="34"/>
        <v>0.98511111111111116</v>
      </c>
      <c r="H554" t="s">
        <v>14</v>
      </c>
      <c r="I554">
        <v>92</v>
      </c>
      <c r="K554" t="s">
        <v>21</v>
      </c>
      <c r="L554" t="s">
        <v>22</v>
      </c>
      <c r="M554">
        <v>1480140000</v>
      </c>
      <c r="N554" s="8">
        <f t="shared" si="35"/>
        <v>42700.25</v>
      </c>
      <c r="O554">
        <v>1480312800</v>
      </c>
      <c r="P554" s="8">
        <f t="shared" si="36"/>
        <v>42702.25</v>
      </c>
      <c r="Q554" t="b">
        <v>0</v>
      </c>
      <c r="R554" t="b">
        <v>0</v>
      </c>
      <c r="S554" t="s">
        <v>33</v>
      </c>
      <c r="T554" t="s">
        <v>2039</v>
      </c>
      <c r="U554" t="s">
        <v>2040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3"/>
        <v>43</v>
      </c>
      <c r="G555" s="7">
        <f t="shared" si="34"/>
        <v>0.43975381008206332</v>
      </c>
      <c r="H555" t="s">
        <v>14</v>
      </c>
      <c r="I555">
        <v>1028</v>
      </c>
      <c r="K555" t="s">
        <v>21</v>
      </c>
      <c r="L555" t="s">
        <v>22</v>
      </c>
      <c r="M555">
        <v>1293948000</v>
      </c>
      <c r="N555" s="8">
        <f t="shared" si="35"/>
        <v>40545.25</v>
      </c>
      <c r="O555">
        <v>1294034400</v>
      </c>
      <c r="P555" s="8">
        <f t="shared" si="36"/>
        <v>40546.25</v>
      </c>
      <c r="Q555" t="b">
        <v>0</v>
      </c>
      <c r="R555" t="b">
        <v>0</v>
      </c>
      <c r="S555" t="s">
        <v>23</v>
      </c>
      <c r="T555" t="s">
        <v>2035</v>
      </c>
      <c r="U555" t="s">
        <v>2036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3"/>
        <v>151</v>
      </c>
      <c r="G556" s="7">
        <f t="shared" si="34"/>
        <v>1.5166315789473683</v>
      </c>
      <c r="H556" t="s">
        <v>20</v>
      </c>
      <c r="I556">
        <v>554</v>
      </c>
      <c r="K556" t="s">
        <v>15</v>
      </c>
      <c r="L556" t="s">
        <v>16</v>
      </c>
      <c r="M556">
        <v>1482127200</v>
      </c>
      <c r="N556" s="8">
        <f t="shared" si="35"/>
        <v>42723.25</v>
      </c>
      <c r="O556">
        <v>1482645600</v>
      </c>
      <c r="P556" s="8">
        <f t="shared" si="36"/>
        <v>42729.25</v>
      </c>
      <c r="Q556" t="b">
        <v>0</v>
      </c>
      <c r="R556" t="b">
        <v>0</v>
      </c>
      <c r="S556" t="s">
        <v>60</v>
      </c>
      <c r="T556" t="s">
        <v>2035</v>
      </c>
      <c r="U556" t="s">
        <v>2045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3"/>
        <v>223</v>
      </c>
      <c r="G557" s="7">
        <f t="shared" si="34"/>
        <v>2.2363492063492063</v>
      </c>
      <c r="H557" t="s">
        <v>20</v>
      </c>
      <c r="I557">
        <v>135</v>
      </c>
      <c r="K557" t="s">
        <v>36</v>
      </c>
      <c r="L557" t="s">
        <v>37</v>
      </c>
      <c r="M557">
        <v>1396414800</v>
      </c>
      <c r="N557" s="8">
        <f t="shared" si="35"/>
        <v>41731.208333333336</v>
      </c>
      <c r="O557">
        <v>1399093200</v>
      </c>
      <c r="P557" s="8">
        <f t="shared" si="36"/>
        <v>41762.208333333336</v>
      </c>
      <c r="Q557" t="b">
        <v>0</v>
      </c>
      <c r="R557" t="b">
        <v>0</v>
      </c>
      <c r="S557" t="s">
        <v>23</v>
      </c>
      <c r="T557" t="s">
        <v>2035</v>
      </c>
      <c r="U557" t="s">
        <v>2036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3"/>
        <v>239</v>
      </c>
      <c r="G558" s="7">
        <f t="shared" si="34"/>
        <v>2.3975</v>
      </c>
      <c r="H558" t="s">
        <v>20</v>
      </c>
      <c r="I558">
        <v>122</v>
      </c>
      <c r="K558" t="s">
        <v>21</v>
      </c>
      <c r="L558" t="s">
        <v>22</v>
      </c>
      <c r="M558">
        <v>1315285200</v>
      </c>
      <c r="N558" s="8">
        <f t="shared" si="35"/>
        <v>40792.208333333336</v>
      </c>
      <c r="O558">
        <v>1315890000</v>
      </c>
      <c r="P558" s="8">
        <f t="shared" si="36"/>
        <v>40799.208333333336</v>
      </c>
      <c r="Q558" t="b">
        <v>0</v>
      </c>
      <c r="R558" t="b">
        <v>1</v>
      </c>
      <c r="S558" t="s">
        <v>206</v>
      </c>
      <c r="T558" t="s">
        <v>2047</v>
      </c>
      <c r="U558" t="s">
        <v>2059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3"/>
        <v>199</v>
      </c>
      <c r="G559" s="7">
        <f t="shared" si="34"/>
        <v>1.9933333333333334</v>
      </c>
      <c r="H559" t="s">
        <v>20</v>
      </c>
      <c r="I559">
        <v>221</v>
      </c>
      <c r="K559" t="s">
        <v>21</v>
      </c>
      <c r="L559" t="s">
        <v>22</v>
      </c>
      <c r="M559">
        <v>1443762000</v>
      </c>
      <c r="N559" s="8">
        <f t="shared" si="35"/>
        <v>42279.208333333328</v>
      </c>
      <c r="O559">
        <v>1444021200</v>
      </c>
      <c r="P559" s="8">
        <f t="shared" si="36"/>
        <v>42282.208333333328</v>
      </c>
      <c r="Q559" t="b">
        <v>0</v>
      </c>
      <c r="R559" t="b">
        <v>1</v>
      </c>
      <c r="S559" t="s">
        <v>474</v>
      </c>
      <c r="T559" t="s">
        <v>2041</v>
      </c>
      <c r="U559" t="s">
        <v>2063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3"/>
        <v>137</v>
      </c>
      <c r="G560" s="7">
        <f t="shared" si="34"/>
        <v>1.373448275862069</v>
      </c>
      <c r="H560" t="s">
        <v>20</v>
      </c>
      <c r="I560">
        <v>126</v>
      </c>
      <c r="K560" t="s">
        <v>21</v>
      </c>
      <c r="L560" t="s">
        <v>22</v>
      </c>
      <c r="M560">
        <v>1456293600</v>
      </c>
      <c r="N560" s="8">
        <f t="shared" si="35"/>
        <v>42424.25</v>
      </c>
      <c r="O560">
        <v>1460005200</v>
      </c>
      <c r="P560" s="8">
        <f t="shared" si="36"/>
        <v>42467.208333333328</v>
      </c>
      <c r="Q560" t="b">
        <v>0</v>
      </c>
      <c r="R560" t="b">
        <v>0</v>
      </c>
      <c r="S560" t="s">
        <v>33</v>
      </c>
      <c r="T560" t="s">
        <v>2039</v>
      </c>
      <c r="U560" t="s">
        <v>2040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3"/>
        <v>100</v>
      </c>
      <c r="G561" s="7">
        <f t="shared" si="34"/>
        <v>1.009696106362773</v>
      </c>
      <c r="H561" t="s">
        <v>20</v>
      </c>
      <c r="I561">
        <v>1022</v>
      </c>
      <c r="K561" t="s">
        <v>21</v>
      </c>
      <c r="L561" t="s">
        <v>22</v>
      </c>
      <c r="M561">
        <v>1470114000</v>
      </c>
      <c r="N561" s="8">
        <f t="shared" si="35"/>
        <v>42584.208333333328</v>
      </c>
      <c r="O561">
        <v>1470718800</v>
      </c>
      <c r="P561" s="8">
        <f t="shared" si="36"/>
        <v>42591.208333333328</v>
      </c>
      <c r="Q561" t="b">
        <v>0</v>
      </c>
      <c r="R561" t="b">
        <v>0</v>
      </c>
      <c r="S561" t="s">
        <v>33</v>
      </c>
      <c r="T561" t="s">
        <v>2039</v>
      </c>
      <c r="U561" t="s">
        <v>2040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3"/>
        <v>794</v>
      </c>
      <c r="G562" s="7">
        <f t="shared" si="34"/>
        <v>7.9416000000000002</v>
      </c>
      <c r="H562" t="s">
        <v>20</v>
      </c>
      <c r="I562">
        <v>3177</v>
      </c>
      <c r="K562" t="s">
        <v>21</v>
      </c>
      <c r="L562" t="s">
        <v>22</v>
      </c>
      <c r="M562">
        <v>1321596000</v>
      </c>
      <c r="N562" s="8">
        <f t="shared" si="35"/>
        <v>40865.25</v>
      </c>
      <c r="O562">
        <v>1325052000</v>
      </c>
      <c r="P562" s="8">
        <f t="shared" si="36"/>
        <v>40905.25</v>
      </c>
      <c r="Q562" t="b">
        <v>0</v>
      </c>
      <c r="R562" t="b">
        <v>0</v>
      </c>
      <c r="S562" t="s">
        <v>71</v>
      </c>
      <c r="T562" t="s">
        <v>2041</v>
      </c>
      <c r="U562" t="s">
        <v>2049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3"/>
        <v>369</v>
      </c>
      <c r="G563" s="7">
        <f t="shared" si="34"/>
        <v>3.6970000000000001</v>
      </c>
      <c r="H563" t="s">
        <v>20</v>
      </c>
      <c r="I563">
        <v>198</v>
      </c>
      <c r="K563" t="s">
        <v>98</v>
      </c>
      <c r="L563" t="s">
        <v>99</v>
      </c>
      <c r="M563">
        <v>1318827600</v>
      </c>
      <c r="N563" s="8">
        <f t="shared" si="35"/>
        <v>40833.208333333336</v>
      </c>
      <c r="O563">
        <v>1319000400</v>
      </c>
      <c r="P563" s="8">
        <f t="shared" si="36"/>
        <v>40835.208333333336</v>
      </c>
      <c r="Q563" t="b">
        <v>0</v>
      </c>
      <c r="R563" t="b">
        <v>0</v>
      </c>
      <c r="S563" t="s">
        <v>33</v>
      </c>
      <c r="T563" t="s">
        <v>2039</v>
      </c>
      <c r="U563" t="s">
        <v>2040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3"/>
        <v>12</v>
      </c>
      <c r="G564" s="7">
        <f t="shared" si="34"/>
        <v>0.12818181818181817</v>
      </c>
      <c r="H564" t="s">
        <v>14</v>
      </c>
      <c r="I564">
        <v>26</v>
      </c>
      <c r="K564" t="s">
        <v>98</v>
      </c>
      <c r="L564" t="s">
        <v>99</v>
      </c>
      <c r="M564">
        <v>1552366800</v>
      </c>
      <c r="N564" s="8">
        <f t="shared" si="35"/>
        <v>43536.208333333328</v>
      </c>
      <c r="O564">
        <v>1552539600</v>
      </c>
      <c r="P564" s="8">
        <f t="shared" si="36"/>
        <v>43538.208333333328</v>
      </c>
      <c r="Q564" t="b">
        <v>0</v>
      </c>
      <c r="R564" t="b">
        <v>0</v>
      </c>
      <c r="S564" t="s">
        <v>23</v>
      </c>
      <c r="T564" t="s">
        <v>2035</v>
      </c>
      <c r="U564" t="s">
        <v>2036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3"/>
        <v>138</v>
      </c>
      <c r="G565" s="7">
        <f t="shared" si="34"/>
        <v>1.3802702702702703</v>
      </c>
      <c r="H565" t="s">
        <v>20</v>
      </c>
      <c r="I565">
        <v>85</v>
      </c>
      <c r="K565" t="s">
        <v>26</v>
      </c>
      <c r="L565" t="s">
        <v>27</v>
      </c>
      <c r="M565">
        <v>1542088800</v>
      </c>
      <c r="N565" s="8">
        <f t="shared" si="35"/>
        <v>43417.25</v>
      </c>
      <c r="O565">
        <v>1543816800</v>
      </c>
      <c r="P565" s="8">
        <f t="shared" si="36"/>
        <v>43437.25</v>
      </c>
      <c r="Q565" t="b">
        <v>0</v>
      </c>
      <c r="R565" t="b">
        <v>0</v>
      </c>
      <c r="S565" t="s">
        <v>42</v>
      </c>
      <c r="T565" t="s">
        <v>2041</v>
      </c>
      <c r="U565" t="s">
        <v>2042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3"/>
        <v>83</v>
      </c>
      <c r="G566" s="7">
        <f t="shared" si="34"/>
        <v>0.83813278008298753</v>
      </c>
      <c r="H566" t="s">
        <v>14</v>
      </c>
      <c r="I566">
        <v>1790</v>
      </c>
      <c r="K566" t="s">
        <v>21</v>
      </c>
      <c r="L566" t="s">
        <v>22</v>
      </c>
      <c r="M566">
        <v>1426395600</v>
      </c>
      <c r="N566" s="8">
        <f t="shared" si="35"/>
        <v>42078.208333333328</v>
      </c>
      <c r="O566">
        <v>1427086800</v>
      </c>
      <c r="P566" s="8">
        <f t="shared" si="36"/>
        <v>42086.208333333328</v>
      </c>
      <c r="Q566" t="b">
        <v>0</v>
      </c>
      <c r="R566" t="b">
        <v>0</v>
      </c>
      <c r="S566" t="s">
        <v>33</v>
      </c>
      <c r="T566" t="s">
        <v>2039</v>
      </c>
      <c r="U566" t="s">
        <v>2040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3"/>
        <v>204</v>
      </c>
      <c r="G567" s="7">
        <f t="shared" si="34"/>
        <v>2.0460063224446787</v>
      </c>
      <c r="H567" t="s">
        <v>20</v>
      </c>
      <c r="I567">
        <v>3596</v>
      </c>
      <c r="K567" t="s">
        <v>21</v>
      </c>
      <c r="L567" t="s">
        <v>22</v>
      </c>
      <c r="M567">
        <v>1321336800</v>
      </c>
      <c r="N567" s="8">
        <f t="shared" si="35"/>
        <v>40862.25</v>
      </c>
      <c r="O567">
        <v>1323064800</v>
      </c>
      <c r="P567" s="8">
        <f t="shared" si="36"/>
        <v>40882.25</v>
      </c>
      <c r="Q567" t="b">
        <v>0</v>
      </c>
      <c r="R567" t="b">
        <v>0</v>
      </c>
      <c r="S567" t="s">
        <v>33</v>
      </c>
      <c r="T567" t="s">
        <v>2039</v>
      </c>
      <c r="U567" t="s">
        <v>2040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3"/>
        <v>44</v>
      </c>
      <c r="G568" s="7">
        <f t="shared" si="34"/>
        <v>0.44344086021505374</v>
      </c>
      <c r="H568" t="s">
        <v>14</v>
      </c>
      <c r="I568">
        <v>37</v>
      </c>
      <c r="K568" t="s">
        <v>21</v>
      </c>
      <c r="L568" t="s">
        <v>22</v>
      </c>
      <c r="M568">
        <v>1456293600</v>
      </c>
      <c r="N568" s="8">
        <f t="shared" si="35"/>
        <v>42424.25</v>
      </c>
      <c r="O568">
        <v>1458277200</v>
      </c>
      <c r="P568" s="8">
        <f t="shared" si="36"/>
        <v>42447.208333333328</v>
      </c>
      <c r="Q568" t="b">
        <v>0</v>
      </c>
      <c r="R568" t="b">
        <v>1</v>
      </c>
      <c r="S568" t="s">
        <v>50</v>
      </c>
      <c r="T568" t="s">
        <v>2035</v>
      </c>
      <c r="U568" t="s">
        <v>2043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3"/>
        <v>218</v>
      </c>
      <c r="G569" s="7">
        <f t="shared" si="34"/>
        <v>2.1860294117647059</v>
      </c>
      <c r="H569" t="s">
        <v>20</v>
      </c>
      <c r="I569">
        <v>244</v>
      </c>
      <c r="K569" t="s">
        <v>21</v>
      </c>
      <c r="L569" t="s">
        <v>22</v>
      </c>
      <c r="M569">
        <v>1404968400</v>
      </c>
      <c r="N569" s="8">
        <f t="shared" si="35"/>
        <v>41830.208333333336</v>
      </c>
      <c r="O569">
        <v>1405141200</v>
      </c>
      <c r="P569" s="8">
        <f t="shared" si="36"/>
        <v>41832.208333333336</v>
      </c>
      <c r="Q569" t="b">
        <v>0</v>
      </c>
      <c r="R569" t="b">
        <v>0</v>
      </c>
      <c r="S569" t="s">
        <v>23</v>
      </c>
      <c r="T569" t="s">
        <v>2035</v>
      </c>
      <c r="U569" t="s">
        <v>2036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3"/>
        <v>186</v>
      </c>
      <c r="G570" s="7">
        <f t="shared" si="34"/>
        <v>1.8603314917127072</v>
      </c>
      <c r="H570" t="s">
        <v>20</v>
      </c>
      <c r="I570">
        <v>5180</v>
      </c>
      <c r="K570" t="s">
        <v>21</v>
      </c>
      <c r="L570" t="s">
        <v>22</v>
      </c>
      <c r="M570">
        <v>1279170000</v>
      </c>
      <c r="N570" s="8">
        <f t="shared" si="35"/>
        <v>40374.208333333336</v>
      </c>
      <c r="O570">
        <v>1283058000</v>
      </c>
      <c r="P570" s="8">
        <f t="shared" si="36"/>
        <v>40419.208333333336</v>
      </c>
      <c r="Q570" t="b">
        <v>0</v>
      </c>
      <c r="R570" t="b">
        <v>0</v>
      </c>
      <c r="S570" t="s">
        <v>33</v>
      </c>
      <c r="T570" t="s">
        <v>2039</v>
      </c>
      <c r="U570" t="s">
        <v>2040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3"/>
        <v>237</v>
      </c>
      <c r="G571" s="7">
        <f t="shared" si="34"/>
        <v>2.3733830845771142</v>
      </c>
      <c r="H571" t="s">
        <v>20</v>
      </c>
      <c r="I571">
        <v>589</v>
      </c>
      <c r="K571" t="s">
        <v>107</v>
      </c>
      <c r="L571" t="s">
        <v>108</v>
      </c>
      <c r="M571">
        <v>1294725600</v>
      </c>
      <c r="N571" s="8">
        <f t="shared" si="35"/>
        <v>40554.25</v>
      </c>
      <c r="O571">
        <v>1295762400</v>
      </c>
      <c r="P571" s="8">
        <f t="shared" si="36"/>
        <v>40566.25</v>
      </c>
      <c r="Q571" t="b">
        <v>0</v>
      </c>
      <c r="R571" t="b">
        <v>0</v>
      </c>
      <c r="S571" t="s">
        <v>71</v>
      </c>
      <c r="T571" t="s">
        <v>2041</v>
      </c>
      <c r="U571" t="s">
        <v>2049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3"/>
        <v>305</v>
      </c>
      <c r="G572" s="7">
        <f t="shared" si="34"/>
        <v>3.0565384615384614</v>
      </c>
      <c r="H572" t="s">
        <v>20</v>
      </c>
      <c r="I572">
        <v>2725</v>
      </c>
      <c r="K572" t="s">
        <v>21</v>
      </c>
      <c r="L572" t="s">
        <v>22</v>
      </c>
      <c r="M572">
        <v>1419055200</v>
      </c>
      <c r="N572" s="8">
        <f t="shared" si="35"/>
        <v>41993.25</v>
      </c>
      <c r="O572">
        <v>1419573600</v>
      </c>
      <c r="P572" s="8">
        <f t="shared" si="36"/>
        <v>41999.25</v>
      </c>
      <c r="Q572" t="b">
        <v>0</v>
      </c>
      <c r="R572" t="b">
        <v>1</v>
      </c>
      <c r="S572" t="s">
        <v>23</v>
      </c>
      <c r="T572" t="s">
        <v>2035</v>
      </c>
      <c r="U572" t="s">
        <v>2036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3"/>
        <v>94</v>
      </c>
      <c r="G573" s="7">
        <f t="shared" si="34"/>
        <v>0.94142857142857139</v>
      </c>
      <c r="H573" t="s">
        <v>14</v>
      </c>
      <c r="I573">
        <v>35</v>
      </c>
      <c r="K573" t="s">
        <v>107</v>
      </c>
      <c r="L573" t="s">
        <v>108</v>
      </c>
      <c r="M573">
        <v>1434690000</v>
      </c>
      <c r="N573" s="8">
        <f t="shared" si="35"/>
        <v>42174.208333333328</v>
      </c>
      <c r="O573">
        <v>1438750800</v>
      </c>
      <c r="P573" s="8">
        <f t="shared" si="36"/>
        <v>42221.208333333328</v>
      </c>
      <c r="Q573" t="b">
        <v>0</v>
      </c>
      <c r="R573" t="b">
        <v>0</v>
      </c>
      <c r="S573" t="s">
        <v>100</v>
      </c>
      <c r="T573" t="s">
        <v>2041</v>
      </c>
      <c r="U573" t="s">
        <v>2052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3"/>
        <v>54</v>
      </c>
      <c r="G574" s="7">
        <f t="shared" si="34"/>
        <v>0.54400000000000004</v>
      </c>
      <c r="H574" t="s">
        <v>74</v>
      </c>
      <c r="I574">
        <v>94</v>
      </c>
      <c r="K574" t="s">
        <v>21</v>
      </c>
      <c r="L574" t="s">
        <v>22</v>
      </c>
      <c r="M574">
        <v>1443416400</v>
      </c>
      <c r="N574" s="8">
        <f t="shared" si="35"/>
        <v>42275.208333333328</v>
      </c>
      <c r="O574">
        <v>1444798800</v>
      </c>
      <c r="P574" s="8">
        <f t="shared" si="36"/>
        <v>42291.208333333328</v>
      </c>
      <c r="Q574" t="b">
        <v>0</v>
      </c>
      <c r="R574" t="b">
        <v>1</v>
      </c>
      <c r="S574" t="s">
        <v>23</v>
      </c>
      <c r="T574" t="s">
        <v>2035</v>
      </c>
      <c r="U574" t="s">
        <v>2036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3"/>
        <v>111</v>
      </c>
      <c r="G575" s="7">
        <f t="shared" si="34"/>
        <v>1.1188059701492536</v>
      </c>
      <c r="H575" t="s">
        <v>20</v>
      </c>
      <c r="I575">
        <v>300</v>
      </c>
      <c r="K575" t="s">
        <v>21</v>
      </c>
      <c r="L575" t="s">
        <v>22</v>
      </c>
      <c r="M575">
        <v>1399006800</v>
      </c>
      <c r="N575" s="8">
        <f t="shared" si="35"/>
        <v>41761.208333333336</v>
      </c>
      <c r="O575">
        <v>1399179600</v>
      </c>
      <c r="P575" s="8">
        <f t="shared" si="36"/>
        <v>41763.208333333336</v>
      </c>
      <c r="Q575" t="b">
        <v>0</v>
      </c>
      <c r="R575" t="b">
        <v>0</v>
      </c>
      <c r="S575" t="s">
        <v>1029</v>
      </c>
      <c r="T575" t="s">
        <v>2064</v>
      </c>
      <c r="U575" t="s">
        <v>2065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3"/>
        <v>369</v>
      </c>
      <c r="G576" s="7">
        <f t="shared" si="34"/>
        <v>3.6914814814814814</v>
      </c>
      <c r="H576" t="s">
        <v>20</v>
      </c>
      <c r="I576">
        <v>144</v>
      </c>
      <c r="K576" t="s">
        <v>21</v>
      </c>
      <c r="L576" t="s">
        <v>22</v>
      </c>
      <c r="M576">
        <v>1575698400</v>
      </c>
      <c r="N576" s="8">
        <f t="shared" si="35"/>
        <v>43806.25</v>
      </c>
      <c r="O576">
        <v>1576562400</v>
      </c>
      <c r="P576" s="8">
        <f t="shared" si="36"/>
        <v>43816.25</v>
      </c>
      <c r="Q576" t="b">
        <v>0</v>
      </c>
      <c r="R576" t="b">
        <v>1</v>
      </c>
      <c r="S576" t="s">
        <v>17</v>
      </c>
      <c r="T576" t="s">
        <v>2033</v>
      </c>
      <c r="U576" t="s">
        <v>2034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3"/>
        <v>62</v>
      </c>
      <c r="G577" s="7">
        <f t="shared" si="34"/>
        <v>0.62930372148859548</v>
      </c>
      <c r="H577" t="s">
        <v>14</v>
      </c>
      <c r="I577">
        <v>558</v>
      </c>
      <c r="K577" t="s">
        <v>21</v>
      </c>
      <c r="L577" t="s">
        <v>22</v>
      </c>
      <c r="M577">
        <v>1400562000</v>
      </c>
      <c r="N577" s="8">
        <f t="shared" si="35"/>
        <v>41779.208333333336</v>
      </c>
      <c r="O577">
        <v>1400821200</v>
      </c>
      <c r="P577" s="8">
        <f t="shared" si="36"/>
        <v>41782.208333333336</v>
      </c>
      <c r="Q577" t="b">
        <v>0</v>
      </c>
      <c r="R577" t="b">
        <v>1</v>
      </c>
      <c r="S577" t="s">
        <v>33</v>
      </c>
      <c r="T577" t="s">
        <v>2039</v>
      </c>
      <c r="U577" t="s">
        <v>2040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ref="F578:F641" si="37">INT(G578*100)</f>
        <v>64</v>
      </c>
      <c r="G578" s="7">
        <f t="shared" si="34"/>
        <v>0.6492783505154639</v>
      </c>
      <c r="H578" t="s">
        <v>14</v>
      </c>
      <c r="I578">
        <v>64</v>
      </c>
      <c r="K578" t="s">
        <v>21</v>
      </c>
      <c r="L578" t="s">
        <v>22</v>
      </c>
      <c r="M578">
        <v>1509512400</v>
      </c>
      <c r="N578" s="8">
        <f t="shared" si="35"/>
        <v>43040.208333333328</v>
      </c>
      <c r="O578">
        <v>1510984800</v>
      </c>
      <c r="P578" s="8">
        <f t="shared" si="36"/>
        <v>43057.25</v>
      </c>
      <c r="Q578" t="b">
        <v>0</v>
      </c>
      <c r="R578" t="b">
        <v>0</v>
      </c>
      <c r="S578" t="s">
        <v>33</v>
      </c>
      <c r="T578" t="s">
        <v>2039</v>
      </c>
      <c r="U578" t="s">
        <v>2040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7"/>
        <v>18</v>
      </c>
      <c r="G579" s="7">
        <f t="shared" ref="G579:G642" si="38">E579/D579</f>
        <v>0.18853658536585366</v>
      </c>
      <c r="H579" t="s">
        <v>74</v>
      </c>
      <c r="I579">
        <v>37</v>
      </c>
      <c r="K579" t="s">
        <v>21</v>
      </c>
      <c r="L579" t="s">
        <v>22</v>
      </c>
      <c r="M579">
        <v>1299823200</v>
      </c>
      <c r="N579" s="8">
        <f t="shared" ref="N579:N642" si="39">(((M579/60)/60)/24)+DATE(1970,1,1)</f>
        <v>40613.25</v>
      </c>
      <c r="O579">
        <v>1302066000</v>
      </c>
      <c r="P579" s="8">
        <f t="shared" ref="P579:P642" si="40">(((O579/60)/60)/24+DATE(1970,1,1))</f>
        <v>40639.208333333336</v>
      </c>
      <c r="Q579" t="b">
        <v>0</v>
      </c>
      <c r="R579" t="b">
        <v>0</v>
      </c>
      <c r="S579" t="s">
        <v>159</v>
      </c>
      <c r="T579" t="s">
        <v>2035</v>
      </c>
      <c r="U579" t="s">
        <v>2058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7"/>
        <v>16</v>
      </c>
      <c r="G580" s="7">
        <f t="shared" si="38"/>
        <v>0.1675440414507772</v>
      </c>
      <c r="H580" t="s">
        <v>14</v>
      </c>
      <c r="I580">
        <v>245</v>
      </c>
      <c r="K580" t="s">
        <v>21</v>
      </c>
      <c r="L580" t="s">
        <v>22</v>
      </c>
      <c r="M580">
        <v>1322719200</v>
      </c>
      <c r="N580" s="8">
        <f t="shared" si="39"/>
        <v>40878.25</v>
      </c>
      <c r="O580">
        <v>1322978400</v>
      </c>
      <c r="P580" s="8">
        <f t="shared" si="40"/>
        <v>40881.25</v>
      </c>
      <c r="Q580" t="b">
        <v>0</v>
      </c>
      <c r="R580" t="b">
        <v>0</v>
      </c>
      <c r="S580" t="s">
        <v>474</v>
      </c>
      <c r="T580" t="s">
        <v>2041</v>
      </c>
      <c r="U580" t="s">
        <v>2063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7"/>
        <v>101</v>
      </c>
      <c r="G581" s="7">
        <f t="shared" si="38"/>
        <v>1.0111290322580646</v>
      </c>
      <c r="H581" t="s">
        <v>20</v>
      </c>
      <c r="I581">
        <v>87</v>
      </c>
      <c r="K581" t="s">
        <v>21</v>
      </c>
      <c r="L581" t="s">
        <v>22</v>
      </c>
      <c r="M581">
        <v>1312693200</v>
      </c>
      <c r="N581" s="8">
        <f t="shared" si="39"/>
        <v>40762.208333333336</v>
      </c>
      <c r="O581">
        <v>1313730000</v>
      </c>
      <c r="P581" s="8">
        <f t="shared" si="40"/>
        <v>40774.208333333336</v>
      </c>
      <c r="Q581" t="b">
        <v>0</v>
      </c>
      <c r="R581" t="b">
        <v>0</v>
      </c>
      <c r="S581" t="s">
        <v>159</v>
      </c>
      <c r="T581" t="s">
        <v>2035</v>
      </c>
      <c r="U581" t="s">
        <v>2058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7"/>
        <v>341</v>
      </c>
      <c r="G582" s="7">
        <f t="shared" si="38"/>
        <v>3.4150228310502282</v>
      </c>
      <c r="H582" t="s">
        <v>20</v>
      </c>
      <c r="I582">
        <v>3116</v>
      </c>
      <c r="K582" t="s">
        <v>21</v>
      </c>
      <c r="L582" t="s">
        <v>22</v>
      </c>
      <c r="M582">
        <v>1393394400</v>
      </c>
      <c r="N582" s="8">
        <f t="shared" si="39"/>
        <v>41696.25</v>
      </c>
      <c r="O582">
        <v>1394085600</v>
      </c>
      <c r="P582" s="8">
        <f t="shared" si="40"/>
        <v>41704.25</v>
      </c>
      <c r="Q582" t="b">
        <v>0</v>
      </c>
      <c r="R582" t="b">
        <v>0</v>
      </c>
      <c r="S582" t="s">
        <v>33</v>
      </c>
      <c r="T582" t="s">
        <v>2039</v>
      </c>
      <c r="U582" t="s">
        <v>2040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7"/>
        <v>64</v>
      </c>
      <c r="G583" s="7">
        <f t="shared" si="38"/>
        <v>0.64016666666666666</v>
      </c>
      <c r="H583" t="s">
        <v>14</v>
      </c>
      <c r="I583">
        <v>71</v>
      </c>
      <c r="K583" t="s">
        <v>21</v>
      </c>
      <c r="L583" t="s">
        <v>22</v>
      </c>
      <c r="M583">
        <v>1304053200</v>
      </c>
      <c r="N583" s="8">
        <f t="shared" si="39"/>
        <v>40662.208333333336</v>
      </c>
      <c r="O583">
        <v>1305349200</v>
      </c>
      <c r="P583" s="8">
        <f t="shared" si="40"/>
        <v>40677.208333333336</v>
      </c>
      <c r="Q583" t="b">
        <v>0</v>
      </c>
      <c r="R583" t="b">
        <v>0</v>
      </c>
      <c r="S583" t="s">
        <v>28</v>
      </c>
      <c r="T583" t="s">
        <v>2037</v>
      </c>
      <c r="U583" t="s">
        <v>2038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7"/>
        <v>52</v>
      </c>
      <c r="G584" s="7">
        <f t="shared" si="38"/>
        <v>0.5208045977011494</v>
      </c>
      <c r="H584" t="s">
        <v>14</v>
      </c>
      <c r="I584">
        <v>42</v>
      </c>
      <c r="K584" t="s">
        <v>21</v>
      </c>
      <c r="L584" t="s">
        <v>22</v>
      </c>
      <c r="M584">
        <v>1433912400</v>
      </c>
      <c r="N584" s="8">
        <f t="shared" si="39"/>
        <v>42165.208333333328</v>
      </c>
      <c r="O584">
        <v>1434344400</v>
      </c>
      <c r="P584" s="8">
        <f t="shared" si="40"/>
        <v>42170.208333333328</v>
      </c>
      <c r="Q584" t="b">
        <v>0</v>
      </c>
      <c r="R584" t="b">
        <v>1</v>
      </c>
      <c r="S584" t="s">
        <v>89</v>
      </c>
      <c r="T584" t="s">
        <v>2050</v>
      </c>
      <c r="U584" t="s">
        <v>2051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7"/>
        <v>322</v>
      </c>
      <c r="G585" s="7">
        <f t="shared" si="38"/>
        <v>3.2240211640211642</v>
      </c>
      <c r="H585" t="s">
        <v>20</v>
      </c>
      <c r="I585">
        <v>909</v>
      </c>
      <c r="K585" t="s">
        <v>21</v>
      </c>
      <c r="L585" t="s">
        <v>22</v>
      </c>
      <c r="M585">
        <v>1329717600</v>
      </c>
      <c r="N585" s="8">
        <f t="shared" si="39"/>
        <v>40959.25</v>
      </c>
      <c r="O585">
        <v>1331186400</v>
      </c>
      <c r="P585" s="8">
        <f t="shared" si="40"/>
        <v>40976.25</v>
      </c>
      <c r="Q585" t="b">
        <v>0</v>
      </c>
      <c r="R585" t="b">
        <v>0</v>
      </c>
      <c r="S585" t="s">
        <v>42</v>
      </c>
      <c r="T585" t="s">
        <v>2041</v>
      </c>
      <c r="U585" t="s">
        <v>2042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7"/>
        <v>119</v>
      </c>
      <c r="G586" s="7">
        <f t="shared" si="38"/>
        <v>1.1950810185185186</v>
      </c>
      <c r="H586" t="s">
        <v>20</v>
      </c>
      <c r="I586">
        <v>1613</v>
      </c>
      <c r="K586" t="s">
        <v>21</v>
      </c>
      <c r="L586" t="s">
        <v>22</v>
      </c>
      <c r="M586">
        <v>1335330000</v>
      </c>
      <c r="N586" s="8">
        <f t="shared" si="39"/>
        <v>41024.208333333336</v>
      </c>
      <c r="O586">
        <v>1336539600</v>
      </c>
      <c r="P586" s="8">
        <f t="shared" si="40"/>
        <v>41038.208333333336</v>
      </c>
      <c r="Q586" t="b">
        <v>0</v>
      </c>
      <c r="R586" t="b">
        <v>0</v>
      </c>
      <c r="S586" t="s">
        <v>28</v>
      </c>
      <c r="T586" t="s">
        <v>2037</v>
      </c>
      <c r="U586" t="s">
        <v>2038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7"/>
        <v>146</v>
      </c>
      <c r="G587" s="7">
        <f t="shared" si="38"/>
        <v>1.4679775280898877</v>
      </c>
      <c r="H587" t="s">
        <v>20</v>
      </c>
      <c r="I587">
        <v>136</v>
      </c>
      <c r="K587" t="s">
        <v>21</v>
      </c>
      <c r="L587" t="s">
        <v>22</v>
      </c>
      <c r="M587">
        <v>1268888400</v>
      </c>
      <c r="N587" s="8">
        <f t="shared" si="39"/>
        <v>40255.208333333336</v>
      </c>
      <c r="O587">
        <v>1269752400</v>
      </c>
      <c r="P587" s="8">
        <f t="shared" si="40"/>
        <v>40265.208333333336</v>
      </c>
      <c r="Q587" t="b">
        <v>0</v>
      </c>
      <c r="R587" t="b">
        <v>0</v>
      </c>
      <c r="S587" t="s">
        <v>206</v>
      </c>
      <c r="T587" t="s">
        <v>2047</v>
      </c>
      <c r="U587" t="s">
        <v>2059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7"/>
        <v>950</v>
      </c>
      <c r="G588" s="7">
        <f t="shared" si="38"/>
        <v>9.5057142857142853</v>
      </c>
      <c r="H588" t="s">
        <v>20</v>
      </c>
      <c r="I588">
        <v>130</v>
      </c>
      <c r="K588" t="s">
        <v>21</v>
      </c>
      <c r="L588" t="s">
        <v>22</v>
      </c>
      <c r="M588">
        <v>1289973600</v>
      </c>
      <c r="N588" s="8">
        <f t="shared" si="39"/>
        <v>40499.25</v>
      </c>
      <c r="O588">
        <v>1291615200</v>
      </c>
      <c r="P588" s="8">
        <f t="shared" si="40"/>
        <v>40518.25</v>
      </c>
      <c r="Q588" t="b">
        <v>0</v>
      </c>
      <c r="R588" t="b">
        <v>0</v>
      </c>
      <c r="S588" t="s">
        <v>23</v>
      </c>
      <c r="T588" t="s">
        <v>2035</v>
      </c>
      <c r="U588" t="s">
        <v>2036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7"/>
        <v>72</v>
      </c>
      <c r="G589" s="7">
        <f t="shared" si="38"/>
        <v>0.72893617021276591</v>
      </c>
      <c r="H589" t="s">
        <v>14</v>
      </c>
      <c r="I589">
        <v>156</v>
      </c>
      <c r="K589" t="s">
        <v>15</v>
      </c>
      <c r="L589" t="s">
        <v>16</v>
      </c>
      <c r="M589">
        <v>1547877600</v>
      </c>
      <c r="N589" s="8">
        <f t="shared" si="39"/>
        <v>43484.25</v>
      </c>
      <c r="O589">
        <v>1552366800</v>
      </c>
      <c r="P589" s="8">
        <f t="shared" si="40"/>
        <v>43536.208333333328</v>
      </c>
      <c r="Q589" t="b">
        <v>0</v>
      </c>
      <c r="R589" t="b">
        <v>1</v>
      </c>
      <c r="S589" t="s">
        <v>17</v>
      </c>
      <c r="T589" t="s">
        <v>2033</v>
      </c>
      <c r="U589" t="s">
        <v>2034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7"/>
        <v>79</v>
      </c>
      <c r="G590" s="7">
        <f t="shared" si="38"/>
        <v>0.7900824873096447</v>
      </c>
      <c r="H590" t="s">
        <v>14</v>
      </c>
      <c r="I590">
        <v>1368</v>
      </c>
      <c r="K590" t="s">
        <v>40</v>
      </c>
      <c r="L590" t="s">
        <v>41</v>
      </c>
      <c r="M590">
        <v>1269493200</v>
      </c>
      <c r="N590" s="8">
        <f t="shared" si="39"/>
        <v>40262.208333333336</v>
      </c>
      <c r="O590">
        <v>1272171600</v>
      </c>
      <c r="P590" s="8">
        <f t="shared" si="40"/>
        <v>40293.208333333336</v>
      </c>
      <c r="Q590" t="b">
        <v>0</v>
      </c>
      <c r="R590" t="b">
        <v>0</v>
      </c>
      <c r="S590" t="s">
        <v>33</v>
      </c>
      <c r="T590" t="s">
        <v>2039</v>
      </c>
      <c r="U590" t="s">
        <v>2040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7"/>
        <v>64</v>
      </c>
      <c r="G591" s="7">
        <f t="shared" si="38"/>
        <v>0.64721518987341775</v>
      </c>
      <c r="H591" t="s">
        <v>14</v>
      </c>
      <c r="I591">
        <v>102</v>
      </c>
      <c r="K591" t="s">
        <v>21</v>
      </c>
      <c r="L591" t="s">
        <v>22</v>
      </c>
      <c r="M591">
        <v>1436072400</v>
      </c>
      <c r="N591" s="8">
        <f t="shared" si="39"/>
        <v>42190.208333333328</v>
      </c>
      <c r="O591">
        <v>1436677200</v>
      </c>
      <c r="P591" s="8">
        <f t="shared" si="40"/>
        <v>42197.208333333328</v>
      </c>
      <c r="Q591" t="b">
        <v>0</v>
      </c>
      <c r="R591" t="b">
        <v>0</v>
      </c>
      <c r="S591" t="s">
        <v>42</v>
      </c>
      <c r="T591" t="s">
        <v>2041</v>
      </c>
      <c r="U591" t="s">
        <v>2042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7"/>
        <v>82</v>
      </c>
      <c r="G592" s="7">
        <f t="shared" si="38"/>
        <v>0.82028169014084507</v>
      </c>
      <c r="H592" t="s">
        <v>14</v>
      </c>
      <c r="I592">
        <v>86</v>
      </c>
      <c r="K592" t="s">
        <v>26</v>
      </c>
      <c r="L592" t="s">
        <v>27</v>
      </c>
      <c r="M592">
        <v>1419141600</v>
      </c>
      <c r="N592" s="8">
        <f t="shared" si="39"/>
        <v>41994.25</v>
      </c>
      <c r="O592">
        <v>1420092000</v>
      </c>
      <c r="P592" s="8">
        <f t="shared" si="40"/>
        <v>42005.25</v>
      </c>
      <c r="Q592" t="b">
        <v>0</v>
      </c>
      <c r="R592" t="b">
        <v>0</v>
      </c>
      <c r="S592" t="s">
        <v>133</v>
      </c>
      <c r="T592" t="s">
        <v>2047</v>
      </c>
      <c r="U592" t="s">
        <v>2056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7"/>
        <v>1037</v>
      </c>
      <c r="G593" s="7">
        <f t="shared" si="38"/>
        <v>10.376666666666667</v>
      </c>
      <c r="H593" t="s">
        <v>20</v>
      </c>
      <c r="I593">
        <v>102</v>
      </c>
      <c r="K593" t="s">
        <v>21</v>
      </c>
      <c r="L593" t="s">
        <v>22</v>
      </c>
      <c r="M593">
        <v>1279083600</v>
      </c>
      <c r="N593" s="8">
        <f t="shared" si="39"/>
        <v>40373.208333333336</v>
      </c>
      <c r="O593">
        <v>1279947600</v>
      </c>
      <c r="P593" s="8">
        <f t="shared" si="40"/>
        <v>40383.208333333336</v>
      </c>
      <c r="Q593" t="b">
        <v>0</v>
      </c>
      <c r="R593" t="b">
        <v>0</v>
      </c>
      <c r="S593" t="s">
        <v>89</v>
      </c>
      <c r="T593" t="s">
        <v>2050</v>
      </c>
      <c r="U593" t="s">
        <v>2051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7"/>
        <v>12</v>
      </c>
      <c r="G594" s="7">
        <f t="shared" si="38"/>
        <v>0.12910076530612244</v>
      </c>
      <c r="H594" t="s">
        <v>14</v>
      </c>
      <c r="I594">
        <v>253</v>
      </c>
      <c r="K594" t="s">
        <v>21</v>
      </c>
      <c r="L594" t="s">
        <v>22</v>
      </c>
      <c r="M594">
        <v>1401426000</v>
      </c>
      <c r="N594" s="8">
        <f t="shared" si="39"/>
        <v>41789.208333333336</v>
      </c>
      <c r="O594">
        <v>1402203600</v>
      </c>
      <c r="P594" s="8">
        <f t="shared" si="40"/>
        <v>41798.208333333336</v>
      </c>
      <c r="Q594" t="b">
        <v>0</v>
      </c>
      <c r="R594" t="b">
        <v>0</v>
      </c>
      <c r="S594" t="s">
        <v>33</v>
      </c>
      <c r="T594" t="s">
        <v>2039</v>
      </c>
      <c r="U594" t="s">
        <v>2040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7"/>
        <v>154</v>
      </c>
      <c r="G595" s="7">
        <f t="shared" si="38"/>
        <v>1.5484210526315789</v>
      </c>
      <c r="H595" t="s">
        <v>20</v>
      </c>
      <c r="I595">
        <v>4006</v>
      </c>
      <c r="K595" t="s">
        <v>21</v>
      </c>
      <c r="L595" t="s">
        <v>22</v>
      </c>
      <c r="M595">
        <v>1395810000</v>
      </c>
      <c r="N595" s="8">
        <f t="shared" si="39"/>
        <v>41724.208333333336</v>
      </c>
      <c r="O595">
        <v>1396933200</v>
      </c>
      <c r="P595" s="8">
        <f t="shared" si="40"/>
        <v>41737.208333333336</v>
      </c>
      <c r="Q595" t="b">
        <v>0</v>
      </c>
      <c r="R595" t="b">
        <v>0</v>
      </c>
      <c r="S595" t="s">
        <v>71</v>
      </c>
      <c r="T595" t="s">
        <v>2041</v>
      </c>
      <c r="U595" t="s">
        <v>2049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7"/>
        <v>7</v>
      </c>
      <c r="G596" s="7">
        <f t="shared" si="38"/>
        <v>7.0991735537190084E-2</v>
      </c>
      <c r="H596" t="s">
        <v>14</v>
      </c>
      <c r="I596">
        <v>157</v>
      </c>
      <c r="K596" t="s">
        <v>21</v>
      </c>
      <c r="L596" t="s">
        <v>22</v>
      </c>
      <c r="M596">
        <v>1467003600</v>
      </c>
      <c r="N596" s="8">
        <f t="shared" si="39"/>
        <v>42548.208333333328</v>
      </c>
      <c r="O596">
        <v>1467262800</v>
      </c>
      <c r="P596" s="8">
        <f t="shared" si="40"/>
        <v>42551.208333333328</v>
      </c>
      <c r="Q596" t="b">
        <v>0</v>
      </c>
      <c r="R596" t="b">
        <v>1</v>
      </c>
      <c r="S596" t="s">
        <v>33</v>
      </c>
      <c r="T596" t="s">
        <v>2039</v>
      </c>
      <c r="U596" t="s">
        <v>2040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7"/>
        <v>208</v>
      </c>
      <c r="G597" s="7">
        <f t="shared" si="38"/>
        <v>2.0852773826458035</v>
      </c>
      <c r="H597" t="s">
        <v>20</v>
      </c>
      <c r="I597">
        <v>1629</v>
      </c>
      <c r="K597" t="s">
        <v>21</v>
      </c>
      <c r="L597" t="s">
        <v>22</v>
      </c>
      <c r="M597">
        <v>1268715600</v>
      </c>
      <c r="N597" s="8">
        <f t="shared" si="39"/>
        <v>40253.208333333336</v>
      </c>
      <c r="O597">
        <v>1270530000</v>
      </c>
      <c r="P597" s="8">
        <f t="shared" si="40"/>
        <v>40274.208333333336</v>
      </c>
      <c r="Q597" t="b">
        <v>0</v>
      </c>
      <c r="R597" t="b">
        <v>1</v>
      </c>
      <c r="S597" t="s">
        <v>33</v>
      </c>
      <c r="T597" t="s">
        <v>2039</v>
      </c>
      <c r="U597" t="s">
        <v>2040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7"/>
        <v>99</v>
      </c>
      <c r="G598" s="7">
        <f t="shared" si="38"/>
        <v>0.99683544303797467</v>
      </c>
      <c r="H598" t="s">
        <v>14</v>
      </c>
      <c r="I598">
        <v>183</v>
      </c>
      <c r="K598" t="s">
        <v>21</v>
      </c>
      <c r="L598" t="s">
        <v>22</v>
      </c>
      <c r="M598">
        <v>1457157600</v>
      </c>
      <c r="N598" s="8">
        <f t="shared" si="39"/>
        <v>42434.25</v>
      </c>
      <c r="O598">
        <v>1457762400</v>
      </c>
      <c r="P598" s="8">
        <f t="shared" si="40"/>
        <v>42441.25</v>
      </c>
      <c r="Q598" t="b">
        <v>0</v>
      </c>
      <c r="R598" t="b">
        <v>1</v>
      </c>
      <c r="S598" t="s">
        <v>53</v>
      </c>
      <c r="T598" t="s">
        <v>2041</v>
      </c>
      <c r="U598" t="s">
        <v>2044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7"/>
        <v>201</v>
      </c>
      <c r="G599" s="7">
        <f t="shared" si="38"/>
        <v>2.0159756097560977</v>
      </c>
      <c r="H599" t="s">
        <v>20</v>
      </c>
      <c r="I599">
        <v>2188</v>
      </c>
      <c r="K599" t="s">
        <v>21</v>
      </c>
      <c r="L599" t="s">
        <v>22</v>
      </c>
      <c r="M599">
        <v>1573970400</v>
      </c>
      <c r="N599" s="8">
        <f t="shared" si="39"/>
        <v>43786.25</v>
      </c>
      <c r="O599">
        <v>1575525600</v>
      </c>
      <c r="P599" s="8">
        <f t="shared" si="40"/>
        <v>43804.25</v>
      </c>
      <c r="Q599" t="b">
        <v>0</v>
      </c>
      <c r="R599" t="b">
        <v>0</v>
      </c>
      <c r="S599" t="s">
        <v>33</v>
      </c>
      <c r="T599" t="s">
        <v>2039</v>
      </c>
      <c r="U599" t="s">
        <v>2040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7"/>
        <v>162</v>
      </c>
      <c r="G600" s="7">
        <f t="shared" si="38"/>
        <v>1.6209032258064515</v>
      </c>
      <c r="H600" t="s">
        <v>20</v>
      </c>
      <c r="I600">
        <v>2409</v>
      </c>
      <c r="K600" t="s">
        <v>107</v>
      </c>
      <c r="L600" t="s">
        <v>108</v>
      </c>
      <c r="M600">
        <v>1276578000</v>
      </c>
      <c r="N600" s="8">
        <f t="shared" si="39"/>
        <v>40344.208333333336</v>
      </c>
      <c r="O600">
        <v>1279083600</v>
      </c>
      <c r="P600" s="8">
        <f t="shared" si="40"/>
        <v>40373.208333333336</v>
      </c>
      <c r="Q600" t="b">
        <v>0</v>
      </c>
      <c r="R600" t="b">
        <v>0</v>
      </c>
      <c r="S600" t="s">
        <v>23</v>
      </c>
      <c r="T600" t="s">
        <v>2035</v>
      </c>
      <c r="U600" t="s">
        <v>2036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7"/>
        <v>3</v>
      </c>
      <c r="G601" s="7">
        <f t="shared" si="38"/>
        <v>3.6436208125445471E-2</v>
      </c>
      <c r="H601" t="s">
        <v>14</v>
      </c>
      <c r="I601">
        <v>82</v>
      </c>
      <c r="K601" t="s">
        <v>36</v>
      </c>
      <c r="L601" t="s">
        <v>37</v>
      </c>
      <c r="M601">
        <v>1423720800</v>
      </c>
      <c r="N601" s="8">
        <f t="shared" si="39"/>
        <v>42047.25</v>
      </c>
      <c r="O601">
        <v>1424412000</v>
      </c>
      <c r="P601" s="8">
        <f t="shared" si="40"/>
        <v>42055.25</v>
      </c>
      <c r="Q601" t="b">
        <v>0</v>
      </c>
      <c r="R601" t="b">
        <v>0</v>
      </c>
      <c r="S601" t="s">
        <v>42</v>
      </c>
      <c r="T601" t="s">
        <v>2041</v>
      </c>
      <c r="U601" t="s">
        <v>2042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7"/>
        <v>5</v>
      </c>
      <c r="G602" s="7">
        <f t="shared" si="38"/>
        <v>0.05</v>
      </c>
      <c r="H602" t="s">
        <v>14</v>
      </c>
      <c r="I602">
        <v>1</v>
      </c>
      <c r="K602" t="s">
        <v>40</v>
      </c>
      <c r="L602" t="s">
        <v>41</v>
      </c>
      <c r="M602">
        <v>1375160400</v>
      </c>
      <c r="N602" s="8">
        <f t="shared" si="39"/>
        <v>41485.208333333336</v>
      </c>
      <c r="O602">
        <v>1376197200</v>
      </c>
      <c r="P602" s="8">
        <f t="shared" si="40"/>
        <v>41497.208333333336</v>
      </c>
      <c r="Q602" t="b">
        <v>0</v>
      </c>
      <c r="R602" t="b">
        <v>0</v>
      </c>
      <c r="S602" t="s">
        <v>17</v>
      </c>
      <c r="T602" t="s">
        <v>2033</v>
      </c>
      <c r="U602" t="s">
        <v>2034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7"/>
        <v>206</v>
      </c>
      <c r="G603" s="7">
        <f t="shared" si="38"/>
        <v>2.0663492063492064</v>
      </c>
      <c r="H603" t="s">
        <v>20</v>
      </c>
      <c r="I603">
        <v>194</v>
      </c>
      <c r="K603" t="s">
        <v>21</v>
      </c>
      <c r="L603" t="s">
        <v>22</v>
      </c>
      <c r="M603">
        <v>1401426000</v>
      </c>
      <c r="N603" s="8">
        <f t="shared" si="39"/>
        <v>41789.208333333336</v>
      </c>
      <c r="O603">
        <v>1402894800</v>
      </c>
      <c r="P603" s="8">
        <f t="shared" si="40"/>
        <v>41806.208333333336</v>
      </c>
      <c r="Q603" t="b">
        <v>1</v>
      </c>
      <c r="R603" t="b">
        <v>0</v>
      </c>
      <c r="S603" t="s">
        <v>65</v>
      </c>
      <c r="T603" t="s">
        <v>2037</v>
      </c>
      <c r="U603" t="s">
        <v>2046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7"/>
        <v>128</v>
      </c>
      <c r="G604" s="7">
        <f t="shared" si="38"/>
        <v>1.2823628691983122</v>
      </c>
      <c r="H604" t="s">
        <v>20</v>
      </c>
      <c r="I604">
        <v>1140</v>
      </c>
      <c r="K604" t="s">
        <v>21</v>
      </c>
      <c r="L604" t="s">
        <v>22</v>
      </c>
      <c r="M604">
        <v>1433480400</v>
      </c>
      <c r="N604" s="8">
        <f t="shared" si="39"/>
        <v>42160.208333333328</v>
      </c>
      <c r="O604">
        <v>1434430800</v>
      </c>
      <c r="P604" s="8">
        <f t="shared" si="40"/>
        <v>42171.208333333328</v>
      </c>
      <c r="Q604" t="b">
        <v>0</v>
      </c>
      <c r="R604" t="b">
        <v>0</v>
      </c>
      <c r="S604" t="s">
        <v>33</v>
      </c>
      <c r="T604" t="s">
        <v>2039</v>
      </c>
      <c r="U604" t="s">
        <v>2040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7"/>
        <v>119</v>
      </c>
      <c r="G605" s="7">
        <f t="shared" si="38"/>
        <v>1.1966037735849056</v>
      </c>
      <c r="H605" t="s">
        <v>20</v>
      </c>
      <c r="I605">
        <v>102</v>
      </c>
      <c r="K605" t="s">
        <v>21</v>
      </c>
      <c r="L605" t="s">
        <v>22</v>
      </c>
      <c r="M605">
        <v>1555563600</v>
      </c>
      <c r="N605" s="8">
        <f t="shared" si="39"/>
        <v>43573.208333333328</v>
      </c>
      <c r="O605">
        <v>1557896400</v>
      </c>
      <c r="P605" s="8">
        <f t="shared" si="40"/>
        <v>43600.208333333328</v>
      </c>
      <c r="Q605" t="b">
        <v>0</v>
      </c>
      <c r="R605" t="b">
        <v>0</v>
      </c>
      <c r="S605" t="s">
        <v>33</v>
      </c>
      <c r="T605" t="s">
        <v>2039</v>
      </c>
      <c r="U605" t="s">
        <v>2040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7"/>
        <v>170</v>
      </c>
      <c r="G606" s="7">
        <f t="shared" si="38"/>
        <v>1.7073055242390078</v>
      </c>
      <c r="H606" t="s">
        <v>20</v>
      </c>
      <c r="I606">
        <v>2857</v>
      </c>
      <c r="K606" t="s">
        <v>21</v>
      </c>
      <c r="L606" t="s">
        <v>22</v>
      </c>
      <c r="M606">
        <v>1295676000</v>
      </c>
      <c r="N606" s="8">
        <f t="shared" si="39"/>
        <v>40565.25</v>
      </c>
      <c r="O606">
        <v>1297490400</v>
      </c>
      <c r="P606" s="8">
        <f t="shared" si="40"/>
        <v>40586.25</v>
      </c>
      <c r="Q606" t="b">
        <v>0</v>
      </c>
      <c r="R606" t="b">
        <v>0</v>
      </c>
      <c r="S606" t="s">
        <v>33</v>
      </c>
      <c r="T606" t="s">
        <v>2039</v>
      </c>
      <c r="U606" t="s">
        <v>2040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7"/>
        <v>187</v>
      </c>
      <c r="G607" s="7">
        <f t="shared" si="38"/>
        <v>1.8721212121212121</v>
      </c>
      <c r="H607" t="s">
        <v>20</v>
      </c>
      <c r="I607">
        <v>107</v>
      </c>
      <c r="K607" t="s">
        <v>21</v>
      </c>
      <c r="L607" t="s">
        <v>22</v>
      </c>
      <c r="M607">
        <v>1443848400</v>
      </c>
      <c r="N607" s="8">
        <f t="shared" si="39"/>
        <v>42280.208333333328</v>
      </c>
      <c r="O607">
        <v>1447394400</v>
      </c>
      <c r="P607" s="8">
        <f t="shared" si="40"/>
        <v>42321.25</v>
      </c>
      <c r="Q607" t="b">
        <v>0</v>
      </c>
      <c r="R607" t="b">
        <v>0</v>
      </c>
      <c r="S607" t="s">
        <v>68</v>
      </c>
      <c r="T607" t="s">
        <v>2047</v>
      </c>
      <c r="U607" t="s">
        <v>2048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7"/>
        <v>188</v>
      </c>
      <c r="G608" s="7">
        <f t="shared" si="38"/>
        <v>1.8838235294117647</v>
      </c>
      <c r="H608" t="s">
        <v>20</v>
      </c>
      <c r="I608">
        <v>160</v>
      </c>
      <c r="K608" t="s">
        <v>40</v>
      </c>
      <c r="L608" t="s">
        <v>41</v>
      </c>
      <c r="M608">
        <v>1457330400</v>
      </c>
      <c r="N608" s="8">
        <f t="shared" si="39"/>
        <v>42436.25</v>
      </c>
      <c r="O608">
        <v>1458277200</v>
      </c>
      <c r="P608" s="8">
        <f t="shared" si="40"/>
        <v>42447.208333333328</v>
      </c>
      <c r="Q608" t="b">
        <v>0</v>
      </c>
      <c r="R608" t="b">
        <v>0</v>
      </c>
      <c r="S608" t="s">
        <v>23</v>
      </c>
      <c r="T608" t="s">
        <v>2035</v>
      </c>
      <c r="U608" t="s">
        <v>2036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7"/>
        <v>131</v>
      </c>
      <c r="G609" s="7">
        <f t="shared" si="38"/>
        <v>1.3129869186046512</v>
      </c>
      <c r="H609" t="s">
        <v>20</v>
      </c>
      <c r="I609">
        <v>2230</v>
      </c>
      <c r="K609" t="s">
        <v>21</v>
      </c>
      <c r="L609" t="s">
        <v>22</v>
      </c>
      <c r="M609">
        <v>1395550800</v>
      </c>
      <c r="N609" s="8">
        <f t="shared" si="39"/>
        <v>41721.208333333336</v>
      </c>
      <c r="O609">
        <v>1395723600</v>
      </c>
      <c r="P609" s="8">
        <f t="shared" si="40"/>
        <v>41723.208333333336</v>
      </c>
      <c r="Q609" t="b">
        <v>0</v>
      </c>
      <c r="R609" t="b">
        <v>0</v>
      </c>
      <c r="S609" t="s">
        <v>17</v>
      </c>
      <c r="T609" t="s">
        <v>2033</v>
      </c>
      <c r="U609" t="s">
        <v>2034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7"/>
        <v>283</v>
      </c>
      <c r="G610" s="7">
        <f t="shared" si="38"/>
        <v>2.8397435897435899</v>
      </c>
      <c r="H610" t="s">
        <v>20</v>
      </c>
      <c r="I610">
        <v>316</v>
      </c>
      <c r="K610" t="s">
        <v>21</v>
      </c>
      <c r="L610" t="s">
        <v>22</v>
      </c>
      <c r="M610">
        <v>1551852000</v>
      </c>
      <c r="N610" s="8">
        <f t="shared" si="39"/>
        <v>43530.25</v>
      </c>
      <c r="O610">
        <v>1552197600</v>
      </c>
      <c r="P610" s="8">
        <f t="shared" si="40"/>
        <v>43534.25</v>
      </c>
      <c r="Q610" t="b">
        <v>0</v>
      </c>
      <c r="R610" t="b">
        <v>1</v>
      </c>
      <c r="S610" t="s">
        <v>159</v>
      </c>
      <c r="T610" t="s">
        <v>2035</v>
      </c>
      <c r="U610" t="s">
        <v>2058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7"/>
        <v>120</v>
      </c>
      <c r="G611" s="7">
        <f t="shared" si="38"/>
        <v>1.2041999999999999</v>
      </c>
      <c r="H611" t="s">
        <v>20</v>
      </c>
      <c r="I611">
        <v>117</v>
      </c>
      <c r="K611" t="s">
        <v>21</v>
      </c>
      <c r="L611" t="s">
        <v>22</v>
      </c>
      <c r="M611">
        <v>1547618400</v>
      </c>
      <c r="N611" s="8">
        <f t="shared" si="39"/>
        <v>43481.25</v>
      </c>
      <c r="O611">
        <v>1549087200</v>
      </c>
      <c r="P611" s="8">
        <f t="shared" si="40"/>
        <v>43498.25</v>
      </c>
      <c r="Q611" t="b">
        <v>0</v>
      </c>
      <c r="R611" t="b">
        <v>0</v>
      </c>
      <c r="S611" t="s">
        <v>474</v>
      </c>
      <c r="T611" t="s">
        <v>2041</v>
      </c>
      <c r="U611" t="s">
        <v>2063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7"/>
        <v>419</v>
      </c>
      <c r="G612" s="7">
        <f t="shared" si="38"/>
        <v>4.1905607476635511</v>
      </c>
      <c r="H612" t="s">
        <v>20</v>
      </c>
      <c r="I612">
        <v>6406</v>
      </c>
      <c r="K612" t="s">
        <v>21</v>
      </c>
      <c r="L612" t="s">
        <v>22</v>
      </c>
      <c r="M612">
        <v>1355637600</v>
      </c>
      <c r="N612" s="8">
        <f t="shared" si="39"/>
        <v>41259.25</v>
      </c>
      <c r="O612">
        <v>1356847200</v>
      </c>
      <c r="P612" s="8">
        <f t="shared" si="40"/>
        <v>41273.25</v>
      </c>
      <c r="Q612" t="b">
        <v>0</v>
      </c>
      <c r="R612" t="b">
        <v>0</v>
      </c>
      <c r="S612" t="s">
        <v>33</v>
      </c>
      <c r="T612" t="s">
        <v>2039</v>
      </c>
      <c r="U612" t="s">
        <v>2040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7"/>
        <v>13</v>
      </c>
      <c r="G613" s="7">
        <f t="shared" si="38"/>
        <v>0.13853658536585367</v>
      </c>
      <c r="H613" t="s">
        <v>74</v>
      </c>
      <c r="I613">
        <v>15</v>
      </c>
      <c r="K613" t="s">
        <v>21</v>
      </c>
      <c r="L613" t="s">
        <v>22</v>
      </c>
      <c r="M613">
        <v>1374728400</v>
      </c>
      <c r="N613" s="8">
        <f t="shared" si="39"/>
        <v>41480.208333333336</v>
      </c>
      <c r="O613">
        <v>1375765200</v>
      </c>
      <c r="P613" s="8">
        <f t="shared" si="40"/>
        <v>41492.208333333336</v>
      </c>
      <c r="Q613" t="b">
        <v>0</v>
      </c>
      <c r="R613" t="b">
        <v>0</v>
      </c>
      <c r="S613" t="s">
        <v>33</v>
      </c>
      <c r="T613" t="s">
        <v>2039</v>
      </c>
      <c r="U613" t="s">
        <v>2040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7"/>
        <v>139</v>
      </c>
      <c r="G614" s="7">
        <f t="shared" si="38"/>
        <v>1.3943548387096774</v>
      </c>
      <c r="H614" t="s">
        <v>20</v>
      </c>
      <c r="I614">
        <v>192</v>
      </c>
      <c r="K614" t="s">
        <v>21</v>
      </c>
      <c r="L614" t="s">
        <v>22</v>
      </c>
      <c r="M614">
        <v>1287810000</v>
      </c>
      <c r="N614" s="8">
        <f t="shared" si="39"/>
        <v>40474.208333333336</v>
      </c>
      <c r="O614">
        <v>1289800800</v>
      </c>
      <c r="P614" s="8">
        <f t="shared" si="40"/>
        <v>40497.25</v>
      </c>
      <c r="Q614" t="b">
        <v>0</v>
      </c>
      <c r="R614" t="b">
        <v>0</v>
      </c>
      <c r="S614" t="s">
        <v>50</v>
      </c>
      <c r="T614" t="s">
        <v>2035</v>
      </c>
      <c r="U614" t="s">
        <v>2043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7"/>
        <v>174</v>
      </c>
      <c r="G615" s="7">
        <f t="shared" si="38"/>
        <v>1.74</v>
      </c>
      <c r="H615" t="s">
        <v>20</v>
      </c>
      <c r="I615">
        <v>26</v>
      </c>
      <c r="K615" t="s">
        <v>15</v>
      </c>
      <c r="L615" t="s">
        <v>16</v>
      </c>
      <c r="M615">
        <v>1503723600</v>
      </c>
      <c r="N615" s="8">
        <f t="shared" si="39"/>
        <v>42973.208333333328</v>
      </c>
      <c r="O615">
        <v>1504501200</v>
      </c>
      <c r="P615" s="8">
        <f t="shared" si="40"/>
        <v>42982.208333333328</v>
      </c>
      <c r="Q615" t="b">
        <v>0</v>
      </c>
      <c r="R615" t="b">
        <v>0</v>
      </c>
      <c r="S615" t="s">
        <v>33</v>
      </c>
      <c r="T615" t="s">
        <v>2039</v>
      </c>
      <c r="U615" t="s">
        <v>2040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7"/>
        <v>155</v>
      </c>
      <c r="G616" s="7">
        <f t="shared" si="38"/>
        <v>1.5549056603773586</v>
      </c>
      <c r="H616" t="s">
        <v>20</v>
      </c>
      <c r="I616">
        <v>723</v>
      </c>
      <c r="K616" t="s">
        <v>21</v>
      </c>
      <c r="L616" t="s">
        <v>22</v>
      </c>
      <c r="M616">
        <v>1484114400</v>
      </c>
      <c r="N616" s="8">
        <f t="shared" si="39"/>
        <v>42746.25</v>
      </c>
      <c r="O616">
        <v>1485669600</v>
      </c>
      <c r="P616" s="8">
        <f t="shared" si="40"/>
        <v>42764.25</v>
      </c>
      <c r="Q616" t="b">
        <v>0</v>
      </c>
      <c r="R616" t="b">
        <v>0</v>
      </c>
      <c r="S616" t="s">
        <v>33</v>
      </c>
      <c r="T616" t="s">
        <v>2039</v>
      </c>
      <c r="U616" t="s">
        <v>2040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7"/>
        <v>170</v>
      </c>
      <c r="G617" s="7">
        <f t="shared" si="38"/>
        <v>1.7044705882352942</v>
      </c>
      <c r="H617" t="s">
        <v>20</v>
      </c>
      <c r="I617">
        <v>170</v>
      </c>
      <c r="K617" t="s">
        <v>107</v>
      </c>
      <c r="L617" t="s">
        <v>108</v>
      </c>
      <c r="M617">
        <v>1461906000</v>
      </c>
      <c r="N617" s="8">
        <f t="shared" si="39"/>
        <v>42489.208333333328</v>
      </c>
      <c r="O617">
        <v>1462770000</v>
      </c>
      <c r="P617" s="8">
        <f t="shared" si="40"/>
        <v>42499.208333333328</v>
      </c>
      <c r="Q617" t="b">
        <v>0</v>
      </c>
      <c r="R617" t="b">
        <v>0</v>
      </c>
      <c r="S617" t="s">
        <v>33</v>
      </c>
      <c r="T617" t="s">
        <v>2039</v>
      </c>
      <c r="U617" t="s">
        <v>2040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7"/>
        <v>189</v>
      </c>
      <c r="G618" s="7">
        <f t="shared" si="38"/>
        <v>1.8951562500000001</v>
      </c>
      <c r="H618" t="s">
        <v>20</v>
      </c>
      <c r="I618">
        <v>238</v>
      </c>
      <c r="K618" t="s">
        <v>40</v>
      </c>
      <c r="L618" t="s">
        <v>41</v>
      </c>
      <c r="M618">
        <v>1379653200</v>
      </c>
      <c r="N618" s="8">
        <f t="shared" si="39"/>
        <v>41537.208333333336</v>
      </c>
      <c r="O618">
        <v>1379739600</v>
      </c>
      <c r="P618" s="8">
        <f t="shared" si="40"/>
        <v>41538.208333333336</v>
      </c>
      <c r="Q618" t="b">
        <v>0</v>
      </c>
      <c r="R618" t="b">
        <v>1</v>
      </c>
      <c r="S618" t="s">
        <v>60</v>
      </c>
      <c r="T618" t="s">
        <v>2035</v>
      </c>
      <c r="U618" t="s">
        <v>2045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7"/>
        <v>249</v>
      </c>
      <c r="G619" s="7">
        <f t="shared" si="38"/>
        <v>2.4971428571428573</v>
      </c>
      <c r="H619" t="s">
        <v>20</v>
      </c>
      <c r="I619">
        <v>55</v>
      </c>
      <c r="K619" t="s">
        <v>21</v>
      </c>
      <c r="L619" t="s">
        <v>22</v>
      </c>
      <c r="M619">
        <v>1401858000</v>
      </c>
      <c r="N619" s="8">
        <f t="shared" si="39"/>
        <v>41794.208333333336</v>
      </c>
      <c r="O619">
        <v>1402722000</v>
      </c>
      <c r="P619" s="8">
        <f t="shared" si="40"/>
        <v>41804.208333333336</v>
      </c>
      <c r="Q619" t="b">
        <v>0</v>
      </c>
      <c r="R619" t="b">
        <v>0</v>
      </c>
      <c r="S619" t="s">
        <v>33</v>
      </c>
      <c r="T619" t="s">
        <v>2039</v>
      </c>
      <c r="U619" t="s">
        <v>2040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7"/>
        <v>48</v>
      </c>
      <c r="G620" s="7">
        <f t="shared" si="38"/>
        <v>0.48860523665659616</v>
      </c>
      <c r="H620" t="s">
        <v>14</v>
      </c>
      <c r="I620">
        <v>1198</v>
      </c>
      <c r="K620" t="s">
        <v>21</v>
      </c>
      <c r="L620" t="s">
        <v>22</v>
      </c>
      <c r="M620">
        <v>1367470800</v>
      </c>
      <c r="N620" s="8">
        <f t="shared" si="39"/>
        <v>41396.208333333336</v>
      </c>
      <c r="O620">
        <v>1369285200</v>
      </c>
      <c r="P620" s="8">
        <f t="shared" si="40"/>
        <v>41417.208333333336</v>
      </c>
      <c r="Q620" t="b">
        <v>0</v>
      </c>
      <c r="R620" t="b">
        <v>0</v>
      </c>
      <c r="S620" t="s">
        <v>68</v>
      </c>
      <c r="T620" t="s">
        <v>2047</v>
      </c>
      <c r="U620" t="s">
        <v>2048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7"/>
        <v>28</v>
      </c>
      <c r="G621" s="7">
        <f t="shared" si="38"/>
        <v>0.28461970393057684</v>
      </c>
      <c r="H621" t="s">
        <v>14</v>
      </c>
      <c r="I621">
        <v>648</v>
      </c>
      <c r="K621" t="s">
        <v>21</v>
      </c>
      <c r="L621" t="s">
        <v>22</v>
      </c>
      <c r="M621">
        <v>1304658000</v>
      </c>
      <c r="N621" s="8">
        <f t="shared" si="39"/>
        <v>40669.208333333336</v>
      </c>
      <c r="O621">
        <v>1304744400</v>
      </c>
      <c r="P621" s="8">
        <f t="shared" si="40"/>
        <v>40670.208333333336</v>
      </c>
      <c r="Q621" t="b">
        <v>1</v>
      </c>
      <c r="R621" t="b">
        <v>1</v>
      </c>
      <c r="S621" t="s">
        <v>33</v>
      </c>
      <c r="T621" t="s">
        <v>2039</v>
      </c>
      <c r="U621" t="s">
        <v>2040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7"/>
        <v>268</v>
      </c>
      <c r="G622" s="7">
        <f t="shared" si="38"/>
        <v>2.6802325581395348</v>
      </c>
      <c r="H622" t="s">
        <v>20</v>
      </c>
      <c r="I622">
        <v>128</v>
      </c>
      <c r="K622" t="s">
        <v>26</v>
      </c>
      <c r="L622" t="s">
        <v>27</v>
      </c>
      <c r="M622">
        <v>1467954000</v>
      </c>
      <c r="N622" s="8">
        <f t="shared" si="39"/>
        <v>42559.208333333328</v>
      </c>
      <c r="O622">
        <v>1468299600</v>
      </c>
      <c r="P622" s="8">
        <f t="shared" si="40"/>
        <v>42563.208333333328</v>
      </c>
      <c r="Q622" t="b">
        <v>0</v>
      </c>
      <c r="R622" t="b">
        <v>0</v>
      </c>
      <c r="S622" t="s">
        <v>122</v>
      </c>
      <c r="T622" t="s">
        <v>2054</v>
      </c>
      <c r="U622" t="s">
        <v>2055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7"/>
        <v>619</v>
      </c>
      <c r="G623" s="7">
        <f t="shared" si="38"/>
        <v>6.1980078125000002</v>
      </c>
      <c r="H623" t="s">
        <v>20</v>
      </c>
      <c r="I623">
        <v>2144</v>
      </c>
      <c r="K623" t="s">
        <v>21</v>
      </c>
      <c r="L623" t="s">
        <v>22</v>
      </c>
      <c r="M623">
        <v>1473742800</v>
      </c>
      <c r="N623" s="8">
        <f t="shared" si="39"/>
        <v>42626.208333333328</v>
      </c>
      <c r="O623">
        <v>1474174800</v>
      </c>
      <c r="P623" s="8">
        <f t="shared" si="40"/>
        <v>42631.208333333328</v>
      </c>
      <c r="Q623" t="b">
        <v>0</v>
      </c>
      <c r="R623" t="b">
        <v>0</v>
      </c>
      <c r="S623" t="s">
        <v>33</v>
      </c>
      <c r="T623" t="s">
        <v>2039</v>
      </c>
      <c r="U623" t="s">
        <v>2040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7"/>
        <v>3</v>
      </c>
      <c r="G624" s="7">
        <f t="shared" si="38"/>
        <v>3.1301587301587303E-2</v>
      </c>
      <c r="H624" t="s">
        <v>14</v>
      </c>
      <c r="I624">
        <v>64</v>
      </c>
      <c r="K624" t="s">
        <v>21</v>
      </c>
      <c r="L624" t="s">
        <v>22</v>
      </c>
      <c r="M624">
        <v>1523768400</v>
      </c>
      <c r="N624" s="8">
        <f t="shared" si="39"/>
        <v>43205.208333333328</v>
      </c>
      <c r="O624">
        <v>1526014800</v>
      </c>
      <c r="P624" s="8">
        <f t="shared" si="40"/>
        <v>43231.208333333328</v>
      </c>
      <c r="Q624" t="b">
        <v>0</v>
      </c>
      <c r="R624" t="b">
        <v>0</v>
      </c>
      <c r="S624" t="s">
        <v>60</v>
      </c>
      <c r="T624" t="s">
        <v>2035</v>
      </c>
      <c r="U624" t="s">
        <v>2045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7"/>
        <v>159</v>
      </c>
      <c r="G625" s="7">
        <f t="shared" si="38"/>
        <v>1.5992152704135738</v>
      </c>
      <c r="H625" t="s">
        <v>20</v>
      </c>
      <c r="I625">
        <v>2693</v>
      </c>
      <c r="K625" t="s">
        <v>40</v>
      </c>
      <c r="L625" t="s">
        <v>41</v>
      </c>
      <c r="M625">
        <v>1437022800</v>
      </c>
      <c r="N625" s="8">
        <f t="shared" si="39"/>
        <v>42201.208333333328</v>
      </c>
      <c r="O625">
        <v>1437454800</v>
      </c>
      <c r="P625" s="8">
        <f t="shared" si="40"/>
        <v>42206.208333333328</v>
      </c>
      <c r="Q625" t="b">
        <v>0</v>
      </c>
      <c r="R625" t="b">
        <v>0</v>
      </c>
      <c r="S625" t="s">
        <v>33</v>
      </c>
      <c r="T625" t="s">
        <v>2039</v>
      </c>
      <c r="U625" t="s">
        <v>2040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7"/>
        <v>279</v>
      </c>
      <c r="G626" s="7">
        <f t="shared" si="38"/>
        <v>2.793921568627451</v>
      </c>
      <c r="H626" t="s">
        <v>20</v>
      </c>
      <c r="I626">
        <v>432</v>
      </c>
      <c r="K626" t="s">
        <v>21</v>
      </c>
      <c r="L626" t="s">
        <v>22</v>
      </c>
      <c r="M626">
        <v>1422165600</v>
      </c>
      <c r="N626" s="8">
        <f t="shared" si="39"/>
        <v>42029.25</v>
      </c>
      <c r="O626">
        <v>1422684000</v>
      </c>
      <c r="P626" s="8">
        <f t="shared" si="40"/>
        <v>42035.25</v>
      </c>
      <c r="Q626" t="b">
        <v>0</v>
      </c>
      <c r="R626" t="b">
        <v>0</v>
      </c>
      <c r="S626" t="s">
        <v>122</v>
      </c>
      <c r="T626" t="s">
        <v>2054</v>
      </c>
      <c r="U626" t="s">
        <v>2055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7"/>
        <v>77</v>
      </c>
      <c r="G627" s="7">
        <f t="shared" si="38"/>
        <v>0.77373333333333338</v>
      </c>
      <c r="H627" t="s">
        <v>14</v>
      </c>
      <c r="I627">
        <v>62</v>
      </c>
      <c r="K627" t="s">
        <v>21</v>
      </c>
      <c r="L627" t="s">
        <v>22</v>
      </c>
      <c r="M627">
        <v>1580104800</v>
      </c>
      <c r="N627" s="8">
        <f t="shared" si="39"/>
        <v>43857.25</v>
      </c>
      <c r="O627">
        <v>1581314400</v>
      </c>
      <c r="P627" s="8">
        <f t="shared" si="40"/>
        <v>43871.25</v>
      </c>
      <c r="Q627" t="b">
        <v>0</v>
      </c>
      <c r="R627" t="b">
        <v>0</v>
      </c>
      <c r="S627" t="s">
        <v>33</v>
      </c>
      <c r="T627" t="s">
        <v>2039</v>
      </c>
      <c r="U627" t="s">
        <v>2040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7"/>
        <v>206</v>
      </c>
      <c r="G628" s="7">
        <f t="shared" si="38"/>
        <v>2.0632812500000002</v>
      </c>
      <c r="H628" t="s">
        <v>20</v>
      </c>
      <c r="I628">
        <v>189</v>
      </c>
      <c r="K628" t="s">
        <v>21</v>
      </c>
      <c r="L628" t="s">
        <v>22</v>
      </c>
      <c r="M628">
        <v>1285650000</v>
      </c>
      <c r="N628" s="8">
        <f t="shared" si="39"/>
        <v>40449.208333333336</v>
      </c>
      <c r="O628">
        <v>1286427600</v>
      </c>
      <c r="P628" s="8">
        <f t="shared" si="40"/>
        <v>40458.208333333336</v>
      </c>
      <c r="Q628" t="b">
        <v>0</v>
      </c>
      <c r="R628" t="b">
        <v>1</v>
      </c>
      <c r="S628" t="s">
        <v>33</v>
      </c>
      <c r="T628" t="s">
        <v>2039</v>
      </c>
      <c r="U628" t="s">
        <v>2040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7"/>
        <v>694</v>
      </c>
      <c r="G629" s="7">
        <f t="shared" si="38"/>
        <v>6.9424999999999999</v>
      </c>
      <c r="H629" t="s">
        <v>20</v>
      </c>
      <c r="I629">
        <v>154</v>
      </c>
      <c r="K629" t="s">
        <v>40</v>
      </c>
      <c r="L629" t="s">
        <v>41</v>
      </c>
      <c r="M629">
        <v>1276664400</v>
      </c>
      <c r="N629" s="8">
        <f t="shared" si="39"/>
        <v>40345.208333333336</v>
      </c>
      <c r="O629">
        <v>1278738000</v>
      </c>
      <c r="P629" s="8">
        <f t="shared" si="40"/>
        <v>40369.208333333336</v>
      </c>
      <c r="Q629" t="b">
        <v>1</v>
      </c>
      <c r="R629" t="b">
        <v>0</v>
      </c>
      <c r="S629" t="s">
        <v>17</v>
      </c>
      <c r="T629" t="s">
        <v>2033</v>
      </c>
      <c r="U629" t="s">
        <v>2034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7"/>
        <v>151</v>
      </c>
      <c r="G630" s="7">
        <f t="shared" si="38"/>
        <v>1.5178947368421052</v>
      </c>
      <c r="H630" t="s">
        <v>20</v>
      </c>
      <c r="I630">
        <v>96</v>
      </c>
      <c r="K630" t="s">
        <v>21</v>
      </c>
      <c r="L630" t="s">
        <v>22</v>
      </c>
      <c r="M630">
        <v>1286168400</v>
      </c>
      <c r="N630" s="8">
        <f t="shared" si="39"/>
        <v>40455.208333333336</v>
      </c>
      <c r="O630">
        <v>1286427600</v>
      </c>
      <c r="P630" s="8">
        <f t="shared" si="40"/>
        <v>40458.208333333336</v>
      </c>
      <c r="Q630" t="b">
        <v>0</v>
      </c>
      <c r="R630" t="b">
        <v>0</v>
      </c>
      <c r="S630" t="s">
        <v>60</v>
      </c>
      <c r="T630" t="s">
        <v>2035</v>
      </c>
      <c r="U630" t="s">
        <v>2045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7"/>
        <v>64</v>
      </c>
      <c r="G631" s="7">
        <f t="shared" si="38"/>
        <v>0.64582072176949945</v>
      </c>
      <c r="H631" t="s">
        <v>14</v>
      </c>
      <c r="I631">
        <v>750</v>
      </c>
      <c r="K631" t="s">
        <v>21</v>
      </c>
      <c r="L631" t="s">
        <v>22</v>
      </c>
      <c r="M631">
        <v>1467781200</v>
      </c>
      <c r="N631" s="8">
        <f t="shared" si="39"/>
        <v>42557.208333333328</v>
      </c>
      <c r="O631">
        <v>1467954000</v>
      </c>
      <c r="P631" s="8">
        <f t="shared" si="40"/>
        <v>42559.208333333328</v>
      </c>
      <c r="Q631" t="b">
        <v>0</v>
      </c>
      <c r="R631" t="b">
        <v>1</v>
      </c>
      <c r="S631" t="s">
        <v>33</v>
      </c>
      <c r="T631" t="s">
        <v>2039</v>
      </c>
      <c r="U631" t="s">
        <v>2040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7"/>
        <v>62</v>
      </c>
      <c r="G632" s="7">
        <f t="shared" si="38"/>
        <v>0.62873684210526315</v>
      </c>
      <c r="H632" t="s">
        <v>74</v>
      </c>
      <c r="I632">
        <v>87</v>
      </c>
      <c r="K632" t="s">
        <v>21</v>
      </c>
      <c r="L632" t="s">
        <v>22</v>
      </c>
      <c r="M632">
        <v>1556686800</v>
      </c>
      <c r="N632" s="8">
        <f t="shared" si="39"/>
        <v>43586.208333333328</v>
      </c>
      <c r="O632">
        <v>1557637200</v>
      </c>
      <c r="P632" s="8">
        <f t="shared" si="40"/>
        <v>43597.208333333328</v>
      </c>
      <c r="Q632" t="b">
        <v>0</v>
      </c>
      <c r="R632" t="b">
        <v>1</v>
      </c>
      <c r="S632" t="s">
        <v>33</v>
      </c>
      <c r="T632" t="s">
        <v>2039</v>
      </c>
      <c r="U632" t="s">
        <v>2040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7"/>
        <v>310</v>
      </c>
      <c r="G633" s="7">
        <f t="shared" si="38"/>
        <v>3.1039864864864866</v>
      </c>
      <c r="H633" t="s">
        <v>20</v>
      </c>
      <c r="I633">
        <v>3063</v>
      </c>
      <c r="K633" t="s">
        <v>21</v>
      </c>
      <c r="L633" t="s">
        <v>22</v>
      </c>
      <c r="M633">
        <v>1553576400</v>
      </c>
      <c r="N633" s="8">
        <f t="shared" si="39"/>
        <v>43550.208333333328</v>
      </c>
      <c r="O633">
        <v>1553922000</v>
      </c>
      <c r="P633" s="8">
        <f t="shared" si="40"/>
        <v>43554.208333333328</v>
      </c>
      <c r="Q633" t="b">
        <v>0</v>
      </c>
      <c r="R633" t="b">
        <v>0</v>
      </c>
      <c r="S633" t="s">
        <v>33</v>
      </c>
      <c r="T633" t="s">
        <v>2039</v>
      </c>
      <c r="U633" t="s">
        <v>2040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7"/>
        <v>42</v>
      </c>
      <c r="G634" s="7">
        <f t="shared" si="38"/>
        <v>0.42859916782246882</v>
      </c>
      <c r="H634" t="s">
        <v>47</v>
      </c>
      <c r="I634">
        <v>278</v>
      </c>
      <c r="K634" t="s">
        <v>21</v>
      </c>
      <c r="L634" t="s">
        <v>22</v>
      </c>
      <c r="M634">
        <v>1414904400</v>
      </c>
      <c r="N634" s="8">
        <f t="shared" si="39"/>
        <v>41945.208333333336</v>
      </c>
      <c r="O634">
        <v>1416463200</v>
      </c>
      <c r="P634" s="8">
        <f t="shared" si="40"/>
        <v>41963.25</v>
      </c>
      <c r="Q634" t="b">
        <v>0</v>
      </c>
      <c r="R634" t="b">
        <v>0</v>
      </c>
      <c r="S634" t="s">
        <v>33</v>
      </c>
      <c r="T634" t="s">
        <v>2039</v>
      </c>
      <c r="U634" t="s">
        <v>2040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7"/>
        <v>83</v>
      </c>
      <c r="G635" s="7">
        <f t="shared" si="38"/>
        <v>0.83119402985074631</v>
      </c>
      <c r="H635" t="s">
        <v>14</v>
      </c>
      <c r="I635">
        <v>105</v>
      </c>
      <c r="K635" t="s">
        <v>21</v>
      </c>
      <c r="L635" t="s">
        <v>22</v>
      </c>
      <c r="M635">
        <v>1446876000</v>
      </c>
      <c r="N635" s="8">
        <f t="shared" si="39"/>
        <v>42315.25</v>
      </c>
      <c r="O635">
        <v>1447221600</v>
      </c>
      <c r="P635" s="8">
        <f t="shared" si="40"/>
        <v>42319.25</v>
      </c>
      <c r="Q635" t="b">
        <v>0</v>
      </c>
      <c r="R635" t="b">
        <v>0</v>
      </c>
      <c r="S635" t="s">
        <v>71</v>
      </c>
      <c r="T635" t="s">
        <v>2041</v>
      </c>
      <c r="U635" t="s">
        <v>2049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7"/>
        <v>78</v>
      </c>
      <c r="G636" s="7">
        <f t="shared" si="38"/>
        <v>0.78531302876480547</v>
      </c>
      <c r="H636" t="s">
        <v>74</v>
      </c>
      <c r="I636">
        <v>1658</v>
      </c>
      <c r="K636" t="s">
        <v>21</v>
      </c>
      <c r="L636" t="s">
        <v>22</v>
      </c>
      <c r="M636">
        <v>1490418000</v>
      </c>
      <c r="N636" s="8">
        <f t="shared" si="39"/>
        <v>42819.208333333328</v>
      </c>
      <c r="O636">
        <v>1491627600</v>
      </c>
      <c r="P636" s="8">
        <f t="shared" si="40"/>
        <v>42833.208333333328</v>
      </c>
      <c r="Q636" t="b">
        <v>0</v>
      </c>
      <c r="R636" t="b">
        <v>0</v>
      </c>
      <c r="S636" t="s">
        <v>269</v>
      </c>
      <c r="T636" t="s">
        <v>2041</v>
      </c>
      <c r="U636" t="s">
        <v>2060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7"/>
        <v>114</v>
      </c>
      <c r="G637" s="7">
        <f t="shared" si="38"/>
        <v>1.1409352517985611</v>
      </c>
      <c r="H637" t="s">
        <v>20</v>
      </c>
      <c r="I637">
        <v>2266</v>
      </c>
      <c r="K637" t="s">
        <v>21</v>
      </c>
      <c r="L637" t="s">
        <v>22</v>
      </c>
      <c r="M637">
        <v>1360389600</v>
      </c>
      <c r="N637" s="8">
        <f t="shared" si="39"/>
        <v>41314.25</v>
      </c>
      <c r="O637">
        <v>1363150800</v>
      </c>
      <c r="P637" s="8">
        <f t="shared" si="40"/>
        <v>41346.208333333336</v>
      </c>
      <c r="Q637" t="b">
        <v>0</v>
      </c>
      <c r="R637" t="b">
        <v>0</v>
      </c>
      <c r="S637" t="s">
        <v>269</v>
      </c>
      <c r="T637" t="s">
        <v>2041</v>
      </c>
      <c r="U637" t="s">
        <v>2060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7"/>
        <v>64</v>
      </c>
      <c r="G638" s="7">
        <f t="shared" si="38"/>
        <v>0.64537683358624176</v>
      </c>
      <c r="H638" t="s">
        <v>14</v>
      </c>
      <c r="I638">
        <v>2604</v>
      </c>
      <c r="K638" t="s">
        <v>36</v>
      </c>
      <c r="L638" t="s">
        <v>37</v>
      </c>
      <c r="M638">
        <v>1326866400</v>
      </c>
      <c r="N638" s="8">
        <f t="shared" si="39"/>
        <v>40926.25</v>
      </c>
      <c r="O638">
        <v>1330754400</v>
      </c>
      <c r="P638" s="8">
        <f t="shared" si="40"/>
        <v>40971.25</v>
      </c>
      <c r="Q638" t="b">
        <v>0</v>
      </c>
      <c r="R638" t="b">
        <v>1</v>
      </c>
      <c r="S638" t="s">
        <v>71</v>
      </c>
      <c r="T638" t="s">
        <v>2041</v>
      </c>
      <c r="U638" t="s">
        <v>2049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7"/>
        <v>79</v>
      </c>
      <c r="G639" s="7">
        <f t="shared" si="38"/>
        <v>0.79411764705882348</v>
      </c>
      <c r="H639" t="s">
        <v>14</v>
      </c>
      <c r="I639">
        <v>65</v>
      </c>
      <c r="K639" t="s">
        <v>21</v>
      </c>
      <c r="L639" t="s">
        <v>22</v>
      </c>
      <c r="M639">
        <v>1479103200</v>
      </c>
      <c r="N639" s="8">
        <f t="shared" si="39"/>
        <v>42688.25</v>
      </c>
      <c r="O639">
        <v>1479794400</v>
      </c>
      <c r="P639" s="8">
        <f t="shared" si="40"/>
        <v>42696.25</v>
      </c>
      <c r="Q639" t="b">
        <v>0</v>
      </c>
      <c r="R639" t="b">
        <v>0</v>
      </c>
      <c r="S639" t="s">
        <v>33</v>
      </c>
      <c r="T639" t="s">
        <v>2039</v>
      </c>
      <c r="U639" t="s">
        <v>2040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7"/>
        <v>11</v>
      </c>
      <c r="G640" s="7">
        <f t="shared" si="38"/>
        <v>0.11419117647058824</v>
      </c>
      <c r="H640" t="s">
        <v>14</v>
      </c>
      <c r="I640">
        <v>94</v>
      </c>
      <c r="K640" t="s">
        <v>21</v>
      </c>
      <c r="L640" t="s">
        <v>22</v>
      </c>
      <c r="M640">
        <v>1280206800</v>
      </c>
      <c r="N640" s="8">
        <f t="shared" si="39"/>
        <v>40386.208333333336</v>
      </c>
      <c r="O640">
        <v>1281243600</v>
      </c>
      <c r="P640" s="8">
        <f t="shared" si="40"/>
        <v>40398.208333333336</v>
      </c>
      <c r="Q640" t="b">
        <v>0</v>
      </c>
      <c r="R640" t="b">
        <v>1</v>
      </c>
      <c r="S640" t="s">
        <v>33</v>
      </c>
      <c r="T640" t="s">
        <v>2039</v>
      </c>
      <c r="U640" t="s">
        <v>2040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7"/>
        <v>56</v>
      </c>
      <c r="G641" s="7">
        <f t="shared" si="38"/>
        <v>0.56186046511627907</v>
      </c>
      <c r="H641" t="s">
        <v>47</v>
      </c>
      <c r="I641">
        <v>45</v>
      </c>
      <c r="K641" t="s">
        <v>21</v>
      </c>
      <c r="L641" t="s">
        <v>22</v>
      </c>
      <c r="M641">
        <v>1532754000</v>
      </c>
      <c r="N641" s="8">
        <f t="shared" si="39"/>
        <v>43309.208333333328</v>
      </c>
      <c r="O641">
        <v>1532754000</v>
      </c>
      <c r="P641" s="8">
        <f t="shared" si="40"/>
        <v>43309.208333333328</v>
      </c>
      <c r="Q641" t="b">
        <v>0</v>
      </c>
      <c r="R641" t="b">
        <v>1</v>
      </c>
      <c r="S641" t="s">
        <v>53</v>
      </c>
      <c r="T641" t="s">
        <v>2041</v>
      </c>
      <c r="U641" t="s">
        <v>2044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ref="F642:F705" si="41">INT(G642*100)</f>
        <v>16</v>
      </c>
      <c r="G642" s="7">
        <f t="shared" si="38"/>
        <v>0.16501669449081802</v>
      </c>
      <c r="H642" t="s">
        <v>14</v>
      </c>
      <c r="I642">
        <v>257</v>
      </c>
      <c r="K642" t="s">
        <v>21</v>
      </c>
      <c r="L642" t="s">
        <v>22</v>
      </c>
      <c r="M642">
        <v>1453096800</v>
      </c>
      <c r="N642" s="8">
        <f t="shared" si="39"/>
        <v>42387.25</v>
      </c>
      <c r="O642">
        <v>1453356000</v>
      </c>
      <c r="P642" s="8">
        <f t="shared" si="40"/>
        <v>42390.25</v>
      </c>
      <c r="Q642" t="b">
        <v>0</v>
      </c>
      <c r="R642" t="b">
        <v>0</v>
      </c>
      <c r="S642" t="s">
        <v>33</v>
      </c>
      <c r="T642" t="s">
        <v>2039</v>
      </c>
      <c r="U642" t="s">
        <v>2040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41"/>
        <v>119</v>
      </c>
      <c r="G643" s="7">
        <f t="shared" ref="G643:G706" si="42">E643/D643</f>
        <v>1.1996808510638297</v>
      </c>
      <c r="H643" t="s">
        <v>20</v>
      </c>
      <c r="I643">
        <v>194</v>
      </c>
      <c r="K643" t="s">
        <v>98</v>
      </c>
      <c r="L643" t="s">
        <v>99</v>
      </c>
      <c r="M643">
        <v>1487570400</v>
      </c>
      <c r="N643" s="8">
        <f t="shared" ref="N643:N706" si="43">(((M643/60)/60)/24)+DATE(1970,1,1)</f>
        <v>42786.25</v>
      </c>
      <c r="O643">
        <v>1489986000</v>
      </c>
      <c r="P643" s="8">
        <f t="shared" ref="P643:P706" si="44">(((O643/60)/60)/24+DATE(1970,1,1))</f>
        <v>42814.208333333328</v>
      </c>
      <c r="Q643" t="b">
        <v>0</v>
      </c>
      <c r="R643" t="b">
        <v>0</v>
      </c>
      <c r="S643" t="s">
        <v>33</v>
      </c>
      <c r="T643" t="s">
        <v>2039</v>
      </c>
      <c r="U643" t="s">
        <v>2040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1"/>
        <v>145</v>
      </c>
      <c r="G644" s="7">
        <f t="shared" si="42"/>
        <v>1.4545652173913044</v>
      </c>
      <c r="H644" t="s">
        <v>20</v>
      </c>
      <c r="I644">
        <v>129</v>
      </c>
      <c r="K644" t="s">
        <v>15</v>
      </c>
      <c r="L644" t="s">
        <v>16</v>
      </c>
      <c r="M644">
        <v>1545026400</v>
      </c>
      <c r="N644" s="8">
        <f t="shared" si="43"/>
        <v>43451.25</v>
      </c>
      <c r="O644">
        <v>1545804000</v>
      </c>
      <c r="P644" s="8">
        <f t="shared" si="44"/>
        <v>43460.25</v>
      </c>
      <c r="Q644" t="b">
        <v>0</v>
      </c>
      <c r="R644" t="b">
        <v>0</v>
      </c>
      <c r="S644" t="s">
        <v>65</v>
      </c>
      <c r="T644" t="s">
        <v>2037</v>
      </c>
      <c r="U644" t="s">
        <v>2046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1"/>
        <v>221</v>
      </c>
      <c r="G645" s="7">
        <f t="shared" si="42"/>
        <v>2.2138255033557046</v>
      </c>
      <c r="H645" t="s">
        <v>20</v>
      </c>
      <c r="I645">
        <v>375</v>
      </c>
      <c r="K645" t="s">
        <v>21</v>
      </c>
      <c r="L645" t="s">
        <v>22</v>
      </c>
      <c r="M645">
        <v>1488348000</v>
      </c>
      <c r="N645" s="8">
        <f t="shared" si="43"/>
        <v>42795.25</v>
      </c>
      <c r="O645">
        <v>1489899600</v>
      </c>
      <c r="P645" s="8">
        <f t="shared" si="44"/>
        <v>42813.208333333328</v>
      </c>
      <c r="Q645" t="b">
        <v>0</v>
      </c>
      <c r="R645" t="b">
        <v>0</v>
      </c>
      <c r="S645" t="s">
        <v>33</v>
      </c>
      <c r="T645" t="s">
        <v>2039</v>
      </c>
      <c r="U645" t="s">
        <v>2040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1"/>
        <v>48</v>
      </c>
      <c r="G646" s="7">
        <f t="shared" si="42"/>
        <v>0.48396694214876035</v>
      </c>
      <c r="H646" t="s">
        <v>14</v>
      </c>
      <c r="I646">
        <v>2928</v>
      </c>
      <c r="K646" t="s">
        <v>15</v>
      </c>
      <c r="L646" t="s">
        <v>16</v>
      </c>
      <c r="M646">
        <v>1545112800</v>
      </c>
      <c r="N646" s="8">
        <f t="shared" si="43"/>
        <v>43452.25</v>
      </c>
      <c r="O646">
        <v>1546495200</v>
      </c>
      <c r="P646" s="8">
        <f t="shared" si="44"/>
        <v>43468.25</v>
      </c>
      <c r="Q646" t="b">
        <v>0</v>
      </c>
      <c r="R646" t="b">
        <v>0</v>
      </c>
      <c r="S646" t="s">
        <v>33</v>
      </c>
      <c r="T646" t="s">
        <v>2039</v>
      </c>
      <c r="U646" t="s">
        <v>2040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1"/>
        <v>92</v>
      </c>
      <c r="G647" s="7">
        <f t="shared" si="42"/>
        <v>0.92911504424778757</v>
      </c>
      <c r="H647" t="s">
        <v>14</v>
      </c>
      <c r="I647">
        <v>4697</v>
      </c>
      <c r="K647" t="s">
        <v>21</v>
      </c>
      <c r="L647" t="s">
        <v>22</v>
      </c>
      <c r="M647">
        <v>1537938000</v>
      </c>
      <c r="N647" s="8">
        <f t="shared" si="43"/>
        <v>43369.208333333328</v>
      </c>
      <c r="O647">
        <v>1539752400</v>
      </c>
      <c r="P647" s="8">
        <f t="shared" si="44"/>
        <v>43390.208333333328</v>
      </c>
      <c r="Q647" t="b">
        <v>0</v>
      </c>
      <c r="R647" t="b">
        <v>1</v>
      </c>
      <c r="S647" t="s">
        <v>23</v>
      </c>
      <c r="T647" t="s">
        <v>2035</v>
      </c>
      <c r="U647" t="s">
        <v>2036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1"/>
        <v>88</v>
      </c>
      <c r="G648" s="7">
        <f t="shared" si="42"/>
        <v>0.88599797365754818</v>
      </c>
      <c r="H648" t="s">
        <v>14</v>
      </c>
      <c r="I648">
        <v>2915</v>
      </c>
      <c r="K648" t="s">
        <v>21</v>
      </c>
      <c r="L648" t="s">
        <v>22</v>
      </c>
      <c r="M648">
        <v>1363150800</v>
      </c>
      <c r="N648" s="8">
        <f t="shared" si="43"/>
        <v>41346.208333333336</v>
      </c>
      <c r="O648">
        <v>1364101200</v>
      </c>
      <c r="P648" s="8">
        <f t="shared" si="44"/>
        <v>41357.208333333336</v>
      </c>
      <c r="Q648" t="b">
        <v>0</v>
      </c>
      <c r="R648" t="b">
        <v>0</v>
      </c>
      <c r="S648" t="s">
        <v>89</v>
      </c>
      <c r="T648" t="s">
        <v>2050</v>
      </c>
      <c r="U648" t="s">
        <v>2051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1"/>
        <v>41</v>
      </c>
      <c r="G649" s="7">
        <f t="shared" si="42"/>
        <v>0.41399999999999998</v>
      </c>
      <c r="H649" t="s">
        <v>14</v>
      </c>
      <c r="I649">
        <v>18</v>
      </c>
      <c r="K649" t="s">
        <v>21</v>
      </c>
      <c r="L649" t="s">
        <v>22</v>
      </c>
      <c r="M649">
        <v>1523250000</v>
      </c>
      <c r="N649" s="8">
        <f t="shared" si="43"/>
        <v>43199.208333333328</v>
      </c>
      <c r="O649">
        <v>1525323600</v>
      </c>
      <c r="P649" s="8">
        <f t="shared" si="44"/>
        <v>43223.208333333328</v>
      </c>
      <c r="Q649" t="b">
        <v>0</v>
      </c>
      <c r="R649" t="b">
        <v>0</v>
      </c>
      <c r="S649" t="s">
        <v>206</v>
      </c>
      <c r="T649" t="s">
        <v>2047</v>
      </c>
      <c r="U649" t="s">
        <v>2059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1"/>
        <v>63</v>
      </c>
      <c r="G650" s="7">
        <f t="shared" si="42"/>
        <v>0.63056795131845844</v>
      </c>
      <c r="H650" t="s">
        <v>74</v>
      </c>
      <c r="I650">
        <v>723</v>
      </c>
      <c r="K650" t="s">
        <v>21</v>
      </c>
      <c r="L650" t="s">
        <v>22</v>
      </c>
      <c r="M650">
        <v>1499317200</v>
      </c>
      <c r="N650" s="8">
        <f t="shared" si="43"/>
        <v>42922.208333333328</v>
      </c>
      <c r="O650">
        <v>1500872400</v>
      </c>
      <c r="P650" s="8">
        <f t="shared" si="44"/>
        <v>42940.208333333328</v>
      </c>
      <c r="Q650" t="b">
        <v>1</v>
      </c>
      <c r="R650" t="b">
        <v>0</v>
      </c>
      <c r="S650" t="s">
        <v>17</v>
      </c>
      <c r="T650" t="s">
        <v>2033</v>
      </c>
      <c r="U650" t="s">
        <v>2034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1"/>
        <v>48</v>
      </c>
      <c r="G651" s="7">
        <f t="shared" si="42"/>
        <v>0.48482333607230893</v>
      </c>
      <c r="H651" t="s">
        <v>14</v>
      </c>
      <c r="I651">
        <v>602</v>
      </c>
      <c r="K651" t="s">
        <v>98</v>
      </c>
      <c r="L651" t="s">
        <v>99</v>
      </c>
      <c r="M651">
        <v>1287550800</v>
      </c>
      <c r="N651" s="8">
        <f t="shared" si="43"/>
        <v>40471.208333333336</v>
      </c>
      <c r="O651">
        <v>1288501200</v>
      </c>
      <c r="P651" s="8">
        <f t="shared" si="44"/>
        <v>40482.208333333336</v>
      </c>
      <c r="Q651" t="b">
        <v>1</v>
      </c>
      <c r="R651" t="b">
        <v>1</v>
      </c>
      <c r="S651" t="s">
        <v>33</v>
      </c>
      <c r="T651" t="s">
        <v>2039</v>
      </c>
      <c r="U651" t="s">
        <v>2040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1"/>
        <v>2</v>
      </c>
      <c r="G652" s="7">
        <f t="shared" si="42"/>
        <v>0.02</v>
      </c>
      <c r="H652" t="s">
        <v>14</v>
      </c>
      <c r="I652">
        <v>1</v>
      </c>
      <c r="K652" t="s">
        <v>21</v>
      </c>
      <c r="L652" t="s">
        <v>22</v>
      </c>
      <c r="M652">
        <v>1404795600</v>
      </c>
      <c r="N652" s="8">
        <f t="shared" si="43"/>
        <v>41828.208333333336</v>
      </c>
      <c r="O652">
        <v>1407128400</v>
      </c>
      <c r="P652" s="8">
        <f t="shared" si="44"/>
        <v>41855.208333333336</v>
      </c>
      <c r="Q652" t="b">
        <v>0</v>
      </c>
      <c r="R652" t="b">
        <v>0</v>
      </c>
      <c r="S652" t="s">
        <v>159</v>
      </c>
      <c r="T652" t="s">
        <v>2035</v>
      </c>
      <c r="U652" t="s">
        <v>2058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1"/>
        <v>88</v>
      </c>
      <c r="G653" s="7">
        <f t="shared" si="42"/>
        <v>0.88479410269445857</v>
      </c>
      <c r="H653" t="s">
        <v>14</v>
      </c>
      <c r="I653">
        <v>3868</v>
      </c>
      <c r="K653" t="s">
        <v>107</v>
      </c>
      <c r="L653" t="s">
        <v>108</v>
      </c>
      <c r="M653">
        <v>1393048800</v>
      </c>
      <c r="N653" s="8">
        <f t="shared" si="43"/>
        <v>41692.25</v>
      </c>
      <c r="O653">
        <v>1394344800</v>
      </c>
      <c r="P653" s="8">
        <f t="shared" si="44"/>
        <v>41707.25</v>
      </c>
      <c r="Q653" t="b">
        <v>0</v>
      </c>
      <c r="R653" t="b">
        <v>0</v>
      </c>
      <c r="S653" t="s">
        <v>100</v>
      </c>
      <c r="T653" t="s">
        <v>2041</v>
      </c>
      <c r="U653" t="s">
        <v>2052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1"/>
        <v>126</v>
      </c>
      <c r="G654" s="7">
        <f t="shared" si="42"/>
        <v>1.2684</v>
      </c>
      <c r="H654" t="s">
        <v>20</v>
      </c>
      <c r="I654">
        <v>409</v>
      </c>
      <c r="K654" t="s">
        <v>21</v>
      </c>
      <c r="L654" t="s">
        <v>22</v>
      </c>
      <c r="M654">
        <v>1470373200</v>
      </c>
      <c r="N654" s="8">
        <f t="shared" si="43"/>
        <v>42587.208333333328</v>
      </c>
      <c r="O654">
        <v>1474088400</v>
      </c>
      <c r="P654" s="8">
        <f t="shared" si="44"/>
        <v>42630.208333333328</v>
      </c>
      <c r="Q654" t="b">
        <v>0</v>
      </c>
      <c r="R654" t="b">
        <v>0</v>
      </c>
      <c r="S654" t="s">
        <v>28</v>
      </c>
      <c r="T654" t="s">
        <v>2037</v>
      </c>
      <c r="U654" t="s">
        <v>2038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1"/>
        <v>2338</v>
      </c>
      <c r="G655" s="7">
        <f t="shared" si="42"/>
        <v>23.388333333333332</v>
      </c>
      <c r="H655" t="s">
        <v>20</v>
      </c>
      <c r="I655">
        <v>234</v>
      </c>
      <c r="K655" t="s">
        <v>21</v>
      </c>
      <c r="L655" t="s">
        <v>22</v>
      </c>
      <c r="M655">
        <v>1460091600</v>
      </c>
      <c r="N655" s="8">
        <f t="shared" si="43"/>
        <v>42468.208333333328</v>
      </c>
      <c r="O655">
        <v>1460264400</v>
      </c>
      <c r="P655" s="8">
        <f t="shared" si="44"/>
        <v>42470.208333333328</v>
      </c>
      <c r="Q655" t="b">
        <v>0</v>
      </c>
      <c r="R655" t="b">
        <v>0</v>
      </c>
      <c r="S655" t="s">
        <v>28</v>
      </c>
      <c r="T655" t="s">
        <v>2037</v>
      </c>
      <c r="U655" t="s">
        <v>2038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1"/>
        <v>508</v>
      </c>
      <c r="G656" s="7">
        <f t="shared" si="42"/>
        <v>5.0838857142857146</v>
      </c>
      <c r="H656" t="s">
        <v>20</v>
      </c>
      <c r="I656">
        <v>3016</v>
      </c>
      <c r="K656" t="s">
        <v>21</v>
      </c>
      <c r="L656" t="s">
        <v>22</v>
      </c>
      <c r="M656">
        <v>1440392400</v>
      </c>
      <c r="N656" s="8">
        <f t="shared" si="43"/>
        <v>42240.208333333328</v>
      </c>
      <c r="O656">
        <v>1440824400</v>
      </c>
      <c r="P656" s="8">
        <f t="shared" si="44"/>
        <v>42245.208333333328</v>
      </c>
      <c r="Q656" t="b">
        <v>0</v>
      </c>
      <c r="R656" t="b">
        <v>0</v>
      </c>
      <c r="S656" t="s">
        <v>148</v>
      </c>
      <c r="T656" t="s">
        <v>2035</v>
      </c>
      <c r="U656" t="s">
        <v>2057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1"/>
        <v>191</v>
      </c>
      <c r="G657" s="7">
        <f t="shared" si="42"/>
        <v>1.9147826086956521</v>
      </c>
      <c r="H657" t="s">
        <v>20</v>
      </c>
      <c r="I657">
        <v>264</v>
      </c>
      <c r="K657" t="s">
        <v>21</v>
      </c>
      <c r="L657" t="s">
        <v>22</v>
      </c>
      <c r="M657">
        <v>1488434400</v>
      </c>
      <c r="N657" s="8">
        <f t="shared" si="43"/>
        <v>42796.25</v>
      </c>
      <c r="O657">
        <v>1489554000</v>
      </c>
      <c r="P657" s="8">
        <f t="shared" si="44"/>
        <v>42809.208333333328</v>
      </c>
      <c r="Q657" t="b">
        <v>1</v>
      </c>
      <c r="R657" t="b">
        <v>0</v>
      </c>
      <c r="S657" t="s">
        <v>122</v>
      </c>
      <c r="T657" t="s">
        <v>2054</v>
      </c>
      <c r="U657" t="s">
        <v>2055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1"/>
        <v>42</v>
      </c>
      <c r="G658" s="7">
        <f t="shared" si="42"/>
        <v>0.42127533783783783</v>
      </c>
      <c r="H658" t="s">
        <v>14</v>
      </c>
      <c r="I658">
        <v>504</v>
      </c>
      <c r="K658" t="s">
        <v>26</v>
      </c>
      <c r="L658" t="s">
        <v>27</v>
      </c>
      <c r="M658">
        <v>1514440800</v>
      </c>
      <c r="N658" s="8">
        <f t="shared" si="43"/>
        <v>43097.25</v>
      </c>
      <c r="O658">
        <v>1514872800</v>
      </c>
      <c r="P658" s="8">
        <f t="shared" si="44"/>
        <v>43102.25</v>
      </c>
      <c r="Q658" t="b">
        <v>0</v>
      </c>
      <c r="R658" t="b">
        <v>0</v>
      </c>
      <c r="S658" t="s">
        <v>17</v>
      </c>
      <c r="T658" t="s">
        <v>2033</v>
      </c>
      <c r="U658" t="s">
        <v>2034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1"/>
        <v>8</v>
      </c>
      <c r="G659" s="7">
        <f t="shared" si="42"/>
        <v>8.2400000000000001E-2</v>
      </c>
      <c r="H659" t="s">
        <v>14</v>
      </c>
      <c r="I659">
        <v>14</v>
      </c>
      <c r="K659" t="s">
        <v>21</v>
      </c>
      <c r="L659" t="s">
        <v>22</v>
      </c>
      <c r="M659">
        <v>1514354400</v>
      </c>
      <c r="N659" s="8">
        <f t="shared" si="43"/>
        <v>43096.25</v>
      </c>
      <c r="O659">
        <v>1515736800</v>
      </c>
      <c r="P659" s="8">
        <f t="shared" si="44"/>
        <v>43112.25</v>
      </c>
      <c r="Q659" t="b">
        <v>0</v>
      </c>
      <c r="R659" t="b">
        <v>0</v>
      </c>
      <c r="S659" t="s">
        <v>474</v>
      </c>
      <c r="T659" t="s">
        <v>2041</v>
      </c>
      <c r="U659" t="s">
        <v>2063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1"/>
        <v>60</v>
      </c>
      <c r="G660" s="7">
        <f t="shared" si="42"/>
        <v>0.60064638783269964</v>
      </c>
      <c r="H660" t="s">
        <v>74</v>
      </c>
      <c r="I660">
        <v>390</v>
      </c>
      <c r="K660" t="s">
        <v>21</v>
      </c>
      <c r="L660" t="s">
        <v>22</v>
      </c>
      <c r="M660">
        <v>1440910800</v>
      </c>
      <c r="N660" s="8">
        <f t="shared" si="43"/>
        <v>42246.208333333328</v>
      </c>
      <c r="O660">
        <v>1442898000</v>
      </c>
      <c r="P660" s="8">
        <f t="shared" si="44"/>
        <v>42269.208333333328</v>
      </c>
      <c r="Q660" t="b">
        <v>0</v>
      </c>
      <c r="R660" t="b">
        <v>0</v>
      </c>
      <c r="S660" t="s">
        <v>23</v>
      </c>
      <c r="T660" t="s">
        <v>2035</v>
      </c>
      <c r="U660" t="s">
        <v>2036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1"/>
        <v>47</v>
      </c>
      <c r="G661" s="7">
        <f t="shared" si="42"/>
        <v>0.47232808616404309</v>
      </c>
      <c r="H661" t="s">
        <v>14</v>
      </c>
      <c r="I661">
        <v>750</v>
      </c>
      <c r="K661" t="s">
        <v>40</v>
      </c>
      <c r="L661" t="s">
        <v>41</v>
      </c>
      <c r="M661">
        <v>1296108000</v>
      </c>
      <c r="N661" s="8">
        <f t="shared" si="43"/>
        <v>40570.25</v>
      </c>
      <c r="O661">
        <v>1296194400</v>
      </c>
      <c r="P661" s="8">
        <f t="shared" si="44"/>
        <v>40571.25</v>
      </c>
      <c r="Q661" t="b">
        <v>0</v>
      </c>
      <c r="R661" t="b">
        <v>0</v>
      </c>
      <c r="S661" t="s">
        <v>42</v>
      </c>
      <c r="T661" t="s">
        <v>2041</v>
      </c>
      <c r="U661" t="s">
        <v>2042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1"/>
        <v>81</v>
      </c>
      <c r="G662" s="7">
        <f t="shared" si="42"/>
        <v>0.81736263736263737</v>
      </c>
      <c r="H662" t="s">
        <v>14</v>
      </c>
      <c r="I662">
        <v>77</v>
      </c>
      <c r="K662" t="s">
        <v>21</v>
      </c>
      <c r="L662" t="s">
        <v>22</v>
      </c>
      <c r="M662">
        <v>1440133200</v>
      </c>
      <c r="N662" s="8">
        <f t="shared" si="43"/>
        <v>42237.208333333328</v>
      </c>
      <c r="O662">
        <v>1440910800</v>
      </c>
      <c r="P662" s="8">
        <f t="shared" si="44"/>
        <v>42246.208333333328</v>
      </c>
      <c r="Q662" t="b">
        <v>1</v>
      </c>
      <c r="R662" t="b">
        <v>0</v>
      </c>
      <c r="S662" t="s">
        <v>33</v>
      </c>
      <c r="T662" t="s">
        <v>2039</v>
      </c>
      <c r="U662" t="s">
        <v>2040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1"/>
        <v>54</v>
      </c>
      <c r="G663" s="7">
        <f t="shared" si="42"/>
        <v>0.54187265917603</v>
      </c>
      <c r="H663" t="s">
        <v>14</v>
      </c>
      <c r="I663">
        <v>752</v>
      </c>
      <c r="K663" t="s">
        <v>36</v>
      </c>
      <c r="L663" t="s">
        <v>37</v>
      </c>
      <c r="M663">
        <v>1332910800</v>
      </c>
      <c r="N663" s="8">
        <f t="shared" si="43"/>
        <v>40996.208333333336</v>
      </c>
      <c r="O663">
        <v>1335502800</v>
      </c>
      <c r="P663" s="8">
        <f t="shared" si="44"/>
        <v>41026.208333333336</v>
      </c>
      <c r="Q663" t="b">
        <v>0</v>
      </c>
      <c r="R663" t="b">
        <v>0</v>
      </c>
      <c r="S663" t="s">
        <v>159</v>
      </c>
      <c r="T663" t="s">
        <v>2035</v>
      </c>
      <c r="U663" t="s">
        <v>2058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1"/>
        <v>97</v>
      </c>
      <c r="G664" s="7">
        <f t="shared" si="42"/>
        <v>0.97868131868131869</v>
      </c>
      <c r="H664" t="s">
        <v>14</v>
      </c>
      <c r="I664">
        <v>131</v>
      </c>
      <c r="K664" t="s">
        <v>21</v>
      </c>
      <c r="L664" t="s">
        <v>22</v>
      </c>
      <c r="M664">
        <v>1544335200</v>
      </c>
      <c r="N664" s="8">
        <f t="shared" si="43"/>
        <v>43443.25</v>
      </c>
      <c r="O664">
        <v>1544680800</v>
      </c>
      <c r="P664" s="8">
        <f t="shared" si="44"/>
        <v>43447.25</v>
      </c>
      <c r="Q664" t="b">
        <v>0</v>
      </c>
      <c r="R664" t="b">
        <v>0</v>
      </c>
      <c r="S664" t="s">
        <v>33</v>
      </c>
      <c r="T664" t="s">
        <v>2039</v>
      </c>
      <c r="U664" t="s">
        <v>2040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1"/>
        <v>77</v>
      </c>
      <c r="G665" s="7">
        <f t="shared" si="42"/>
        <v>0.77239999999999998</v>
      </c>
      <c r="H665" t="s">
        <v>14</v>
      </c>
      <c r="I665">
        <v>87</v>
      </c>
      <c r="K665" t="s">
        <v>21</v>
      </c>
      <c r="L665" t="s">
        <v>22</v>
      </c>
      <c r="M665">
        <v>1286427600</v>
      </c>
      <c r="N665" s="8">
        <f t="shared" si="43"/>
        <v>40458.208333333336</v>
      </c>
      <c r="O665">
        <v>1288414800</v>
      </c>
      <c r="P665" s="8">
        <f t="shared" si="44"/>
        <v>40481.208333333336</v>
      </c>
      <c r="Q665" t="b">
        <v>0</v>
      </c>
      <c r="R665" t="b">
        <v>0</v>
      </c>
      <c r="S665" t="s">
        <v>33</v>
      </c>
      <c r="T665" t="s">
        <v>2039</v>
      </c>
      <c r="U665" t="s">
        <v>2040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1"/>
        <v>33</v>
      </c>
      <c r="G666" s="7">
        <f t="shared" si="42"/>
        <v>0.33464735516372796</v>
      </c>
      <c r="H666" t="s">
        <v>14</v>
      </c>
      <c r="I666">
        <v>1063</v>
      </c>
      <c r="K666" t="s">
        <v>21</v>
      </c>
      <c r="L666" t="s">
        <v>22</v>
      </c>
      <c r="M666">
        <v>1329717600</v>
      </c>
      <c r="N666" s="8">
        <f t="shared" si="43"/>
        <v>40959.25</v>
      </c>
      <c r="O666">
        <v>1330581600</v>
      </c>
      <c r="P666" s="8">
        <f t="shared" si="44"/>
        <v>40969.25</v>
      </c>
      <c r="Q666" t="b">
        <v>0</v>
      </c>
      <c r="R666" t="b">
        <v>0</v>
      </c>
      <c r="S666" t="s">
        <v>159</v>
      </c>
      <c r="T666" t="s">
        <v>2035</v>
      </c>
      <c r="U666" t="s">
        <v>2058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1"/>
        <v>239</v>
      </c>
      <c r="G667" s="7">
        <f t="shared" si="42"/>
        <v>2.3958823529411766</v>
      </c>
      <c r="H667" t="s">
        <v>20</v>
      </c>
      <c r="I667">
        <v>272</v>
      </c>
      <c r="K667" t="s">
        <v>21</v>
      </c>
      <c r="L667" t="s">
        <v>22</v>
      </c>
      <c r="M667">
        <v>1310187600</v>
      </c>
      <c r="N667" s="8">
        <f t="shared" si="43"/>
        <v>40733.208333333336</v>
      </c>
      <c r="O667">
        <v>1311397200</v>
      </c>
      <c r="P667" s="8">
        <f t="shared" si="44"/>
        <v>40747.208333333336</v>
      </c>
      <c r="Q667" t="b">
        <v>0</v>
      </c>
      <c r="R667" t="b">
        <v>1</v>
      </c>
      <c r="S667" t="s">
        <v>42</v>
      </c>
      <c r="T667" t="s">
        <v>2041</v>
      </c>
      <c r="U667" t="s">
        <v>2042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1"/>
        <v>64</v>
      </c>
      <c r="G668" s="7">
        <f t="shared" si="42"/>
        <v>0.64032258064516134</v>
      </c>
      <c r="H668" t="s">
        <v>74</v>
      </c>
      <c r="I668">
        <v>25</v>
      </c>
      <c r="K668" t="s">
        <v>21</v>
      </c>
      <c r="L668" t="s">
        <v>22</v>
      </c>
      <c r="M668">
        <v>1377838800</v>
      </c>
      <c r="N668" s="8">
        <f t="shared" si="43"/>
        <v>41516.208333333336</v>
      </c>
      <c r="O668">
        <v>1378357200</v>
      </c>
      <c r="P668" s="8">
        <f t="shared" si="44"/>
        <v>41522.208333333336</v>
      </c>
      <c r="Q668" t="b">
        <v>0</v>
      </c>
      <c r="R668" t="b">
        <v>1</v>
      </c>
      <c r="S668" t="s">
        <v>33</v>
      </c>
      <c r="T668" t="s">
        <v>2039</v>
      </c>
      <c r="U668" t="s">
        <v>2040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1"/>
        <v>176</v>
      </c>
      <c r="G669" s="7">
        <f t="shared" si="42"/>
        <v>1.7615942028985507</v>
      </c>
      <c r="H669" t="s">
        <v>20</v>
      </c>
      <c r="I669">
        <v>419</v>
      </c>
      <c r="K669" t="s">
        <v>21</v>
      </c>
      <c r="L669" t="s">
        <v>22</v>
      </c>
      <c r="M669">
        <v>1410325200</v>
      </c>
      <c r="N669" s="8">
        <f t="shared" si="43"/>
        <v>41892.208333333336</v>
      </c>
      <c r="O669">
        <v>1411102800</v>
      </c>
      <c r="P669" s="8">
        <f t="shared" si="44"/>
        <v>41901.208333333336</v>
      </c>
      <c r="Q669" t="b">
        <v>0</v>
      </c>
      <c r="R669" t="b">
        <v>0</v>
      </c>
      <c r="S669" t="s">
        <v>1029</v>
      </c>
      <c r="T669" t="s">
        <v>2064</v>
      </c>
      <c r="U669" t="s">
        <v>2065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1"/>
        <v>20</v>
      </c>
      <c r="G670" s="7">
        <f t="shared" si="42"/>
        <v>0.20338181818181819</v>
      </c>
      <c r="H670" t="s">
        <v>14</v>
      </c>
      <c r="I670">
        <v>76</v>
      </c>
      <c r="K670" t="s">
        <v>21</v>
      </c>
      <c r="L670" t="s">
        <v>22</v>
      </c>
      <c r="M670">
        <v>1343797200</v>
      </c>
      <c r="N670" s="8">
        <f t="shared" si="43"/>
        <v>41122.208333333336</v>
      </c>
      <c r="O670">
        <v>1344834000</v>
      </c>
      <c r="P670" s="8">
        <f t="shared" si="44"/>
        <v>41134.208333333336</v>
      </c>
      <c r="Q670" t="b">
        <v>0</v>
      </c>
      <c r="R670" t="b">
        <v>0</v>
      </c>
      <c r="S670" t="s">
        <v>33</v>
      </c>
      <c r="T670" t="s">
        <v>2039</v>
      </c>
      <c r="U670" t="s">
        <v>2040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1"/>
        <v>358</v>
      </c>
      <c r="G671" s="7">
        <f t="shared" si="42"/>
        <v>3.5864754098360656</v>
      </c>
      <c r="H671" t="s">
        <v>20</v>
      </c>
      <c r="I671">
        <v>1621</v>
      </c>
      <c r="K671" t="s">
        <v>107</v>
      </c>
      <c r="L671" t="s">
        <v>108</v>
      </c>
      <c r="M671">
        <v>1498453200</v>
      </c>
      <c r="N671" s="8">
        <f t="shared" si="43"/>
        <v>42912.208333333328</v>
      </c>
      <c r="O671">
        <v>1499230800</v>
      </c>
      <c r="P671" s="8">
        <f t="shared" si="44"/>
        <v>42921.208333333328</v>
      </c>
      <c r="Q671" t="b">
        <v>0</v>
      </c>
      <c r="R671" t="b">
        <v>0</v>
      </c>
      <c r="S671" t="s">
        <v>33</v>
      </c>
      <c r="T671" t="s">
        <v>2039</v>
      </c>
      <c r="U671" t="s">
        <v>2040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1"/>
        <v>468</v>
      </c>
      <c r="G672" s="7">
        <f t="shared" si="42"/>
        <v>4.6885802469135802</v>
      </c>
      <c r="H672" t="s">
        <v>20</v>
      </c>
      <c r="I672">
        <v>1101</v>
      </c>
      <c r="K672" t="s">
        <v>21</v>
      </c>
      <c r="L672" t="s">
        <v>22</v>
      </c>
      <c r="M672">
        <v>1456380000</v>
      </c>
      <c r="N672" s="8">
        <f t="shared" si="43"/>
        <v>42425.25</v>
      </c>
      <c r="O672">
        <v>1457416800</v>
      </c>
      <c r="P672" s="8">
        <f t="shared" si="44"/>
        <v>42437.25</v>
      </c>
      <c r="Q672" t="b">
        <v>0</v>
      </c>
      <c r="R672" t="b">
        <v>0</v>
      </c>
      <c r="S672" t="s">
        <v>60</v>
      </c>
      <c r="T672" t="s">
        <v>2035</v>
      </c>
      <c r="U672" t="s">
        <v>2045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1"/>
        <v>122</v>
      </c>
      <c r="G673" s="7">
        <f t="shared" si="42"/>
        <v>1.220563524590164</v>
      </c>
      <c r="H673" t="s">
        <v>20</v>
      </c>
      <c r="I673">
        <v>1073</v>
      </c>
      <c r="K673" t="s">
        <v>21</v>
      </c>
      <c r="L673" t="s">
        <v>22</v>
      </c>
      <c r="M673">
        <v>1280552400</v>
      </c>
      <c r="N673" s="8">
        <f t="shared" si="43"/>
        <v>40390.208333333336</v>
      </c>
      <c r="O673">
        <v>1280898000</v>
      </c>
      <c r="P673" s="8">
        <f t="shared" si="44"/>
        <v>40394.208333333336</v>
      </c>
      <c r="Q673" t="b">
        <v>0</v>
      </c>
      <c r="R673" t="b">
        <v>1</v>
      </c>
      <c r="S673" t="s">
        <v>33</v>
      </c>
      <c r="T673" t="s">
        <v>2039</v>
      </c>
      <c r="U673" t="s">
        <v>2040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1"/>
        <v>55</v>
      </c>
      <c r="G674" s="7">
        <f t="shared" si="42"/>
        <v>0.55931783729156137</v>
      </c>
      <c r="H674" t="s">
        <v>14</v>
      </c>
      <c r="I674">
        <v>4428</v>
      </c>
      <c r="K674" t="s">
        <v>26</v>
      </c>
      <c r="L674" t="s">
        <v>27</v>
      </c>
      <c r="M674">
        <v>1521608400</v>
      </c>
      <c r="N674" s="8">
        <f t="shared" si="43"/>
        <v>43180.208333333328</v>
      </c>
      <c r="O674">
        <v>1522472400</v>
      </c>
      <c r="P674" s="8">
        <f t="shared" si="44"/>
        <v>43190.208333333328</v>
      </c>
      <c r="Q674" t="b">
        <v>0</v>
      </c>
      <c r="R674" t="b">
        <v>0</v>
      </c>
      <c r="S674" t="s">
        <v>33</v>
      </c>
      <c r="T674" t="s">
        <v>2039</v>
      </c>
      <c r="U674" t="s">
        <v>2040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1"/>
        <v>43</v>
      </c>
      <c r="G675" s="7">
        <f t="shared" si="42"/>
        <v>0.43660714285714286</v>
      </c>
      <c r="H675" t="s">
        <v>14</v>
      </c>
      <c r="I675">
        <v>58</v>
      </c>
      <c r="K675" t="s">
        <v>107</v>
      </c>
      <c r="L675" t="s">
        <v>108</v>
      </c>
      <c r="M675">
        <v>1460696400</v>
      </c>
      <c r="N675" s="8">
        <f t="shared" si="43"/>
        <v>42475.208333333328</v>
      </c>
      <c r="O675">
        <v>1462510800</v>
      </c>
      <c r="P675" s="8">
        <f t="shared" si="44"/>
        <v>42496.208333333328</v>
      </c>
      <c r="Q675" t="b">
        <v>0</v>
      </c>
      <c r="R675" t="b">
        <v>0</v>
      </c>
      <c r="S675" t="s">
        <v>60</v>
      </c>
      <c r="T675" t="s">
        <v>2035</v>
      </c>
      <c r="U675" t="s">
        <v>2045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1"/>
        <v>33</v>
      </c>
      <c r="G676" s="7">
        <f t="shared" si="42"/>
        <v>0.33538371411833628</v>
      </c>
      <c r="H676" t="s">
        <v>74</v>
      </c>
      <c r="I676">
        <v>1218</v>
      </c>
      <c r="K676" t="s">
        <v>21</v>
      </c>
      <c r="L676" t="s">
        <v>22</v>
      </c>
      <c r="M676">
        <v>1313730000</v>
      </c>
      <c r="N676" s="8">
        <f t="shared" si="43"/>
        <v>40774.208333333336</v>
      </c>
      <c r="O676">
        <v>1317790800</v>
      </c>
      <c r="P676" s="8">
        <f t="shared" si="44"/>
        <v>40821.208333333336</v>
      </c>
      <c r="Q676" t="b">
        <v>0</v>
      </c>
      <c r="R676" t="b">
        <v>0</v>
      </c>
      <c r="S676" t="s">
        <v>122</v>
      </c>
      <c r="T676" t="s">
        <v>2054</v>
      </c>
      <c r="U676" t="s">
        <v>2055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1"/>
        <v>122</v>
      </c>
      <c r="G677" s="7">
        <f t="shared" si="42"/>
        <v>1.2297938144329896</v>
      </c>
      <c r="H677" t="s">
        <v>20</v>
      </c>
      <c r="I677">
        <v>331</v>
      </c>
      <c r="K677" t="s">
        <v>21</v>
      </c>
      <c r="L677" t="s">
        <v>22</v>
      </c>
      <c r="M677">
        <v>1568178000</v>
      </c>
      <c r="N677" s="8">
        <f t="shared" si="43"/>
        <v>43719.208333333328</v>
      </c>
      <c r="O677">
        <v>1568782800</v>
      </c>
      <c r="P677" s="8">
        <f t="shared" si="44"/>
        <v>43726.208333333328</v>
      </c>
      <c r="Q677" t="b">
        <v>0</v>
      </c>
      <c r="R677" t="b">
        <v>0</v>
      </c>
      <c r="S677" t="s">
        <v>1029</v>
      </c>
      <c r="T677" t="s">
        <v>2064</v>
      </c>
      <c r="U677" t="s">
        <v>2065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1"/>
        <v>189</v>
      </c>
      <c r="G678" s="7">
        <f t="shared" si="42"/>
        <v>1.8974959871589085</v>
      </c>
      <c r="H678" t="s">
        <v>20</v>
      </c>
      <c r="I678">
        <v>1170</v>
      </c>
      <c r="K678" t="s">
        <v>21</v>
      </c>
      <c r="L678" t="s">
        <v>22</v>
      </c>
      <c r="M678">
        <v>1348635600</v>
      </c>
      <c r="N678" s="8">
        <f t="shared" si="43"/>
        <v>41178.208333333336</v>
      </c>
      <c r="O678">
        <v>1349413200</v>
      </c>
      <c r="P678" s="8">
        <f t="shared" si="44"/>
        <v>41187.208333333336</v>
      </c>
      <c r="Q678" t="b">
        <v>0</v>
      </c>
      <c r="R678" t="b">
        <v>0</v>
      </c>
      <c r="S678" t="s">
        <v>122</v>
      </c>
      <c r="T678" t="s">
        <v>2054</v>
      </c>
      <c r="U678" t="s">
        <v>2055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1"/>
        <v>83</v>
      </c>
      <c r="G679" s="7">
        <f t="shared" si="42"/>
        <v>0.83622641509433959</v>
      </c>
      <c r="H679" t="s">
        <v>14</v>
      </c>
      <c r="I679">
        <v>111</v>
      </c>
      <c r="K679" t="s">
        <v>21</v>
      </c>
      <c r="L679" t="s">
        <v>22</v>
      </c>
      <c r="M679">
        <v>1468126800</v>
      </c>
      <c r="N679" s="8">
        <f t="shared" si="43"/>
        <v>42561.208333333328</v>
      </c>
      <c r="O679">
        <v>1472446800</v>
      </c>
      <c r="P679" s="8">
        <f t="shared" si="44"/>
        <v>42611.208333333328</v>
      </c>
      <c r="Q679" t="b">
        <v>0</v>
      </c>
      <c r="R679" t="b">
        <v>0</v>
      </c>
      <c r="S679" t="s">
        <v>119</v>
      </c>
      <c r="T679" t="s">
        <v>2047</v>
      </c>
      <c r="U679" t="s">
        <v>2053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1"/>
        <v>17</v>
      </c>
      <c r="G680" s="7">
        <f t="shared" si="42"/>
        <v>0.17968844221105529</v>
      </c>
      <c r="H680" t="s">
        <v>74</v>
      </c>
      <c r="I680">
        <v>215</v>
      </c>
      <c r="K680" t="s">
        <v>21</v>
      </c>
      <c r="L680" t="s">
        <v>22</v>
      </c>
      <c r="M680">
        <v>1547877600</v>
      </c>
      <c r="N680" s="8">
        <f t="shared" si="43"/>
        <v>43484.25</v>
      </c>
      <c r="O680">
        <v>1548050400</v>
      </c>
      <c r="P680" s="8">
        <f t="shared" si="44"/>
        <v>43486.25</v>
      </c>
      <c r="Q680" t="b">
        <v>0</v>
      </c>
      <c r="R680" t="b">
        <v>0</v>
      </c>
      <c r="S680" t="s">
        <v>53</v>
      </c>
      <c r="T680" t="s">
        <v>2041</v>
      </c>
      <c r="U680" t="s">
        <v>2044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1"/>
        <v>1036</v>
      </c>
      <c r="G681" s="7">
        <f t="shared" si="42"/>
        <v>10.365</v>
      </c>
      <c r="H681" t="s">
        <v>20</v>
      </c>
      <c r="I681">
        <v>363</v>
      </c>
      <c r="K681" t="s">
        <v>21</v>
      </c>
      <c r="L681" t="s">
        <v>22</v>
      </c>
      <c r="M681">
        <v>1571374800</v>
      </c>
      <c r="N681" s="8">
        <f t="shared" si="43"/>
        <v>43756.208333333328</v>
      </c>
      <c r="O681">
        <v>1571806800</v>
      </c>
      <c r="P681" s="8">
        <f t="shared" si="44"/>
        <v>43761.208333333328</v>
      </c>
      <c r="Q681" t="b">
        <v>0</v>
      </c>
      <c r="R681" t="b">
        <v>1</v>
      </c>
      <c r="S681" t="s">
        <v>17</v>
      </c>
      <c r="T681" t="s">
        <v>2033</v>
      </c>
      <c r="U681" t="s">
        <v>2034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1"/>
        <v>97</v>
      </c>
      <c r="G682" s="7">
        <f t="shared" si="42"/>
        <v>0.97405219780219776</v>
      </c>
      <c r="H682" t="s">
        <v>14</v>
      </c>
      <c r="I682">
        <v>2955</v>
      </c>
      <c r="K682" t="s">
        <v>21</v>
      </c>
      <c r="L682" t="s">
        <v>22</v>
      </c>
      <c r="M682">
        <v>1576303200</v>
      </c>
      <c r="N682" s="8">
        <f t="shared" si="43"/>
        <v>43813.25</v>
      </c>
      <c r="O682">
        <v>1576476000</v>
      </c>
      <c r="P682" s="8">
        <f t="shared" si="44"/>
        <v>43815.25</v>
      </c>
      <c r="Q682" t="b">
        <v>0</v>
      </c>
      <c r="R682" t="b">
        <v>1</v>
      </c>
      <c r="S682" t="s">
        <v>292</v>
      </c>
      <c r="T682" t="s">
        <v>2050</v>
      </c>
      <c r="U682" t="s">
        <v>2061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1"/>
        <v>86</v>
      </c>
      <c r="G683" s="7">
        <f t="shared" si="42"/>
        <v>0.86386203150461705</v>
      </c>
      <c r="H683" t="s">
        <v>14</v>
      </c>
      <c r="I683">
        <v>1657</v>
      </c>
      <c r="K683" t="s">
        <v>21</v>
      </c>
      <c r="L683" t="s">
        <v>22</v>
      </c>
      <c r="M683">
        <v>1324447200</v>
      </c>
      <c r="N683" s="8">
        <f t="shared" si="43"/>
        <v>40898.25</v>
      </c>
      <c r="O683">
        <v>1324965600</v>
      </c>
      <c r="P683" s="8">
        <f t="shared" si="44"/>
        <v>40904.25</v>
      </c>
      <c r="Q683" t="b">
        <v>0</v>
      </c>
      <c r="R683" t="b">
        <v>0</v>
      </c>
      <c r="S683" t="s">
        <v>33</v>
      </c>
      <c r="T683" t="s">
        <v>2039</v>
      </c>
      <c r="U683" t="s">
        <v>2040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1"/>
        <v>150</v>
      </c>
      <c r="G684" s="7">
        <f t="shared" si="42"/>
        <v>1.5016666666666667</v>
      </c>
      <c r="H684" t="s">
        <v>20</v>
      </c>
      <c r="I684">
        <v>103</v>
      </c>
      <c r="K684" t="s">
        <v>21</v>
      </c>
      <c r="L684" t="s">
        <v>22</v>
      </c>
      <c r="M684">
        <v>1386741600</v>
      </c>
      <c r="N684" s="8">
        <f t="shared" si="43"/>
        <v>41619.25</v>
      </c>
      <c r="O684">
        <v>1387519200</v>
      </c>
      <c r="P684" s="8">
        <f t="shared" si="44"/>
        <v>41628.25</v>
      </c>
      <c r="Q684" t="b">
        <v>0</v>
      </c>
      <c r="R684" t="b">
        <v>0</v>
      </c>
      <c r="S684" t="s">
        <v>33</v>
      </c>
      <c r="T684" t="s">
        <v>2039</v>
      </c>
      <c r="U684" t="s">
        <v>2040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1"/>
        <v>358</v>
      </c>
      <c r="G685" s="7">
        <f t="shared" si="42"/>
        <v>3.5843478260869563</v>
      </c>
      <c r="H685" t="s">
        <v>20</v>
      </c>
      <c r="I685">
        <v>147</v>
      </c>
      <c r="K685" t="s">
        <v>21</v>
      </c>
      <c r="L685" t="s">
        <v>22</v>
      </c>
      <c r="M685">
        <v>1537074000</v>
      </c>
      <c r="N685" s="8">
        <f t="shared" si="43"/>
        <v>43359.208333333328</v>
      </c>
      <c r="O685">
        <v>1537246800</v>
      </c>
      <c r="P685" s="8">
        <f t="shared" si="44"/>
        <v>43361.208333333328</v>
      </c>
      <c r="Q685" t="b">
        <v>0</v>
      </c>
      <c r="R685" t="b">
        <v>0</v>
      </c>
      <c r="S685" t="s">
        <v>33</v>
      </c>
      <c r="T685" t="s">
        <v>2039</v>
      </c>
      <c r="U685" t="s">
        <v>2040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1"/>
        <v>542</v>
      </c>
      <c r="G686" s="7">
        <f t="shared" si="42"/>
        <v>5.4285714285714288</v>
      </c>
      <c r="H686" t="s">
        <v>20</v>
      </c>
      <c r="I686">
        <v>110</v>
      </c>
      <c r="K686" t="s">
        <v>15</v>
      </c>
      <c r="L686" t="s">
        <v>16</v>
      </c>
      <c r="M686">
        <v>1277787600</v>
      </c>
      <c r="N686" s="8">
        <f t="shared" si="43"/>
        <v>40358.208333333336</v>
      </c>
      <c r="O686">
        <v>1279515600</v>
      </c>
      <c r="P686" s="8">
        <f t="shared" si="44"/>
        <v>40378.208333333336</v>
      </c>
      <c r="Q686" t="b">
        <v>0</v>
      </c>
      <c r="R686" t="b">
        <v>0</v>
      </c>
      <c r="S686" t="s">
        <v>68</v>
      </c>
      <c r="T686" t="s">
        <v>2047</v>
      </c>
      <c r="U686" t="s">
        <v>2048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1"/>
        <v>67</v>
      </c>
      <c r="G687" s="7">
        <f t="shared" si="42"/>
        <v>0.67500714285714281</v>
      </c>
      <c r="H687" t="s">
        <v>14</v>
      </c>
      <c r="I687">
        <v>926</v>
      </c>
      <c r="K687" t="s">
        <v>15</v>
      </c>
      <c r="L687" t="s">
        <v>16</v>
      </c>
      <c r="M687">
        <v>1440306000</v>
      </c>
      <c r="N687" s="8">
        <f t="shared" si="43"/>
        <v>42239.208333333328</v>
      </c>
      <c r="O687">
        <v>1442379600</v>
      </c>
      <c r="P687" s="8">
        <f t="shared" si="44"/>
        <v>42263.208333333328</v>
      </c>
      <c r="Q687" t="b">
        <v>0</v>
      </c>
      <c r="R687" t="b">
        <v>0</v>
      </c>
      <c r="S687" t="s">
        <v>33</v>
      </c>
      <c r="T687" t="s">
        <v>2039</v>
      </c>
      <c r="U687" t="s">
        <v>2040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1"/>
        <v>191</v>
      </c>
      <c r="G688" s="7">
        <f t="shared" si="42"/>
        <v>1.9174666666666667</v>
      </c>
      <c r="H688" t="s">
        <v>20</v>
      </c>
      <c r="I688">
        <v>134</v>
      </c>
      <c r="K688" t="s">
        <v>21</v>
      </c>
      <c r="L688" t="s">
        <v>22</v>
      </c>
      <c r="M688">
        <v>1522126800</v>
      </c>
      <c r="N688" s="8">
        <f t="shared" si="43"/>
        <v>43186.208333333328</v>
      </c>
      <c r="O688">
        <v>1523077200</v>
      </c>
      <c r="P688" s="8">
        <f t="shared" si="44"/>
        <v>43197.208333333328</v>
      </c>
      <c r="Q688" t="b">
        <v>0</v>
      </c>
      <c r="R688" t="b">
        <v>0</v>
      </c>
      <c r="S688" t="s">
        <v>65</v>
      </c>
      <c r="T688" t="s">
        <v>2037</v>
      </c>
      <c r="U688" t="s">
        <v>2046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1"/>
        <v>932</v>
      </c>
      <c r="G689" s="7">
        <f t="shared" si="42"/>
        <v>9.32</v>
      </c>
      <c r="H689" t="s">
        <v>20</v>
      </c>
      <c r="I689">
        <v>269</v>
      </c>
      <c r="K689" t="s">
        <v>21</v>
      </c>
      <c r="L689" t="s">
        <v>22</v>
      </c>
      <c r="M689">
        <v>1489298400</v>
      </c>
      <c r="N689" s="8">
        <f t="shared" si="43"/>
        <v>42806.25</v>
      </c>
      <c r="O689">
        <v>1489554000</v>
      </c>
      <c r="P689" s="8">
        <f t="shared" si="44"/>
        <v>42809.208333333328</v>
      </c>
      <c r="Q689" t="b">
        <v>0</v>
      </c>
      <c r="R689" t="b">
        <v>0</v>
      </c>
      <c r="S689" t="s">
        <v>33</v>
      </c>
      <c r="T689" t="s">
        <v>2039</v>
      </c>
      <c r="U689" t="s">
        <v>2040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1"/>
        <v>429</v>
      </c>
      <c r="G690" s="7">
        <f t="shared" si="42"/>
        <v>4.2927586206896553</v>
      </c>
      <c r="H690" t="s">
        <v>20</v>
      </c>
      <c r="I690">
        <v>175</v>
      </c>
      <c r="K690" t="s">
        <v>21</v>
      </c>
      <c r="L690" t="s">
        <v>22</v>
      </c>
      <c r="M690">
        <v>1547100000</v>
      </c>
      <c r="N690" s="8">
        <f t="shared" si="43"/>
        <v>43475.25</v>
      </c>
      <c r="O690">
        <v>1548482400</v>
      </c>
      <c r="P690" s="8">
        <f t="shared" si="44"/>
        <v>43491.25</v>
      </c>
      <c r="Q690" t="b">
        <v>0</v>
      </c>
      <c r="R690" t="b">
        <v>1</v>
      </c>
      <c r="S690" t="s">
        <v>269</v>
      </c>
      <c r="T690" t="s">
        <v>2041</v>
      </c>
      <c r="U690" t="s">
        <v>2060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1"/>
        <v>100</v>
      </c>
      <c r="G691" s="7">
        <f t="shared" si="42"/>
        <v>1.0065753424657535</v>
      </c>
      <c r="H691" t="s">
        <v>20</v>
      </c>
      <c r="I691">
        <v>69</v>
      </c>
      <c r="K691" t="s">
        <v>21</v>
      </c>
      <c r="L691" t="s">
        <v>22</v>
      </c>
      <c r="M691">
        <v>1383022800</v>
      </c>
      <c r="N691" s="8">
        <f t="shared" si="43"/>
        <v>41576.208333333336</v>
      </c>
      <c r="O691">
        <v>1384063200</v>
      </c>
      <c r="P691" s="8">
        <f t="shared" si="44"/>
        <v>41588.25</v>
      </c>
      <c r="Q691" t="b">
        <v>0</v>
      </c>
      <c r="R691" t="b">
        <v>0</v>
      </c>
      <c r="S691" t="s">
        <v>28</v>
      </c>
      <c r="T691" t="s">
        <v>2037</v>
      </c>
      <c r="U691" t="s">
        <v>2038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1"/>
        <v>226</v>
      </c>
      <c r="G692" s="7">
        <f t="shared" si="42"/>
        <v>2.266111111111111</v>
      </c>
      <c r="H692" t="s">
        <v>20</v>
      </c>
      <c r="I692">
        <v>190</v>
      </c>
      <c r="K692" t="s">
        <v>21</v>
      </c>
      <c r="L692" t="s">
        <v>22</v>
      </c>
      <c r="M692">
        <v>1322373600</v>
      </c>
      <c r="N692" s="8">
        <f t="shared" si="43"/>
        <v>40874.25</v>
      </c>
      <c r="O692">
        <v>1322892000</v>
      </c>
      <c r="P692" s="8">
        <f t="shared" si="44"/>
        <v>40880.25</v>
      </c>
      <c r="Q692" t="b">
        <v>0</v>
      </c>
      <c r="R692" t="b">
        <v>1</v>
      </c>
      <c r="S692" t="s">
        <v>42</v>
      </c>
      <c r="T692" t="s">
        <v>2041</v>
      </c>
      <c r="U692" t="s">
        <v>2042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1"/>
        <v>142</v>
      </c>
      <c r="G693" s="7">
        <f t="shared" si="42"/>
        <v>1.4238</v>
      </c>
      <c r="H693" t="s">
        <v>20</v>
      </c>
      <c r="I693">
        <v>237</v>
      </c>
      <c r="K693" t="s">
        <v>21</v>
      </c>
      <c r="L693" t="s">
        <v>22</v>
      </c>
      <c r="M693">
        <v>1349240400</v>
      </c>
      <c r="N693" s="8">
        <f t="shared" si="43"/>
        <v>41185.208333333336</v>
      </c>
      <c r="O693">
        <v>1350709200</v>
      </c>
      <c r="P693" s="8">
        <f t="shared" si="44"/>
        <v>41202.208333333336</v>
      </c>
      <c r="Q693" t="b">
        <v>1</v>
      </c>
      <c r="R693" t="b">
        <v>1</v>
      </c>
      <c r="S693" t="s">
        <v>42</v>
      </c>
      <c r="T693" t="s">
        <v>2041</v>
      </c>
      <c r="U693" t="s">
        <v>2042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1"/>
        <v>90</v>
      </c>
      <c r="G694" s="7">
        <f t="shared" si="42"/>
        <v>0.90633333333333332</v>
      </c>
      <c r="H694" t="s">
        <v>14</v>
      </c>
      <c r="I694">
        <v>77</v>
      </c>
      <c r="K694" t="s">
        <v>40</v>
      </c>
      <c r="L694" t="s">
        <v>41</v>
      </c>
      <c r="M694">
        <v>1562648400</v>
      </c>
      <c r="N694" s="8">
        <f t="shared" si="43"/>
        <v>43655.208333333328</v>
      </c>
      <c r="O694">
        <v>1564203600</v>
      </c>
      <c r="P694" s="8">
        <f t="shared" si="44"/>
        <v>43673.208333333328</v>
      </c>
      <c r="Q694" t="b">
        <v>0</v>
      </c>
      <c r="R694" t="b">
        <v>0</v>
      </c>
      <c r="S694" t="s">
        <v>23</v>
      </c>
      <c r="T694" t="s">
        <v>2035</v>
      </c>
      <c r="U694" t="s">
        <v>2036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1"/>
        <v>63</v>
      </c>
      <c r="G695" s="7">
        <f t="shared" si="42"/>
        <v>0.63966740576496672</v>
      </c>
      <c r="H695" t="s">
        <v>14</v>
      </c>
      <c r="I695">
        <v>1748</v>
      </c>
      <c r="K695" t="s">
        <v>21</v>
      </c>
      <c r="L695" t="s">
        <v>22</v>
      </c>
      <c r="M695">
        <v>1508216400</v>
      </c>
      <c r="N695" s="8">
        <f t="shared" si="43"/>
        <v>43025.208333333328</v>
      </c>
      <c r="O695">
        <v>1509685200</v>
      </c>
      <c r="P695" s="8">
        <f t="shared" si="44"/>
        <v>43042.208333333328</v>
      </c>
      <c r="Q695" t="b">
        <v>0</v>
      </c>
      <c r="R695" t="b">
        <v>0</v>
      </c>
      <c r="S695" t="s">
        <v>33</v>
      </c>
      <c r="T695" t="s">
        <v>2039</v>
      </c>
      <c r="U695" t="s">
        <v>2040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1"/>
        <v>84</v>
      </c>
      <c r="G696" s="7">
        <f t="shared" si="42"/>
        <v>0.84131868131868137</v>
      </c>
      <c r="H696" t="s">
        <v>14</v>
      </c>
      <c r="I696">
        <v>79</v>
      </c>
      <c r="K696" t="s">
        <v>21</v>
      </c>
      <c r="L696" t="s">
        <v>22</v>
      </c>
      <c r="M696">
        <v>1511762400</v>
      </c>
      <c r="N696" s="8">
        <f t="shared" si="43"/>
        <v>43066.25</v>
      </c>
      <c r="O696">
        <v>1514959200</v>
      </c>
      <c r="P696" s="8">
        <f t="shared" si="44"/>
        <v>43103.25</v>
      </c>
      <c r="Q696" t="b">
        <v>0</v>
      </c>
      <c r="R696" t="b">
        <v>0</v>
      </c>
      <c r="S696" t="s">
        <v>33</v>
      </c>
      <c r="T696" t="s">
        <v>2039</v>
      </c>
      <c r="U696" t="s">
        <v>2040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1"/>
        <v>133</v>
      </c>
      <c r="G697" s="7">
        <f t="shared" si="42"/>
        <v>1.3393478260869565</v>
      </c>
      <c r="H697" t="s">
        <v>20</v>
      </c>
      <c r="I697">
        <v>196</v>
      </c>
      <c r="K697" t="s">
        <v>107</v>
      </c>
      <c r="L697" t="s">
        <v>108</v>
      </c>
      <c r="M697">
        <v>1447480800</v>
      </c>
      <c r="N697" s="8">
        <f t="shared" si="43"/>
        <v>42322.25</v>
      </c>
      <c r="O697">
        <v>1448863200</v>
      </c>
      <c r="P697" s="8">
        <f t="shared" si="44"/>
        <v>42338.25</v>
      </c>
      <c r="Q697" t="b">
        <v>1</v>
      </c>
      <c r="R697" t="b">
        <v>0</v>
      </c>
      <c r="S697" t="s">
        <v>23</v>
      </c>
      <c r="T697" t="s">
        <v>2035</v>
      </c>
      <c r="U697" t="s">
        <v>2036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1"/>
        <v>59</v>
      </c>
      <c r="G698" s="7">
        <f t="shared" si="42"/>
        <v>0.59042047531992692</v>
      </c>
      <c r="H698" t="s">
        <v>14</v>
      </c>
      <c r="I698">
        <v>889</v>
      </c>
      <c r="K698" t="s">
        <v>21</v>
      </c>
      <c r="L698" t="s">
        <v>22</v>
      </c>
      <c r="M698">
        <v>1429506000</v>
      </c>
      <c r="N698" s="8">
        <f t="shared" si="43"/>
        <v>42114.208333333328</v>
      </c>
      <c r="O698">
        <v>1429592400</v>
      </c>
      <c r="P698" s="8">
        <f t="shared" si="44"/>
        <v>42115.208333333328</v>
      </c>
      <c r="Q698" t="b">
        <v>0</v>
      </c>
      <c r="R698" t="b">
        <v>1</v>
      </c>
      <c r="S698" t="s">
        <v>33</v>
      </c>
      <c r="T698" t="s">
        <v>2039</v>
      </c>
      <c r="U698" t="s">
        <v>2040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1"/>
        <v>152</v>
      </c>
      <c r="G699" s="7">
        <f t="shared" si="42"/>
        <v>1.5280062063615205</v>
      </c>
      <c r="H699" t="s">
        <v>20</v>
      </c>
      <c r="I699">
        <v>7295</v>
      </c>
      <c r="K699" t="s">
        <v>21</v>
      </c>
      <c r="L699" t="s">
        <v>22</v>
      </c>
      <c r="M699">
        <v>1522472400</v>
      </c>
      <c r="N699" s="8">
        <f t="shared" si="43"/>
        <v>43190.208333333328</v>
      </c>
      <c r="O699">
        <v>1522645200</v>
      </c>
      <c r="P699" s="8">
        <f t="shared" si="44"/>
        <v>43192.208333333328</v>
      </c>
      <c r="Q699" t="b">
        <v>0</v>
      </c>
      <c r="R699" t="b">
        <v>0</v>
      </c>
      <c r="S699" t="s">
        <v>50</v>
      </c>
      <c r="T699" t="s">
        <v>2035</v>
      </c>
      <c r="U699" t="s">
        <v>2043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1"/>
        <v>446</v>
      </c>
      <c r="G700" s="7">
        <f t="shared" si="42"/>
        <v>4.466912114014252</v>
      </c>
      <c r="H700" t="s">
        <v>20</v>
      </c>
      <c r="I700">
        <v>2893</v>
      </c>
      <c r="K700" t="s">
        <v>15</v>
      </c>
      <c r="L700" t="s">
        <v>16</v>
      </c>
      <c r="M700">
        <v>1322114400</v>
      </c>
      <c r="N700" s="8">
        <f t="shared" si="43"/>
        <v>40871.25</v>
      </c>
      <c r="O700">
        <v>1323324000</v>
      </c>
      <c r="P700" s="8">
        <f t="shared" si="44"/>
        <v>40885.25</v>
      </c>
      <c r="Q700" t="b">
        <v>0</v>
      </c>
      <c r="R700" t="b">
        <v>0</v>
      </c>
      <c r="S700" t="s">
        <v>65</v>
      </c>
      <c r="T700" t="s">
        <v>2037</v>
      </c>
      <c r="U700" t="s">
        <v>2046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1"/>
        <v>84</v>
      </c>
      <c r="G701" s="7">
        <f t="shared" si="42"/>
        <v>0.8439189189189189</v>
      </c>
      <c r="H701" t="s">
        <v>14</v>
      </c>
      <c r="I701">
        <v>56</v>
      </c>
      <c r="K701" t="s">
        <v>21</v>
      </c>
      <c r="L701" t="s">
        <v>22</v>
      </c>
      <c r="M701">
        <v>1561438800</v>
      </c>
      <c r="N701" s="8">
        <f t="shared" si="43"/>
        <v>43641.208333333328</v>
      </c>
      <c r="O701">
        <v>1561525200</v>
      </c>
      <c r="P701" s="8">
        <f t="shared" si="44"/>
        <v>43642.208333333328</v>
      </c>
      <c r="Q701" t="b">
        <v>0</v>
      </c>
      <c r="R701" t="b">
        <v>0</v>
      </c>
      <c r="S701" t="s">
        <v>53</v>
      </c>
      <c r="T701" t="s">
        <v>2041</v>
      </c>
      <c r="U701" t="s">
        <v>2044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1"/>
        <v>3</v>
      </c>
      <c r="G702" s="7">
        <f t="shared" si="42"/>
        <v>0.03</v>
      </c>
      <c r="H702" t="s">
        <v>14</v>
      </c>
      <c r="I702">
        <v>1</v>
      </c>
      <c r="K702" t="s">
        <v>21</v>
      </c>
      <c r="L702" t="s">
        <v>22</v>
      </c>
      <c r="M702">
        <v>1264399200</v>
      </c>
      <c r="N702" s="8">
        <f t="shared" si="43"/>
        <v>40203.25</v>
      </c>
      <c r="O702">
        <v>1265695200</v>
      </c>
      <c r="P702" s="8">
        <f t="shared" si="44"/>
        <v>40218.25</v>
      </c>
      <c r="Q702" t="b">
        <v>0</v>
      </c>
      <c r="R702" t="b">
        <v>0</v>
      </c>
      <c r="S702" t="s">
        <v>65</v>
      </c>
      <c r="T702" t="s">
        <v>2037</v>
      </c>
      <c r="U702" t="s">
        <v>2046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1"/>
        <v>175</v>
      </c>
      <c r="G703" s="7">
        <f t="shared" si="42"/>
        <v>1.7502692307692307</v>
      </c>
      <c r="H703" t="s">
        <v>20</v>
      </c>
      <c r="I703">
        <v>820</v>
      </c>
      <c r="K703" t="s">
        <v>21</v>
      </c>
      <c r="L703" t="s">
        <v>22</v>
      </c>
      <c r="M703">
        <v>1301202000</v>
      </c>
      <c r="N703" s="8">
        <f t="shared" si="43"/>
        <v>40629.208333333336</v>
      </c>
      <c r="O703">
        <v>1301806800</v>
      </c>
      <c r="P703" s="8">
        <f t="shared" si="44"/>
        <v>40636.208333333336</v>
      </c>
      <c r="Q703" t="b">
        <v>1</v>
      </c>
      <c r="R703" t="b">
        <v>0</v>
      </c>
      <c r="S703" t="s">
        <v>33</v>
      </c>
      <c r="T703" t="s">
        <v>2039</v>
      </c>
      <c r="U703" t="s">
        <v>2040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1"/>
        <v>54</v>
      </c>
      <c r="G704" s="7">
        <f t="shared" si="42"/>
        <v>0.54137931034482756</v>
      </c>
      <c r="H704" t="s">
        <v>14</v>
      </c>
      <c r="I704">
        <v>83</v>
      </c>
      <c r="K704" t="s">
        <v>21</v>
      </c>
      <c r="L704" t="s">
        <v>22</v>
      </c>
      <c r="M704">
        <v>1374469200</v>
      </c>
      <c r="N704" s="8">
        <f t="shared" si="43"/>
        <v>41477.208333333336</v>
      </c>
      <c r="O704">
        <v>1374901200</v>
      </c>
      <c r="P704" s="8">
        <f t="shared" si="44"/>
        <v>41482.208333333336</v>
      </c>
      <c r="Q704" t="b">
        <v>0</v>
      </c>
      <c r="R704" t="b">
        <v>0</v>
      </c>
      <c r="S704" t="s">
        <v>65</v>
      </c>
      <c r="T704" t="s">
        <v>2037</v>
      </c>
      <c r="U704" t="s">
        <v>2046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1"/>
        <v>311</v>
      </c>
      <c r="G705" s="7">
        <f t="shared" si="42"/>
        <v>3.1187381703470032</v>
      </c>
      <c r="H705" t="s">
        <v>20</v>
      </c>
      <c r="I705">
        <v>2038</v>
      </c>
      <c r="K705" t="s">
        <v>21</v>
      </c>
      <c r="L705" t="s">
        <v>22</v>
      </c>
      <c r="M705">
        <v>1334984400</v>
      </c>
      <c r="N705" s="8">
        <f t="shared" si="43"/>
        <v>41020.208333333336</v>
      </c>
      <c r="O705">
        <v>1336453200</v>
      </c>
      <c r="P705" s="8">
        <f t="shared" si="44"/>
        <v>41037.208333333336</v>
      </c>
      <c r="Q705" t="b">
        <v>1</v>
      </c>
      <c r="R705" t="b">
        <v>1</v>
      </c>
      <c r="S705" t="s">
        <v>206</v>
      </c>
      <c r="T705" t="s">
        <v>2047</v>
      </c>
      <c r="U705" t="s">
        <v>2059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ref="F706:F769" si="45">INT(G706*100)</f>
        <v>122</v>
      </c>
      <c r="G706" s="7">
        <f t="shared" si="42"/>
        <v>1.2278160919540231</v>
      </c>
      <c r="H706" t="s">
        <v>20</v>
      </c>
      <c r="I706">
        <v>116</v>
      </c>
      <c r="K706" t="s">
        <v>21</v>
      </c>
      <c r="L706" t="s">
        <v>22</v>
      </c>
      <c r="M706">
        <v>1467608400</v>
      </c>
      <c r="N706" s="8">
        <f t="shared" si="43"/>
        <v>42555.208333333328</v>
      </c>
      <c r="O706">
        <v>1468904400</v>
      </c>
      <c r="P706" s="8">
        <f t="shared" si="44"/>
        <v>42570.208333333328</v>
      </c>
      <c r="Q706" t="b">
        <v>0</v>
      </c>
      <c r="R706" t="b">
        <v>0</v>
      </c>
      <c r="S706" t="s">
        <v>71</v>
      </c>
      <c r="T706" t="s">
        <v>2041</v>
      </c>
      <c r="U706" t="s">
        <v>2049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5"/>
        <v>99</v>
      </c>
      <c r="G707" s="7">
        <f t="shared" ref="G707:G770" si="46">E707/D707</f>
        <v>0.99026517383618151</v>
      </c>
      <c r="H707" t="s">
        <v>14</v>
      </c>
      <c r="I707">
        <v>2025</v>
      </c>
      <c r="K707" t="s">
        <v>40</v>
      </c>
      <c r="L707" t="s">
        <v>41</v>
      </c>
      <c r="M707">
        <v>1386741600</v>
      </c>
      <c r="N707" s="8">
        <f t="shared" ref="N707:N770" si="47">(((M707/60)/60)/24)+DATE(1970,1,1)</f>
        <v>41619.25</v>
      </c>
      <c r="O707">
        <v>1387087200</v>
      </c>
      <c r="P707" s="8">
        <f t="shared" ref="P707:P770" si="48">(((O707/60)/60)/24+DATE(1970,1,1))</f>
        <v>41623.25</v>
      </c>
      <c r="Q707" t="b">
        <v>0</v>
      </c>
      <c r="R707" t="b">
        <v>0</v>
      </c>
      <c r="S707" t="s">
        <v>68</v>
      </c>
      <c r="T707" t="s">
        <v>2047</v>
      </c>
      <c r="U707" t="s">
        <v>2048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5"/>
        <v>127</v>
      </c>
      <c r="G708" s="7">
        <f t="shared" si="46"/>
        <v>1.278468634686347</v>
      </c>
      <c r="H708" t="s">
        <v>20</v>
      </c>
      <c r="I708">
        <v>1345</v>
      </c>
      <c r="K708" t="s">
        <v>26</v>
      </c>
      <c r="L708" t="s">
        <v>27</v>
      </c>
      <c r="M708">
        <v>1546754400</v>
      </c>
      <c r="N708" s="8">
        <f t="shared" si="47"/>
        <v>43471.25</v>
      </c>
      <c r="O708">
        <v>1547445600</v>
      </c>
      <c r="P708" s="8">
        <f t="shared" si="48"/>
        <v>43479.25</v>
      </c>
      <c r="Q708" t="b">
        <v>0</v>
      </c>
      <c r="R708" t="b">
        <v>1</v>
      </c>
      <c r="S708" t="s">
        <v>28</v>
      </c>
      <c r="T708" t="s">
        <v>2037</v>
      </c>
      <c r="U708" t="s">
        <v>2038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5"/>
        <v>158</v>
      </c>
      <c r="G709" s="7">
        <f t="shared" si="46"/>
        <v>1.5861643835616439</v>
      </c>
      <c r="H709" t="s">
        <v>20</v>
      </c>
      <c r="I709">
        <v>168</v>
      </c>
      <c r="K709" t="s">
        <v>21</v>
      </c>
      <c r="L709" t="s">
        <v>22</v>
      </c>
      <c r="M709">
        <v>1544248800</v>
      </c>
      <c r="N709" s="8">
        <f t="shared" si="47"/>
        <v>43442.25</v>
      </c>
      <c r="O709">
        <v>1547359200</v>
      </c>
      <c r="P709" s="8">
        <f t="shared" si="48"/>
        <v>43478.25</v>
      </c>
      <c r="Q709" t="b">
        <v>0</v>
      </c>
      <c r="R709" t="b">
        <v>0</v>
      </c>
      <c r="S709" t="s">
        <v>53</v>
      </c>
      <c r="T709" t="s">
        <v>2041</v>
      </c>
      <c r="U709" t="s">
        <v>2044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5"/>
        <v>707</v>
      </c>
      <c r="G710" s="7">
        <f t="shared" si="46"/>
        <v>7.0705882352941174</v>
      </c>
      <c r="H710" t="s">
        <v>20</v>
      </c>
      <c r="I710">
        <v>137</v>
      </c>
      <c r="K710" t="s">
        <v>98</v>
      </c>
      <c r="L710" t="s">
        <v>99</v>
      </c>
      <c r="M710">
        <v>1495429200</v>
      </c>
      <c r="N710" s="8">
        <f t="shared" si="47"/>
        <v>42877.208333333328</v>
      </c>
      <c r="O710">
        <v>1496293200</v>
      </c>
      <c r="P710" s="8">
        <f t="shared" si="48"/>
        <v>42887.208333333328</v>
      </c>
      <c r="Q710" t="b">
        <v>0</v>
      </c>
      <c r="R710" t="b">
        <v>0</v>
      </c>
      <c r="S710" t="s">
        <v>33</v>
      </c>
      <c r="T710" t="s">
        <v>2039</v>
      </c>
      <c r="U710" t="s">
        <v>2040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5"/>
        <v>142</v>
      </c>
      <c r="G711" s="7">
        <f t="shared" si="46"/>
        <v>1.4238775510204082</v>
      </c>
      <c r="H711" t="s">
        <v>20</v>
      </c>
      <c r="I711">
        <v>186</v>
      </c>
      <c r="K711" t="s">
        <v>107</v>
      </c>
      <c r="L711" t="s">
        <v>108</v>
      </c>
      <c r="M711">
        <v>1334811600</v>
      </c>
      <c r="N711" s="8">
        <f t="shared" si="47"/>
        <v>41018.208333333336</v>
      </c>
      <c r="O711">
        <v>1335416400</v>
      </c>
      <c r="P711" s="8">
        <f t="shared" si="48"/>
        <v>41025.208333333336</v>
      </c>
      <c r="Q711" t="b">
        <v>0</v>
      </c>
      <c r="R711" t="b">
        <v>0</v>
      </c>
      <c r="S711" t="s">
        <v>33</v>
      </c>
      <c r="T711" t="s">
        <v>2039</v>
      </c>
      <c r="U711" t="s">
        <v>2040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5"/>
        <v>147</v>
      </c>
      <c r="G712" s="7">
        <f t="shared" si="46"/>
        <v>1.4786046511627906</v>
      </c>
      <c r="H712" t="s">
        <v>20</v>
      </c>
      <c r="I712">
        <v>125</v>
      </c>
      <c r="K712" t="s">
        <v>21</v>
      </c>
      <c r="L712" t="s">
        <v>22</v>
      </c>
      <c r="M712">
        <v>1531544400</v>
      </c>
      <c r="N712" s="8">
        <f t="shared" si="47"/>
        <v>43295.208333333328</v>
      </c>
      <c r="O712">
        <v>1532149200</v>
      </c>
      <c r="P712" s="8">
        <f t="shared" si="48"/>
        <v>43302.208333333328</v>
      </c>
      <c r="Q712" t="b">
        <v>0</v>
      </c>
      <c r="R712" t="b">
        <v>1</v>
      </c>
      <c r="S712" t="s">
        <v>33</v>
      </c>
      <c r="T712" t="s">
        <v>2039</v>
      </c>
      <c r="U712" t="s">
        <v>2040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5"/>
        <v>20</v>
      </c>
      <c r="G713" s="7">
        <f t="shared" si="46"/>
        <v>0.20322580645161289</v>
      </c>
      <c r="H713" t="s">
        <v>14</v>
      </c>
      <c r="I713">
        <v>14</v>
      </c>
      <c r="K713" t="s">
        <v>107</v>
      </c>
      <c r="L713" t="s">
        <v>108</v>
      </c>
      <c r="M713">
        <v>1453615200</v>
      </c>
      <c r="N713" s="8">
        <f t="shared" si="47"/>
        <v>42393.25</v>
      </c>
      <c r="O713">
        <v>1453788000</v>
      </c>
      <c r="P713" s="8">
        <f t="shared" si="48"/>
        <v>42395.25</v>
      </c>
      <c r="Q713" t="b">
        <v>1</v>
      </c>
      <c r="R713" t="b">
        <v>1</v>
      </c>
      <c r="S713" t="s">
        <v>33</v>
      </c>
      <c r="T713" t="s">
        <v>2039</v>
      </c>
      <c r="U713" t="s">
        <v>2040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5"/>
        <v>1840</v>
      </c>
      <c r="G714" s="7">
        <f t="shared" si="46"/>
        <v>18.40625</v>
      </c>
      <c r="H714" t="s">
        <v>20</v>
      </c>
      <c r="I714">
        <v>202</v>
      </c>
      <c r="K714" t="s">
        <v>21</v>
      </c>
      <c r="L714" t="s">
        <v>22</v>
      </c>
      <c r="M714">
        <v>1467954000</v>
      </c>
      <c r="N714" s="8">
        <f t="shared" si="47"/>
        <v>42559.208333333328</v>
      </c>
      <c r="O714">
        <v>1471496400</v>
      </c>
      <c r="P714" s="8">
        <f t="shared" si="48"/>
        <v>42600.208333333328</v>
      </c>
      <c r="Q714" t="b">
        <v>0</v>
      </c>
      <c r="R714" t="b">
        <v>0</v>
      </c>
      <c r="S714" t="s">
        <v>33</v>
      </c>
      <c r="T714" t="s">
        <v>2039</v>
      </c>
      <c r="U714" t="s">
        <v>2040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5"/>
        <v>161</v>
      </c>
      <c r="G715" s="7">
        <f t="shared" si="46"/>
        <v>1.6194202898550725</v>
      </c>
      <c r="H715" t="s">
        <v>20</v>
      </c>
      <c r="I715">
        <v>103</v>
      </c>
      <c r="K715" t="s">
        <v>21</v>
      </c>
      <c r="L715" t="s">
        <v>22</v>
      </c>
      <c r="M715">
        <v>1471842000</v>
      </c>
      <c r="N715" s="8">
        <f t="shared" si="47"/>
        <v>42604.208333333328</v>
      </c>
      <c r="O715">
        <v>1472878800</v>
      </c>
      <c r="P715" s="8">
        <f t="shared" si="48"/>
        <v>42616.208333333328</v>
      </c>
      <c r="Q715" t="b">
        <v>0</v>
      </c>
      <c r="R715" t="b">
        <v>0</v>
      </c>
      <c r="S715" t="s">
        <v>133</v>
      </c>
      <c r="T715" t="s">
        <v>2047</v>
      </c>
      <c r="U715" t="s">
        <v>2056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5"/>
        <v>472</v>
      </c>
      <c r="G716" s="7">
        <f t="shared" si="46"/>
        <v>4.7282077922077921</v>
      </c>
      <c r="H716" t="s">
        <v>20</v>
      </c>
      <c r="I716">
        <v>1785</v>
      </c>
      <c r="K716" t="s">
        <v>21</v>
      </c>
      <c r="L716" t="s">
        <v>22</v>
      </c>
      <c r="M716">
        <v>1408424400</v>
      </c>
      <c r="N716" s="8">
        <f t="shared" si="47"/>
        <v>41870.208333333336</v>
      </c>
      <c r="O716">
        <v>1408510800</v>
      </c>
      <c r="P716" s="8">
        <f t="shared" si="48"/>
        <v>41871.208333333336</v>
      </c>
      <c r="Q716" t="b">
        <v>0</v>
      </c>
      <c r="R716" t="b">
        <v>0</v>
      </c>
      <c r="S716" t="s">
        <v>23</v>
      </c>
      <c r="T716" t="s">
        <v>2035</v>
      </c>
      <c r="U716" t="s">
        <v>2036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5"/>
        <v>24</v>
      </c>
      <c r="G717" s="7">
        <f t="shared" si="46"/>
        <v>0.24466101694915254</v>
      </c>
      <c r="H717" t="s">
        <v>14</v>
      </c>
      <c r="I717">
        <v>656</v>
      </c>
      <c r="K717" t="s">
        <v>21</v>
      </c>
      <c r="L717" t="s">
        <v>22</v>
      </c>
      <c r="M717">
        <v>1281157200</v>
      </c>
      <c r="N717" s="8">
        <f t="shared" si="47"/>
        <v>40397.208333333336</v>
      </c>
      <c r="O717">
        <v>1281589200</v>
      </c>
      <c r="P717" s="8">
        <f t="shared" si="48"/>
        <v>40402.208333333336</v>
      </c>
      <c r="Q717" t="b">
        <v>0</v>
      </c>
      <c r="R717" t="b">
        <v>0</v>
      </c>
      <c r="S717" t="s">
        <v>292</v>
      </c>
      <c r="T717" t="s">
        <v>2050</v>
      </c>
      <c r="U717" t="s">
        <v>2061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5"/>
        <v>517</v>
      </c>
      <c r="G718" s="7">
        <f t="shared" si="46"/>
        <v>5.1764999999999999</v>
      </c>
      <c r="H718" t="s">
        <v>20</v>
      </c>
      <c r="I718">
        <v>157</v>
      </c>
      <c r="K718" t="s">
        <v>21</v>
      </c>
      <c r="L718" t="s">
        <v>22</v>
      </c>
      <c r="M718">
        <v>1373432400</v>
      </c>
      <c r="N718" s="8">
        <f t="shared" si="47"/>
        <v>41465.208333333336</v>
      </c>
      <c r="O718">
        <v>1375851600</v>
      </c>
      <c r="P718" s="8">
        <f t="shared" si="48"/>
        <v>41493.208333333336</v>
      </c>
      <c r="Q718" t="b">
        <v>0</v>
      </c>
      <c r="R718" t="b">
        <v>1</v>
      </c>
      <c r="S718" t="s">
        <v>33</v>
      </c>
      <c r="T718" t="s">
        <v>2039</v>
      </c>
      <c r="U718" t="s">
        <v>2040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5"/>
        <v>247</v>
      </c>
      <c r="G719" s="7">
        <f t="shared" si="46"/>
        <v>2.4764285714285714</v>
      </c>
      <c r="H719" t="s">
        <v>20</v>
      </c>
      <c r="I719">
        <v>555</v>
      </c>
      <c r="K719" t="s">
        <v>21</v>
      </c>
      <c r="L719" t="s">
        <v>22</v>
      </c>
      <c r="M719">
        <v>1313989200</v>
      </c>
      <c r="N719" s="8">
        <f t="shared" si="47"/>
        <v>40777.208333333336</v>
      </c>
      <c r="O719">
        <v>1315803600</v>
      </c>
      <c r="P719" s="8">
        <f t="shared" si="48"/>
        <v>40798.208333333336</v>
      </c>
      <c r="Q719" t="b">
        <v>0</v>
      </c>
      <c r="R719" t="b">
        <v>0</v>
      </c>
      <c r="S719" t="s">
        <v>42</v>
      </c>
      <c r="T719" t="s">
        <v>2041</v>
      </c>
      <c r="U719" t="s">
        <v>2042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5"/>
        <v>100</v>
      </c>
      <c r="G720" s="7">
        <f t="shared" si="46"/>
        <v>1.0020481927710843</v>
      </c>
      <c r="H720" t="s">
        <v>20</v>
      </c>
      <c r="I720">
        <v>297</v>
      </c>
      <c r="K720" t="s">
        <v>21</v>
      </c>
      <c r="L720" t="s">
        <v>22</v>
      </c>
      <c r="M720">
        <v>1371445200</v>
      </c>
      <c r="N720" s="8">
        <f t="shared" si="47"/>
        <v>41442.208333333336</v>
      </c>
      <c r="O720">
        <v>1373691600</v>
      </c>
      <c r="P720" s="8">
        <f t="shared" si="48"/>
        <v>41468.208333333336</v>
      </c>
      <c r="Q720" t="b">
        <v>0</v>
      </c>
      <c r="R720" t="b">
        <v>0</v>
      </c>
      <c r="S720" t="s">
        <v>65</v>
      </c>
      <c r="T720" t="s">
        <v>2037</v>
      </c>
      <c r="U720" t="s">
        <v>2046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5"/>
        <v>153</v>
      </c>
      <c r="G721" s="7">
        <f t="shared" si="46"/>
        <v>1.53</v>
      </c>
      <c r="H721" t="s">
        <v>20</v>
      </c>
      <c r="I721">
        <v>123</v>
      </c>
      <c r="K721" t="s">
        <v>21</v>
      </c>
      <c r="L721" t="s">
        <v>22</v>
      </c>
      <c r="M721">
        <v>1338267600</v>
      </c>
      <c r="N721" s="8">
        <f t="shared" si="47"/>
        <v>41058.208333333336</v>
      </c>
      <c r="O721">
        <v>1339218000</v>
      </c>
      <c r="P721" s="8">
        <f t="shared" si="48"/>
        <v>41069.208333333336</v>
      </c>
      <c r="Q721" t="b">
        <v>0</v>
      </c>
      <c r="R721" t="b">
        <v>0</v>
      </c>
      <c r="S721" t="s">
        <v>119</v>
      </c>
      <c r="T721" t="s">
        <v>2047</v>
      </c>
      <c r="U721" t="s">
        <v>2053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5"/>
        <v>37</v>
      </c>
      <c r="G722" s="7">
        <f t="shared" si="46"/>
        <v>0.37091954022988505</v>
      </c>
      <c r="H722" t="s">
        <v>74</v>
      </c>
      <c r="I722">
        <v>38</v>
      </c>
      <c r="K722" t="s">
        <v>36</v>
      </c>
      <c r="L722" t="s">
        <v>37</v>
      </c>
      <c r="M722">
        <v>1519192800</v>
      </c>
      <c r="N722" s="8">
        <f t="shared" si="47"/>
        <v>43152.25</v>
      </c>
      <c r="O722">
        <v>1520402400</v>
      </c>
      <c r="P722" s="8">
        <f t="shared" si="48"/>
        <v>43166.25</v>
      </c>
      <c r="Q722" t="b">
        <v>0</v>
      </c>
      <c r="R722" t="b">
        <v>1</v>
      </c>
      <c r="S722" t="s">
        <v>33</v>
      </c>
      <c r="T722" t="s">
        <v>2039</v>
      </c>
      <c r="U722" t="s">
        <v>2040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5"/>
        <v>4</v>
      </c>
      <c r="G723" s="7">
        <f t="shared" si="46"/>
        <v>4.3923948220064728E-2</v>
      </c>
      <c r="H723" t="s">
        <v>74</v>
      </c>
      <c r="I723">
        <v>60</v>
      </c>
      <c r="K723" t="s">
        <v>21</v>
      </c>
      <c r="L723" t="s">
        <v>22</v>
      </c>
      <c r="M723">
        <v>1522818000</v>
      </c>
      <c r="N723" s="8">
        <f t="shared" si="47"/>
        <v>43194.208333333328</v>
      </c>
      <c r="O723">
        <v>1523336400</v>
      </c>
      <c r="P723" s="8">
        <f t="shared" si="48"/>
        <v>43200.208333333328</v>
      </c>
      <c r="Q723" t="b">
        <v>0</v>
      </c>
      <c r="R723" t="b">
        <v>0</v>
      </c>
      <c r="S723" t="s">
        <v>23</v>
      </c>
      <c r="T723" t="s">
        <v>2035</v>
      </c>
      <c r="U723" t="s">
        <v>2036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5"/>
        <v>156</v>
      </c>
      <c r="G724" s="7">
        <f t="shared" si="46"/>
        <v>1.5650721649484536</v>
      </c>
      <c r="H724" t="s">
        <v>20</v>
      </c>
      <c r="I724">
        <v>3036</v>
      </c>
      <c r="K724" t="s">
        <v>21</v>
      </c>
      <c r="L724" t="s">
        <v>22</v>
      </c>
      <c r="M724">
        <v>1509948000</v>
      </c>
      <c r="N724" s="8">
        <f t="shared" si="47"/>
        <v>43045.25</v>
      </c>
      <c r="O724">
        <v>1512280800</v>
      </c>
      <c r="P724" s="8">
        <f t="shared" si="48"/>
        <v>43072.25</v>
      </c>
      <c r="Q724" t="b">
        <v>0</v>
      </c>
      <c r="R724" t="b">
        <v>0</v>
      </c>
      <c r="S724" t="s">
        <v>42</v>
      </c>
      <c r="T724" t="s">
        <v>2041</v>
      </c>
      <c r="U724" t="s">
        <v>2042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5"/>
        <v>270</v>
      </c>
      <c r="G725" s="7">
        <f t="shared" si="46"/>
        <v>2.704081632653061</v>
      </c>
      <c r="H725" t="s">
        <v>20</v>
      </c>
      <c r="I725">
        <v>144</v>
      </c>
      <c r="K725" t="s">
        <v>26</v>
      </c>
      <c r="L725" t="s">
        <v>27</v>
      </c>
      <c r="M725">
        <v>1456898400</v>
      </c>
      <c r="N725" s="8">
        <f t="shared" si="47"/>
        <v>42431.25</v>
      </c>
      <c r="O725">
        <v>1458709200</v>
      </c>
      <c r="P725" s="8">
        <f t="shared" si="48"/>
        <v>42452.208333333328</v>
      </c>
      <c r="Q725" t="b">
        <v>0</v>
      </c>
      <c r="R725" t="b">
        <v>0</v>
      </c>
      <c r="S725" t="s">
        <v>33</v>
      </c>
      <c r="T725" t="s">
        <v>2039</v>
      </c>
      <c r="U725" t="s">
        <v>2040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5"/>
        <v>134</v>
      </c>
      <c r="G726" s="7">
        <f t="shared" si="46"/>
        <v>1.3405952380952382</v>
      </c>
      <c r="H726" t="s">
        <v>20</v>
      </c>
      <c r="I726">
        <v>121</v>
      </c>
      <c r="K726" t="s">
        <v>40</v>
      </c>
      <c r="L726" t="s">
        <v>41</v>
      </c>
      <c r="M726">
        <v>1413954000</v>
      </c>
      <c r="N726" s="8">
        <f t="shared" si="47"/>
        <v>41934.208333333336</v>
      </c>
      <c r="O726">
        <v>1414126800</v>
      </c>
      <c r="P726" s="8">
        <f t="shared" si="48"/>
        <v>41936.208333333336</v>
      </c>
      <c r="Q726" t="b">
        <v>0</v>
      </c>
      <c r="R726" t="b">
        <v>1</v>
      </c>
      <c r="S726" t="s">
        <v>33</v>
      </c>
      <c r="T726" t="s">
        <v>2039</v>
      </c>
      <c r="U726" t="s">
        <v>2040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5"/>
        <v>50</v>
      </c>
      <c r="G727" s="7">
        <f t="shared" si="46"/>
        <v>0.50398033126293995</v>
      </c>
      <c r="H727" t="s">
        <v>14</v>
      </c>
      <c r="I727">
        <v>1596</v>
      </c>
      <c r="K727" t="s">
        <v>21</v>
      </c>
      <c r="L727" t="s">
        <v>22</v>
      </c>
      <c r="M727">
        <v>1416031200</v>
      </c>
      <c r="N727" s="8">
        <f t="shared" si="47"/>
        <v>41958.25</v>
      </c>
      <c r="O727">
        <v>1416204000</v>
      </c>
      <c r="P727" s="8">
        <f t="shared" si="48"/>
        <v>41960.25</v>
      </c>
      <c r="Q727" t="b">
        <v>0</v>
      </c>
      <c r="R727" t="b">
        <v>0</v>
      </c>
      <c r="S727" t="s">
        <v>292</v>
      </c>
      <c r="T727" t="s">
        <v>2050</v>
      </c>
      <c r="U727" t="s">
        <v>2061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5"/>
        <v>88</v>
      </c>
      <c r="G728" s="7">
        <f t="shared" si="46"/>
        <v>0.88815837937384901</v>
      </c>
      <c r="H728" t="s">
        <v>74</v>
      </c>
      <c r="I728">
        <v>524</v>
      </c>
      <c r="K728" t="s">
        <v>21</v>
      </c>
      <c r="L728" t="s">
        <v>22</v>
      </c>
      <c r="M728">
        <v>1287982800</v>
      </c>
      <c r="N728" s="8">
        <f t="shared" si="47"/>
        <v>40476.208333333336</v>
      </c>
      <c r="O728">
        <v>1288501200</v>
      </c>
      <c r="P728" s="8">
        <f t="shared" si="48"/>
        <v>40482.208333333336</v>
      </c>
      <c r="Q728" t="b">
        <v>0</v>
      </c>
      <c r="R728" t="b">
        <v>1</v>
      </c>
      <c r="S728" t="s">
        <v>33</v>
      </c>
      <c r="T728" t="s">
        <v>2039</v>
      </c>
      <c r="U728" t="s">
        <v>2040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5"/>
        <v>165</v>
      </c>
      <c r="G729" s="7">
        <f t="shared" si="46"/>
        <v>1.65</v>
      </c>
      <c r="H729" t="s">
        <v>20</v>
      </c>
      <c r="I729">
        <v>181</v>
      </c>
      <c r="K729" t="s">
        <v>21</v>
      </c>
      <c r="L729" t="s">
        <v>22</v>
      </c>
      <c r="M729">
        <v>1547964000</v>
      </c>
      <c r="N729" s="8">
        <f t="shared" si="47"/>
        <v>43485.25</v>
      </c>
      <c r="O729">
        <v>1552971600</v>
      </c>
      <c r="P729" s="8">
        <f t="shared" si="48"/>
        <v>43543.208333333328</v>
      </c>
      <c r="Q729" t="b">
        <v>0</v>
      </c>
      <c r="R729" t="b">
        <v>0</v>
      </c>
      <c r="S729" t="s">
        <v>28</v>
      </c>
      <c r="T729" t="s">
        <v>2037</v>
      </c>
      <c r="U729" t="s">
        <v>2038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5"/>
        <v>17</v>
      </c>
      <c r="G730" s="7">
        <f t="shared" si="46"/>
        <v>0.17499999999999999</v>
      </c>
      <c r="H730" t="s">
        <v>14</v>
      </c>
      <c r="I730">
        <v>10</v>
      </c>
      <c r="K730" t="s">
        <v>21</v>
      </c>
      <c r="L730" t="s">
        <v>22</v>
      </c>
      <c r="M730">
        <v>1464152400</v>
      </c>
      <c r="N730" s="8">
        <f t="shared" si="47"/>
        <v>42515.208333333328</v>
      </c>
      <c r="O730">
        <v>1465102800</v>
      </c>
      <c r="P730" s="8">
        <f t="shared" si="48"/>
        <v>42526.208333333328</v>
      </c>
      <c r="Q730" t="b">
        <v>0</v>
      </c>
      <c r="R730" t="b">
        <v>0</v>
      </c>
      <c r="S730" t="s">
        <v>33</v>
      </c>
      <c r="T730" t="s">
        <v>2039</v>
      </c>
      <c r="U730" t="s">
        <v>2040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5"/>
        <v>185</v>
      </c>
      <c r="G731" s="7">
        <f t="shared" si="46"/>
        <v>1.8566071428571429</v>
      </c>
      <c r="H731" t="s">
        <v>20</v>
      </c>
      <c r="I731">
        <v>122</v>
      </c>
      <c r="K731" t="s">
        <v>21</v>
      </c>
      <c r="L731" t="s">
        <v>22</v>
      </c>
      <c r="M731">
        <v>1359957600</v>
      </c>
      <c r="N731" s="8">
        <f t="shared" si="47"/>
        <v>41309.25</v>
      </c>
      <c r="O731">
        <v>1360130400</v>
      </c>
      <c r="P731" s="8">
        <f t="shared" si="48"/>
        <v>41311.25</v>
      </c>
      <c r="Q731" t="b">
        <v>0</v>
      </c>
      <c r="R731" t="b">
        <v>0</v>
      </c>
      <c r="S731" t="s">
        <v>53</v>
      </c>
      <c r="T731" t="s">
        <v>2041</v>
      </c>
      <c r="U731" t="s">
        <v>2044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5"/>
        <v>412</v>
      </c>
      <c r="G732" s="7">
        <f t="shared" si="46"/>
        <v>4.1266319444444441</v>
      </c>
      <c r="H732" t="s">
        <v>20</v>
      </c>
      <c r="I732">
        <v>1071</v>
      </c>
      <c r="K732" t="s">
        <v>15</v>
      </c>
      <c r="L732" t="s">
        <v>16</v>
      </c>
      <c r="M732">
        <v>1432357200</v>
      </c>
      <c r="N732" s="8">
        <f t="shared" si="47"/>
        <v>42147.208333333328</v>
      </c>
      <c r="O732">
        <v>1432875600</v>
      </c>
      <c r="P732" s="8">
        <f t="shared" si="48"/>
        <v>42153.208333333328</v>
      </c>
      <c r="Q732" t="b">
        <v>0</v>
      </c>
      <c r="R732" t="b">
        <v>0</v>
      </c>
      <c r="S732" t="s">
        <v>65</v>
      </c>
      <c r="T732" t="s">
        <v>2037</v>
      </c>
      <c r="U732" t="s">
        <v>2046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5"/>
        <v>90</v>
      </c>
      <c r="G733" s="7">
        <f t="shared" si="46"/>
        <v>0.90249999999999997</v>
      </c>
      <c r="H733" t="s">
        <v>74</v>
      </c>
      <c r="I733">
        <v>219</v>
      </c>
      <c r="K733" t="s">
        <v>21</v>
      </c>
      <c r="L733" t="s">
        <v>22</v>
      </c>
      <c r="M733">
        <v>1500786000</v>
      </c>
      <c r="N733" s="8">
        <f t="shared" si="47"/>
        <v>42939.208333333328</v>
      </c>
      <c r="O733">
        <v>1500872400</v>
      </c>
      <c r="P733" s="8">
        <f t="shared" si="48"/>
        <v>42940.208333333328</v>
      </c>
      <c r="Q733" t="b">
        <v>0</v>
      </c>
      <c r="R733" t="b">
        <v>0</v>
      </c>
      <c r="S733" t="s">
        <v>28</v>
      </c>
      <c r="T733" t="s">
        <v>2037</v>
      </c>
      <c r="U733" t="s">
        <v>2038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5"/>
        <v>91</v>
      </c>
      <c r="G734" s="7">
        <f t="shared" si="46"/>
        <v>0.91984615384615387</v>
      </c>
      <c r="H734" t="s">
        <v>14</v>
      </c>
      <c r="I734">
        <v>1121</v>
      </c>
      <c r="K734" t="s">
        <v>21</v>
      </c>
      <c r="L734" t="s">
        <v>22</v>
      </c>
      <c r="M734">
        <v>1490158800</v>
      </c>
      <c r="N734" s="8">
        <f t="shared" si="47"/>
        <v>42816.208333333328</v>
      </c>
      <c r="O734">
        <v>1492146000</v>
      </c>
      <c r="P734" s="8">
        <f t="shared" si="48"/>
        <v>42839.208333333328</v>
      </c>
      <c r="Q734" t="b">
        <v>0</v>
      </c>
      <c r="R734" t="b">
        <v>1</v>
      </c>
      <c r="S734" t="s">
        <v>23</v>
      </c>
      <c r="T734" t="s">
        <v>2035</v>
      </c>
      <c r="U734" t="s">
        <v>2036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5"/>
        <v>527</v>
      </c>
      <c r="G735" s="7">
        <f t="shared" si="46"/>
        <v>5.2700632911392402</v>
      </c>
      <c r="H735" t="s">
        <v>20</v>
      </c>
      <c r="I735">
        <v>980</v>
      </c>
      <c r="K735" t="s">
        <v>21</v>
      </c>
      <c r="L735" t="s">
        <v>22</v>
      </c>
      <c r="M735">
        <v>1406178000</v>
      </c>
      <c r="N735" s="8">
        <f t="shared" si="47"/>
        <v>41844.208333333336</v>
      </c>
      <c r="O735">
        <v>1407301200</v>
      </c>
      <c r="P735" s="8">
        <f t="shared" si="48"/>
        <v>41857.208333333336</v>
      </c>
      <c r="Q735" t="b">
        <v>0</v>
      </c>
      <c r="R735" t="b">
        <v>0</v>
      </c>
      <c r="S735" t="s">
        <v>148</v>
      </c>
      <c r="T735" t="s">
        <v>2035</v>
      </c>
      <c r="U735" t="s">
        <v>2057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5"/>
        <v>319</v>
      </c>
      <c r="G736" s="7">
        <f t="shared" si="46"/>
        <v>3.1914285714285713</v>
      </c>
      <c r="H736" t="s">
        <v>20</v>
      </c>
      <c r="I736">
        <v>536</v>
      </c>
      <c r="K736" t="s">
        <v>21</v>
      </c>
      <c r="L736" t="s">
        <v>22</v>
      </c>
      <c r="M736">
        <v>1485583200</v>
      </c>
      <c r="N736" s="8">
        <f t="shared" si="47"/>
        <v>42763.25</v>
      </c>
      <c r="O736">
        <v>1486620000</v>
      </c>
      <c r="P736" s="8">
        <f t="shared" si="48"/>
        <v>42775.25</v>
      </c>
      <c r="Q736" t="b">
        <v>0</v>
      </c>
      <c r="R736" t="b">
        <v>1</v>
      </c>
      <c r="S736" t="s">
        <v>33</v>
      </c>
      <c r="T736" t="s">
        <v>2039</v>
      </c>
      <c r="U736" t="s">
        <v>2040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5"/>
        <v>354</v>
      </c>
      <c r="G737" s="7">
        <f t="shared" si="46"/>
        <v>3.5418867924528303</v>
      </c>
      <c r="H737" t="s">
        <v>20</v>
      </c>
      <c r="I737">
        <v>1991</v>
      </c>
      <c r="K737" t="s">
        <v>21</v>
      </c>
      <c r="L737" t="s">
        <v>22</v>
      </c>
      <c r="M737">
        <v>1459314000</v>
      </c>
      <c r="N737" s="8">
        <f t="shared" si="47"/>
        <v>42459.208333333328</v>
      </c>
      <c r="O737">
        <v>1459918800</v>
      </c>
      <c r="P737" s="8">
        <f t="shared" si="48"/>
        <v>42466.208333333328</v>
      </c>
      <c r="Q737" t="b">
        <v>0</v>
      </c>
      <c r="R737" t="b">
        <v>0</v>
      </c>
      <c r="S737" t="s">
        <v>122</v>
      </c>
      <c r="T737" t="s">
        <v>2054</v>
      </c>
      <c r="U737" t="s">
        <v>2055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5"/>
        <v>32</v>
      </c>
      <c r="G738" s="7">
        <f t="shared" si="46"/>
        <v>0.32896103896103895</v>
      </c>
      <c r="H738" t="s">
        <v>74</v>
      </c>
      <c r="I738">
        <v>29</v>
      </c>
      <c r="K738" t="s">
        <v>21</v>
      </c>
      <c r="L738" t="s">
        <v>22</v>
      </c>
      <c r="M738">
        <v>1424412000</v>
      </c>
      <c r="N738" s="8">
        <f t="shared" si="47"/>
        <v>42055.25</v>
      </c>
      <c r="O738">
        <v>1424757600</v>
      </c>
      <c r="P738" s="8">
        <f t="shared" si="48"/>
        <v>42059.25</v>
      </c>
      <c r="Q738" t="b">
        <v>0</v>
      </c>
      <c r="R738" t="b">
        <v>0</v>
      </c>
      <c r="S738" t="s">
        <v>68</v>
      </c>
      <c r="T738" t="s">
        <v>2047</v>
      </c>
      <c r="U738" t="s">
        <v>2048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5"/>
        <v>135</v>
      </c>
      <c r="G739" s="7">
        <f t="shared" si="46"/>
        <v>1.358918918918919</v>
      </c>
      <c r="H739" t="s">
        <v>20</v>
      </c>
      <c r="I739">
        <v>180</v>
      </c>
      <c r="K739" t="s">
        <v>21</v>
      </c>
      <c r="L739" t="s">
        <v>22</v>
      </c>
      <c r="M739">
        <v>1478844000</v>
      </c>
      <c r="N739" s="8">
        <f t="shared" si="47"/>
        <v>42685.25</v>
      </c>
      <c r="O739">
        <v>1479880800</v>
      </c>
      <c r="P739" s="8">
        <f t="shared" si="48"/>
        <v>42697.25</v>
      </c>
      <c r="Q739" t="b">
        <v>0</v>
      </c>
      <c r="R739" t="b">
        <v>0</v>
      </c>
      <c r="S739" t="s">
        <v>60</v>
      </c>
      <c r="T739" t="s">
        <v>2035</v>
      </c>
      <c r="U739" t="s">
        <v>2045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5"/>
        <v>2</v>
      </c>
      <c r="G740" s="7">
        <f t="shared" si="46"/>
        <v>2.0843373493975904E-2</v>
      </c>
      <c r="H740" t="s">
        <v>14</v>
      </c>
      <c r="I740">
        <v>15</v>
      </c>
      <c r="K740" t="s">
        <v>21</v>
      </c>
      <c r="L740" t="s">
        <v>22</v>
      </c>
      <c r="M740">
        <v>1416117600</v>
      </c>
      <c r="N740" s="8">
        <f t="shared" si="47"/>
        <v>41959.25</v>
      </c>
      <c r="O740">
        <v>1418018400</v>
      </c>
      <c r="P740" s="8">
        <f t="shared" si="48"/>
        <v>41981.25</v>
      </c>
      <c r="Q740" t="b">
        <v>0</v>
      </c>
      <c r="R740" t="b">
        <v>1</v>
      </c>
      <c r="S740" t="s">
        <v>33</v>
      </c>
      <c r="T740" t="s">
        <v>2039</v>
      </c>
      <c r="U740" t="s">
        <v>2040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5"/>
        <v>61</v>
      </c>
      <c r="G741" s="7">
        <f t="shared" si="46"/>
        <v>0.61</v>
      </c>
      <c r="H741" t="s">
        <v>14</v>
      </c>
      <c r="I741">
        <v>191</v>
      </c>
      <c r="K741" t="s">
        <v>21</v>
      </c>
      <c r="L741" t="s">
        <v>22</v>
      </c>
      <c r="M741">
        <v>1340946000</v>
      </c>
      <c r="N741" s="8">
        <f t="shared" si="47"/>
        <v>41089.208333333336</v>
      </c>
      <c r="O741">
        <v>1341032400</v>
      </c>
      <c r="P741" s="8">
        <f t="shared" si="48"/>
        <v>41090.208333333336</v>
      </c>
      <c r="Q741" t="b">
        <v>0</v>
      </c>
      <c r="R741" t="b">
        <v>0</v>
      </c>
      <c r="S741" t="s">
        <v>60</v>
      </c>
      <c r="T741" t="s">
        <v>2035</v>
      </c>
      <c r="U741" t="s">
        <v>2045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5"/>
        <v>30</v>
      </c>
      <c r="G742" s="7">
        <f t="shared" si="46"/>
        <v>0.30037735849056602</v>
      </c>
      <c r="H742" t="s">
        <v>14</v>
      </c>
      <c r="I742">
        <v>16</v>
      </c>
      <c r="K742" t="s">
        <v>21</v>
      </c>
      <c r="L742" t="s">
        <v>22</v>
      </c>
      <c r="M742">
        <v>1486101600</v>
      </c>
      <c r="N742" s="8">
        <f t="shared" si="47"/>
        <v>42769.25</v>
      </c>
      <c r="O742">
        <v>1486360800</v>
      </c>
      <c r="P742" s="8">
        <f t="shared" si="48"/>
        <v>42772.25</v>
      </c>
      <c r="Q742" t="b">
        <v>0</v>
      </c>
      <c r="R742" t="b">
        <v>0</v>
      </c>
      <c r="S742" t="s">
        <v>33</v>
      </c>
      <c r="T742" t="s">
        <v>2039</v>
      </c>
      <c r="U742" t="s">
        <v>2040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5"/>
        <v>1179</v>
      </c>
      <c r="G743" s="7">
        <f t="shared" si="46"/>
        <v>11.791666666666666</v>
      </c>
      <c r="H743" t="s">
        <v>20</v>
      </c>
      <c r="I743">
        <v>130</v>
      </c>
      <c r="K743" t="s">
        <v>21</v>
      </c>
      <c r="L743" t="s">
        <v>22</v>
      </c>
      <c r="M743">
        <v>1274590800</v>
      </c>
      <c r="N743" s="8">
        <f t="shared" si="47"/>
        <v>40321.208333333336</v>
      </c>
      <c r="O743">
        <v>1274677200</v>
      </c>
      <c r="P743" s="8">
        <f t="shared" si="48"/>
        <v>40322.208333333336</v>
      </c>
      <c r="Q743" t="b">
        <v>0</v>
      </c>
      <c r="R743" t="b">
        <v>0</v>
      </c>
      <c r="S743" t="s">
        <v>33</v>
      </c>
      <c r="T743" t="s">
        <v>2039</v>
      </c>
      <c r="U743" t="s">
        <v>2040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5"/>
        <v>1126</v>
      </c>
      <c r="G744" s="7">
        <f t="shared" si="46"/>
        <v>11.260833333333334</v>
      </c>
      <c r="H744" t="s">
        <v>20</v>
      </c>
      <c r="I744">
        <v>122</v>
      </c>
      <c r="K744" t="s">
        <v>21</v>
      </c>
      <c r="L744" t="s">
        <v>22</v>
      </c>
      <c r="M744">
        <v>1263880800</v>
      </c>
      <c r="N744" s="8">
        <f t="shared" si="47"/>
        <v>40197.25</v>
      </c>
      <c r="O744">
        <v>1267509600</v>
      </c>
      <c r="P744" s="8">
        <f t="shared" si="48"/>
        <v>40239.25</v>
      </c>
      <c r="Q744" t="b">
        <v>0</v>
      </c>
      <c r="R744" t="b">
        <v>0</v>
      </c>
      <c r="S744" t="s">
        <v>50</v>
      </c>
      <c r="T744" t="s">
        <v>2035</v>
      </c>
      <c r="U744" t="s">
        <v>2043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5"/>
        <v>12</v>
      </c>
      <c r="G745" s="7">
        <f t="shared" si="46"/>
        <v>0.12923076923076923</v>
      </c>
      <c r="H745" t="s">
        <v>14</v>
      </c>
      <c r="I745">
        <v>17</v>
      </c>
      <c r="K745" t="s">
        <v>21</v>
      </c>
      <c r="L745" t="s">
        <v>22</v>
      </c>
      <c r="M745">
        <v>1445403600</v>
      </c>
      <c r="N745" s="8">
        <f t="shared" si="47"/>
        <v>42298.208333333328</v>
      </c>
      <c r="O745">
        <v>1445922000</v>
      </c>
      <c r="P745" s="8">
        <f t="shared" si="48"/>
        <v>42304.208333333328</v>
      </c>
      <c r="Q745" t="b">
        <v>0</v>
      </c>
      <c r="R745" t="b">
        <v>1</v>
      </c>
      <c r="S745" t="s">
        <v>33</v>
      </c>
      <c r="T745" t="s">
        <v>2039</v>
      </c>
      <c r="U745" t="s">
        <v>2040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5"/>
        <v>712</v>
      </c>
      <c r="G746" s="7">
        <f t="shared" si="46"/>
        <v>7.12</v>
      </c>
      <c r="H746" t="s">
        <v>20</v>
      </c>
      <c r="I746">
        <v>140</v>
      </c>
      <c r="K746" t="s">
        <v>21</v>
      </c>
      <c r="L746" t="s">
        <v>22</v>
      </c>
      <c r="M746">
        <v>1533877200</v>
      </c>
      <c r="N746" s="8">
        <f t="shared" si="47"/>
        <v>43322.208333333328</v>
      </c>
      <c r="O746">
        <v>1534050000</v>
      </c>
      <c r="P746" s="8">
        <f t="shared" si="48"/>
        <v>43324.208333333328</v>
      </c>
      <c r="Q746" t="b">
        <v>0</v>
      </c>
      <c r="R746" t="b">
        <v>1</v>
      </c>
      <c r="S746" t="s">
        <v>33</v>
      </c>
      <c r="T746" t="s">
        <v>2039</v>
      </c>
      <c r="U746" t="s">
        <v>2040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5"/>
        <v>30</v>
      </c>
      <c r="G747" s="7">
        <f t="shared" si="46"/>
        <v>0.30304347826086958</v>
      </c>
      <c r="H747" t="s">
        <v>14</v>
      </c>
      <c r="I747">
        <v>34</v>
      </c>
      <c r="K747" t="s">
        <v>21</v>
      </c>
      <c r="L747" t="s">
        <v>22</v>
      </c>
      <c r="M747">
        <v>1275195600</v>
      </c>
      <c r="N747" s="8">
        <f t="shared" si="47"/>
        <v>40328.208333333336</v>
      </c>
      <c r="O747">
        <v>1277528400</v>
      </c>
      <c r="P747" s="8">
        <f t="shared" si="48"/>
        <v>40355.208333333336</v>
      </c>
      <c r="Q747" t="b">
        <v>0</v>
      </c>
      <c r="R747" t="b">
        <v>0</v>
      </c>
      <c r="S747" t="s">
        <v>65</v>
      </c>
      <c r="T747" t="s">
        <v>2037</v>
      </c>
      <c r="U747" t="s">
        <v>2046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5"/>
        <v>212</v>
      </c>
      <c r="G748" s="7">
        <f t="shared" si="46"/>
        <v>2.1250896057347672</v>
      </c>
      <c r="H748" t="s">
        <v>20</v>
      </c>
      <c r="I748">
        <v>3388</v>
      </c>
      <c r="K748" t="s">
        <v>21</v>
      </c>
      <c r="L748" t="s">
        <v>22</v>
      </c>
      <c r="M748">
        <v>1318136400</v>
      </c>
      <c r="N748" s="8">
        <f t="shared" si="47"/>
        <v>40825.208333333336</v>
      </c>
      <c r="O748">
        <v>1318568400</v>
      </c>
      <c r="P748" s="8">
        <f t="shared" si="48"/>
        <v>40830.208333333336</v>
      </c>
      <c r="Q748" t="b">
        <v>0</v>
      </c>
      <c r="R748" t="b">
        <v>0</v>
      </c>
      <c r="S748" t="s">
        <v>28</v>
      </c>
      <c r="T748" t="s">
        <v>2037</v>
      </c>
      <c r="U748" t="s">
        <v>2038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5"/>
        <v>228</v>
      </c>
      <c r="G749" s="7">
        <f t="shared" si="46"/>
        <v>2.2885714285714287</v>
      </c>
      <c r="H749" t="s">
        <v>20</v>
      </c>
      <c r="I749">
        <v>280</v>
      </c>
      <c r="K749" t="s">
        <v>21</v>
      </c>
      <c r="L749" t="s">
        <v>22</v>
      </c>
      <c r="M749">
        <v>1283403600</v>
      </c>
      <c r="N749" s="8">
        <f t="shared" si="47"/>
        <v>40423.208333333336</v>
      </c>
      <c r="O749">
        <v>1284354000</v>
      </c>
      <c r="P749" s="8">
        <f t="shared" si="48"/>
        <v>40434.208333333336</v>
      </c>
      <c r="Q749" t="b">
        <v>0</v>
      </c>
      <c r="R749" t="b">
        <v>0</v>
      </c>
      <c r="S749" t="s">
        <v>33</v>
      </c>
      <c r="T749" t="s">
        <v>2039</v>
      </c>
      <c r="U749" t="s">
        <v>2040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5"/>
        <v>34</v>
      </c>
      <c r="G750" s="7">
        <f t="shared" si="46"/>
        <v>0.34959979476654696</v>
      </c>
      <c r="H750" t="s">
        <v>74</v>
      </c>
      <c r="I750">
        <v>614</v>
      </c>
      <c r="K750" t="s">
        <v>21</v>
      </c>
      <c r="L750" t="s">
        <v>22</v>
      </c>
      <c r="M750">
        <v>1267423200</v>
      </c>
      <c r="N750" s="8">
        <f t="shared" si="47"/>
        <v>40238.25</v>
      </c>
      <c r="O750">
        <v>1269579600</v>
      </c>
      <c r="P750" s="8">
        <f t="shared" si="48"/>
        <v>40263.208333333336</v>
      </c>
      <c r="Q750" t="b">
        <v>0</v>
      </c>
      <c r="R750" t="b">
        <v>1</v>
      </c>
      <c r="S750" t="s">
        <v>71</v>
      </c>
      <c r="T750" t="s">
        <v>2041</v>
      </c>
      <c r="U750" t="s">
        <v>2049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5"/>
        <v>157</v>
      </c>
      <c r="G751" s="7">
        <f t="shared" si="46"/>
        <v>1.5729069767441861</v>
      </c>
      <c r="H751" t="s">
        <v>20</v>
      </c>
      <c r="I751">
        <v>366</v>
      </c>
      <c r="K751" t="s">
        <v>107</v>
      </c>
      <c r="L751" t="s">
        <v>108</v>
      </c>
      <c r="M751">
        <v>1412744400</v>
      </c>
      <c r="N751" s="8">
        <f t="shared" si="47"/>
        <v>41920.208333333336</v>
      </c>
      <c r="O751">
        <v>1413781200</v>
      </c>
      <c r="P751" s="8">
        <f t="shared" si="48"/>
        <v>41932.208333333336</v>
      </c>
      <c r="Q751" t="b">
        <v>0</v>
      </c>
      <c r="R751" t="b">
        <v>1</v>
      </c>
      <c r="S751" t="s">
        <v>65</v>
      </c>
      <c r="T751" t="s">
        <v>2037</v>
      </c>
      <c r="U751" t="s">
        <v>2046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5"/>
        <v>1</v>
      </c>
      <c r="G752" s="7">
        <f t="shared" si="46"/>
        <v>0.01</v>
      </c>
      <c r="H752" t="s">
        <v>14</v>
      </c>
      <c r="I752">
        <v>1</v>
      </c>
      <c r="K752" t="s">
        <v>40</v>
      </c>
      <c r="L752" t="s">
        <v>41</v>
      </c>
      <c r="M752">
        <v>1277960400</v>
      </c>
      <c r="N752" s="8">
        <f t="shared" si="47"/>
        <v>40360.208333333336</v>
      </c>
      <c r="O752">
        <v>1280120400</v>
      </c>
      <c r="P752" s="8">
        <f t="shared" si="48"/>
        <v>40385.208333333336</v>
      </c>
      <c r="Q752" t="b">
        <v>0</v>
      </c>
      <c r="R752" t="b">
        <v>0</v>
      </c>
      <c r="S752" t="s">
        <v>50</v>
      </c>
      <c r="T752" t="s">
        <v>2035</v>
      </c>
      <c r="U752" t="s">
        <v>2043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5"/>
        <v>232</v>
      </c>
      <c r="G753" s="7">
        <f t="shared" si="46"/>
        <v>2.3230555555555554</v>
      </c>
      <c r="H753" t="s">
        <v>20</v>
      </c>
      <c r="I753">
        <v>270</v>
      </c>
      <c r="K753" t="s">
        <v>21</v>
      </c>
      <c r="L753" t="s">
        <v>22</v>
      </c>
      <c r="M753">
        <v>1458190800</v>
      </c>
      <c r="N753" s="8">
        <f t="shared" si="47"/>
        <v>42446.208333333328</v>
      </c>
      <c r="O753">
        <v>1459486800</v>
      </c>
      <c r="P753" s="8">
        <f t="shared" si="48"/>
        <v>42461.208333333328</v>
      </c>
      <c r="Q753" t="b">
        <v>1</v>
      </c>
      <c r="R753" t="b">
        <v>1</v>
      </c>
      <c r="S753" t="s">
        <v>68</v>
      </c>
      <c r="T753" t="s">
        <v>2047</v>
      </c>
      <c r="U753" t="s">
        <v>2048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5"/>
        <v>92</v>
      </c>
      <c r="G754" s="7">
        <f t="shared" si="46"/>
        <v>0.92448275862068963</v>
      </c>
      <c r="H754" t="s">
        <v>74</v>
      </c>
      <c r="I754">
        <v>114</v>
      </c>
      <c r="K754" t="s">
        <v>21</v>
      </c>
      <c r="L754" t="s">
        <v>22</v>
      </c>
      <c r="M754">
        <v>1280984400</v>
      </c>
      <c r="N754" s="8">
        <f t="shared" si="47"/>
        <v>40395.208333333336</v>
      </c>
      <c r="O754">
        <v>1282539600</v>
      </c>
      <c r="P754" s="8">
        <f t="shared" si="48"/>
        <v>40413.208333333336</v>
      </c>
      <c r="Q754" t="b">
        <v>0</v>
      </c>
      <c r="R754" t="b">
        <v>1</v>
      </c>
      <c r="S754" t="s">
        <v>33</v>
      </c>
      <c r="T754" t="s">
        <v>2039</v>
      </c>
      <c r="U754" t="s">
        <v>2040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5"/>
        <v>256</v>
      </c>
      <c r="G755" s="7">
        <f t="shared" si="46"/>
        <v>2.5670212765957445</v>
      </c>
      <c r="H755" t="s">
        <v>20</v>
      </c>
      <c r="I755">
        <v>137</v>
      </c>
      <c r="K755" t="s">
        <v>21</v>
      </c>
      <c r="L755" t="s">
        <v>22</v>
      </c>
      <c r="M755">
        <v>1274590800</v>
      </c>
      <c r="N755" s="8">
        <f t="shared" si="47"/>
        <v>40321.208333333336</v>
      </c>
      <c r="O755">
        <v>1275886800</v>
      </c>
      <c r="P755" s="8">
        <f t="shared" si="48"/>
        <v>40336.208333333336</v>
      </c>
      <c r="Q755" t="b">
        <v>0</v>
      </c>
      <c r="R755" t="b">
        <v>0</v>
      </c>
      <c r="S755" t="s">
        <v>122</v>
      </c>
      <c r="T755" t="s">
        <v>2054</v>
      </c>
      <c r="U755" t="s">
        <v>2055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5"/>
        <v>168</v>
      </c>
      <c r="G756" s="7">
        <f t="shared" si="46"/>
        <v>1.6847017045454546</v>
      </c>
      <c r="H756" t="s">
        <v>20</v>
      </c>
      <c r="I756">
        <v>3205</v>
      </c>
      <c r="K756" t="s">
        <v>21</v>
      </c>
      <c r="L756" t="s">
        <v>22</v>
      </c>
      <c r="M756">
        <v>1351400400</v>
      </c>
      <c r="N756" s="8">
        <f t="shared" si="47"/>
        <v>41210.208333333336</v>
      </c>
      <c r="O756">
        <v>1355983200</v>
      </c>
      <c r="P756" s="8">
        <f t="shared" si="48"/>
        <v>41263.25</v>
      </c>
      <c r="Q756" t="b">
        <v>0</v>
      </c>
      <c r="R756" t="b">
        <v>0</v>
      </c>
      <c r="S756" t="s">
        <v>33</v>
      </c>
      <c r="T756" t="s">
        <v>2039</v>
      </c>
      <c r="U756" t="s">
        <v>2040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5"/>
        <v>166</v>
      </c>
      <c r="G757" s="7">
        <f t="shared" si="46"/>
        <v>1.6657777777777778</v>
      </c>
      <c r="H757" t="s">
        <v>20</v>
      </c>
      <c r="I757">
        <v>288</v>
      </c>
      <c r="K757" t="s">
        <v>36</v>
      </c>
      <c r="L757" t="s">
        <v>37</v>
      </c>
      <c r="M757">
        <v>1514354400</v>
      </c>
      <c r="N757" s="8">
        <f t="shared" si="47"/>
        <v>43096.25</v>
      </c>
      <c r="O757">
        <v>1515391200</v>
      </c>
      <c r="P757" s="8">
        <f t="shared" si="48"/>
        <v>43108.25</v>
      </c>
      <c r="Q757" t="b">
        <v>0</v>
      </c>
      <c r="R757" t="b">
        <v>1</v>
      </c>
      <c r="S757" t="s">
        <v>33</v>
      </c>
      <c r="T757" t="s">
        <v>2039</v>
      </c>
      <c r="U757" t="s">
        <v>2040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5"/>
        <v>772</v>
      </c>
      <c r="G758" s="7">
        <f t="shared" si="46"/>
        <v>7.7207692307692311</v>
      </c>
      <c r="H758" t="s">
        <v>20</v>
      </c>
      <c r="I758">
        <v>148</v>
      </c>
      <c r="K758" t="s">
        <v>21</v>
      </c>
      <c r="L758" t="s">
        <v>22</v>
      </c>
      <c r="M758">
        <v>1421733600</v>
      </c>
      <c r="N758" s="8">
        <f t="shared" si="47"/>
        <v>42024.25</v>
      </c>
      <c r="O758">
        <v>1422252000</v>
      </c>
      <c r="P758" s="8">
        <f t="shared" si="48"/>
        <v>42030.25</v>
      </c>
      <c r="Q758" t="b">
        <v>0</v>
      </c>
      <c r="R758" t="b">
        <v>0</v>
      </c>
      <c r="S758" t="s">
        <v>33</v>
      </c>
      <c r="T758" t="s">
        <v>2039</v>
      </c>
      <c r="U758" t="s">
        <v>2040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5"/>
        <v>406</v>
      </c>
      <c r="G759" s="7">
        <f t="shared" si="46"/>
        <v>4.0685714285714285</v>
      </c>
      <c r="H759" t="s">
        <v>20</v>
      </c>
      <c r="I759">
        <v>114</v>
      </c>
      <c r="K759" t="s">
        <v>21</v>
      </c>
      <c r="L759" t="s">
        <v>22</v>
      </c>
      <c r="M759">
        <v>1305176400</v>
      </c>
      <c r="N759" s="8">
        <f t="shared" si="47"/>
        <v>40675.208333333336</v>
      </c>
      <c r="O759">
        <v>1305522000</v>
      </c>
      <c r="P759" s="8">
        <f t="shared" si="48"/>
        <v>40679.208333333336</v>
      </c>
      <c r="Q759" t="b">
        <v>0</v>
      </c>
      <c r="R759" t="b">
        <v>0</v>
      </c>
      <c r="S759" t="s">
        <v>53</v>
      </c>
      <c r="T759" t="s">
        <v>2041</v>
      </c>
      <c r="U759" t="s">
        <v>2044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5"/>
        <v>564</v>
      </c>
      <c r="G760" s="7">
        <f t="shared" si="46"/>
        <v>5.6420608108108112</v>
      </c>
      <c r="H760" t="s">
        <v>20</v>
      </c>
      <c r="I760">
        <v>1518</v>
      </c>
      <c r="K760" t="s">
        <v>15</v>
      </c>
      <c r="L760" t="s">
        <v>16</v>
      </c>
      <c r="M760">
        <v>1414126800</v>
      </c>
      <c r="N760" s="8">
        <f t="shared" si="47"/>
        <v>41936.208333333336</v>
      </c>
      <c r="O760">
        <v>1414904400</v>
      </c>
      <c r="P760" s="8">
        <f t="shared" si="48"/>
        <v>41945.208333333336</v>
      </c>
      <c r="Q760" t="b">
        <v>0</v>
      </c>
      <c r="R760" t="b">
        <v>0</v>
      </c>
      <c r="S760" t="s">
        <v>23</v>
      </c>
      <c r="T760" t="s">
        <v>2035</v>
      </c>
      <c r="U760" t="s">
        <v>2036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5"/>
        <v>68</v>
      </c>
      <c r="G761" s="7">
        <f t="shared" si="46"/>
        <v>0.6842686567164179</v>
      </c>
      <c r="H761" t="s">
        <v>14</v>
      </c>
      <c r="I761">
        <v>1274</v>
      </c>
      <c r="K761" t="s">
        <v>21</v>
      </c>
      <c r="L761" t="s">
        <v>22</v>
      </c>
      <c r="M761">
        <v>1517810400</v>
      </c>
      <c r="N761" s="8">
        <f t="shared" si="47"/>
        <v>43136.25</v>
      </c>
      <c r="O761">
        <v>1520402400</v>
      </c>
      <c r="P761" s="8">
        <f t="shared" si="48"/>
        <v>43166.25</v>
      </c>
      <c r="Q761" t="b">
        <v>0</v>
      </c>
      <c r="R761" t="b">
        <v>0</v>
      </c>
      <c r="S761" t="s">
        <v>50</v>
      </c>
      <c r="T761" t="s">
        <v>2035</v>
      </c>
      <c r="U761" t="s">
        <v>2043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5"/>
        <v>34</v>
      </c>
      <c r="G762" s="7">
        <f t="shared" si="46"/>
        <v>0.34351966873706002</v>
      </c>
      <c r="H762" t="s">
        <v>14</v>
      </c>
      <c r="I762">
        <v>210</v>
      </c>
      <c r="K762" t="s">
        <v>107</v>
      </c>
      <c r="L762" t="s">
        <v>108</v>
      </c>
      <c r="M762">
        <v>1564635600</v>
      </c>
      <c r="N762" s="8">
        <f t="shared" si="47"/>
        <v>43678.208333333328</v>
      </c>
      <c r="O762">
        <v>1567141200</v>
      </c>
      <c r="P762" s="8">
        <f t="shared" si="48"/>
        <v>43707.208333333328</v>
      </c>
      <c r="Q762" t="b">
        <v>0</v>
      </c>
      <c r="R762" t="b">
        <v>1</v>
      </c>
      <c r="S762" t="s">
        <v>89</v>
      </c>
      <c r="T762" t="s">
        <v>2050</v>
      </c>
      <c r="U762" t="s">
        <v>2051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5"/>
        <v>655</v>
      </c>
      <c r="G763" s="7">
        <f t="shared" si="46"/>
        <v>6.5545454545454547</v>
      </c>
      <c r="H763" t="s">
        <v>20</v>
      </c>
      <c r="I763">
        <v>166</v>
      </c>
      <c r="K763" t="s">
        <v>21</v>
      </c>
      <c r="L763" t="s">
        <v>22</v>
      </c>
      <c r="M763">
        <v>1500699600</v>
      </c>
      <c r="N763" s="8">
        <f t="shared" si="47"/>
        <v>42938.208333333328</v>
      </c>
      <c r="O763">
        <v>1501131600</v>
      </c>
      <c r="P763" s="8">
        <f t="shared" si="48"/>
        <v>42943.208333333328</v>
      </c>
      <c r="Q763" t="b">
        <v>0</v>
      </c>
      <c r="R763" t="b">
        <v>0</v>
      </c>
      <c r="S763" t="s">
        <v>23</v>
      </c>
      <c r="T763" t="s">
        <v>2035</v>
      </c>
      <c r="U763" t="s">
        <v>2036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5"/>
        <v>177</v>
      </c>
      <c r="G764" s="7">
        <f t="shared" si="46"/>
        <v>1.7725714285714285</v>
      </c>
      <c r="H764" t="s">
        <v>20</v>
      </c>
      <c r="I764">
        <v>100</v>
      </c>
      <c r="K764" t="s">
        <v>26</v>
      </c>
      <c r="L764" t="s">
        <v>27</v>
      </c>
      <c r="M764">
        <v>1354082400</v>
      </c>
      <c r="N764" s="8">
        <f t="shared" si="47"/>
        <v>41241.25</v>
      </c>
      <c r="O764">
        <v>1355032800</v>
      </c>
      <c r="P764" s="8">
        <f t="shared" si="48"/>
        <v>41252.25</v>
      </c>
      <c r="Q764" t="b">
        <v>0</v>
      </c>
      <c r="R764" t="b">
        <v>0</v>
      </c>
      <c r="S764" t="s">
        <v>159</v>
      </c>
      <c r="T764" t="s">
        <v>2035</v>
      </c>
      <c r="U764" t="s">
        <v>2058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5"/>
        <v>113</v>
      </c>
      <c r="G765" s="7">
        <f t="shared" si="46"/>
        <v>1.1317857142857144</v>
      </c>
      <c r="H765" t="s">
        <v>20</v>
      </c>
      <c r="I765">
        <v>235</v>
      </c>
      <c r="K765" t="s">
        <v>21</v>
      </c>
      <c r="L765" t="s">
        <v>22</v>
      </c>
      <c r="M765">
        <v>1336453200</v>
      </c>
      <c r="N765" s="8">
        <f t="shared" si="47"/>
        <v>41037.208333333336</v>
      </c>
      <c r="O765">
        <v>1339477200</v>
      </c>
      <c r="P765" s="8">
        <f t="shared" si="48"/>
        <v>41072.208333333336</v>
      </c>
      <c r="Q765" t="b">
        <v>0</v>
      </c>
      <c r="R765" t="b">
        <v>1</v>
      </c>
      <c r="S765" t="s">
        <v>33</v>
      </c>
      <c r="T765" t="s">
        <v>2039</v>
      </c>
      <c r="U765" t="s">
        <v>2040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5"/>
        <v>728</v>
      </c>
      <c r="G766" s="7">
        <f t="shared" si="46"/>
        <v>7.2818181818181822</v>
      </c>
      <c r="H766" t="s">
        <v>20</v>
      </c>
      <c r="I766">
        <v>148</v>
      </c>
      <c r="K766" t="s">
        <v>21</v>
      </c>
      <c r="L766" t="s">
        <v>22</v>
      </c>
      <c r="M766">
        <v>1305262800</v>
      </c>
      <c r="N766" s="8">
        <f t="shared" si="47"/>
        <v>40676.208333333336</v>
      </c>
      <c r="O766">
        <v>1305954000</v>
      </c>
      <c r="P766" s="8">
        <f t="shared" si="48"/>
        <v>40684.208333333336</v>
      </c>
      <c r="Q766" t="b">
        <v>0</v>
      </c>
      <c r="R766" t="b">
        <v>0</v>
      </c>
      <c r="S766" t="s">
        <v>23</v>
      </c>
      <c r="T766" t="s">
        <v>2035</v>
      </c>
      <c r="U766" t="s">
        <v>2036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5"/>
        <v>208</v>
      </c>
      <c r="G767" s="7">
        <f t="shared" si="46"/>
        <v>2.0833333333333335</v>
      </c>
      <c r="H767" t="s">
        <v>20</v>
      </c>
      <c r="I767">
        <v>198</v>
      </c>
      <c r="K767" t="s">
        <v>21</v>
      </c>
      <c r="L767" t="s">
        <v>22</v>
      </c>
      <c r="M767">
        <v>1492232400</v>
      </c>
      <c r="N767" s="8">
        <f t="shared" si="47"/>
        <v>42840.208333333328</v>
      </c>
      <c r="O767">
        <v>1494392400</v>
      </c>
      <c r="P767" s="8">
        <f t="shared" si="48"/>
        <v>42865.208333333328</v>
      </c>
      <c r="Q767" t="b">
        <v>1</v>
      </c>
      <c r="R767" t="b">
        <v>1</v>
      </c>
      <c r="S767" t="s">
        <v>60</v>
      </c>
      <c r="T767" t="s">
        <v>2035</v>
      </c>
      <c r="U767" t="s">
        <v>2045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5"/>
        <v>31</v>
      </c>
      <c r="G768" s="7">
        <f t="shared" si="46"/>
        <v>0.31171232876712329</v>
      </c>
      <c r="H768" t="s">
        <v>14</v>
      </c>
      <c r="I768">
        <v>248</v>
      </c>
      <c r="K768" t="s">
        <v>26</v>
      </c>
      <c r="L768" t="s">
        <v>27</v>
      </c>
      <c r="M768">
        <v>1537333200</v>
      </c>
      <c r="N768" s="8">
        <f t="shared" si="47"/>
        <v>43362.208333333328</v>
      </c>
      <c r="O768">
        <v>1537419600</v>
      </c>
      <c r="P768" s="8">
        <f t="shared" si="48"/>
        <v>43363.208333333328</v>
      </c>
      <c r="Q768" t="b">
        <v>0</v>
      </c>
      <c r="R768" t="b">
        <v>0</v>
      </c>
      <c r="S768" t="s">
        <v>474</v>
      </c>
      <c r="T768" t="s">
        <v>2041</v>
      </c>
      <c r="U768" t="s">
        <v>2063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5"/>
        <v>56</v>
      </c>
      <c r="G769" s="7">
        <f t="shared" si="46"/>
        <v>0.56967078189300413</v>
      </c>
      <c r="H769" t="s">
        <v>14</v>
      </c>
      <c r="I769">
        <v>513</v>
      </c>
      <c r="K769" t="s">
        <v>21</v>
      </c>
      <c r="L769" t="s">
        <v>22</v>
      </c>
      <c r="M769">
        <v>1444107600</v>
      </c>
      <c r="N769" s="8">
        <f t="shared" si="47"/>
        <v>42283.208333333328</v>
      </c>
      <c r="O769">
        <v>1447999200</v>
      </c>
      <c r="P769" s="8">
        <f t="shared" si="48"/>
        <v>42328.25</v>
      </c>
      <c r="Q769" t="b">
        <v>0</v>
      </c>
      <c r="R769" t="b">
        <v>0</v>
      </c>
      <c r="S769" t="s">
        <v>206</v>
      </c>
      <c r="T769" t="s">
        <v>2047</v>
      </c>
      <c r="U769" t="s">
        <v>2059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ref="F770:F833" si="49">INT(G770*100)</f>
        <v>231</v>
      </c>
      <c r="G770" s="7">
        <f t="shared" si="46"/>
        <v>2.31</v>
      </c>
      <c r="H770" t="s">
        <v>20</v>
      </c>
      <c r="I770">
        <v>150</v>
      </c>
      <c r="K770" t="s">
        <v>21</v>
      </c>
      <c r="L770" t="s">
        <v>22</v>
      </c>
      <c r="M770">
        <v>1386741600</v>
      </c>
      <c r="N770" s="8">
        <f t="shared" si="47"/>
        <v>41619.25</v>
      </c>
      <c r="O770">
        <v>1388037600</v>
      </c>
      <c r="P770" s="8">
        <f t="shared" si="48"/>
        <v>41634.25</v>
      </c>
      <c r="Q770" t="b">
        <v>0</v>
      </c>
      <c r="R770" t="b">
        <v>0</v>
      </c>
      <c r="S770" t="s">
        <v>33</v>
      </c>
      <c r="T770" t="s">
        <v>2039</v>
      </c>
      <c r="U770" t="s">
        <v>2040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9"/>
        <v>86</v>
      </c>
      <c r="G771" s="7">
        <f t="shared" ref="G771:G834" si="50">E771/D771</f>
        <v>0.86867834394904464</v>
      </c>
      <c r="H771" t="s">
        <v>14</v>
      </c>
      <c r="I771">
        <v>3410</v>
      </c>
      <c r="K771" t="s">
        <v>21</v>
      </c>
      <c r="L771" t="s">
        <v>22</v>
      </c>
      <c r="M771">
        <v>1376542800</v>
      </c>
      <c r="N771" s="8">
        <f t="shared" ref="N771:N834" si="51">(((M771/60)/60)/24)+DATE(1970,1,1)</f>
        <v>41501.208333333336</v>
      </c>
      <c r="O771">
        <v>1378789200</v>
      </c>
      <c r="P771" s="8">
        <f t="shared" ref="P771:P834" si="52">(((O771/60)/60)/24+DATE(1970,1,1))</f>
        <v>41527.208333333336</v>
      </c>
      <c r="Q771" t="b">
        <v>0</v>
      </c>
      <c r="R771" t="b">
        <v>0</v>
      </c>
      <c r="S771" t="s">
        <v>89</v>
      </c>
      <c r="T771" t="s">
        <v>2050</v>
      </c>
      <c r="U771" t="s">
        <v>2051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9"/>
        <v>270</v>
      </c>
      <c r="G772" s="7">
        <f t="shared" si="50"/>
        <v>2.7074418604651163</v>
      </c>
      <c r="H772" t="s">
        <v>20</v>
      </c>
      <c r="I772">
        <v>216</v>
      </c>
      <c r="K772" t="s">
        <v>107</v>
      </c>
      <c r="L772" t="s">
        <v>108</v>
      </c>
      <c r="M772">
        <v>1397451600</v>
      </c>
      <c r="N772" s="8">
        <f t="shared" si="51"/>
        <v>41743.208333333336</v>
      </c>
      <c r="O772">
        <v>1398056400</v>
      </c>
      <c r="P772" s="8">
        <f t="shared" si="52"/>
        <v>41750.208333333336</v>
      </c>
      <c r="Q772" t="b">
        <v>0</v>
      </c>
      <c r="R772" t="b">
        <v>1</v>
      </c>
      <c r="S772" t="s">
        <v>33</v>
      </c>
      <c r="T772" t="s">
        <v>2039</v>
      </c>
      <c r="U772" t="s">
        <v>2040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9"/>
        <v>49</v>
      </c>
      <c r="G773" s="7">
        <f t="shared" si="50"/>
        <v>0.49446428571428569</v>
      </c>
      <c r="H773" t="s">
        <v>74</v>
      </c>
      <c r="I773">
        <v>26</v>
      </c>
      <c r="K773" t="s">
        <v>21</v>
      </c>
      <c r="L773" t="s">
        <v>22</v>
      </c>
      <c r="M773">
        <v>1548482400</v>
      </c>
      <c r="N773" s="8">
        <f t="shared" si="51"/>
        <v>43491.25</v>
      </c>
      <c r="O773">
        <v>1550815200</v>
      </c>
      <c r="P773" s="8">
        <f t="shared" si="52"/>
        <v>43518.25</v>
      </c>
      <c r="Q773" t="b">
        <v>0</v>
      </c>
      <c r="R773" t="b">
        <v>0</v>
      </c>
      <c r="S773" t="s">
        <v>33</v>
      </c>
      <c r="T773" t="s">
        <v>2039</v>
      </c>
      <c r="U773" t="s">
        <v>2040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9"/>
        <v>113</v>
      </c>
      <c r="G774" s="7">
        <f t="shared" si="50"/>
        <v>1.1335962566844919</v>
      </c>
      <c r="H774" t="s">
        <v>20</v>
      </c>
      <c r="I774">
        <v>5139</v>
      </c>
      <c r="K774" t="s">
        <v>21</v>
      </c>
      <c r="L774" t="s">
        <v>22</v>
      </c>
      <c r="M774">
        <v>1549692000</v>
      </c>
      <c r="N774" s="8">
        <f t="shared" si="51"/>
        <v>43505.25</v>
      </c>
      <c r="O774">
        <v>1550037600</v>
      </c>
      <c r="P774" s="8">
        <f t="shared" si="52"/>
        <v>43509.25</v>
      </c>
      <c r="Q774" t="b">
        <v>0</v>
      </c>
      <c r="R774" t="b">
        <v>0</v>
      </c>
      <c r="S774" t="s">
        <v>60</v>
      </c>
      <c r="T774" t="s">
        <v>2035</v>
      </c>
      <c r="U774" t="s">
        <v>2045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9"/>
        <v>190</v>
      </c>
      <c r="G775" s="7">
        <f t="shared" si="50"/>
        <v>1.9055555555555554</v>
      </c>
      <c r="H775" t="s">
        <v>20</v>
      </c>
      <c r="I775">
        <v>2353</v>
      </c>
      <c r="K775" t="s">
        <v>21</v>
      </c>
      <c r="L775" t="s">
        <v>22</v>
      </c>
      <c r="M775">
        <v>1492059600</v>
      </c>
      <c r="N775" s="8">
        <f t="shared" si="51"/>
        <v>42838.208333333328</v>
      </c>
      <c r="O775">
        <v>1492923600</v>
      </c>
      <c r="P775" s="8">
        <f t="shared" si="52"/>
        <v>42848.208333333328</v>
      </c>
      <c r="Q775" t="b">
        <v>0</v>
      </c>
      <c r="R775" t="b">
        <v>0</v>
      </c>
      <c r="S775" t="s">
        <v>33</v>
      </c>
      <c r="T775" t="s">
        <v>2039</v>
      </c>
      <c r="U775" t="s">
        <v>2040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9"/>
        <v>135</v>
      </c>
      <c r="G776" s="7">
        <f t="shared" si="50"/>
        <v>1.355</v>
      </c>
      <c r="H776" t="s">
        <v>20</v>
      </c>
      <c r="I776">
        <v>78</v>
      </c>
      <c r="K776" t="s">
        <v>107</v>
      </c>
      <c r="L776" t="s">
        <v>108</v>
      </c>
      <c r="M776">
        <v>1463979600</v>
      </c>
      <c r="N776" s="8">
        <f t="shared" si="51"/>
        <v>42513.208333333328</v>
      </c>
      <c r="O776">
        <v>1467522000</v>
      </c>
      <c r="P776" s="8">
        <f t="shared" si="52"/>
        <v>42554.208333333328</v>
      </c>
      <c r="Q776" t="b">
        <v>0</v>
      </c>
      <c r="R776" t="b">
        <v>0</v>
      </c>
      <c r="S776" t="s">
        <v>28</v>
      </c>
      <c r="T776" t="s">
        <v>2037</v>
      </c>
      <c r="U776" t="s">
        <v>2038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9"/>
        <v>10</v>
      </c>
      <c r="G777" s="7">
        <f t="shared" si="50"/>
        <v>0.10297872340425532</v>
      </c>
      <c r="H777" t="s">
        <v>14</v>
      </c>
      <c r="I777">
        <v>10</v>
      </c>
      <c r="K777" t="s">
        <v>21</v>
      </c>
      <c r="L777" t="s">
        <v>22</v>
      </c>
      <c r="M777">
        <v>1415253600</v>
      </c>
      <c r="N777" s="8">
        <f t="shared" si="51"/>
        <v>41949.25</v>
      </c>
      <c r="O777">
        <v>1416117600</v>
      </c>
      <c r="P777" s="8">
        <f t="shared" si="52"/>
        <v>41959.25</v>
      </c>
      <c r="Q777" t="b">
        <v>0</v>
      </c>
      <c r="R777" t="b">
        <v>0</v>
      </c>
      <c r="S777" t="s">
        <v>23</v>
      </c>
      <c r="T777" t="s">
        <v>2035</v>
      </c>
      <c r="U777" t="s">
        <v>2036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9"/>
        <v>65</v>
      </c>
      <c r="G778" s="7">
        <f t="shared" si="50"/>
        <v>0.65544223826714798</v>
      </c>
      <c r="H778" t="s">
        <v>14</v>
      </c>
      <c r="I778">
        <v>2201</v>
      </c>
      <c r="K778" t="s">
        <v>21</v>
      </c>
      <c r="L778" t="s">
        <v>22</v>
      </c>
      <c r="M778">
        <v>1562216400</v>
      </c>
      <c r="N778" s="8">
        <f t="shared" si="51"/>
        <v>43650.208333333328</v>
      </c>
      <c r="O778">
        <v>1563771600</v>
      </c>
      <c r="P778" s="8">
        <f t="shared" si="52"/>
        <v>43668.208333333328</v>
      </c>
      <c r="Q778" t="b">
        <v>0</v>
      </c>
      <c r="R778" t="b">
        <v>0</v>
      </c>
      <c r="S778" t="s">
        <v>33</v>
      </c>
      <c r="T778" t="s">
        <v>2039</v>
      </c>
      <c r="U778" t="s">
        <v>2040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9"/>
        <v>49</v>
      </c>
      <c r="G779" s="7">
        <f t="shared" si="50"/>
        <v>0.49026652452025588</v>
      </c>
      <c r="H779" t="s">
        <v>14</v>
      </c>
      <c r="I779">
        <v>676</v>
      </c>
      <c r="K779" t="s">
        <v>21</v>
      </c>
      <c r="L779" t="s">
        <v>22</v>
      </c>
      <c r="M779">
        <v>1316754000</v>
      </c>
      <c r="N779" s="8">
        <f t="shared" si="51"/>
        <v>40809.208333333336</v>
      </c>
      <c r="O779">
        <v>1319259600</v>
      </c>
      <c r="P779" s="8">
        <f t="shared" si="52"/>
        <v>40838.208333333336</v>
      </c>
      <c r="Q779" t="b">
        <v>0</v>
      </c>
      <c r="R779" t="b">
        <v>0</v>
      </c>
      <c r="S779" t="s">
        <v>33</v>
      </c>
      <c r="T779" t="s">
        <v>2039</v>
      </c>
      <c r="U779" t="s">
        <v>2040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9"/>
        <v>787</v>
      </c>
      <c r="G780" s="7">
        <f t="shared" si="50"/>
        <v>7.8792307692307695</v>
      </c>
      <c r="H780" t="s">
        <v>20</v>
      </c>
      <c r="I780">
        <v>174</v>
      </c>
      <c r="K780" t="s">
        <v>98</v>
      </c>
      <c r="L780" t="s">
        <v>99</v>
      </c>
      <c r="M780">
        <v>1313211600</v>
      </c>
      <c r="N780" s="8">
        <f t="shared" si="51"/>
        <v>40768.208333333336</v>
      </c>
      <c r="O780">
        <v>1313643600</v>
      </c>
      <c r="P780" s="8">
        <f t="shared" si="52"/>
        <v>40773.208333333336</v>
      </c>
      <c r="Q780" t="b">
        <v>0</v>
      </c>
      <c r="R780" t="b">
        <v>0</v>
      </c>
      <c r="S780" t="s">
        <v>71</v>
      </c>
      <c r="T780" t="s">
        <v>2041</v>
      </c>
      <c r="U780" t="s">
        <v>2049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9"/>
        <v>80</v>
      </c>
      <c r="G781" s="7">
        <f t="shared" si="50"/>
        <v>0.80306347746090156</v>
      </c>
      <c r="H781" t="s">
        <v>14</v>
      </c>
      <c r="I781">
        <v>831</v>
      </c>
      <c r="K781" t="s">
        <v>21</v>
      </c>
      <c r="L781" t="s">
        <v>22</v>
      </c>
      <c r="M781">
        <v>1439528400</v>
      </c>
      <c r="N781" s="8">
        <f t="shared" si="51"/>
        <v>42230.208333333328</v>
      </c>
      <c r="O781">
        <v>1440306000</v>
      </c>
      <c r="P781" s="8">
        <f t="shared" si="52"/>
        <v>42239.208333333328</v>
      </c>
      <c r="Q781" t="b">
        <v>0</v>
      </c>
      <c r="R781" t="b">
        <v>1</v>
      </c>
      <c r="S781" t="s">
        <v>33</v>
      </c>
      <c r="T781" t="s">
        <v>2039</v>
      </c>
      <c r="U781" t="s">
        <v>2040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9"/>
        <v>106</v>
      </c>
      <c r="G782" s="7">
        <f t="shared" si="50"/>
        <v>1.0629411764705883</v>
      </c>
      <c r="H782" t="s">
        <v>20</v>
      </c>
      <c r="I782">
        <v>164</v>
      </c>
      <c r="K782" t="s">
        <v>21</v>
      </c>
      <c r="L782" t="s">
        <v>22</v>
      </c>
      <c r="M782">
        <v>1469163600</v>
      </c>
      <c r="N782" s="8">
        <f t="shared" si="51"/>
        <v>42573.208333333328</v>
      </c>
      <c r="O782">
        <v>1470805200</v>
      </c>
      <c r="P782" s="8">
        <f t="shared" si="52"/>
        <v>42592.208333333328</v>
      </c>
      <c r="Q782" t="b">
        <v>0</v>
      </c>
      <c r="R782" t="b">
        <v>1</v>
      </c>
      <c r="S782" t="s">
        <v>53</v>
      </c>
      <c r="T782" t="s">
        <v>2041</v>
      </c>
      <c r="U782" t="s">
        <v>2044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9"/>
        <v>50</v>
      </c>
      <c r="G783" s="7">
        <f t="shared" si="50"/>
        <v>0.50735632183908042</v>
      </c>
      <c r="H783" t="s">
        <v>74</v>
      </c>
      <c r="I783">
        <v>56</v>
      </c>
      <c r="K783" t="s">
        <v>98</v>
      </c>
      <c r="L783" t="s">
        <v>99</v>
      </c>
      <c r="M783">
        <v>1288501200</v>
      </c>
      <c r="N783" s="8">
        <f t="shared" si="51"/>
        <v>40482.208333333336</v>
      </c>
      <c r="O783">
        <v>1292911200</v>
      </c>
      <c r="P783" s="8">
        <f t="shared" si="52"/>
        <v>40533.25</v>
      </c>
      <c r="Q783" t="b">
        <v>0</v>
      </c>
      <c r="R783" t="b">
        <v>0</v>
      </c>
      <c r="S783" t="s">
        <v>33</v>
      </c>
      <c r="T783" t="s">
        <v>2039</v>
      </c>
      <c r="U783" t="s">
        <v>2040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9"/>
        <v>215</v>
      </c>
      <c r="G784" s="7">
        <f t="shared" si="50"/>
        <v>2.153137254901961</v>
      </c>
      <c r="H784" t="s">
        <v>20</v>
      </c>
      <c r="I784">
        <v>161</v>
      </c>
      <c r="K784" t="s">
        <v>21</v>
      </c>
      <c r="L784" t="s">
        <v>22</v>
      </c>
      <c r="M784">
        <v>1298959200</v>
      </c>
      <c r="N784" s="8">
        <f t="shared" si="51"/>
        <v>40603.25</v>
      </c>
      <c r="O784">
        <v>1301374800</v>
      </c>
      <c r="P784" s="8">
        <f t="shared" si="52"/>
        <v>40631.208333333336</v>
      </c>
      <c r="Q784" t="b">
        <v>0</v>
      </c>
      <c r="R784" t="b">
        <v>1</v>
      </c>
      <c r="S784" t="s">
        <v>71</v>
      </c>
      <c r="T784" t="s">
        <v>2041</v>
      </c>
      <c r="U784" t="s">
        <v>2049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9"/>
        <v>141</v>
      </c>
      <c r="G785" s="7">
        <f t="shared" si="50"/>
        <v>1.4122972972972974</v>
      </c>
      <c r="H785" t="s">
        <v>20</v>
      </c>
      <c r="I785">
        <v>138</v>
      </c>
      <c r="K785" t="s">
        <v>21</v>
      </c>
      <c r="L785" t="s">
        <v>22</v>
      </c>
      <c r="M785">
        <v>1387260000</v>
      </c>
      <c r="N785" s="8">
        <f t="shared" si="51"/>
        <v>41625.25</v>
      </c>
      <c r="O785">
        <v>1387864800</v>
      </c>
      <c r="P785" s="8">
        <f t="shared" si="52"/>
        <v>41632.25</v>
      </c>
      <c r="Q785" t="b">
        <v>0</v>
      </c>
      <c r="R785" t="b">
        <v>0</v>
      </c>
      <c r="S785" t="s">
        <v>23</v>
      </c>
      <c r="T785" t="s">
        <v>2035</v>
      </c>
      <c r="U785" t="s">
        <v>2036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9"/>
        <v>115</v>
      </c>
      <c r="G786" s="7">
        <f t="shared" si="50"/>
        <v>1.1533745781777278</v>
      </c>
      <c r="H786" t="s">
        <v>20</v>
      </c>
      <c r="I786">
        <v>3308</v>
      </c>
      <c r="K786" t="s">
        <v>21</v>
      </c>
      <c r="L786" t="s">
        <v>22</v>
      </c>
      <c r="M786">
        <v>1457244000</v>
      </c>
      <c r="N786" s="8">
        <f t="shared" si="51"/>
        <v>42435.25</v>
      </c>
      <c r="O786">
        <v>1458190800</v>
      </c>
      <c r="P786" s="8">
        <f t="shared" si="52"/>
        <v>42446.208333333328</v>
      </c>
      <c r="Q786" t="b">
        <v>0</v>
      </c>
      <c r="R786" t="b">
        <v>0</v>
      </c>
      <c r="S786" t="s">
        <v>28</v>
      </c>
      <c r="T786" t="s">
        <v>2037</v>
      </c>
      <c r="U786" t="s">
        <v>2038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9"/>
        <v>193</v>
      </c>
      <c r="G787" s="7">
        <f t="shared" si="50"/>
        <v>1.9311940298507462</v>
      </c>
      <c r="H787" t="s">
        <v>20</v>
      </c>
      <c r="I787">
        <v>127</v>
      </c>
      <c r="K787" t="s">
        <v>26</v>
      </c>
      <c r="L787" t="s">
        <v>27</v>
      </c>
      <c r="M787">
        <v>1556341200</v>
      </c>
      <c r="N787" s="8">
        <f t="shared" si="51"/>
        <v>43582.208333333328</v>
      </c>
      <c r="O787">
        <v>1559278800</v>
      </c>
      <c r="P787" s="8">
        <f t="shared" si="52"/>
        <v>43616.208333333328</v>
      </c>
      <c r="Q787" t="b">
        <v>0</v>
      </c>
      <c r="R787" t="b">
        <v>1</v>
      </c>
      <c r="S787" t="s">
        <v>71</v>
      </c>
      <c r="T787" t="s">
        <v>2041</v>
      </c>
      <c r="U787" t="s">
        <v>2049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9"/>
        <v>729</v>
      </c>
      <c r="G788" s="7">
        <f t="shared" si="50"/>
        <v>7.2973333333333334</v>
      </c>
      <c r="H788" t="s">
        <v>20</v>
      </c>
      <c r="I788">
        <v>207</v>
      </c>
      <c r="K788" t="s">
        <v>107</v>
      </c>
      <c r="L788" t="s">
        <v>108</v>
      </c>
      <c r="M788">
        <v>1522126800</v>
      </c>
      <c r="N788" s="8">
        <f t="shared" si="51"/>
        <v>43186.208333333328</v>
      </c>
      <c r="O788">
        <v>1522731600</v>
      </c>
      <c r="P788" s="8">
        <f t="shared" si="52"/>
        <v>43193.208333333328</v>
      </c>
      <c r="Q788" t="b">
        <v>0</v>
      </c>
      <c r="R788" t="b">
        <v>1</v>
      </c>
      <c r="S788" t="s">
        <v>159</v>
      </c>
      <c r="T788" t="s">
        <v>2035</v>
      </c>
      <c r="U788" t="s">
        <v>2058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9"/>
        <v>99</v>
      </c>
      <c r="G789" s="7">
        <f t="shared" si="50"/>
        <v>0.99663398692810456</v>
      </c>
      <c r="H789" t="s">
        <v>14</v>
      </c>
      <c r="I789">
        <v>859</v>
      </c>
      <c r="K789" t="s">
        <v>15</v>
      </c>
      <c r="L789" t="s">
        <v>16</v>
      </c>
      <c r="M789">
        <v>1305954000</v>
      </c>
      <c r="N789" s="8">
        <f t="shared" si="51"/>
        <v>40684.208333333336</v>
      </c>
      <c r="O789">
        <v>1306731600</v>
      </c>
      <c r="P789" s="8">
        <f t="shared" si="52"/>
        <v>40693.208333333336</v>
      </c>
      <c r="Q789" t="b">
        <v>0</v>
      </c>
      <c r="R789" t="b">
        <v>0</v>
      </c>
      <c r="S789" t="s">
        <v>23</v>
      </c>
      <c r="T789" t="s">
        <v>2035</v>
      </c>
      <c r="U789" t="s">
        <v>2036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9"/>
        <v>88</v>
      </c>
      <c r="G790" s="7">
        <f t="shared" si="50"/>
        <v>0.88166666666666671</v>
      </c>
      <c r="H790" t="s">
        <v>47</v>
      </c>
      <c r="I790">
        <v>31</v>
      </c>
      <c r="K790" t="s">
        <v>21</v>
      </c>
      <c r="L790" t="s">
        <v>22</v>
      </c>
      <c r="M790">
        <v>1350709200</v>
      </c>
      <c r="N790" s="8">
        <f t="shared" si="51"/>
        <v>41202.208333333336</v>
      </c>
      <c r="O790">
        <v>1352527200</v>
      </c>
      <c r="P790" s="8">
        <f t="shared" si="52"/>
        <v>41223.25</v>
      </c>
      <c r="Q790" t="b">
        <v>0</v>
      </c>
      <c r="R790" t="b">
        <v>0</v>
      </c>
      <c r="S790" t="s">
        <v>71</v>
      </c>
      <c r="T790" t="s">
        <v>2041</v>
      </c>
      <c r="U790" t="s">
        <v>2049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9"/>
        <v>37</v>
      </c>
      <c r="G791" s="7">
        <f t="shared" si="50"/>
        <v>0.37233333333333335</v>
      </c>
      <c r="H791" t="s">
        <v>14</v>
      </c>
      <c r="I791">
        <v>45</v>
      </c>
      <c r="K791" t="s">
        <v>21</v>
      </c>
      <c r="L791" t="s">
        <v>22</v>
      </c>
      <c r="M791">
        <v>1401166800</v>
      </c>
      <c r="N791" s="8">
        <f t="shared" si="51"/>
        <v>41786.208333333336</v>
      </c>
      <c r="O791">
        <v>1404363600</v>
      </c>
      <c r="P791" s="8">
        <f t="shared" si="52"/>
        <v>41823.208333333336</v>
      </c>
      <c r="Q791" t="b">
        <v>0</v>
      </c>
      <c r="R791" t="b">
        <v>0</v>
      </c>
      <c r="S791" t="s">
        <v>33</v>
      </c>
      <c r="T791" t="s">
        <v>2039</v>
      </c>
      <c r="U791" t="s">
        <v>2040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9"/>
        <v>30</v>
      </c>
      <c r="G792" s="7">
        <f t="shared" si="50"/>
        <v>0.30540075309306081</v>
      </c>
      <c r="H792" t="s">
        <v>74</v>
      </c>
      <c r="I792">
        <v>1113</v>
      </c>
      <c r="K792" t="s">
        <v>21</v>
      </c>
      <c r="L792" t="s">
        <v>22</v>
      </c>
      <c r="M792">
        <v>1266127200</v>
      </c>
      <c r="N792" s="8">
        <f t="shared" si="51"/>
        <v>40223.25</v>
      </c>
      <c r="O792">
        <v>1266645600</v>
      </c>
      <c r="P792" s="8">
        <f t="shared" si="52"/>
        <v>40229.25</v>
      </c>
      <c r="Q792" t="b">
        <v>0</v>
      </c>
      <c r="R792" t="b">
        <v>0</v>
      </c>
      <c r="S792" t="s">
        <v>33</v>
      </c>
      <c r="T792" t="s">
        <v>2039</v>
      </c>
      <c r="U792" t="s">
        <v>2040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9"/>
        <v>25</v>
      </c>
      <c r="G793" s="7">
        <f t="shared" si="50"/>
        <v>0.25714285714285712</v>
      </c>
      <c r="H793" t="s">
        <v>14</v>
      </c>
      <c r="I793">
        <v>6</v>
      </c>
      <c r="K793" t="s">
        <v>21</v>
      </c>
      <c r="L793" t="s">
        <v>22</v>
      </c>
      <c r="M793">
        <v>1481436000</v>
      </c>
      <c r="N793" s="8">
        <f t="shared" si="51"/>
        <v>42715.25</v>
      </c>
      <c r="O793">
        <v>1482818400</v>
      </c>
      <c r="P793" s="8">
        <f t="shared" si="52"/>
        <v>42731.25</v>
      </c>
      <c r="Q793" t="b">
        <v>0</v>
      </c>
      <c r="R793" t="b">
        <v>0</v>
      </c>
      <c r="S793" t="s">
        <v>17</v>
      </c>
      <c r="T793" t="s">
        <v>2033</v>
      </c>
      <c r="U793" t="s">
        <v>2034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9"/>
        <v>34</v>
      </c>
      <c r="G794" s="7">
        <f t="shared" si="50"/>
        <v>0.34</v>
      </c>
      <c r="H794" t="s">
        <v>14</v>
      </c>
      <c r="I794">
        <v>7</v>
      </c>
      <c r="K794" t="s">
        <v>21</v>
      </c>
      <c r="L794" t="s">
        <v>22</v>
      </c>
      <c r="M794">
        <v>1372222800</v>
      </c>
      <c r="N794" s="8">
        <f t="shared" si="51"/>
        <v>41451.208333333336</v>
      </c>
      <c r="O794">
        <v>1374642000</v>
      </c>
      <c r="P794" s="8">
        <f t="shared" si="52"/>
        <v>41479.208333333336</v>
      </c>
      <c r="Q794" t="b">
        <v>0</v>
      </c>
      <c r="R794" t="b">
        <v>1</v>
      </c>
      <c r="S794" t="s">
        <v>33</v>
      </c>
      <c r="T794" t="s">
        <v>2039</v>
      </c>
      <c r="U794" t="s">
        <v>2040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9"/>
        <v>1185</v>
      </c>
      <c r="G795" s="7">
        <f t="shared" si="50"/>
        <v>11.859090909090909</v>
      </c>
      <c r="H795" t="s">
        <v>20</v>
      </c>
      <c r="I795">
        <v>181</v>
      </c>
      <c r="K795" t="s">
        <v>98</v>
      </c>
      <c r="L795" t="s">
        <v>99</v>
      </c>
      <c r="M795">
        <v>1372136400</v>
      </c>
      <c r="N795" s="8">
        <f t="shared" si="51"/>
        <v>41450.208333333336</v>
      </c>
      <c r="O795">
        <v>1372482000</v>
      </c>
      <c r="P795" s="8">
        <f t="shared" si="52"/>
        <v>41454.208333333336</v>
      </c>
      <c r="Q795" t="b">
        <v>0</v>
      </c>
      <c r="R795" t="b">
        <v>0</v>
      </c>
      <c r="S795" t="s">
        <v>68</v>
      </c>
      <c r="T795" t="s">
        <v>2047</v>
      </c>
      <c r="U795" t="s">
        <v>2048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9"/>
        <v>125</v>
      </c>
      <c r="G796" s="7">
        <f t="shared" si="50"/>
        <v>1.2539393939393939</v>
      </c>
      <c r="H796" t="s">
        <v>20</v>
      </c>
      <c r="I796">
        <v>110</v>
      </c>
      <c r="K796" t="s">
        <v>21</v>
      </c>
      <c r="L796" t="s">
        <v>22</v>
      </c>
      <c r="M796">
        <v>1513922400</v>
      </c>
      <c r="N796" s="8">
        <f t="shared" si="51"/>
        <v>43091.25</v>
      </c>
      <c r="O796">
        <v>1514959200</v>
      </c>
      <c r="P796" s="8">
        <f t="shared" si="52"/>
        <v>43103.25</v>
      </c>
      <c r="Q796" t="b">
        <v>0</v>
      </c>
      <c r="R796" t="b">
        <v>0</v>
      </c>
      <c r="S796" t="s">
        <v>23</v>
      </c>
      <c r="T796" t="s">
        <v>2035</v>
      </c>
      <c r="U796" t="s">
        <v>2036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9"/>
        <v>14</v>
      </c>
      <c r="G797" s="7">
        <f t="shared" si="50"/>
        <v>0.14394366197183098</v>
      </c>
      <c r="H797" t="s">
        <v>14</v>
      </c>
      <c r="I797">
        <v>31</v>
      </c>
      <c r="K797" t="s">
        <v>21</v>
      </c>
      <c r="L797" t="s">
        <v>22</v>
      </c>
      <c r="M797">
        <v>1477976400</v>
      </c>
      <c r="N797" s="8">
        <f t="shared" si="51"/>
        <v>42675.208333333328</v>
      </c>
      <c r="O797">
        <v>1478235600</v>
      </c>
      <c r="P797" s="8">
        <f t="shared" si="52"/>
        <v>42678.208333333328</v>
      </c>
      <c r="Q797" t="b">
        <v>0</v>
      </c>
      <c r="R797" t="b">
        <v>0</v>
      </c>
      <c r="S797" t="s">
        <v>53</v>
      </c>
      <c r="T797" t="s">
        <v>2041</v>
      </c>
      <c r="U797" t="s">
        <v>2044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9"/>
        <v>54</v>
      </c>
      <c r="G798" s="7">
        <f t="shared" si="50"/>
        <v>0.54807692307692313</v>
      </c>
      <c r="H798" t="s">
        <v>14</v>
      </c>
      <c r="I798">
        <v>78</v>
      </c>
      <c r="K798" t="s">
        <v>21</v>
      </c>
      <c r="L798" t="s">
        <v>22</v>
      </c>
      <c r="M798">
        <v>1407474000</v>
      </c>
      <c r="N798" s="8">
        <f t="shared" si="51"/>
        <v>41859.208333333336</v>
      </c>
      <c r="O798">
        <v>1408078800</v>
      </c>
      <c r="P798" s="8">
        <f t="shared" si="52"/>
        <v>41866.208333333336</v>
      </c>
      <c r="Q798" t="b">
        <v>0</v>
      </c>
      <c r="R798" t="b">
        <v>1</v>
      </c>
      <c r="S798" t="s">
        <v>292</v>
      </c>
      <c r="T798" t="s">
        <v>2050</v>
      </c>
      <c r="U798" t="s">
        <v>2061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9"/>
        <v>109</v>
      </c>
      <c r="G799" s="7">
        <f t="shared" si="50"/>
        <v>1.0963157894736841</v>
      </c>
      <c r="H799" t="s">
        <v>20</v>
      </c>
      <c r="I799">
        <v>185</v>
      </c>
      <c r="K799" t="s">
        <v>21</v>
      </c>
      <c r="L799" t="s">
        <v>22</v>
      </c>
      <c r="M799">
        <v>1546149600</v>
      </c>
      <c r="N799" s="8">
        <f t="shared" si="51"/>
        <v>43464.25</v>
      </c>
      <c r="O799">
        <v>1548136800</v>
      </c>
      <c r="P799" s="8">
        <f t="shared" si="52"/>
        <v>43487.25</v>
      </c>
      <c r="Q799" t="b">
        <v>0</v>
      </c>
      <c r="R799" t="b">
        <v>0</v>
      </c>
      <c r="S799" t="s">
        <v>28</v>
      </c>
      <c r="T799" t="s">
        <v>2037</v>
      </c>
      <c r="U799" t="s">
        <v>2038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9"/>
        <v>188</v>
      </c>
      <c r="G800" s="7">
        <f t="shared" si="50"/>
        <v>1.8847058823529412</v>
      </c>
      <c r="H800" t="s">
        <v>20</v>
      </c>
      <c r="I800">
        <v>121</v>
      </c>
      <c r="K800" t="s">
        <v>21</v>
      </c>
      <c r="L800" t="s">
        <v>22</v>
      </c>
      <c r="M800">
        <v>1338440400</v>
      </c>
      <c r="N800" s="8">
        <f t="shared" si="51"/>
        <v>41060.208333333336</v>
      </c>
      <c r="O800">
        <v>1340859600</v>
      </c>
      <c r="P800" s="8">
        <f t="shared" si="52"/>
        <v>41088.208333333336</v>
      </c>
      <c r="Q800" t="b">
        <v>0</v>
      </c>
      <c r="R800" t="b">
        <v>1</v>
      </c>
      <c r="S800" t="s">
        <v>33</v>
      </c>
      <c r="T800" t="s">
        <v>2039</v>
      </c>
      <c r="U800" t="s">
        <v>2040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9"/>
        <v>87</v>
      </c>
      <c r="G801" s="7">
        <f t="shared" si="50"/>
        <v>0.87008284023668636</v>
      </c>
      <c r="H801" t="s">
        <v>14</v>
      </c>
      <c r="I801">
        <v>1225</v>
      </c>
      <c r="K801" t="s">
        <v>40</v>
      </c>
      <c r="L801" t="s">
        <v>41</v>
      </c>
      <c r="M801">
        <v>1454133600</v>
      </c>
      <c r="N801" s="8">
        <f t="shared" si="51"/>
        <v>42399.25</v>
      </c>
      <c r="O801">
        <v>1454479200</v>
      </c>
      <c r="P801" s="8">
        <f t="shared" si="52"/>
        <v>42403.25</v>
      </c>
      <c r="Q801" t="b">
        <v>0</v>
      </c>
      <c r="R801" t="b">
        <v>0</v>
      </c>
      <c r="S801" t="s">
        <v>33</v>
      </c>
      <c r="T801" t="s">
        <v>2039</v>
      </c>
      <c r="U801" t="s">
        <v>2040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9"/>
        <v>1</v>
      </c>
      <c r="G802" s="7">
        <f t="shared" si="50"/>
        <v>0.01</v>
      </c>
      <c r="H802" t="s">
        <v>14</v>
      </c>
      <c r="I802">
        <v>1</v>
      </c>
      <c r="K802" t="s">
        <v>98</v>
      </c>
      <c r="L802" t="s">
        <v>99</v>
      </c>
      <c r="M802">
        <v>1434085200</v>
      </c>
      <c r="N802" s="8">
        <f t="shared" si="51"/>
        <v>42167.208333333328</v>
      </c>
      <c r="O802">
        <v>1434430800</v>
      </c>
      <c r="P802" s="8">
        <f t="shared" si="52"/>
        <v>42171.208333333328</v>
      </c>
      <c r="Q802" t="b">
        <v>0</v>
      </c>
      <c r="R802" t="b">
        <v>0</v>
      </c>
      <c r="S802" t="s">
        <v>23</v>
      </c>
      <c r="T802" t="s">
        <v>2035</v>
      </c>
      <c r="U802" t="s">
        <v>2036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9"/>
        <v>202</v>
      </c>
      <c r="G803" s="7">
        <f t="shared" si="50"/>
        <v>2.0291304347826089</v>
      </c>
      <c r="H803" t="s">
        <v>20</v>
      </c>
      <c r="I803">
        <v>106</v>
      </c>
      <c r="K803" t="s">
        <v>21</v>
      </c>
      <c r="L803" t="s">
        <v>22</v>
      </c>
      <c r="M803">
        <v>1577772000</v>
      </c>
      <c r="N803" s="8">
        <f t="shared" si="51"/>
        <v>43830.25</v>
      </c>
      <c r="O803">
        <v>1579672800</v>
      </c>
      <c r="P803" s="8">
        <f t="shared" si="52"/>
        <v>43852.25</v>
      </c>
      <c r="Q803" t="b">
        <v>0</v>
      </c>
      <c r="R803" t="b">
        <v>1</v>
      </c>
      <c r="S803" t="s">
        <v>122</v>
      </c>
      <c r="T803" t="s">
        <v>2054</v>
      </c>
      <c r="U803" t="s">
        <v>2055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9"/>
        <v>197</v>
      </c>
      <c r="G804" s="7">
        <f t="shared" si="50"/>
        <v>1.9703225806451612</v>
      </c>
      <c r="H804" t="s">
        <v>20</v>
      </c>
      <c r="I804">
        <v>142</v>
      </c>
      <c r="K804" t="s">
        <v>21</v>
      </c>
      <c r="L804" t="s">
        <v>22</v>
      </c>
      <c r="M804">
        <v>1562216400</v>
      </c>
      <c r="N804" s="8">
        <f t="shared" si="51"/>
        <v>43650.208333333328</v>
      </c>
      <c r="O804">
        <v>1562389200</v>
      </c>
      <c r="P804" s="8">
        <f t="shared" si="52"/>
        <v>43652.208333333328</v>
      </c>
      <c r="Q804" t="b">
        <v>0</v>
      </c>
      <c r="R804" t="b">
        <v>0</v>
      </c>
      <c r="S804" t="s">
        <v>122</v>
      </c>
      <c r="T804" t="s">
        <v>2054</v>
      </c>
      <c r="U804" t="s">
        <v>2055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9"/>
        <v>107</v>
      </c>
      <c r="G805" s="7">
        <f t="shared" si="50"/>
        <v>1.07</v>
      </c>
      <c r="H805" t="s">
        <v>20</v>
      </c>
      <c r="I805">
        <v>233</v>
      </c>
      <c r="K805" t="s">
        <v>21</v>
      </c>
      <c r="L805" t="s">
        <v>22</v>
      </c>
      <c r="M805">
        <v>1548568800</v>
      </c>
      <c r="N805" s="8">
        <f t="shared" si="51"/>
        <v>43492.25</v>
      </c>
      <c r="O805">
        <v>1551506400</v>
      </c>
      <c r="P805" s="8">
        <f t="shared" si="52"/>
        <v>43526.25</v>
      </c>
      <c r="Q805" t="b">
        <v>0</v>
      </c>
      <c r="R805" t="b">
        <v>0</v>
      </c>
      <c r="S805" t="s">
        <v>33</v>
      </c>
      <c r="T805" t="s">
        <v>2039</v>
      </c>
      <c r="U805" t="s">
        <v>2040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9"/>
        <v>268</v>
      </c>
      <c r="G806" s="7">
        <f t="shared" si="50"/>
        <v>2.6873076923076922</v>
      </c>
      <c r="H806" t="s">
        <v>20</v>
      </c>
      <c r="I806">
        <v>218</v>
      </c>
      <c r="K806" t="s">
        <v>21</v>
      </c>
      <c r="L806" t="s">
        <v>22</v>
      </c>
      <c r="M806">
        <v>1514872800</v>
      </c>
      <c r="N806" s="8">
        <f t="shared" si="51"/>
        <v>43102.25</v>
      </c>
      <c r="O806">
        <v>1516600800</v>
      </c>
      <c r="P806" s="8">
        <f t="shared" si="52"/>
        <v>43122.25</v>
      </c>
      <c r="Q806" t="b">
        <v>0</v>
      </c>
      <c r="R806" t="b">
        <v>0</v>
      </c>
      <c r="S806" t="s">
        <v>23</v>
      </c>
      <c r="T806" t="s">
        <v>2035</v>
      </c>
      <c r="U806" t="s">
        <v>2036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9"/>
        <v>50</v>
      </c>
      <c r="G807" s="7">
        <f t="shared" si="50"/>
        <v>0.50845360824742269</v>
      </c>
      <c r="H807" t="s">
        <v>14</v>
      </c>
      <c r="I807">
        <v>67</v>
      </c>
      <c r="K807" t="s">
        <v>26</v>
      </c>
      <c r="L807" t="s">
        <v>27</v>
      </c>
      <c r="M807">
        <v>1416031200</v>
      </c>
      <c r="N807" s="8">
        <f t="shared" si="51"/>
        <v>41958.25</v>
      </c>
      <c r="O807">
        <v>1420437600</v>
      </c>
      <c r="P807" s="8">
        <f t="shared" si="52"/>
        <v>42009.25</v>
      </c>
      <c r="Q807" t="b">
        <v>0</v>
      </c>
      <c r="R807" t="b">
        <v>0</v>
      </c>
      <c r="S807" t="s">
        <v>42</v>
      </c>
      <c r="T807" t="s">
        <v>2041</v>
      </c>
      <c r="U807" t="s">
        <v>2042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9"/>
        <v>1180</v>
      </c>
      <c r="G808" s="7">
        <f t="shared" si="50"/>
        <v>11.802857142857142</v>
      </c>
      <c r="H808" t="s">
        <v>20</v>
      </c>
      <c r="I808">
        <v>76</v>
      </c>
      <c r="K808" t="s">
        <v>21</v>
      </c>
      <c r="L808" t="s">
        <v>22</v>
      </c>
      <c r="M808">
        <v>1330927200</v>
      </c>
      <c r="N808" s="8">
        <f t="shared" si="51"/>
        <v>40973.25</v>
      </c>
      <c r="O808">
        <v>1332997200</v>
      </c>
      <c r="P808" s="8">
        <f t="shared" si="52"/>
        <v>40997.208333333336</v>
      </c>
      <c r="Q808" t="b">
        <v>0</v>
      </c>
      <c r="R808" t="b">
        <v>1</v>
      </c>
      <c r="S808" t="s">
        <v>53</v>
      </c>
      <c r="T808" t="s">
        <v>2041</v>
      </c>
      <c r="U808" t="s">
        <v>2044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9"/>
        <v>264</v>
      </c>
      <c r="G809" s="7">
        <f t="shared" si="50"/>
        <v>2.64</v>
      </c>
      <c r="H809" t="s">
        <v>20</v>
      </c>
      <c r="I809">
        <v>43</v>
      </c>
      <c r="K809" t="s">
        <v>21</v>
      </c>
      <c r="L809" t="s">
        <v>22</v>
      </c>
      <c r="M809">
        <v>1571115600</v>
      </c>
      <c r="N809" s="8">
        <f t="shared" si="51"/>
        <v>43753.208333333328</v>
      </c>
      <c r="O809">
        <v>1574920800</v>
      </c>
      <c r="P809" s="8">
        <f t="shared" si="52"/>
        <v>43797.25</v>
      </c>
      <c r="Q809" t="b">
        <v>0</v>
      </c>
      <c r="R809" t="b">
        <v>1</v>
      </c>
      <c r="S809" t="s">
        <v>33</v>
      </c>
      <c r="T809" t="s">
        <v>2039</v>
      </c>
      <c r="U809" t="s">
        <v>2040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9"/>
        <v>30</v>
      </c>
      <c r="G810" s="7">
        <f t="shared" si="50"/>
        <v>0.30442307692307691</v>
      </c>
      <c r="H810" t="s">
        <v>14</v>
      </c>
      <c r="I810">
        <v>19</v>
      </c>
      <c r="K810" t="s">
        <v>21</v>
      </c>
      <c r="L810" t="s">
        <v>22</v>
      </c>
      <c r="M810">
        <v>1463461200</v>
      </c>
      <c r="N810" s="8">
        <f t="shared" si="51"/>
        <v>42507.208333333328</v>
      </c>
      <c r="O810">
        <v>1464930000</v>
      </c>
      <c r="P810" s="8">
        <f t="shared" si="52"/>
        <v>42524.208333333328</v>
      </c>
      <c r="Q810" t="b">
        <v>0</v>
      </c>
      <c r="R810" t="b">
        <v>0</v>
      </c>
      <c r="S810" t="s">
        <v>17</v>
      </c>
      <c r="T810" t="s">
        <v>2033</v>
      </c>
      <c r="U810" t="s">
        <v>2034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9"/>
        <v>62</v>
      </c>
      <c r="G811" s="7">
        <f t="shared" si="50"/>
        <v>0.62880681818181816</v>
      </c>
      <c r="H811" t="s">
        <v>14</v>
      </c>
      <c r="I811">
        <v>2108</v>
      </c>
      <c r="K811" t="s">
        <v>98</v>
      </c>
      <c r="L811" t="s">
        <v>99</v>
      </c>
      <c r="M811">
        <v>1344920400</v>
      </c>
      <c r="N811" s="8">
        <f t="shared" si="51"/>
        <v>41135.208333333336</v>
      </c>
      <c r="O811">
        <v>1345006800</v>
      </c>
      <c r="P811" s="8">
        <f t="shared" si="52"/>
        <v>41136.208333333336</v>
      </c>
      <c r="Q811" t="b">
        <v>0</v>
      </c>
      <c r="R811" t="b">
        <v>0</v>
      </c>
      <c r="S811" t="s">
        <v>42</v>
      </c>
      <c r="T811" t="s">
        <v>2041</v>
      </c>
      <c r="U811" t="s">
        <v>2042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9"/>
        <v>193</v>
      </c>
      <c r="G812" s="7">
        <f t="shared" si="50"/>
        <v>1.9312499999999999</v>
      </c>
      <c r="H812" t="s">
        <v>20</v>
      </c>
      <c r="I812">
        <v>221</v>
      </c>
      <c r="K812" t="s">
        <v>21</v>
      </c>
      <c r="L812" t="s">
        <v>22</v>
      </c>
      <c r="M812">
        <v>1511848800</v>
      </c>
      <c r="N812" s="8">
        <f t="shared" si="51"/>
        <v>43067.25</v>
      </c>
      <c r="O812">
        <v>1512712800</v>
      </c>
      <c r="P812" s="8">
        <f t="shared" si="52"/>
        <v>43077.25</v>
      </c>
      <c r="Q812" t="b">
        <v>0</v>
      </c>
      <c r="R812" t="b">
        <v>1</v>
      </c>
      <c r="S812" t="s">
        <v>33</v>
      </c>
      <c r="T812" t="s">
        <v>2039</v>
      </c>
      <c r="U812" t="s">
        <v>2040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9"/>
        <v>77</v>
      </c>
      <c r="G813" s="7">
        <f t="shared" si="50"/>
        <v>0.77102702702702708</v>
      </c>
      <c r="H813" t="s">
        <v>14</v>
      </c>
      <c r="I813">
        <v>679</v>
      </c>
      <c r="K813" t="s">
        <v>21</v>
      </c>
      <c r="L813" t="s">
        <v>22</v>
      </c>
      <c r="M813">
        <v>1452319200</v>
      </c>
      <c r="N813" s="8">
        <f t="shared" si="51"/>
        <v>42378.25</v>
      </c>
      <c r="O813">
        <v>1452492000</v>
      </c>
      <c r="P813" s="8">
        <f t="shared" si="52"/>
        <v>42380.25</v>
      </c>
      <c r="Q813" t="b">
        <v>0</v>
      </c>
      <c r="R813" t="b">
        <v>1</v>
      </c>
      <c r="S813" t="s">
        <v>89</v>
      </c>
      <c r="T813" t="s">
        <v>2050</v>
      </c>
      <c r="U813" t="s">
        <v>2051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9"/>
        <v>225</v>
      </c>
      <c r="G814" s="7">
        <f t="shared" si="50"/>
        <v>2.2552763819095478</v>
      </c>
      <c r="H814" t="s">
        <v>20</v>
      </c>
      <c r="I814">
        <v>2805</v>
      </c>
      <c r="K814" t="s">
        <v>15</v>
      </c>
      <c r="L814" t="s">
        <v>16</v>
      </c>
      <c r="M814">
        <v>1523854800</v>
      </c>
      <c r="N814" s="8">
        <f t="shared" si="51"/>
        <v>43206.208333333328</v>
      </c>
      <c r="O814">
        <v>1524286800</v>
      </c>
      <c r="P814" s="8">
        <f t="shared" si="52"/>
        <v>43211.208333333328</v>
      </c>
      <c r="Q814" t="b">
        <v>0</v>
      </c>
      <c r="R814" t="b">
        <v>0</v>
      </c>
      <c r="S814" t="s">
        <v>68</v>
      </c>
      <c r="T814" t="s">
        <v>2047</v>
      </c>
      <c r="U814" t="s">
        <v>2048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9"/>
        <v>239</v>
      </c>
      <c r="G815" s="7">
        <f t="shared" si="50"/>
        <v>2.3940625</v>
      </c>
      <c r="H815" t="s">
        <v>20</v>
      </c>
      <c r="I815">
        <v>68</v>
      </c>
      <c r="K815" t="s">
        <v>21</v>
      </c>
      <c r="L815" t="s">
        <v>22</v>
      </c>
      <c r="M815">
        <v>1346043600</v>
      </c>
      <c r="N815" s="8">
        <f t="shared" si="51"/>
        <v>41148.208333333336</v>
      </c>
      <c r="O815">
        <v>1346907600</v>
      </c>
      <c r="P815" s="8">
        <f t="shared" si="52"/>
        <v>41158.208333333336</v>
      </c>
      <c r="Q815" t="b">
        <v>0</v>
      </c>
      <c r="R815" t="b">
        <v>0</v>
      </c>
      <c r="S815" t="s">
        <v>89</v>
      </c>
      <c r="T815" t="s">
        <v>2050</v>
      </c>
      <c r="U815" t="s">
        <v>2051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9"/>
        <v>92</v>
      </c>
      <c r="G816" s="7">
        <f t="shared" si="50"/>
        <v>0.921875</v>
      </c>
      <c r="H816" t="s">
        <v>14</v>
      </c>
      <c r="I816">
        <v>36</v>
      </c>
      <c r="K816" t="s">
        <v>36</v>
      </c>
      <c r="L816" t="s">
        <v>37</v>
      </c>
      <c r="M816">
        <v>1464325200</v>
      </c>
      <c r="N816" s="8">
        <f t="shared" si="51"/>
        <v>42517.208333333328</v>
      </c>
      <c r="O816">
        <v>1464498000</v>
      </c>
      <c r="P816" s="8">
        <f t="shared" si="52"/>
        <v>42519.208333333328</v>
      </c>
      <c r="Q816" t="b">
        <v>0</v>
      </c>
      <c r="R816" t="b">
        <v>1</v>
      </c>
      <c r="S816" t="s">
        <v>23</v>
      </c>
      <c r="T816" t="s">
        <v>2035</v>
      </c>
      <c r="U816" t="s">
        <v>2036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9"/>
        <v>130</v>
      </c>
      <c r="G817" s="7">
        <f t="shared" si="50"/>
        <v>1.3023333333333333</v>
      </c>
      <c r="H817" t="s">
        <v>20</v>
      </c>
      <c r="I817">
        <v>183</v>
      </c>
      <c r="K817" t="s">
        <v>15</v>
      </c>
      <c r="L817" t="s">
        <v>16</v>
      </c>
      <c r="M817">
        <v>1511935200</v>
      </c>
      <c r="N817" s="8">
        <f t="shared" si="51"/>
        <v>43068.25</v>
      </c>
      <c r="O817">
        <v>1514181600</v>
      </c>
      <c r="P817" s="8">
        <f t="shared" si="52"/>
        <v>43094.25</v>
      </c>
      <c r="Q817" t="b">
        <v>0</v>
      </c>
      <c r="R817" t="b">
        <v>0</v>
      </c>
      <c r="S817" t="s">
        <v>23</v>
      </c>
      <c r="T817" t="s">
        <v>2035</v>
      </c>
      <c r="U817" t="s">
        <v>2036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9"/>
        <v>615</v>
      </c>
      <c r="G818" s="7">
        <f t="shared" si="50"/>
        <v>6.1521739130434785</v>
      </c>
      <c r="H818" t="s">
        <v>20</v>
      </c>
      <c r="I818">
        <v>133</v>
      </c>
      <c r="K818" t="s">
        <v>21</v>
      </c>
      <c r="L818" t="s">
        <v>22</v>
      </c>
      <c r="M818">
        <v>1392012000</v>
      </c>
      <c r="N818" s="8">
        <f t="shared" si="51"/>
        <v>41680.25</v>
      </c>
      <c r="O818">
        <v>1392184800</v>
      </c>
      <c r="P818" s="8">
        <f t="shared" si="52"/>
        <v>41682.25</v>
      </c>
      <c r="Q818" t="b">
        <v>1</v>
      </c>
      <c r="R818" t="b">
        <v>1</v>
      </c>
      <c r="S818" t="s">
        <v>33</v>
      </c>
      <c r="T818" t="s">
        <v>2039</v>
      </c>
      <c r="U818" t="s">
        <v>2040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9"/>
        <v>368</v>
      </c>
      <c r="G819" s="7">
        <f t="shared" si="50"/>
        <v>3.687953216374269</v>
      </c>
      <c r="H819" t="s">
        <v>20</v>
      </c>
      <c r="I819">
        <v>2489</v>
      </c>
      <c r="K819" t="s">
        <v>107</v>
      </c>
      <c r="L819" t="s">
        <v>108</v>
      </c>
      <c r="M819">
        <v>1556946000</v>
      </c>
      <c r="N819" s="8">
        <f t="shared" si="51"/>
        <v>43589.208333333328</v>
      </c>
      <c r="O819">
        <v>1559365200</v>
      </c>
      <c r="P819" s="8">
        <f t="shared" si="52"/>
        <v>43617.208333333328</v>
      </c>
      <c r="Q819" t="b">
        <v>0</v>
      </c>
      <c r="R819" t="b">
        <v>1</v>
      </c>
      <c r="S819" t="s">
        <v>68</v>
      </c>
      <c r="T819" t="s">
        <v>2047</v>
      </c>
      <c r="U819" t="s">
        <v>2048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9"/>
        <v>1094</v>
      </c>
      <c r="G820" s="7">
        <f t="shared" si="50"/>
        <v>10.948571428571428</v>
      </c>
      <c r="H820" t="s">
        <v>20</v>
      </c>
      <c r="I820">
        <v>69</v>
      </c>
      <c r="K820" t="s">
        <v>21</v>
      </c>
      <c r="L820" t="s">
        <v>22</v>
      </c>
      <c r="M820">
        <v>1548050400</v>
      </c>
      <c r="N820" s="8">
        <f t="shared" si="51"/>
        <v>43486.25</v>
      </c>
      <c r="O820">
        <v>1549173600</v>
      </c>
      <c r="P820" s="8">
        <f t="shared" si="52"/>
        <v>43499.25</v>
      </c>
      <c r="Q820" t="b">
        <v>0</v>
      </c>
      <c r="R820" t="b">
        <v>1</v>
      </c>
      <c r="S820" t="s">
        <v>33</v>
      </c>
      <c r="T820" t="s">
        <v>2039</v>
      </c>
      <c r="U820" t="s">
        <v>2040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9"/>
        <v>50</v>
      </c>
      <c r="G821" s="7">
        <f t="shared" si="50"/>
        <v>0.50662921348314605</v>
      </c>
      <c r="H821" t="s">
        <v>14</v>
      </c>
      <c r="I821">
        <v>47</v>
      </c>
      <c r="K821" t="s">
        <v>21</v>
      </c>
      <c r="L821" t="s">
        <v>22</v>
      </c>
      <c r="M821">
        <v>1353736800</v>
      </c>
      <c r="N821" s="8">
        <f t="shared" si="51"/>
        <v>41237.25</v>
      </c>
      <c r="O821">
        <v>1355032800</v>
      </c>
      <c r="P821" s="8">
        <f t="shared" si="52"/>
        <v>41252.25</v>
      </c>
      <c r="Q821" t="b">
        <v>1</v>
      </c>
      <c r="R821" t="b">
        <v>0</v>
      </c>
      <c r="S821" t="s">
        <v>89</v>
      </c>
      <c r="T821" t="s">
        <v>2050</v>
      </c>
      <c r="U821" t="s">
        <v>2051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9"/>
        <v>800</v>
      </c>
      <c r="G822" s="7">
        <f t="shared" si="50"/>
        <v>8.0060000000000002</v>
      </c>
      <c r="H822" t="s">
        <v>20</v>
      </c>
      <c r="I822">
        <v>279</v>
      </c>
      <c r="K822" t="s">
        <v>40</v>
      </c>
      <c r="L822" t="s">
        <v>41</v>
      </c>
      <c r="M822">
        <v>1532840400</v>
      </c>
      <c r="N822" s="8">
        <f t="shared" si="51"/>
        <v>43310.208333333328</v>
      </c>
      <c r="O822">
        <v>1533963600</v>
      </c>
      <c r="P822" s="8">
        <f t="shared" si="52"/>
        <v>43323.208333333328</v>
      </c>
      <c r="Q822" t="b">
        <v>0</v>
      </c>
      <c r="R822" t="b">
        <v>1</v>
      </c>
      <c r="S822" t="s">
        <v>23</v>
      </c>
      <c r="T822" t="s">
        <v>2035</v>
      </c>
      <c r="U822" t="s">
        <v>2036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9"/>
        <v>291</v>
      </c>
      <c r="G823" s="7">
        <f t="shared" si="50"/>
        <v>2.9128571428571428</v>
      </c>
      <c r="H823" t="s">
        <v>20</v>
      </c>
      <c r="I823">
        <v>210</v>
      </c>
      <c r="K823" t="s">
        <v>21</v>
      </c>
      <c r="L823" t="s">
        <v>22</v>
      </c>
      <c r="M823">
        <v>1488261600</v>
      </c>
      <c r="N823" s="8">
        <f t="shared" si="51"/>
        <v>42794.25</v>
      </c>
      <c r="O823">
        <v>1489381200</v>
      </c>
      <c r="P823" s="8">
        <f t="shared" si="52"/>
        <v>42807.208333333328</v>
      </c>
      <c r="Q823" t="b">
        <v>0</v>
      </c>
      <c r="R823" t="b">
        <v>0</v>
      </c>
      <c r="S823" t="s">
        <v>42</v>
      </c>
      <c r="T823" t="s">
        <v>2041</v>
      </c>
      <c r="U823" t="s">
        <v>2042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9"/>
        <v>349</v>
      </c>
      <c r="G824" s="7">
        <f t="shared" si="50"/>
        <v>3.4996666666666667</v>
      </c>
      <c r="H824" t="s">
        <v>20</v>
      </c>
      <c r="I824">
        <v>2100</v>
      </c>
      <c r="K824" t="s">
        <v>21</v>
      </c>
      <c r="L824" t="s">
        <v>22</v>
      </c>
      <c r="M824">
        <v>1393567200</v>
      </c>
      <c r="N824" s="8">
        <f t="shared" si="51"/>
        <v>41698.25</v>
      </c>
      <c r="O824">
        <v>1395032400</v>
      </c>
      <c r="P824" s="8">
        <f t="shared" si="52"/>
        <v>41715.208333333336</v>
      </c>
      <c r="Q824" t="b">
        <v>0</v>
      </c>
      <c r="R824" t="b">
        <v>0</v>
      </c>
      <c r="S824" t="s">
        <v>23</v>
      </c>
      <c r="T824" t="s">
        <v>2035</v>
      </c>
      <c r="U824" t="s">
        <v>2036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9"/>
        <v>357</v>
      </c>
      <c r="G825" s="7">
        <f t="shared" si="50"/>
        <v>3.5707317073170732</v>
      </c>
      <c r="H825" t="s">
        <v>20</v>
      </c>
      <c r="I825">
        <v>252</v>
      </c>
      <c r="K825" t="s">
        <v>21</v>
      </c>
      <c r="L825" t="s">
        <v>22</v>
      </c>
      <c r="M825">
        <v>1410325200</v>
      </c>
      <c r="N825" s="8">
        <f t="shared" si="51"/>
        <v>41892.208333333336</v>
      </c>
      <c r="O825">
        <v>1412485200</v>
      </c>
      <c r="P825" s="8">
        <f t="shared" si="52"/>
        <v>41917.208333333336</v>
      </c>
      <c r="Q825" t="b">
        <v>1</v>
      </c>
      <c r="R825" t="b">
        <v>1</v>
      </c>
      <c r="S825" t="s">
        <v>23</v>
      </c>
      <c r="T825" t="s">
        <v>2035</v>
      </c>
      <c r="U825" t="s">
        <v>2036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9"/>
        <v>126</v>
      </c>
      <c r="G826" s="7">
        <f t="shared" si="50"/>
        <v>1.2648941176470587</v>
      </c>
      <c r="H826" t="s">
        <v>20</v>
      </c>
      <c r="I826">
        <v>1280</v>
      </c>
      <c r="K826" t="s">
        <v>21</v>
      </c>
      <c r="L826" t="s">
        <v>22</v>
      </c>
      <c r="M826">
        <v>1276923600</v>
      </c>
      <c r="N826" s="8">
        <f t="shared" si="51"/>
        <v>40348.208333333336</v>
      </c>
      <c r="O826">
        <v>1279688400</v>
      </c>
      <c r="P826" s="8">
        <f t="shared" si="52"/>
        <v>40380.208333333336</v>
      </c>
      <c r="Q826" t="b">
        <v>0</v>
      </c>
      <c r="R826" t="b">
        <v>1</v>
      </c>
      <c r="S826" t="s">
        <v>68</v>
      </c>
      <c r="T826" t="s">
        <v>2047</v>
      </c>
      <c r="U826" t="s">
        <v>2048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9"/>
        <v>387</v>
      </c>
      <c r="G827" s="7">
        <f t="shared" si="50"/>
        <v>3.875</v>
      </c>
      <c r="H827" t="s">
        <v>20</v>
      </c>
      <c r="I827">
        <v>157</v>
      </c>
      <c r="K827" t="s">
        <v>40</v>
      </c>
      <c r="L827" t="s">
        <v>41</v>
      </c>
      <c r="M827">
        <v>1500958800</v>
      </c>
      <c r="N827" s="8">
        <f t="shared" si="51"/>
        <v>42941.208333333328</v>
      </c>
      <c r="O827">
        <v>1501995600</v>
      </c>
      <c r="P827" s="8">
        <f t="shared" si="52"/>
        <v>42953.208333333328</v>
      </c>
      <c r="Q827" t="b">
        <v>0</v>
      </c>
      <c r="R827" t="b">
        <v>0</v>
      </c>
      <c r="S827" t="s">
        <v>100</v>
      </c>
      <c r="T827" t="s">
        <v>2041</v>
      </c>
      <c r="U827" t="s">
        <v>2052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9"/>
        <v>457</v>
      </c>
      <c r="G828" s="7">
        <f t="shared" si="50"/>
        <v>4.5703571428571426</v>
      </c>
      <c r="H828" t="s">
        <v>20</v>
      </c>
      <c r="I828">
        <v>194</v>
      </c>
      <c r="K828" t="s">
        <v>21</v>
      </c>
      <c r="L828" t="s">
        <v>22</v>
      </c>
      <c r="M828">
        <v>1292220000</v>
      </c>
      <c r="N828" s="8">
        <f t="shared" si="51"/>
        <v>40525.25</v>
      </c>
      <c r="O828">
        <v>1294639200</v>
      </c>
      <c r="P828" s="8">
        <f t="shared" si="52"/>
        <v>40553.25</v>
      </c>
      <c r="Q828" t="b">
        <v>0</v>
      </c>
      <c r="R828" t="b">
        <v>1</v>
      </c>
      <c r="S828" t="s">
        <v>33</v>
      </c>
      <c r="T828" t="s">
        <v>2039</v>
      </c>
      <c r="U828" t="s">
        <v>2040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9"/>
        <v>266</v>
      </c>
      <c r="G829" s="7">
        <f t="shared" si="50"/>
        <v>2.6669565217391304</v>
      </c>
      <c r="H829" t="s">
        <v>20</v>
      </c>
      <c r="I829">
        <v>82</v>
      </c>
      <c r="K829" t="s">
        <v>26</v>
      </c>
      <c r="L829" t="s">
        <v>27</v>
      </c>
      <c r="M829">
        <v>1304398800</v>
      </c>
      <c r="N829" s="8">
        <f t="shared" si="51"/>
        <v>40666.208333333336</v>
      </c>
      <c r="O829">
        <v>1305435600</v>
      </c>
      <c r="P829" s="8">
        <f t="shared" si="52"/>
        <v>40678.208333333336</v>
      </c>
      <c r="Q829" t="b">
        <v>0</v>
      </c>
      <c r="R829" t="b">
        <v>1</v>
      </c>
      <c r="S829" t="s">
        <v>53</v>
      </c>
      <c r="T829" t="s">
        <v>2041</v>
      </c>
      <c r="U829" t="s">
        <v>2044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9"/>
        <v>69</v>
      </c>
      <c r="G830" s="7">
        <f t="shared" si="50"/>
        <v>0.69</v>
      </c>
      <c r="H830" t="s">
        <v>14</v>
      </c>
      <c r="I830">
        <v>70</v>
      </c>
      <c r="K830" t="s">
        <v>21</v>
      </c>
      <c r="L830" t="s">
        <v>22</v>
      </c>
      <c r="M830">
        <v>1535432400</v>
      </c>
      <c r="N830" s="8">
        <f t="shared" si="51"/>
        <v>43340.208333333328</v>
      </c>
      <c r="O830">
        <v>1537592400</v>
      </c>
      <c r="P830" s="8">
        <f t="shared" si="52"/>
        <v>43365.208333333328</v>
      </c>
      <c r="Q830" t="b">
        <v>0</v>
      </c>
      <c r="R830" t="b">
        <v>0</v>
      </c>
      <c r="S830" t="s">
        <v>33</v>
      </c>
      <c r="T830" t="s">
        <v>2039</v>
      </c>
      <c r="U830" t="s">
        <v>2040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9"/>
        <v>51</v>
      </c>
      <c r="G831" s="7">
        <f t="shared" si="50"/>
        <v>0.51343749999999999</v>
      </c>
      <c r="H831" t="s">
        <v>14</v>
      </c>
      <c r="I831">
        <v>154</v>
      </c>
      <c r="K831" t="s">
        <v>21</v>
      </c>
      <c r="L831" t="s">
        <v>22</v>
      </c>
      <c r="M831">
        <v>1433826000</v>
      </c>
      <c r="N831" s="8">
        <f t="shared" si="51"/>
        <v>42164.208333333328</v>
      </c>
      <c r="O831">
        <v>1435122000</v>
      </c>
      <c r="P831" s="8">
        <f t="shared" si="52"/>
        <v>42179.208333333328</v>
      </c>
      <c r="Q831" t="b">
        <v>0</v>
      </c>
      <c r="R831" t="b">
        <v>0</v>
      </c>
      <c r="S831" t="s">
        <v>33</v>
      </c>
      <c r="T831" t="s">
        <v>2039</v>
      </c>
      <c r="U831" t="s">
        <v>2040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9"/>
        <v>1</v>
      </c>
      <c r="G832" s="7">
        <f t="shared" si="50"/>
        <v>1.1710526315789473E-2</v>
      </c>
      <c r="H832" t="s">
        <v>14</v>
      </c>
      <c r="I832">
        <v>22</v>
      </c>
      <c r="K832" t="s">
        <v>21</v>
      </c>
      <c r="L832" t="s">
        <v>22</v>
      </c>
      <c r="M832">
        <v>1514959200</v>
      </c>
      <c r="N832" s="8">
        <f t="shared" si="51"/>
        <v>43103.25</v>
      </c>
      <c r="O832">
        <v>1520056800</v>
      </c>
      <c r="P832" s="8">
        <f t="shared" si="52"/>
        <v>43162.25</v>
      </c>
      <c r="Q832" t="b">
        <v>0</v>
      </c>
      <c r="R832" t="b">
        <v>0</v>
      </c>
      <c r="S832" t="s">
        <v>33</v>
      </c>
      <c r="T832" t="s">
        <v>2039</v>
      </c>
      <c r="U832" t="s">
        <v>2040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9"/>
        <v>108</v>
      </c>
      <c r="G833" s="7">
        <f t="shared" si="50"/>
        <v>1.089773429454171</v>
      </c>
      <c r="H833" t="s">
        <v>20</v>
      </c>
      <c r="I833">
        <v>4233</v>
      </c>
      <c r="K833" t="s">
        <v>21</v>
      </c>
      <c r="L833" t="s">
        <v>22</v>
      </c>
      <c r="M833">
        <v>1332738000</v>
      </c>
      <c r="N833" s="8">
        <f t="shared" si="51"/>
        <v>40994.208333333336</v>
      </c>
      <c r="O833">
        <v>1335675600</v>
      </c>
      <c r="P833" s="8">
        <f t="shared" si="52"/>
        <v>41028.208333333336</v>
      </c>
      <c r="Q833" t="b">
        <v>0</v>
      </c>
      <c r="R833" t="b">
        <v>0</v>
      </c>
      <c r="S833" t="s">
        <v>122</v>
      </c>
      <c r="T833" t="s">
        <v>2054</v>
      </c>
      <c r="U833" t="s">
        <v>2055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ref="F834:F897" si="53">INT(G834*100)</f>
        <v>315</v>
      </c>
      <c r="G834" s="7">
        <f t="shared" si="50"/>
        <v>3.1517592592592591</v>
      </c>
      <c r="H834" t="s">
        <v>20</v>
      </c>
      <c r="I834">
        <v>1297</v>
      </c>
      <c r="K834" t="s">
        <v>36</v>
      </c>
      <c r="L834" t="s">
        <v>37</v>
      </c>
      <c r="M834">
        <v>1445490000</v>
      </c>
      <c r="N834" s="8">
        <f t="shared" si="51"/>
        <v>42299.208333333328</v>
      </c>
      <c r="O834">
        <v>1448431200</v>
      </c>
      <c r="P834" s="8">
        <f t="shared" si="52"/>
        <v>42333.25</v>
      </c>
      <c r="Q834" t="b">
        <v>1</v>
      </c>
      <c r="R834" t="b">
        <v>0</v>
      </c>
      <c r="S834" t="s">
        <v>206</v>
      </c>
      <c r="T834" t="s">
        <v>2047</v>
      </c>
      <c r="U834" t="s">
        <v>2059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3"/>
        <v>157</v>
      </c>
      <c r="G835" s="7">
        <f t="shared" ref="G835:G898" si="54">E835/D835</f>
        <v>1.5769117647058823</v>
      </c>
      <c r="H835" t="s">
        <v>20</v>
      </c>
      <c r="I835">
        <v>165</v>
      </c>
      <c r="K835" t="s">
        <v>36</v>
      </c>
      <c r="L835" t="s">
        <v>37</v>
      </c>
      <c r="M835">
        <v>1297663200</v>
      </c>
      <c r="N835" s="8">
        <f t="shared" ref="N835:N898" si="55">(((M835/60)/60)/24)+DATE(1970,1,1)</f>
        <v>40588.25</v>
      </c>
      <c r="O835">
        <v>1298613600</v>
      </c>
      <c r="P835" s="8">
        <f t="shared" ref="P835:P898" si="56">(((O835/60)/60)/24+DATE(1970,1,1))</f>
        <v>40599.25</v>
      </c>
      <c r="Q835" t="b">
        <v>0</v>
      </c>
      <c r="R835" t="b">
        <v>0</v>
      </c>
      <c r="S835" t="s">
        <v>206</v>
      </c>
      <c r="T835" t="s">
        <v>2047</v>
      </c>
      <c r="U835" t="s">
        <v>2059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3"/>
        <v>153</v>
      </c>
      <c r="G836" s="7">
        <f t="shared" si="54"/>
        <v>1.5380821917808218</v>
      </c>
      <c r="H836" t="s">
        <v>20</v>
      </c>
      <c r="I836">
        <v>119</v>
      </c>
      <c r="K836" t="s">
        <v>21</v>
      </c>
      <c r="L836" t="s">
        <v>22</v>
      </c>
      <c r="M836">
        <v>1371963600</v>
      </c>
      <c r="N836" s="8">
        <f t="shared" si="55"/>
        <v>41448.208333333336</v>
      </c>
      <c r="O836">
        <v>1372482000</v>
      </c>
      <c r="P836" s="8">
        <f t="shared" si="56"/>
        <v>41454.208333333336</v>
      </c>
      <c r="Q836" t="b">
        <v>0</v>
      </c>
      <c r="R836" t="b">
        <v>0</v>
      </c>
      <c r="S836" t="s">
        <v>33</v>
      </c>
      <c r="T836" t="s">
        <v>2039</v>
      </c>
      <c r="U836" t="s">
        <v>2040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3"/>
        <v>89</v>
      </c>
      <c r="G837" s="7">
        <f t="shared" si="54"/>
        <v>0.89738979118329465</v>
      </c>
      <c r="H837" t="s">
        <v>14</v>
      </c>
      <c r="I837">
        <v>1758</v>
      </c>
      <c r="K837" t="s">
        <v>21</v>
      </c>
      <c r="L837" t="s">
        <v>22</v>
      </c>
      <c r="M837">
        <v>1425103200</v>
      </c>
      <c r="N837" s="8">
        <f t="shared" si="55"/>
        <v>42063.25</v>
      </c>
      <c r="O837">
        <v>1425621600</v>
      </c>
      <c r="P837" s="8">
        <f t="shared" si="56"/>
        <v>42069.25</v>
      </c>
      <c r="Q837" t="b">
        <v>0</v>
      </c>
      <c r="R837" t="b">
        <v>0</v>
      </c>
      <c r="S837" t="s">
        <v>28</v>
      </c>
      <c r="T837" t="s">
        <v>2037</v>
      </c>
      <c r="U837" t="s">
        <v>2038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3"/>
        <v>75</v>
      </c>
      <c r="G838" s="7">
        <f t="shared" si="54"/>
        <v>0.75135802469135804</v>
      </c>
      <c r="H838" t="s">
        <v>14</v>
      </c>
      <c r="I838">
        <v>94</v>
      </c>
      <c r="K838" t="s">
        <v>21</v>
      </c>
      <c r="L838" t="s">
        <v>22</v>
      </c>
      <c r="M838">
        <v>1265349600</v>
      </c>
      <c r="N838" s="8">
        <f t="shared" si="55"/>
        <v>40214.25</v>
      </c>
      <c r="O838">
        <v>1266300000</v>
      </c>
      <c r="P838" s="8">
        <f t="shared" si="56"/>
        <v>40225.25</v>
      </c>
      <c r="Q838" t="b">
        <v>0</v>
      </c>
      <c r="R838" t="b">
        <v>0</v>
      </c>
      <c r="S838" t="s">
        <v>60</v>
      </c>
      <c r="T838" t="s">
        <v>2035</v>
      </c>
      <c r="U838" t="s">
        <v>2045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3"/>
        <v>852</v>
      </c>
      <c r="G839" s="7">
        <f t="shared" si="54"/>
        <v>8.5288135593220336</v>
      </c>
      <c r="H839" t="s">
        <v>20</v>
      </c>
      <c r="I839">
        <v>1797</v>
      </c>
      <c r="K839" t="s">
        <v>21</v>
      </c>
      <c r="L839" t="s">
        <v>22</v>
      </c>
      <c r="M839">
        <v>1301202000</v>
      </c>
      <c r="N839" s="8">
        <f t="shared" si="55"/>
        <v>40629.208333333336</v>
      </c>
      <c r="O839">
        <v>1305867600</v>
      </c>
      <c r="P839" s="8">
        <f t="shared" si="56"/>
        <v>40683.208333333336</v>
      </c>
      <c r="Q839" t="b">
        <v>0</v>
      </c>
      <c r="R839" t="b">
        <v>0</v>
      </c>
      <c r="S839" t="s">
        <v>159</v>
      </c>
      <c r="T839" t="s">
        <v>2035</v>
      </c>
      <c r="U839" t="s">
        <v>2058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3"/>
        <v>138</v>
      </c>
      <c r="G840" s="7">
        <f t="shared" si="54"/>
        <v>1.3890625000000001</v>
      </c>
      <c r="H840" t="s">
        <v>20</v>
      </c>
      <c r="I840">
        <v>261</v>
      </c>
      <c r="K840" t="s">
        <v>21</v>
      </c>
      <c r="L840" t="s">
        <v>22</v>
      </c>
      <c r="M840">
        <v>1538024400</v>
      </c>
      <c r="N840" s="8">
        <f t="shared" si="55"/>
        <v>43370.208333333328</v>
      </c>
      <c r="O840">
        <v>1538802000</v>
      </c>
      <c r="P840" s="8">
        <f t="shared" si="56"/>
        <v>43379.208333333328</v>
      </c>
      <c r="Q840" t="b">
        <v>0</v>
      </c>
      <c r="R840" t="b">
        <v>0</v>
      </c>
      <c r="S840" t="s">
        <v>33</v>
      </c>
      <c r="T840" t="s">
        <v>2039</v>
      </c>
      <c r="U840" t="s">
        <v>2040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3"/>
        <v>190</v>
      </c>
      <c r="G841" s="7">
        <f t="shared" si="54"/>
        <v>1.9018181818181819</v>
      </c>
      <c r="H841" t="s">
        <v>20</v>
      </c>
      <c r="I841">
        <v>157</v>
      </c>
      <c r="K841" t="s">
        <v>21</v>
      </c>
      <c r="L841" t="s">
        <v>22</v>
      </c>
      <c r="M841">
        <v>1395032400</v>
      </c>
      <c r="N841" s="8">
        <f t="shared" si="55"/>
        <v>41715.208333333336</v>
      </c>
      <c r="O841">
        <v>1398920400</v>
      </c>
      <c r="P841" s="8">
        <f t="shared" si="56"/>
        <v>41760.208333333336</v>
      </c>
      <c r="Q841" t="b">
        <v>0</v>
      </c>
      <c r="R841" t="b">
        <v>1</v>
      </c>
      <c r="S841" t="s">
        <v>42</v>
      </c>
      <c r="T841" t="s">
        <v>2041</v>
      </c>
      <c r="U841" t="s">
        <v>2042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3"/>
        <v>100</v>
      </c>
      <c r="G842" s="7">
        <f t="shared" si="54"/>
        <v>1.0024333619948409</v>
      </c>
      <c r="H842" t="s">
        <v>20</v>
      </c>
      <c r="I842">
        <v>3533</v>
      </c>
      <c r="K842" t="s">
        <v>21</v>
      </c>
      <c r="L842" t="s">
        <v>22</v>
      </c>
      <c r="M842">
        <v>1405486800</v>
      </c>
      <c r="N842" s="8">
        <f t="shared" si="55"/>
        <v>41836.208333333336</v>
      </c>
      <c r="O842">
        <v>1405659600</v>
      </c>
      <c r="P842" s="8">
        <f t="shared" si="56"/>
        <v>41838.208333333336</v>
      </c>
      <c r="Q842" t="b">
        <v>0</v>
      </c>
      <c r="R842" t="b">
        <v>1</v>
      </c>
      <c r="S842" t="s">
        <v>33</v>
      </c>
      <c r="T842" t="s">
        <v>2039</v>
      </c>
      <c r="U842" t="s">
        <v>2040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3"/>
        <v>142</v>
      </c>
      <c r="G843" s="7">
        <f t="shared" si="54"/>
        <v>1.4275824175824177</v>
      </c>
      <c r="H843" t="s">
        <v>20</v>
      </c>
      <c r="I843">
        <v>155</v>
      </c>
      <c r="K843" t="s">
        <v>21</v>
      </c>
      <c r="L843" t="s">
        <v>22</v>
      </c>
      <c r="M843">
        <v>1455861600</v>
      </c>
      <c r="N843" s="8">
        <f t="shared" si="55"/>
        <v>42419.25</v>
      </c>
      <c r="O843">
        <v>1457244000</v>
      </c>
      <c r="P843" s="8">
        <f t="shared" si="56"/>
        <v>42435.25</v>
      </c>
      <c r="Q843" t="b">
        <v>0</v>
      </c>
      <c r="R843" t="b">
        <v>0</v>
      </c>
      <c r="S843" t="s">
        <v>28</v>
      </c>
      <c r="T843" t="s">
        <v>2037</v>
      </c>
      <c r="U843" t="s">
        <v>2038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3"/>
        <v>563</v>
      </c>
      <c r="G844" s="7">
        <f t="shared" si="54"/>
        <v>5.6313333333333331</v>
      </c>
      <c r="H844" t="s">
        <v>20</v>
      </c>
      <c r="I844">
        <v>132</v>
      </c>
      <c r="K844" t="s">
        <v>107</v>
      </c>
      <c r="L844" t="s">
        <v>108</v>
      </c>
      <c r="M844">
        <v>1529038800</v>
      </c>
      <c r="N844" s="8">
        <f t="shared" si="55"/>
        <v>43266.208333333328</v>
      </c>
      <c r="O844">
        <v>1529298000</v>
      </c>
      <c r="P844" s="8">
        <f t="shared" si="56"/>
        <v>43269.208333333328</v>
      </c>
      <c r="Q844" t="b">
        <v>0</v>
      </c>
      <c r="R844" t="b">
        <v>0</v>
      </c>
      <c r="S844" t="s">
        <v>65</v>
      </c>
      <c r="T844" t="s">
        <v>2037</v>
      </c>
      <c r="U844" t="s">
        <v>2046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3"/>
        <v>30</v>
      </c>
      <c r="G845" s="7">
        <f t="shared" si="54"/>
        <v>0.30715909090909088</v>
      </c>
      <c r="H845" t="s">
        <v>14</v>
      </c>
      <c r="I845">
        <v>33</v>
      </c>
      <c r="K845" t="s">
        <v>21</v>
      </c>
      <c r="L845" t="s">
        <v>22</v>
      </c>
      <c r="M845">
        <v>1535259600</v>
      </c>
      <c r="N845" s="8">
        <f t="shared" si="55"/>
        <v>43338.208333333328</v>
      </c>
      <c r="O845">
        <v>1535778000</v>
      </c>
      <c r="P845" s="8">
        <f t="shared" si="56"/>
        <v>43344.208333333328</v>
      </c>
      <c r="Q845" t="b">
        <v>0</v>
      </c>
      <c r="R845" t="b">
        <v>0</v>
      </c>
      <c r="S845" t="s">
        <v>122</v>
      </c>
      <c r="T845" t="s">
        <v>2054</v>
      </c>
      <c r="U845" t="s">
        <v>2055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3"/>
        <v>99</v>
      </c>
      <c r="G846" s="7">
        <f t="shared" si="54"/>
        <v>0.99397727272727276</v>
      </c>
      <c r="H846" t="s">
        <v>74</v>
      </c>
      <c r="I846">
        <v>94</v>
      </c>
      <c r="K846" t="s">
        <v>21</v>
      </c>
      <c r="L846" t="s">
        <v>22</v>
      </c>
      <c r="M846">
        <v>1327212000</v>
      </c>
      <c r="N846" s="8">
        <f t="shared" si="55"/>
        <v>40930.25</v>
      </c>
      <c r="O846">
        <v>1327471200</v>
      </c>
      <c r="P846" s="8">
        <f t="shared" si="56"/>
        <v>40933.25</v>
      </c>
      <c r="Q846" t="b">
        <v>0</v>
      </c>
      <c r="R846" t="b">
        <v>0</v>
      </c>
      <c r="S846" t="s">
        <v>42</v>
      </c>
      <c r="T846" t="s">
        <v>2041</v>
      </c>
      <c r="U846" t="s">
        <v>2042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3"/>
        <v>197</v>
      </c>
      <c r="G847" s="7">
        <f t="shared" si="54"/>
        <v>1.9754935622317598</v>
      </c>
      <c r="H847" t="s">
        <v>20</v>
      </c>
      <c r="I847">
        <v>1354</v>
      </c>
      <c r="K847" t="s">
        <v>40</v>
      </c>
      <c r="L847" t="s">
        <v>41</v>
      </c>
      <c r="M847">
        <v>1526360400</v>
      </c>
      <c r="N847" s="8">
        <f t="shared" si="55"/>
        <v>43235.208333333328</v>
      </c>
      <c r="O847">
        <v>1529557200</v>
      </c>
      <c r="P847" s="8">
        <f t="shared" si="56"/>
        <v>43272.208333333328</v>
      </c>
      <c r="Q847" t="b">
        <v>0</v>
      </c>
      <c r="R847" t="b">
        <v>0</v>
      </c>
      <c r="S847" t="s">
        <v>28</v>
      </c>
      <c r="T847" t="s">
        <v>2037</v>
      </c>
      <c r="U847" t="s">
        <v>2038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3"/>
        <v>508</v>
      </c>
      <c r="G848" s="7">
        <f t="shared" si="54"/>
        <v>5.085</v>
      </c>
      <c r="H848" t="s">
        <v>20</v>
      </c>
      <c r="I848">
        <v>48</v>
      </c>
      <c r="K848" t="s">
        <v>21</v>
      </c>
      <c r="L848" t="s">
        <v>22</v>
      </c>
      <c r="M848">
        <v>1532149200</v>
      </c>
      <c r="N848" s="8">
        <f t="shared" si="55"/>
        <v>43302.208333333328</v>
      </c>
      <c r="O848">
        <v>1535259600</v>
      </c>
      <c r="P848" s="8">
        <f t="shared" si="56"/>
        <v>43338.208333333328</v>
      </c>
      <c r="Q848" t="b">
        <v>1</v>
      </c>
      <c r="R848" t="b">
        <v>1</v>
      </c>
      <c r="S848" t="s">
        <v>28</v>
      </c>
      <c r="T848" t="s">
        <v>2037</v>
      </c>
      <c r="U848" t="s">
        <v>2038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3"/>
        <v>237</v>
      </c>
      <c r="G849" s="7">
        <f t="shared" si="54"/>
        <v>2.3774468085106384</v>
      </c>
      <c r="H849" t="s">
        <v>20</v>
      </c>
      <c r="I849">
        <v>110</v>
      </c>
      <c r="K849" t="s">
        <v>21</v>
      </c>
      <c r="L849" t="s">
        <v>22</v>
      </c>
      <c r="M849">
        <v>1515304800</v>
      </c>
      <c r="N849" s="8">
        <f t="shared" si="55"/>
        <v>43107.25</v>
      </c>
      <c r="O849">
        <v>1515564000</v>
      </c>
      <c r="P849" s="8">
        <f t="shared" si="56"/>
        <v>43110.25</v>
      </c>
      <c r="Q849" t="b">
        <v>0</v>
      </c>
      <c r="R849" t="b">
        <v>0</v>
      </c>
      <c r="S849" t="s">
        <v>17</v>
      </c>
      <c r="T849" t="s">
        <v>2033</v>
      </c>
      <c r="U849" t="s">
        <v>2034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3"/>
        <v>338</v>
      </c>
      <c r="G850" s="7">
        <f t="shared" si="54"/>
        <v>3.3846875000000001</v>
      </c>
      <c r="H850" t="s">
        <v>20</v>
      </c>
      <c r="I850">
        <v>172</v>
      </c>
      <c r="K850" t="s">
        <v>21</v>
      </c>
      <c r="L850" t="s">
        <v>22</v>
      </c>
      <c r="M850">
        <v>1276318800</v>
      </c>
      <c r="N850" s="8">
        <f t="shared" si="55"/>
        <v>40341.208333333336</v>
      </c>
      <c r="O850">
        <v>1277096400</v>
      </c>
      <c r="P850" s="8">
        <f t="shared" si="56"/>
        <v>40350.208333333336</v>
      </c>
      <c r="Q850" t="b">
        <v>0</v>
      </c>
      <c r="R850" t="b">
        <v>0</v>
      </c>
      <c r="S850" t="s">
        <v>53</v>
      </c>
      <c r="T850" t="s">
        <v>2041</v>
      </c>
      <c r="U850" t="s">
        <v>2044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3"/>
        <v>133</v>
      </c>
      <c r="G851" s="7">
        <f t="shared" si="54"/>
        <v>1.3308955223880596</v>
      </c>
      <c r="H851" t="s">
        <v>20</v>
      </c>
      <c r="I851">
        <v>307</v>
      </c>
      <c r="K851" t="s">
        <v>21</v>
      </c>
      <c r="L851" t="s">
        <v>22</v>
      </c>
      <c r="M851">
        <v>1328767200</v>
      </c>
      <c r="N851" s="8">
        <f t="shared" si="55"/>
        <v>40948.25</v>
      </c>
      <c r="O851">
        <v>1329026400</v>
      </c>
      <c r="P851" s="8">
        <f t="shared" si="56"/>
        <v>40951.25</v>
      </c>
      <c r="Q851" t="b">
        <v>0</v>
      </c>
      <c r="R851" t="b">
        <v>1</v>
      </c>
      <c r="S851" t="s">
        <v>60</v>
      </c>
      <c r="T851" t="s">
        <v>2035</v>
      </c>
      <c r="U851" t="s">
        <v>2045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3"/>
        <v>1</v>
      </c>
      <c r="G852" s="7">
        <f t="shared" si="54"/>
        <v>0.01</v>
      </c>
      <c r="H852" t="s">
        <v>14</v>
      </c>
      <c r="I852">
        <v>1</v>
      </c>
      <c r="K852" t="s">
        <v>21</v>
      </c>
      <c r="L852" t="s">
        <v>22</v>
      </c>
      <c r="M852">
        <v>1321682400</v>
      </c>
      <c r="N852" s="8">
        <f t="shared" si="55"/>
        <v>40866.25</v>
      </c>
      <c r="O852">
        <v>1322978400</v>
      </c>
      <c r="P852" s="8">
        <f t="shared" si="56"/>
        <v>40881.25</v>
      </c>
      <c r="Q852" t="b">
        <v>1</v>
      </c>
      <c r="R852" t="b">
        <v>0</v>
      </c>
      <c r="S852" t="s">
        <v>23</v>
      </c>
      <c r="T852" t="s">
        <v>2035</v>
      </c>
      <c r="U852" t="s">
        <v>2036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3"/>
        <v>207</v>
      </c>
      <c r="G853" s="7">
        <f t="shared" si="54"/>
        <v>2.0779999999999998</v>
      </c>
      <c r="H853" t="s">
        <v>20</v>
      </c>
      <c r="I853">
        <v>160</v>
      </c>
      <c r="K853" t="s">
        <v>21</v>
      </c>
      <c r="L853" t="s">
        <v>22</v>
      </c>
      <c r="M853">
        <v>1335934800</v>
      </c>
      <c r="N853" s="8">
        <f t="shared" si="55"/>
        <v>41031.208333333336</v>
      </c>
      <c r="O853">
        <v>1338786000</v>
      </c>
      <c r="P853" s="8">
        <f t="shared" si="56"/>
        <v>41064.208333333336</v>
      </c>
      <c r="Q853" t="b">
        <v>0</v>
      </c>
      <c r="R853" t="b">
        <v>0</v>
      </c>
      <c r="S853" t="s">
        <v>50</v>
      </c>
      <c r="T853" t="s">
        <v>2035</v>
      </c>
      <c r="U853" t="s">
        <v>2043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3"/>
        <v>51</v>
      </c>
      <c r="G854" s="7">
        <f t="shared" si="54"/>
        <v>0.51122448979591839</v>
      </c>
      <c r="H854" t="s">
        <v>14</v>
      </c>
      <c r="I854">
        <v>31</v>
      </c>
      <c r="K854" t="s">
        <v>21</v>
      </c>
      <c r="L854" t="s">
        <v>22</v>
      </c>
      <c r="M854">
        <v>1310792400</v>
      </c>
      <c r="N854" s="8">
        <f t="shared" si="55"/>
        <v>40740.208333333336</v>
      </c>
      <c r="O854">
        <v>1311656400</v>
      </c>
      <c r="P854" s="8">
        <f t="shared" si="56"/>
        <v>40750.208333333336</v>
      </c>
      <c r="Q854" t="b">
        <v>0</v>
      </c>
      <c r="R854" t="b">
        <v>1</v>
      </c>
      <c r="S854" t="s">
        <v>89</v>
      </c>
      <c r="T854" t="s">
        <v>2050</v>
      </c>
      <c r="U854" t="s">
        <v>2051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3"/>
        <v>652</v>
      </c>
      <c r="G855" s="7">
        <f t="shared" si="54"/>
        <v>6.5205847953216374</v>
      </c>
      <c r="H855" t="s">
        <v>20</v>
      </c>
      <c r="I855">
        <v>1467</v>
      </c>
      <c r="K855" t="s">
        <v>15</v>
      </c>
      <c r="L855" t="s">
        <v>16</v>
      </c>
      <c r="M855">
        <v>1308546000</v>
      </c>
      <c r="N855" s="8">
        <f t="shared" si="55"/>
        <v>40714.208333333336</v>
      </c>
      <c r="O855">
        <v>1308978000</v>
      </c>
      <c r="P855" s="8">
        <f t="shared" si="56"/>
        <v>40719.208333333336</v>
      </c>
      <c r="Q855" t="b">
        <v>0</v>
      </c>
      <c r="R855" t="b">
        <v>1</v>
      </c>
      <c r="S855" t="s">
        <v>60</v>
      </c>
      <c r="T855" t="s">
        <v>2035</v>
      </c>
      <c r="U855" t="s">
        <v>2045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3"/>
        <v>113</v>
      </c>
      <c r="G856" s="7">
        <f t="shared" si="54"/>
        <v>1.1363099415204678</v>
      </c>
      <c r="H856" t="s">
        <v>20</v>
      </c>
      <c r="I856">
        <v>2662</v>
      </c>
      <c r="K856" t="s">
        <v>15</v>
      </c>
      <c r="L856" t="s">
        <v>16</v>
      </c>
      <c r="M856">
        <v>1574056800</v>
      </c>
      <c r="N856" s="8">
        <f t="shared" si="55"/>
        <v>43787.25</v>
      </c>
      <c r="O856">
        <v>1576389600</v>
      </c>
      <c r="P856" s="8">
        <f t="shared" si="56"/>
        <v>43814.25</v>
      </c>
      <c r="Q856" t="b">
        <v>0</v>
      </c>
      <c r="R856" t="b">
        <v>0</v>
      </c>
      <c r="S856" t="s">
        <v>119</v>
      </c>
      <c r="T856" t="s">
        <v>2047</v>
      </c>
      <c r="U856" t="s">
        <v>2053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3"/>
        <v>102</v>
      </c>
      <c r="G857" s="7">
        <f t="shared" si="54"/>
        <v>1.0237606837606839</v>
      </c>
      <c r="H857" t="s">
        <v>20</v>
      </c>
      <c r="I857">
        <v>452</v>
      </c>
      <c r="K857" t="s">
        <v>26</v>
      </c>
      <c r="L857" t="s">
        <v>27</v>
      </c>
      <c r="M857">
        <v>1308373200</v>
      </c>
      <c r="N857" s="8">
        <f t="shared" si="55"/>
        <v>40712.208333333336</v>
      </c>
      <c r="O857">
        <v>1311051600</v>
      </c>
      <c r="P857" s="8">
        <f t="shared" si="56"/>
        <v>40743.208333333336</v>
      </c>
      <c r="Q857" t="b">
        <v>0</v>
      </c>
      <c r="R857" t="b">
        <v>0</v>
      </c>
      <c r="S857" t="s">
        <v>33</v>
      </c>
      <c r="T857" t="s">
        <v>2039</v>
      </c>
      <c r="U857" t="s">
        <v>2040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3"/>
        <v>356</v>
      </c>
      <c r="G858" s="7">
        <f t="shared" si="54"/>
        <v>3.5658333333333334</v>
      </c>
      <c r="H858" t="s">
        <v>20</v>
      </c>
      <c r="I858">
        <v>158</v>
      </c>
      <c r="K858" t="s">
        <v>21</v>
      </c>
      <c r="L858" t="s">
        <v>22</v>
      </c>
      <c r="M858">
        <v>1335243600</v>
      </c>
      <c r="N858" s="8">
        <f t="shared" si="55"/>
        <v>41023.208333333336</v>
      </c>
      <c r="O858">
        <v>1336712400</v>
      </c>
      <c r="P858" s="8">
        <f t="shared" si="56"/>
        <v>41040.208333333336</v>
      </c>
      <c r="Q858" t="b">
        <v>0</v>
      </c>
      <c r="R858" t="b">
        <v>0</v>
      </c>
      <c r="S858" t="s">
        <v>17</v>
      </c>
      <c r="T858" t="s">
        <v>2033</v>
      </c>
      <c r="U858" t="s">
        <v>2034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3"/>
        <v>139</v>
      </c>
      <c r="G859" s="7">
        <f t="shared" si="54"/>
        <v>1.3986792452830188</v>
      </c>
      <c r="H859" t="s">
        <v>20</v>
      </c>
      <c r="I859">
        <v>225</v>
      </c>
      <c r="K859" t="s">
        <v>98</v>
      </c>
      <c r="L859" t="s">
        <v>99</v>
      </c>
      <c r="M859">
        <v>1328421600</v>
      </c>
      <c r="N859" s="8">
        <f t="shared" si="55"/>
        <v>40944.25</v>
      </c>
      <c r="O859">
        <v>1330408800</v>
      </c>
      <c r="P859" s="8">
        <f t="shared" si="56"/>
        <v>40967.25</v>
      </c>
      <c r="Q859" t="b">
        <v>1</v>
      </c>
      <c r="R859" t="b">
        <v>0</v>
      </c>
      <c r="S859" t="s">
        <v>100</v>
      </c>
      <c r="T859" t="s">
        <v>2041</v>
      </c>
      <c r="U859" t="s">
        <v>2052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3"/>
        <v>69</v>
      </c>
      <c r="G860" s="7">
        <f t="shared" si="54"/>
        <v>0.69450000000000001</v>
      </c>
      <c r="H860" t="s">
        <v>14</v>
      </c>
      <c r="I860">
        <v>35</v>
      </c>
      <c r="K860" t="s">
        <v>21</v>
      </c>
      <c r="L860" t="s">
        <v>22</v>
      </c>
      <c r="M860">
        <v>1524286800</v>
      </c>
      <c r="N860" s="8">
        <f t="shared" si="55"/>
        <v>43211.208333333328</v>
      </c>
      <c r="O860">
        <v>1524891600</v>
      </c>
      <c r="P860" s="8">
        <f t="shared" si="56"/>
        <v>43218.208333333328</v>
      </c>
      <c r="Q860" t="b">
        <v>1</v>
      </c>
      <c r="R860" t="b">
        <v>0</v>
      </c>
      <c r="S860" t="s">
        <v>17</v>
      </c>
      <c r="T860" t="s">
        <v>2033</v>
      </c>
      <c r="U860" t="s">
        <v>2034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3"/>
        <v>35</v>
      </c>
      <c r="G861" s="7">
        <f t="shared" si="54"/>
        <v>0.35534246575342465</v>
      </c>
      <c r="H861" t="s">
        <v>14</v>
      </c>
      <c r="I861">
        <v>63</v>
      </c>
      <c r="K861" t="s">
        <v>21</v>
      </c>
      <c r="L861" t="s">
        <v>22</v>
      </c>
      <c r="M861">
        <v>1362117600</v>
      </c>
      <c r="N861" s="8">
        <f t="shared" si="55"/>
        <v>41334.25</v>
      </c>
      <c r="O861">
        <v>1363669200</v>
      </c>
      <c r="P861" s="8">
        <f t="shared" si="56"/>
        <v>41352.208333333336</v>
      </c>
      <c r="Q861" t="b">
        <v>0</v>
      </c>
      <c r="R861" t="b">
        <v>1</v>
      </c>
      <c r="S861" t="s">
        <v>33</v>
      </c>
      <c r="T861" t="s">
        <v>2039</v>
      </c>
      <c r="U861" t="s">
        <v>2040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3"/>
        <v>251</v>
      </c>
      <c r="G862" s="7">
        <f t="shared" si="54"/>
        <v>2.5165000000000002</v>
      </c>
      <c r="H862" t="s">
        <v>20</v>
      </c>
      <c r="I862">
        <v>65</v>
      </c>
      <c r="K862" t="s">
        <v>21</v>
      </c>
      <c r="L862" t="s">
        <v>22</v>
      </c>
      <c r="M862">
        <v>1550556000</v>
      </c>
      <c r="N862" s="8">
        <f t="shared" si="55"/>
        <v>43515.25</v>
      </c>
      <c r="O862">
        <v>1551420000</v>
      </c>
      <c r="P862" s="8">
        <f t="shared" si="56"/>
        <v>43525.25</v>
      </c>
      <c r="Q862" t="b">
        <v>0</v>
      </c>
      <c r="R862" t="b">
        <v>1</v>
      </c>
      <c r="S862" t="s">
        <v>65</v>
      </c>
      <c r="T862" t="s">
        <v>2037</v>
      </c>
      <c r="U862" t="s">
        <v>2046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3"/>
        <v>105</v>
      </c>
      <c r="G863" s="7">
        <f t="shared" si="54"/>
        <v>1.0587500000000001</v>
      </c>
      <c r="H863" t="s">
        <v>20</v>
      </c>
      <c r="I863">
        <v>163</v>
      </c>
      <c r="K863" t="s">
        <v>21</v>
      </c>
      <c r="L863" t="s">
        <v>22</v>
      </c>
      <c r="M863">
        <v>1269147600</v>
      </c>
      <c r="N863" s="8">
        <f t="shared" si="55"/>
        <v>40258.208333333336</v>
      </c>
      <c r="O863">
        <v>1269838800</v>
      </c>
      <c r="P863" s="8">
        <f t="shared" si="56"/>
        <v>40266.208333333336</v>
      </c>
      <c r="Q863" t="b">
        <v>0</v>
      </c>
      <c r="R863" t="b">
        <v>0</v>
      </c>
      <c r="S863" t="s">
        <v>33</v>
      </c>
      <c r="T863" t="s">
        <v>2039</v>
      </c>
      <c r="U863" t="s">
        <v>2040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3"/>
        <v>187</v>
      </c>
      <c r="G864" s="7">
        <f t="shared" si="54"/>
        <v>1.8742857142857143</v>
      </c>
      <c r="H864" t="s">
        <v>20</v>
      </c>
      <c r="I864">
        <v>85</v>
      </c>
      <c r="K864" t="s">
        <v>21</v>
      </c>
      <c r="L864" t="s">
        <v>22</v>
      </c>
      <c r="M864">
        <v>1312174800</v>
      </c>
      <c r="N864" s="8">
        <f t="shared" si="55"/>
        <v>40756.208333333336</v>
      </c>
      <c r="O864">
        <v>1312520400</v>
      </c>
      <c r="P864" s="8">
        <f t="shared" si="56"/>
        <v>40760.208333333336</v>
      </c>
      <c r="Q864" t="b">
        <v>0</v>
      </c>
      <c r="R864" t="b">
        <v>0</v>
      </c>
      <c r="S864" t="s">
        <v>33</v>
      </c>
      <c r="T864" t="s">
        <v>2039</v>
      </c>
      <c r="U864" t="s">
        <v>2040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3"/>
        <v>386</v>
      </c>
      <c r="G865" s="7">
        <f t="shared" si="54"/>
        <v>3.8678571428571429</v>
      </c>
      <c r="H865" t="s">
        <v>20</v>
      </c>
      <c r="I865">
        <v>217</v>
      </c>
      <c r="K865" t="s">
        <v>21</v>
      </c>
      <c r="L865" t="s">
        <v>22</v>
      </c>
      <c r="M865">
        <v>1434517200</v>
      </c>
      <c r="N865" s="8">
        <f t="shared" si="55"/>
        <v>42172.208333333328</v>
      </c>
      <c r="O865">
        <v>1436504400</v>
      </c>
      <c r="P865" s="8">
        <f t="shared" si="56"/>
        <v>42195.208333333328</v>
      </c>
      <c r="Q865" t="b">
        <v>0</v>
      </c>
      <c r="R865" t="b">
        <v>1</v>
      </c>
      <c r="S865" t="s">
        <v>269</v>
      </c>
      <c r="T865" t="s">
        <v>2041</v>
      </c>
      <c r="U865" t="s">
        <v>2060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3"/>
        <v>347</v>
      </c>
      <c r="G866" s="7">
        <f t="shared" si="54"/>
        <v>3.4707142857142856</v>
      </c>
      <c r="H866" t="s">
        <v>20</v>
      </c>
      <c r="I866">
        <v>150</v>
      </c>
      <c r="K866" t="s">
        <v>21</v>
      </c>
      <c r="L866" t="s">
        <v>22</v>
      </c>
      <c r="M866">
        <v>1471582800</v>
      </c>
      <c r="N866" s="8">
        <f t="shared" si="55"/>
        <v>42601.208333333328</v>
      </c>
      <c r="O866">
        <v>1472014800</v>
      </c>
      <c r="P866" s="8">
        <f t="shared" si="56"/>
        <v>42606.208333333328</v>
      </c>
      <c r="Q866" t="b">
        <v>0</v>
      </c>
      <c r="R866" t="b">
        <v>0</v>
      </c>
      <c r="S866" t="s">
        <v>100</v>
      </c>
      <c r="T866" t="s">
        <v>2041</v>
      </c>
      <c r="U866" t="s">
        <v>2052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3"/>
        <v>185</v>
      </c>
      <c r="G867" s="7">
        <f t="shared" si="54"/>
        <v>1.8582098765432098</v>
      </c>
      <c r="H867" t="s">
        <v>20</v>
      </c>
      <c r="I867">
        <v>3272</v>
      </c>
      <c r="K867" t="s">
        <v>21</v>
      </c>
      <c r="L867" t="s">
        <v>22</v>
      </c>
      <c r="M867">
        <v>1410757200</v>
      </c>
      <c r="N867" s="8">
        <f t="shared" si="55"/>
        <v>41897.208333333336</v>
      </c>
      <c r="O867">
        <v>1411534800</v>
      </c>
      <c r="P867" s="8">
        <f t="shared" si="56"/>
        <v>41906.208333333336</v>
      </c>
      <c r="Q867" t="b">
        <v>0</v>
      </c>
      <c r="R867" t="b">
        <v>0</v>
      </c>
      <c r="S867" t="s">
        <v>33</v>
      </c>
      <c r="T867" t="s">
        <v>2039</v>
      </c>
      <c r="U867" t="s">
        <v>2040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3"/>
        <v>43</v>
      </c>
      <c r="G868" s="7">
        <f t="shared" si="54"/>
        <v>0.43241247264770238</v>
      </c>
      <c r="H868" t="s">
        <v>74</v>
      </c>
      <c r="I868">
        <v>898</v>
      </c>
      <c r="K868" t="s">
        <v>21</v>
      </c>
      <c r="L868" t="s">
        <v>22</v>
      </c>
      <c r="M868">
        <v>1304830800</v>
      </c>
      <c r="N868" s="8">
        <f t="shared" si="55"/>
        <v>40671.208333333336</v>
      </c>
      <c r="O868">
        <v>1304917200</v>
      </c>
      <c r="P868" s="8">
        <f t="shared" si="56"/>
        <v>40672.208333333336</v>
      </c>
      <c r="Q868" t="b">
        <v>0</v>
      </c>
      <c r="R868" t="b">
        <v>0</v>
      </c>
      <c r="S868" t="s">
        <v>122</v>
      </c>
      <c r="T868" t="s">
        <v>2054</v>
      </c>
      <c r="U868" t="s">
        <v>2055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3"/>
        <v>162</v>
      </c>
      <c r="G869" s="7">
        <f t="shared" si="54"/>
        <v>1.6243749999999999</v>
      </c>
      <c r="H869" t="s">
        <v>20</v>
      </c>
      <c r="I869">
        <v>300</v>
      </c>
      <c r="K869" t="s">
        <v>21</v>
      </c>
      <c r="L869" t="s">
        <v>22</v>
      </c>
      <c r="M869">
        <v>1539061200</v>
      </c>
      <c r="N869" s="8">
        <f t="shared" si="55"/>
        <v>43382.208333333328</v>
      </c>
      <c r="O869">
        <v>1539579600</v>
      </c>
      <c r="P869" s="8">
        <f t="shared" si="56"/>
        <v>43388.208333333328</v>
      </c>
      <c r="Q869" t="b">
        <v>0</v>
      </c>
      <c r="R869" t="b">
        <v>0</v>
      </c>
      <c r="S869" t="s">
        <v>17</v>
      </c>
      <c r="T869" t="s">
        <v>2033</v>
      </c>
      <c r="U869" t="s">
        <v>2034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3"/>
        <v>184</v>
      </c>
      <c r="G870" s="7">
        <f t="shared" si="54"/>
        <v>1.8484285714285715</v>
      </c>
      <c r="H870" t="s">
        <v>20</v>
      </c>
      <c r="I870">
        <v>126</v>
      </c>
      <c r="K870" t="s">
        <v>21</v>
      </c>
      <c r="L870" t="s">
        <v>22</v>
      </c>
      <c r="M870">
        <v>1381554000</v>
      </c>
      <c r="N870" s="8">
        <f t="shared" si="55"/>
        <v>41559.208333333336</v>
      </c>
      <c r="O870">
        <v>1382504400</v>
      </c>
      <c r="P870" s="8">
        <f t="shared" si="56"/>
        <v>41570.208333333336</v>
      </c>
      <c r="Q870" t="b">
        <v>0</v>
      </c>
      <c r="R870" t="b">
        <v>0</v>
      </c>
      <c r="S870" t="s">
        <v>33</v>
      </c>
      <c r="T870" t="s">
        <v>2039</v>
      </c>
      <c r="U870" t="s">
        <v>2040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3"/>
        <v>23</v>
      </c>
      <c r="G871" s="7">
        <f t="shared" si="54"/>
        <v>0.23703520691785052</v>
      </c>
      <c r="H871" t="s">
        <v>14</v>
      </c>
      <c r="I871">
        <v>526</v>
      </c>
      <c r="K871" t="s">
        <v>21</v>
      </c>
      <c r="L871" t="s">
        <v>22</v>
      </c>
      <c r="M871">
        <v>1277096400</v>
      </c>
      <c r="N871" s="8">
        <f t="shared" si="55"/>
        <v>40350.208333333336</v>
      </c>
      <c r="O871">
        <v>1278306000</v>
      </c>
      <c r="P871" s="8">
        <f t="shared" si="56"/>
        <v>40364.208333333336</v>
      </c>
      <c r="Q871" t="b">
        <v>0</v>
      </c>
      <c r="R871" t="b">
        <v>0</v>
      </c>
      <c r="S871" t="s">
        <v>53</v>
      </c>
      <c r="T871" t="s">
        <v>2041</v>
      </c>
      <c r="U871" t="s">
        <v>2044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3"/>
        <v>89</v>
      </c>
      <c r="G872" s="7">
        <f t="shared" si="54"/>
        <v>0.89870129870129867</v>
      </c>
      <c r="H872" t="s">
        <v>14</v>
      </c>
      <c r="I872">
        <v>121</v>
      </c>
      <c r="K872" t="s">
        <v>21</v>
      </c>
      <c r="L872" t="s">
        <v>22</v>
      </c>
      <c r="M872">
        <v>1440392400</v>
      </c>
      <c r="N872" s="8">
        <f t="shared" si="55"/>
        <v>42240.208333333328</v>
      </c>
      <c r="O872">
        <v>1442552400</v>
      </c>
      <c r="P872" s="8">
        <f t="shared" si="56"/>
        <v>42265.208333333328</v>
      </c>
      <c r="Q872" t="b">
        <v>0</v>
      </c>
      <c r="R872" t="b">
        <v>0</v>
      </c>
      <c r="S872" t="s">
        <v>33</v>
      </c>
      <c r="T872" t="s">
        <v>2039</v>
      </c>
      <c r="U872" t="s">
        <v>2040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3"/>
        <v>272</v>
      </c>
      <c r="G873" s="7">
        <f t="shared" si="54"/>
        <v>2.7260419580419581</v>
      </c>
      <c r="H873" t="s">
        <v>20</v>
      </c>
      <c r="I873">
        <v>2320</v>
      </c>
      <c r="K873" t="s">
        <v>21</v>
      </c>
      <c r="L873" t="s">
        <v>22</v>
      </c>
      <c r="M873">
        <v>1509512400</v>
      </c>
      <c r="N873" s="8">
        <f t="shared" si="55"/>
        <v>43040.208333333328</v>
      </c>
      <c r="O873">
        <v>1511071200</v>
      </c>
      <c r="P873" s="8">
        <f t="shared" si="56"/>
        <v>43058.25</v>
      </c>
      <c r="Q873" t="b">
        <v>0</v>
      </c>
      <c r="R873" t="b">
        <v>1</v>
      </c>
      <c r="S873" t="s">
        <v>33</v>
      </c>
      <c r="T873" t="s">
        <v>2039</v>
      </c>
      <c r="U873" t="s">
        <v>2040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3"/>
        <v>170</v>
      </c>
      <c r="G874" s="7">
        <f t="shared" si="54"/>
        <v>1.7004255319148935</v>
      </c>
      <c r="H874" t="s">
        <v>20</v>
      </c>
      <c r="I874">
        <v>81</v>
      </c>
      <c r="K874" t="s">
        <v>26</v>
      </c>
      <c r="L874" t="s">
        <v>27</v>
      </c>
      <c r="M874">
        <v>1535950800</v>
      </c>
      <c r="N874" s="8">
        <f t="shared" si="55"/>
        <v>43346.208333333328</v>
      </c>
      <c r="O874">
        <v>1536382800</v>
      </c>
      <c r="P874" s="8">
        <f t="shared" si="56"/>
        <v>43351.208333333328</v>
      </c>
      <c r="Q874" t="b">
        <v>0</v>
      </c>
      <c r="R874" t="b">
        <v>0</v>
      </c>
      <c r="S874" t="s">
        <v>474</v>
      </c>
      <c r="T874" t="s">
        <v>2041</v>
      </c>
      <c r="U874" t="s">
        <v>2063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3"/>
        <v>188</v>
      </c>
      <c r="G875" s="7">
        <f t="shared" si="54"/>
        <v>1.8828503562945369</v>
      </c>
      <c r="H875" t="s">
        <v>20</v>
      </c>
      <c r="I875">
        <v>1887</v>
      </c>
      <c r="K875" t="s">
        <v>21</v>
      </c>
      <c r="L875" t="s">
        <v>22</v>
      </c>
      <c r="M875">
        <v>1389160800</v>
      </c>
      <c r="N875" s="8">
        <f t="shared" si="55"/>
        <v>41647.25</v>
      </c>
      <c r="O875">
        <v>1389592800</v>
      </c>
      <c r="P875" s="8">
        <f t="shared" si="56"/>
        <v>41652.25</v>
      </c>
      <c r="Q875" t="b">
        <v>0</v>
      </c>
      <c r="R875" t="b">
        <v>0</v>
      </c>
      <c r="S875" t="s">
        <v>122</v>
      </c>
      <c r="T875" t="s">
        <v>2054</v>
      </c>
      <c r="U875" t="s">
        <v>2055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3"/>
        <v>346</v>
      </c>
      <c r="G876" s="7">
        <f t="shared" si="54"/>
        <v>3.4693532338308457</v>
      </c>
      <c r="H876" t="s">
        <v>20</v>
      </c>
      <c r="I876">
        <v>4358</v>
      </c>
      <c r="K876" t="s">
        <v>21</v>
      </c>
      <c r="L876" t="s">
        <v>22</v>
      </c>
      <c r="M876">
        <v>1271998800</v>
      </c>
      <c r="N876" s="8">
        <f t="shared" si="55"/>
        <v>40291.208333333336</v>
      </c>
      <c r="O876">
        <v>1275282000</v>
      </c>
      <c r="P876" s="8">
        <f t="shared" si="56"/>
        <v>40329.208333333336</v>
      </c>
      <c r="Q876" t="b">
        <v>0</v>
      </c>
      <c r="R876" t="b">
        <v>1</v>
      </c>
      <c r="S876" t="s">
        <v>122</v>
      </c>
      <c r="T876" t="s">
        <v>2054</v>
      </c>
      <c r="U876" t="s">
        <v>2055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3"/>
        <v>69</v>
      </c>
      <c r="G877" s="7">
        <f t="shared" si="54"/>
        <v>0.6917721518987342</v>
      </c>
      <c r="H877" t="s">
        <v>14</v>
      </c>
      <c r="I877">
        <v>67</v>
      </c>
      <c r="K877" t="s">
        <v>21</v>
      </c>
      <c r="L877" t="s">
        <v>22</v>
      </c>
      <c r="M877">
        <v>1294898400</v>
      </c>
      <c r="N877" s="8">
        <f t="shared" si="55"/>
        <v>40556.25</v>
      </c>
      <c r="O877">
        <v>1294984800</v>
      </c>
      <c r="P877" s="8">
        <f t="shared" si="56"/>
        <v>40557.25</v>
      </c>
      <c r="Q877" t="b">
        <v>0</v>
      </c>
      <c r="R877" t="b">
        <v>0</v>
      </c>
      <c r="S877" t="s">
        <v>23</v>
      </c>
      <c r="T877" t="s">
        <v>2035</v>
      </c>
      <c r="U877" t="s">
        <v>2036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3"/>
        <v>25</v>
      </c>
      <c r="G878" s="7">
        <f t="shared" si="54"/>
        <v>0.25433734939759034</v>
      </c>
      <c r="H878" t="s">
        <v>14</v>
      </c>
      <c r="I878">
        <v>57</v>
      </c>
      <c r="K878" t="s">
        <v>15</v>
      </c>
      <c r="L878" t="s">
        <v>16</v>
      </c>
      <c r="M878">
        <v>1559970000</v>
      </c>
      <c r="N878" s="8">
        <f t="shared" si="55"/>
        <v>43624.208333333328</v>
      </c>
      <c r="O878">
        <v>1562043600</v>
      </c>
      <c r="P878" s="8">
        <f t="shared" si="56"/>
        <v>43648.208333333328</v>
      </c>
      <c r="Q878" t="b">
        <v>0</v>
      </c>
      <c r="R878" t="b">
        <v>0</v>
      </c>
      <c r="S878" t="s">
        <v>122</v>
      </c>
      <c r="T878" t="s">
        <v>2054</v>
      </c>
      <c r="U878" t="s">
        <v>2055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3"/>
        <v>77</v>
      </c>
      <c r="G879" s="7">
        <f t="shared" si="54"/>
        <v>0.77400977995110021</v>
      </c>
      <c r="H879" t="s">
        <v>14</v>
      </c>
      <c r="I879">
        <v>1229</v>
      </c>
      <c r="K879" t="s">
        <v>21</v>
      </c>
      <c r="L879" t="s">
        <v>22</v>
      </c>
      <c r="M879">
        <v>1469509200</v>
      </c>
      <c r="N879" s="8">
        <f t="shared" si="55"/>
        <v>42577.208333333328</v>
      </c>
      <c r="O879">
        <v>1469595600</v>
      </c>
      <c r="P879" s="8">
        <f t="shared" si="56"/>
        <v>42578.208333333328</v>
      </c>
      <c r="Q879" t="b">
        <v>0</v>
      </c>
      <c r="R879" t="b">
        <v>0</v>
      </c>
      <c r="S879" t="s">
        <v>17</v>
      </c>
      <c r="T879" t="s">
        <v>2033</v>
      </c>
      <c r="U879" t="s">
        <v>2034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3"/>
        <v>37</v>
      </c>
      <c r="G880" s="7">
        <f t="shared" si="54"/>
        <v>0.37481481481481482</v>
      </c>
      <c r="H880" t="s">
        <v>14</v>
      </c>
      <c r="I880">
        <v>12</v>
      </c>
      <c r="K880" t="s">
        <v>107</v>
      </c>
      <c r="L880" t="s">
        <v>108</v>
      </c>
      <c r="M880">
        <v>1579068000</v>
      </c>
      <c r="N880" s="8">
        <f t="shared" si="55"/>
        <v>43845.25</v>
      </c>
      <c r="O880">
        <v>1581141600</v>
      </c>
      <c r="P880" s="8">
        <f t="shared" si="56"/>
        <v>43869.25</v>
      </c>
      <c r="Q880" t="b">
        <v>0</v>
      </c>
      <c r="R880" t="b">
        <v>0</v>
      </c>
      <c r="S880" t="s">
        <v>148</v>
      </c>
      <c r="T880" t="s">
        <v>2035</v>
      </c>
      <c r="U880" t="s">
        <v>2057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3"/>
        <v>543</v>
      </c>
      <c r="G881" s="7">
        <f t="shared" si="54"/>
        <v>5.4379999999999997</v>
      </c>
      <c r="H881" t="s">
        <v>20</v>
      </c>
      <c r="I881">
        <v>53</v>
      </c>
      <c r="K881" t="s">
        <v>21</v>
      </c>
      <c r="L881" t="s">
        <v>22</v>
      </c>
      <c r="M881">
        <v>1487743200</v>
      </c>
      <c r="N881" s="8">
        <f t="shared" si="55"/>
        <v>42788.25</v>
      </c>
      <c r="O881">
        <v>1488520800</v>
      </c>
      <c r="P881" s="8">
        <f t="shared" si="56"/>
        <v>42797.25</v>
      </c>
      <c r="Q881" t="b">
        <v>0</v>
      </c>
      <c r="R881" t="b">
        <v>0</v>
      </c>
      <c r="S881" t="s">
        <v>68</v>
      </c>
      <c r="T881" t="s">
        <v>2047</v>
      </c>
      <c r="U881" t="s">
        <v>2048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3"/>
        <v>228</v>
      </c>
      <c r="G882" s="7">
        <f t="shared" si="54"/>
        <v>2.2852189349112426</v>
      </c>
      <c r="H882" t="s">
        <v>20</v>
      </c>
      <c r="I882">
        <v>2414</v>
      </c>
      <c r="K882" t="s">
        <v>21</v>
      </c>
      <c r="L882" t="s">
        <v>22</v>
      </c>
      <c r="M882">
        <v>1563685200</v>
      </c>
      <c r="N882" s="8">
        <f t="shared" si="55"/>
        <v>43667.208333333328</v>
      </c>
      <c r="O882">
        <v>1563858000</v>
      </c>
      <c r="P882" s="8">
        <f t="shared" si="56"/>
        <v>43669.208333333328</v>
      </c>
      <c r="Q882" t="b">
        <v>0</v>
      </c>
      <c r="R882" t="b">
        <v>0</v>
      </c>
      <c r="S882" t="s">
        <v>50</v>
      </c>
      <c r="T882" t="s">
        <v>2035</v>
      </c>
      <c r="U882" t="s">
        <v>2043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3"/>
        <v>38</v>
      </c>
      <c r="G883" s="7">
        <f t="shared" si="54"/>
        <v>0.38948339483394834</v>
      </c>
      <c r="H883" t="s">
        <v>14</v>
      </c>
      <c r="I883">
        <v>452</v>
      </c>
      <c r="K883" t="s">
        <v>21</v>
      </c>
      <c r="L883" t="s">
        <v>22</v>
      </c>
      <c r="M883">
        <v>1436418000</v>
      </c>
      <c r="N883" s="8">
        <f t="shared" si="55"/>
        <v>42194.208333333328</v>
      </c>
      <c r="O883">
        <v>1438923600</v>
      </c>
      <c r="P883" s="8">
        <f t="shared" si="56"/>
        <v>42223.208333333328</v>
      </c>
      <c r="Q883" t="b">
        <v>0</v>
      </c>
      <c r="R883" t="b">
        <v>1</v>
      </c>
      <c r="S883" t="s">
        <v>33</v>
      </c>
      <c r="T883" t="s">
        <v>2039</v>
      </c>
      <c r="U883" t="s">
        <v>2040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3"/>
        <v>370</v>
      </c>
      <c r="G884" s="7">
        <f t="shared" si="54"/>
        <v>3.7</v>
      </c>
      <c r="H884" t="s">
        <v>20</v>
      </c>
      <c r="I884">
        <v>80</v>
      </c>
      <c r="K884" t="s">
        <v>21</v>
      </c>
      <c r="L884" t="s">
        <v>22</v>
      </c>
      <c r="M884">
        <v>1421820000</v>
      </c>
      <c r="N884" s="8">
        <f t="shared" si="55"/>
        <v>42025.25</v>
      </c>
      <c r="O884">
        <v>1422165600</v>
      </c>
      <c r="P884" s="8">
        <f t="shared" si="56"/>
        <v>42029.25</v>
      </c>
      <c r="Q884" t="b">
        <v>0</v>
      </c>
      <c r="R884" t="b">
        <v>0</v>
      </c>
      <c r="S884" t="s">
        <v>33</v>
      </c>
      <c r="T884" t="s">
        <v>2039</v>
      </c>
      <c r="U884" t="s">
        <v>2040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3"/>
        <v>237</v>
      </c>
      <c r="G885" s="7">
        <f t="shared" si="54"/>
        <v>2.3791176470588233</v>
      </c>
      <c r="H885" t="s">
        <v>20</v>
      </c>
      <c r="I885">
        <v>193</v>
      </c>
      <c r="K885" t="s">
        <v>21</v>
      </c>
      <c r="L885" t="s">
        <v>22</v>
      </c>
      <c r="M885">
        <v>1274763600</v>
      </c>
      <c r="N885" s="8">
        <f t="shared" si="55"/>
        <v>40323.208333333336</v>
      </c>
      <c r="O885">
        <v>1277874000</v>
      </c>
      <c r="P885" s="8">
        <f t="shared" si="56"/>
        <v>40359.208333333336</v>
      </c>
      <c r="Q885" t="b">
        <v>0</v>
      </c>
      <c r="R885" t="b">
        <v>0</v>
      </c>
      <c r="S885" t="s">
        <v>100</v>
      </c>
      <c r="T885" t="s">
        <v>2041</v>
      </c>
      <c r="U885" t="s">
        <v>2052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3"/>
        <v>64</v>
      </c>
      <c r="G886" s="7">
        <f t="shared" si="54"/>
        <v>0.64036299765807958</v>
      </c>
      <c r="H886" t="s">
        <v>14</v>
      </c>
      <c r="I886">
        <v>1886</v>
      </c>
      <c r="K886" t="s">
        <v>21</v>
      </c>
      <c r="L886" t="s">
        <v>22</v>
      </c>
      <c r="M886">
        <v>1399179600</v>
      </c>
      <c r="N886" s="8">
        <f t="shared" si="55"/>
        <v>41763.208333333336</v>
      </c>
      <c r="O886">
        <v>1399352400</v>
      </c>
      <c r="P886" s="8">
        <f t="shared" si="56"/>
        <v>41765.208333333336</v>
      </c>
      <c r="Q886" t="b">
        <v>0</v>
      </c>
      <c r="R886" t="b">
        <v>1</v>
      </c>
      <c r="S886" t="s">
        <v>33</v>
      </c>
      <c r="T886" t="s">
        <v>2039</v>
      </c>
      <c r="U886" t="s">
        <v>2040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3"/>
        <v>118</v>
      </c>
      <c r="G887" s="7">
        <f t="shared" si="54"/>
        <v>1.1827777777777777</v>
      </c>
      <c r="H887" t="s">
        <v>20</v>
      </c>
      <c r="I887">
        <v>52</v>
      </c>
      <c r="K887" t="s">
        <v>21</v>
      </c>
      <c r="L887" t="s">
        <v>22</v>
      </c>
      <c r="M887">
        <v>1275800400</v>
      </c>
      <c r="N887" s="8">
        <f t="shared" si="55"/>
        <v>40335.208333333336</v>
      </c>
      <c r="O887">
        <v>1279083600</v>
      </c>
      <c r="P887" s="8">
        <f t="shared" si="56"/>
        <v>40373.208333333336</v>
      </c>
      <c r="Q887" t="b">
        <v>0</v>
      </c>
      <c r="R887" t="b">
        <v>0</v>
      </c>
      <c r="S887" t="s">
        <v>33</v>
      </c>
      <c r="T887" t="s">
        <v>2039</v>
      </c>
      <c r="U887" t="s">
        <v>2040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3"/>
        <v>84</v>
      </c>
      <c r="G888" s="7">
        <f t="shared" si="54"/>
        <v>0.84824037184594958</v>
      </c>
      <c r="H888" t="s">
        <v>14</v>
      </c>
      <c r="I888">
        <v>1825</v>
      </c>
      <c r="K888" t="s">
        <v>21</v>
      </c>
      <c r="L888" t="s">
        <v>22</v>
      </c>
      <c r="M888">
        <v>1282798800</v>
      </c>
      <c r="N888" s="8">
        <f t="shared" si="55"/>
        <v>40416.208333333336</v>
      </c>
      <c r="O888">
        <v>1284354000</v>
      </c>
      <c r="P888" s="8">
        <f t="shared" si="56"/>
        <v>40434.208333333336</v>
      </c>
      <c r="Q888" t="b">
        <v>0</v>
      </c>
      <c r="R888" t="b">
        <v>0</v>
      </c>
      <c r="S888" t="s">
        <v>60</v>
      </c>
      <c r="T888" t="s">
        <v>2035</v>
      </c>
      <c r="U888" t="s">
        <v>2045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3"/>
        <v>29</v>
      </c>
      <c r="G889" s="7">
        <f t="shared" si="54"/>
        <v>0.29346153846153844</v>
      </c>
      <c r="H889" t="s">
        <v>14</v>
      </c>
      <c r="I889">
        <v>31</v>
      </c>
      <c r="K889" t="s">
        <v>21</v>
      </c>
      <c r="L889" t="s">
        <v>22</v>
      </c>
      <c r="M889">
        <v>1437109200</v>
      </c>
      <c r="N889" s="8">
        <f t="shared" si="55"/>
        <v>42202.208333333328</v>
      </c>
      <c r="O889">
        <v>1441170000</v>
      </c>
      <c r="P889" s="8">
        <f t="shared" si="56"/>
        <v>42249.208333333328</v>
      </c>
      <c r="Q889" t="b">
        <v>0</v>
      </c>
      <c r="R889" t="b">
        <v>1</v>
      </c>
      <c r="S889" t="s">
        <v>33</v>
      </c>
      <c r="T889" t="s">
        <v>2039</v>
      </c>
      <c r="U889" t="s">
        <v>2040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3"/>
        <v>209</v>
      </c>
      <c r="G890" s="7">
        <f t="shared" si="54"/>
        <v>2.0989655172413793</v>
      </c>
      <c r="H890" t="s">
        <v>20</v>
      </c>
      <c r="I890">
        <v>290</v>
      </c>
      <c r="K890" t="s">
        <v>21</v>
      </c>
      <c r="L890" t="s">
        <v>22</v>
      </c>
      <c r="M890">
        <v>1491886800</v>
      </c>
      <c r="N890" s="8">
        <f t="shared" si="55"/>
        <v>42836.208333333328</v>
      </c>
      <c r="O890">
        <v>1493528400</v>
      </c>
      <c r="P890" s="8">
        <f t="shared" si="56"/>
        <v>42855.208333333328</v>
      </c>
      <c r="Q890" t="b">
        <v>0</v>
      </c>
      <c r="R890" t="b">
        <v>0</v>
      </c>
      <c r="S890" t="s">
        <v>33</v>
      </c>
      <c r="T890" t="s">
        <v>2039</v>
      </c>
      <c r="U890" t="s">
        <v>2040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3"/>
        <v>169</v>
      </c>
      <c r="G891" s="7">
        <f t="shared" si="54"/>
        <v>1.697857142857143</v>
      </c>
      <c r="H891" t="s">
        <v>20</v>
      </c>
      <c r="I891">
        <v>122</v>
      </c>
      <c r="K891" t="s">
        <v>21</v>
      </c>
      <c r="L891" t="s">
        <v>22</v>
      </c>
      <c r="M891">
        <v>1394600400</v>
      </c>
      <c r="N891" s="8">
        <f t="shared" si="55"/>
        <v>41710.208333333336</v>
      </c>
      <c r="O891">
        <v>1395205200</v>
      </c>
      <c r="P891" s="8">
        <f t="shared" si="56"/>
        <v>41717.208333333336</v>
      </c>
      <c r="Q891" t="b">
        <v>0</v>
      </c>
      <c r="R891" t="b">
        <v>1</v>
      </c>
      <c r="S891" t="s">
        <v>50</v>
      </c>
      <c r="T891" t="s">
        <v>2035</v>
      </c>
      <c r="U891" t="s">
        <v>2043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3"/>
        <v>115</v>
      </c>
      <c r="G892" s="7">
        <f t="shared" si="54"/>
        <v>1.1595907738095239</v>
      </c>
      <c r="H892" t="s">
        <v>20</v>
      </c>
      <c r="I892">
        <v>1470</v>
      </c>
      <c r="K892" t="s">
        <v>21</v>
      </c>
      <c r="L892" t="s">
        <v>22</v>
      </c>
      <c r="M892">
        <v>1561352400</v>
      </c>
      <c r="N892" s="8">
        <f t="shared" si="55"/>
        <v>43640.208333333328</v>
      </c>
      <c r="O892">
        <v>1561438800</v>
      </c>
      <c r="P892" s="8">
        <f t="shared" si="56"/>
        <v>43641.208333333328</v>
      </c>
      <c r="Q892" t="b">
        <v>0</v>
      </c>
      <c r="R892" t="b">
        <v>0</v>
      </c>
      <c r="S892" t="s">
        <v>60</v>
      </c>
      <c r="T892" t="s">
        <v>2035</v>
      </c>
      <c r="U892" t="s">
        <v>2045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3"/>
        <v>258</v>
      </c>
      <c r="G893" s="7">
        <f t="shared" si="54"/>
        <v>2.5859999999999999</v>
      </c>
      <c r="H893" t="s">
        <v>20</v>
      </c>
      <c r="I893">
        <v>165</v>
      </c>
      <c r="K893" t="s">
        <v>15</v>
      </c>
      <c r="L893" t="s">
        <v>16</v>
      </c>
      <c r="M893">
        <v>1322892000</v>
      </c>
      <c r="N893" s="8">
        <f t="shared" si="55"/>
        <v>40880.25</v>
      </c>
      <c r="O893">
        <v>1326693600</v>
      </c>
      <c r="P893" s="8">
        <f t="shared" si="56"/>
        <v>40924.25</v>
      </c>
      <c r="Q893" t="b">
        <v>0</v>
      </c>
      <c r="R893" t="b">
        <v>0</v>
      </c>
      <c r="S893" t="s">
        <v>42</v>
      </c>
      <c r="T893" t="s">
        <v>2041</v>
      </c>
      <c r="U893" t="s">
        <v>2042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3"/>
        <v>230</v>
      </c>
      <c r="G894" s="7">
        <f t="shared" si="54"/>
        <v>2.3058333333333332</v>
      </c>
      <c r="H894" t="s">
        <v>20</v>
      </c>
      <c r="I894">
        <v>182</v>
      </c>
      <c r="K894" t="s">
        <v>21</v>
      </c>
      <c r="L894" t="s">
        <v>22</v>
      </c>
      <c r="M894">
        <v>1274418000</v>
      </c>
      <c r="N894" s="8">
        <f t="shared" si="55"/>
        <v>40319.208333333336</v>
      </c>
      <c r="O894">
        <v>1277960400</v>
      </c>
      <c r="P894" s="8">
        <f t="shared" si="56"/>
        <v>40360.208333333336</v>
      </c>
      <c r="Q894" t="b">
        <v>0</v>
      </c>
      <c r="R894" t="b">
        <v>0</v>
      </c>
      <c r="S894" t="s">
        <v>206</v>
      </c>
      <c r="T894" t="s">
        <v>2047</v>
      </c>
      <c r="U894" t="s">
        <v>2059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3"/>
        <v>128</v>
      </c>
      <c r="G895" s="7">
        <f t="shared" si="54"/>
        <v>1.2821428571428573</v>
      </c>
      <c r="H895" t="s">
        <v>20</v>
      </c>
      <c r="I895">
        <v>199</v>
      </c>
      <c r="K895" t="s">
        <v>107</v>
      </c>
      <c r="L895" t="s">
        <v>108</v>
      </c>
      <c r="M895">
        <v>1434344400</v>
      </c>
      <c r="N895" s="8">
        <f t="shared" si="55"/>
        <v>42170.208333333328</v>
      </c>
      <c r="O895">
        <v>1434690000</v>
      </c>
      <c r="P895" s="8">
        <f t="shared" si="56"/>
        <v>42174.208333333328</v>
      </c>
      <c r="Q895" t="b">
        <v>0</v>
      </c>
      <c r="R895" t="b">
        <v>1</v>
      </c>
      <c r="S895" t="s">
        <v>42</v>
      </c>
      <c r="T895" t="s">
        <v>2041</v>
      </c>
      <c r="U895" t="s">
        <v>2042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3"/>
        <v>188</v>
      </c>
      <c r="G896" s="7">
        <f t="shared" si="54"/>
        <v>1.8870588235294117</v>
      </c>
      <c r="H896" t="s">
        <v>20</v>
      </c>
      <c r="I896">
        <v>56</v>
      </c>
      <c r="K896" t="s">
        <v>40</v>
      </c>
      <c r="L896" t="s">
        <v>41</v>
      </c>
      <c r="M896">
        <v>1373518800</v>
      </c>
      <c r="N896" s="8">
        <f t="shared" si="55"/>
        <v>41466.208333333336</v>
      </c>
      <c r="O896">
        <v>1376110800</v>
      </c>
      <c r="P896" s="8">
        <f t="shared" si="56"/>
        <v>41496.208333333336</v>
      </c>
      <c r="Q896" t="b">
        <v>0</v>
      </c>
      <c r="R896" t="b">
        <v>1</v>
      </c>
      <c r="S896" t="s">
        <v>269</v>
      </c>
      <c r="T896" t="s">
        <v>2041</v>
      </c>
      <c r="U896" t="s">
        <v>2060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3"/>
        <v>6</v>
      </c>
      <c r="G897" s="7">
        <f t="shared" si="54"/>
        <v>6.9511889862327911E-2</v>
      </c>
      <c r="H897" t="s">
        <v>14</v>
      </c>
      <c r="I897">
        <v>107</v>
      </c>
      <c r="K897" t="s">
        <v>21</v>
      </c>
      <c r="L897" t="s">
        <v>22</v>
      </c>
      <c r="M897">
        <v>1517637600</v>
      </c>
      <c r="N897" s="8">
        <f t="shared" si="55"/>
        <v>43134.25</v>
      </c>
      <c r="O897">
        <v>1518415200</v>
      </c>
      <c r="P897" s="8">
        <f t="shared" si="56"/>
        <v>43143.25</v>
      </c>
      <c r="Q897" t="b">
        <v>0</v>
      </c>
      <c r="R897" t="b">
        <v>0</v>
      </c>
      <c r="S897" t="s">
        <v>33</v>
      </c>
      <c r="T897" t="s">
        <v>2039</v>
      </c>
      <c r="U897" t="s">
        <v>2040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ref="F898:F961" si="57">INT(G898*100)</f>
        <v>774</v>
      </c>
      <c r="G898" s="7">
        <f t="shared" si="54"/>
        <v>7.7443434343434348</v>
      </c>
      <c r="H898" t="s">
        <v>20</v>
      </c>
      <c r="I898">
        <v>1460</v>
      </c>
      <c r="K898" t="s">
        <v>26</v>
      </c>
      <c r="L898" t="s">
        <v>27</v>
      </c>
      <c r="M898">
        <v>1310619600</v>
      </c>
      <c r="N898" s="8">
        <f t="shared" si="55"/>
        <v>40738.208333333336</v>
      </c>
      <c r="O898">
        <v>1310878800</v>
      </c>
      <c r="P898" s="8">
        <f t="shared" si="56"/>
        <v>40741.208333333336</v>
      </c>
      <c r="Q898" t="b">
        <v>0</v>
      </c>
      <c r="R898" t="b">
        <v>1</v>
      </c>
      <c r="S898" t="s">
        <v>17</v>
      </c>
      <c r="T898" t="s">
        <v>2033</v>
      </c>
      <c r="U898" t="s">
        <v>2034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7"/>
        <v>27</v>
      </c>
      <c r="G899" s="7">
        <f t="shared" ref="G899:G962" si="58">E899/D899</f>
        <v>0.27693181818181817</v>
      </c>
      <c r="H899" t="s">
        <v>14</v>
      </c>
      <c r="I899">
        <v>27</v>
      </c>
      <c r="K899" t="s">
        <v>21</v>
      </c>
      <c r="L899" t="s">
        <v>22</v>
      </c>
      <c r="M899">
        <v>1556427600</v>
      </c>
      <c r="N899" s="8">
        <f t="shared" ref="N899:N962" si="59">(((M899/60)/60)/24)+DATE(1970,1,1)</f>
        <v>43583.208333333328</v>
      </c>
      <c r="O899">
        <v>1556600400</v>
      </c>
      <c r="P899" s="8">
        <f t="shared" ref="P899:P962" si="60">(((O899/60)/60)/24+DATE(1970,1,1))</f>
        <v>43585.208333333328</v>
      </c>
      <c r="Q899" t="b">
        <v>0</v>
      </c>
      <c r="R899" t="b">
        <v>0</v>
      </c>
      <c r="S899" t="s">
        <v>33</v>
      </c>
      <c r="T899" t="s">
        <v>2039</v>
      </c>
      <c r="U899" t="s">
        <v>2040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7"/>
        <v>52</v>
      </c>
      <c r="G900" s="7">
        <f t="shared" si="58"/>
        <v>0.52479620323841425</v>
      </c>
      <c r="H900" t="s">
        <v>14</v>
      </c>
      <c r="I900">
        <v>1221</v>
      </c>
      <c r="K900" t="s">
        <v>21</v>
      </c>
      <c r="L900" t="s">
        <v>22</v>
      </c>
      <c r="M900">
        <v>1576476000</v>
      </c>
      <c r="N900" s="8">
        <f t="shared" si="59"/>
        <v>43815.25</v>
      </c>
      <c r="O900">
        <v>1576994400</v>
      </c>
      <c r="P900" s="8">
        <f t="shared" si="60"/>
        <v>43821.25</v>
      </c>
      <c r="Q900" t="b">
        <v>0</v>
      </c>
      <c r="R900" t="b">
        <v>0</v>
      </c>
      <c r="S900" t="s">
        <v>42</v>
      </c>
      <c r="T900" t="s">
        <v>2041</v>
      </c>
      <c r="U900" t="s">
        <v>2042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7"/>
        <v>407</v>
      </c>
      <c r="G901" s="7">
        <f t="shared" si="58"/>
        <v>4.0709677419354842</v>
      </c>
      <c r="H901" t="s">
        <v>20</v>
      </c>
      <c r="I901">
        <v>123</v>
      </c>
      <c r="K901" t="s">
        <v>98</v>
      </c>
      <c r="L901" t="s">
        <v>99</v>
      </c>
      <c r="M901">
        <v>1381122000</v>
      </c>
      <c r="N901" s="8">
        <f t="shared" si="59"/>
        <v>41554.208333333336</v>
      </c>
      <c r="O901">
        <v>1382677200</v>
      </c>
      <c r="P901" s="8">
        <f t="shared" si="60"/>
        <v>41572.208333333336</v>
      </c>
      <c r="Q901" t="b">
        <v>0</v>
      </c>
      <c r="R901" t="b">
        <v>0</v>
      </c>
      <c r="S901" t="s">
        <v>159</v>
      </c>
      <c r="T901" t="s">
        <v>2035</v>
      </c>
      <c r="U901" t="s">
        <v>2058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7"/>
        <v>2</v>
      </c>
      <c r="G902" s="7">
        <f t="shared" si="58"/>
        <v>0.02</v>
      </c>
      <c r="H902" t="s">
        <v>14</v>
      </c>
      <c r="I902">
        <v>1</v>
      </c>
      <c r="K902" t="s">
        <v>21</v>
      </c>
      <c r="L902" t="s">
        <v>22</v>
      </c>
      <c r="M902">
        <v>1411102800</v>
      </c>
      <c r="N902" s="8">
        <f t="shared" si="59"/>
        <v>41901.208333333336</v>
      </c>
      <c r="O902">
        <v>1411189200</v>
      </c>
      <c r="P902" s="8">
        <f t="shared" si="60"/>
        <v>41902.208333333336</v>
      </c>
      <c r="Q902" t="b">
        <v>0</v>
      </c>
      <c r="R902" t="b">
        <v>1</v>
      </c>
      <c r="S902" t="s">
        <v>28</v>
      </c>
      <c r="T902" t="s">
        <v>2037</v>
      </c>
      <c r="U902" t="s">
        <v>2038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7"/>
        <v>156</v>
      </c>
      <c r="G903" s="7">
        <f t="shared" si="58"/>
        <v>1.5617857142857143</v>
      </c>
      <c r="H903" t="s">
        <v>20</v>
      </c>
      <c r="I903">
        <v>159</v>
      </c>
      <c r="K903" t="s">
        <v>21</v>
      </c>
      <c r="L903" t="s">
        <v>22</v>
      </c>
      <c r="M903">
        <v>1531803600</v>
      </c>
      <c r="N903" s="8">
        <f t="shared" si="59"/>
        <v>43298.208333333328</v>
      </c>
      <c r="O903">
        <v>1534654800</v>
      </c>
      <c r="P903" s="8">
        <f t="shared" si="60"/>
        <v>43331.208333333328</v>
      </c>
      <c r="Q903" t="b">
        <v>0</v>
      </c>
      <c r="R903" t="b">
        <v>1</v>
      </c>
      <c r="S903" t="s">
        <v>23</v>
      </c>
      <c r="T903" t="s">
        <v>2035</v>
      </c>
      <c r="U903" t="s">
        <v>2036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7"/>
        <v>252</v>
      </c>
      <c r="G904" s="7">
        <f t="shared" si="58"/>
        <v>2.5242857142857145</v>
      </c>
      <c r="H904" t="s">
        <v>20</v>
      </c>
      <c r="I904">
        <v>110</v>
      </c>
      <c r="K904" t="s">
        <v>21</v>
      </c>
      <c r="L904" t="s">
        <v>22</v>
      </c>
      <c r="M904">
        <v>1454133600</v>
      </c>
      <c r="N904" s="8">
        <f t="shared" si="59"/>
        <v>42399.25</v>
      </c>
      <c r="O904">
        <v>1457762400</v>
      </c>
      <c r="P904" s="8">
        <f t="shared" si="60"/>
        <v>42441.25</v>
      </c>
      <c r="Q904" t="b">
        <v>0</v>
      </c>
      <c r="R904" t="b">
        <v>0</v>
      </c>
      <c r="S904" t="s">
        <v>28</v>
      </c>
      <c r="T904" t="s">
        <v>2037</v>
      </c>
      <c r="U904" t="s">
        <v>2038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7"/>
        <v>1</v>
      </c>
      <c r="G905" s="7">
        <f t="shared" si="58"/>
        <v>1.729268292682927E-2</v>
      </c>
      <c r="H905" t="s">
        <v>47</v>
      </c>
      <c r="I905">
        <v>14</v>
      </c>
      <c r="K905" t="s">
        <v>21</v>
      </c>
      <c r="L905" t="s">
        <v>22</v>
      </c>
      <c r="M905">
        <v>1336194000</v>
      </c>
      <c r="N905" s="8">
        <f t="shared" si="59"/>
        <v>41034.208333333336</v>
      </c>
      <c r="O905">
        <v>1337490000</v>
      </c>
      <c r="P905" s="8">
        <f t="shared" si="60"/>
        <v>41049.208333333336</v>
      </c>
      <c r="Q905" t="b">
        <v>0</v>
      </c>
      <c r="R905" t="b">
        <v>1</v>
      </c>
      <c r="S905" t="s">
        <v>68</v>
      </c>
      <c r="T905" t="s">
        <v>2047</v>
      </c>
      <c r="U905" t="s">
        <v>2048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7"/>
        <v>12</v>
      </c>
      <c r="G906" s="7">
        <f t="shared" si="58"/>
        <v>0.12230769230769231</v>
      </c>
      <c r="H906" t="s">
        <v>14</v>
      </c>
      <c r="I906">
        <v>16</v>
      </c>
      <c r="K906" t="s">
        <v>21</v>
      </c>
      <c r="L906" t="s">
        <v>22</v>
      </c>
      <c r="M906">
        <v>1349326800</v>
      </c>
      <c r="N906" s="8">
        <f t="shared" si="59"/>
        <v>41186.208333333336</v>
      </c>
      <c r="O906">
        <v>1349672400</v>
      </c>
      <c r="P906" s="8">
        <f t="shared" si="60"/>
        <v>41190.208333333336</v>
      </c>
      <c r="Q906" t="b">
        <v>0</v>
      </c>
      <c r="R906" t="b">
        <v>0</v>
      </c>
      <c r="S906" t="s">
        <v>133</v>
      </c>
      <c r="T906" t="s">
        <v>2047</v>
      </c>
      <c r="U906" t="s">
        <v>2056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7"/>
        <v>163</v>
      </c>
      <c r="G907" s="7">
        <f t="shared" si="58"/>
        <v>1.6398734177215191</v>
      </c>
      <c r="H907" t="s">
        <v>20</v>
      </c>
      <c r="I907">
        <v>236</v>
      </c>
      <c r="K907" t="s">
        <v>21</v>
      </c>
      <c r="L907" t="s">
        <v>22</v>
      </c>
      <c r="M907">
        <v>1379566800</v>
      </c>
      <c r="N907" s="8">
        <f t="shared" si="59"/>
        <v>41536.208333333336</v>
      </c>
      <c r="O907">
        <v>1379826000</v>
      </c>
      <c r="P907" s="8">
        <f t="shared" si="60"/>
        <v>41539.208333333336</v>
      </c>
      <c r="Q907" t="b">
        <v>0</v>
      </c>
      <c r="R907" t="b">
        <v>0</v>
      </c>
      <c r="S907" t="s">
        <v>33</v>
      </c>
      <c r="T907" t="s">
        <v>2039</v>
      </c>
      <c r="U907" t="s">
        <v>2040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7"/>
        <v>162</v>
      </c>
      <c r="G908" s="7">
        <f t="shared" si="58"/>
        <v>1.6298181818181818</v>
      </c>
      <c r="H908" t="s">
        <v>20</v>
      </c>
      <c r="I908">
        <v>191</v>
      </c>
      <c r="K908" t="s">
        <v>21</v>
      </c>
      <c r="L908" t="s">
        <v>22</v>
      </c>
      <c r="M908">
        <v>1494651600</v>
      </c>
      <c r="N908" s="8">
        <f t="shared" si="59"/>
        <v>42868.208333333328</v>
      </c>
      <c r="O908">
        <v>1497762000</v>
      </c>
      <c r="P908" s="8">
        <f t="shared" si="60"/>
        <v>42904.208333333328</v>
      </c>
      <c r="Q908" t="b">
        <v>1</v>
      </c>
      <c r="R908" t="b">
        <v>1</v>
      </c>
      <c r="S908" t="s">
        <v>42</v>
      </c>
      <c r="T908" t="s">
        <v>2041</v>
      </c>
      <c r="U908" t="s">
        <v>2042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7"/>
        <v>20</v>
      </c>
      <c r="G909" s="7">
        <f t="shared" si="58"/>
        <v>0.20252747252747252</v>
      </c>
      <c r="H909" t="s">
        <v>14</v>
      </c>
      <c r="I909">
        <v>41</v>
      </c>
      <c r="K909" t="s">
        <v>21</v>
      </c>
      <c r="L909" t="s">
        <v>22</v>
      </c>
      <c r="M909">
        <v>1303880400</v>
      </c>
      <c r="N909" s="8">
        <f t="shared" si="59"/>
        <v>40660.208333333336</v>
      </c>
      <c r="O909">
        <v>1304485200</v>
      </c>
      <c r="P909" s="8">
        <f t="shared" si="60"/>
        <v>40667.208333333336</v>
      </c>
      <c r="Q909" t="b">
        <v>0</v>
      </c>
      <c r="R909" t="b">
        <v>0</v>
      </c>
      <c r="S909" t="s">
        <v>33</v>
      </c>
      <c r="T909" t="s">
        <v>2039</v>
      </c>
      <c r="U909" t="s">
        <v>2040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7"/>
        <v>319</v>
      </c>
      <c r="G910" s="7">
        <f t="shared" si="58"/>
        <v>3.1924083769633507</v>
      </c>
      <c r="H910" t="s">
        <v>20</v>
      </c>
      <c r="I910">
        <v>3934</v>
      </c>
      <c r="K910" t="s">
        <v>21</v>
      </c>
      <c r="L910" t="s">
        <v>22</v>
      </c>
      <c r="M910">
        <v>1335934800</v>
      </c>
      <c r="N910" s="8">
        <f t="shared" si="59"/>
        <v>41031.208333333336</v>
      </c>
      <c r="O910">
        <v>1336885200</v>
      </c>
      <c r="P910" s="8">
        <f t="shared" si="60"/>
        <v>41042.208333333336</v>
      </c>
      <c r="Q910" t="b">
        <v>0</v>
      </c>
      <c r="R910" t="b">
        <v>0</v>
      </c>
      <c r="S910" t="s">
        <v>89</v>
      </c>
      <c r="T910" t="s">
        <v>2050</v>
      </c>
      <c r="U910" t="s">
        <v>2051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7"/>
        <v>478</v>
      </c>
      <c r="G911" s="7">
        <f t="shared" si="58"/>
        <v>4.7894444444444444</v>
      </c>
      <c r="H911" t="s">
        <v>20</v>
      </c>
      <c r="I911">
        <v>80</v>
      </c>
      <c r="K911" t="s">
        <v>15</v>
      </c>
      <c r="L911" t="s">
        <v>16</v>
      </c>
      <c r="M911">
        <v>1528088400</v>
      </c>
      <c r="N911" s="8">
        <f t="shared" si="59"/>
        <v>43255.208333333328</v>
      </c>
      <c r="O911">
        <v>1530421200</v>
      </c>
      <c r="P911" s="8">
        <f t="shared" si="60"/>
        <v>43282.208333333328</v>
      </c>
      <c r="Q911" t="b">
        <v>0</v>
      </c>
      <c r="R911" t="b">
        <v>1</v>
      </c>
      <c r="S911" t="s">
        <v>33</v>
      </c>
      <c r="T911" t="s">
        <v>2039</v>
      </c>
      <c r="U911" t="s">
        <v>2040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7"/>
        <v>19</v>
      </c>
      <c r="G912" s="7">
        <f t="shared" si="58"/>
        <v>0.19556634304207121</v>
      </c>
      <c r="H912" t="s">
        <v>74</v>
      </c>
      <c r="I912">
        <v>296</v>
      </c>
      <c r="K912" t="s">
        <v>21</v>
      </c>
      <c r="L912" t="s">
        <v>22</v>
      </c>
      <c r="M912">
        <v>1421906400</v>
      </c>
      <c r="N912" s="8">
        <f t="shared" si="59"/>
        <v>42026.25</v>
      </c>
      <c r="O912">
        <v>1421992800</v>
      </c>
      <c r="P912" s="8">
        <f t="shared" si="60"/>
        <v>42027.25</v>
      </c>
      <c r="Q912" t="b">
        <v>0</v>
      </c>
      <c r="R912" t="b">
        <v>0</v>
      </c>
      <c r="S912" t="s">
        <v>33</v>
      </c>
      <c r="T912" t="s">
        <v>2039</v>
      </c>
      <c r="U912" t="s">
        <v>2040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7"/>
        <v>198</v>
      </c>
      <c r="G913" s="7">
        <f t="shared" si="58"/>
        <v>1.9894827586206896</v>
      </c>
      <c r="H913" t="s">
        <v>20</v>
      </c>
      <c r="I913">
        <v>462</v>
      </c>
      <c r="K913" t="s">
        <v>21</v>
      </c>
      <c r="L913" t="s">
        <v>22</v>
      </c>
      <c r="M913">
        <v>1568005200</v>
      </c>
      <c r="N913" s="8">
        <f t="shared" si="59"/>
        <v>43717.208333333328</v>
      </c>
      <c r="O913">
        <v>1568178000</v>
      </c>
      <c r="P913" s="8">
        <f t="shared" si="60"/>
        <v>43719.208333333328</v>
      </c>
      <c r="Q913" t="b">
        <v>1</v>
      </c>
      <c r="R913" t="b">
        <v>0</v>
      </c>
      <c r="S913" t="s">
        <v>28</v>
      </c>
      <c r="T913" t="s">
        <v>2037</v>
      </c>
      <c r="U913" t="s">
        <v>2038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7"/>
        <v>795</v>
      </c>
      <c r="G914" s="7">
        <f t="shared" si="58"/>
        <v>7.95</v>
      </c>
      <c r="H914" t="s">
        <v>20</v>
      </c>
      <c r="I914">
        <v>179</v>
      </c>
      <c r="K914" t="s">
        <v>21</v>
      </c>
      <c r="L914" t="s">
        <v>22</v>
      </c>
      <c r="M914">
        <v>1346821200</v>
      </c>
      <c r="N914" s="8">
        <f t="shared" si="59"/>
        <v>41157.208333333336</v>
      </c>
      <c r="O914">
        <v>1347944400</v>
      </c>
      <c r="P914" s="8">
        <f t="shared" si="60"/>
        <v>41170.208333333336</v>
      </c>
      <c r="Q914" t="b">
        <v>1</v>
      </c>
      <c r="R914" t="b">
        <v>0</v>
      </c>
      <c r="S914" t="s">
        <v>53</v>
      </c>
      <c r="T914" t="s">
        <v>2041</v>
      </c>
      <c r="U914" t="s">
        <v>2044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7"/>
        <v>50</v>
      </c>
      <c r="G915" s="7">
        <f t="shared" si="58"/>
        <v>0.50621082621082625</v>
      </c>
      <c r="H915" t="s">
        <v>14</v>
      </c>
      <c r="I915">
        <v>523</v>
      </c>
      <c r="K915" t="s">
        <v>26</v>
      </c>
      <c r="L915" t="s">
        <v>27</v>
      </c>
      <c r="M915">
        <v>1557637200</v>
      </c>
      <c r="N915" s="8">
        <f t="shared" si="59"/>
        <v>43597.208333333328</v>
      </c>
      <c r="O915">
        <v>1558760400</v>
      </c>
      <c r="P915" s="8">
        <f t="shared" si="60"/>
        <v>43610.208333333328</v>
      </c>
      <c r="Q915" t="b">
        <v>0</v>
      </c>
      <c r="R915" t="b">
        <v>0</v>
      </c>
      <c r="S915" t="s">
        <v>53</v>
      </c>
      <c r="T915" t="s">
        <v>2041</v>
      </c>
      <c r="U915" t="s">
        <v>2044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7"/>
        <v>57</v>
      </c>
      <c r="G916" s="7">
        <f t="shared" si="58"/>
        <v>0.57437499999999997</v>
      </c>
      <c r="H916" t="s">
        <v>14</v>
      </c>
      <c r="I916">
        <v>141</v>
      </c>
      <c r="K916" t="s">
        <v>40</v>
      </c>
      <c r="L916" t="s">
        <v>41</v>
      </c>
      <c r="M916">
        <v>1375592400</v>
      </c>
      <c r="N916" s="8">
        <f t="shared" si="59"/>
        <v>41490.208333333336</v>
      </c>
      <c r="O916">
        <v>1376629200</v>
      </c>
      <c r="P916" s="8">
        <f t="shared" si="60"/>
        <v>41502.208333333336</v>
      </c>
      <c r="Q916" t="b">
        <v>0</v>
      </c>
      <c r="R916" t="b">
        <v>0</v>
      </c>
      <c r="S916" t="s">
        <v>33</v>
      </c>
      <c r="T916" t="s">
        <v>2039</v>
      </c>
      <c r="U916" t="s">
        <v>2040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7"/>
        <v>155</v>
      </c>
      <c r="G917" s="7">
        <f t="shared" si="58"/>
        <v>1.5562827640984909</v>
      </c>
      <c r="H917" t="s">
        <v>20</v>
      </c>
      <c r="I917">
        <v>1866</v>
      </c>
      <c r="K917" t="s">
        <v>40</v>
      </c>
      <c r="L917" t="s">
        <v>41</v>
      </c>
      <c r="M917">
        <v>1503982800</v>
      </c>
      <c r="N917" s="8">
        <f t="shared" si="59"/>
        <v>42976.208333333328</v>
      </c>
      <c r="O917">
        <v>1504760400</v>
      </c>
      <c r="P917" s="8">
        <f t="shared" si="60"/>
        <v>42985.208333333328</v>
      </c>
      <c r="Q917" t="b">
        <v>0</v>
      </c>
      <c r="R917" t="b">
        <v>0</v>
      </c>
      <c r="S917" t="s">
        <v>269</v>
      </c>
      <c r="T917" t="s">
        <v>2041</v>
      </c>
      <c r="U917" t="s">
        <v>2060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7"/>
        <v>36</v>
      </c>
      <c r="G918" s="7">
        <f t="shared" si="58"/>
        <v>0.36297297297297298</v>
      </c>
      <c r="H918" t="s">
        <v>14</v>
      </c>
      <c r="I918">
        <v>52</v>
      </c>
      <c r="K918" t="s">
        <v>21</v>
      </c>
      <c r="L918" t="s">
        <v>22</v>
      </c>
      <c r="M918">
        <v>1418882400</v>
      </c>
      <c r="N918" s="8">
        <f t="shared" si="59"/>
        <v>41991.25</v>
      </c>
      <c r="O918">
        <v>1419660000</v>
      </c>
      <c r="P918" s="8">
        <f t="shared" si="60"/>
        <v>42000.25</v>
      </c>
      <c r="Q918" t="b">
        <v>0</v>
      </c>
      <c r="R918" t="b">
        <v>0</v>
      </c>
      <c r="S918" t="s">
        <v>122</v>
      </c>
      <c r="T918" t="s">
        <v>2054</v>
      </c>
      <c r="U918" t="s">
        <v>2055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7"/>
        <v>58</v>
      </c>
      <c r="G919" s="7">
        <f t="shared" si="58"/>
        <v>0.58250000000000002</v>
      </c>
      <c r="H919" t="s">
        <v>47</v>
      </c>
      <c r="I919">
        <v>27</v>
      </c>
      <c r="K919" t="s">
        <v>40</v>
      </c>
      <c r="L919" t="s">
        <v>41</v>
      </c>
      <c r="M919">
        <v>1309237200</v>
      </c>
      <c r="N919" s="8">
        <f t="shared" si="59"/>
        <v>40722.208333333336</v>
      </c>
      <c r="O919">
        <v>1311310800</v>
      </c>
      <c r="P919" s="8">
        <f t="shared" si="60"/>
        <v>40746.208333333336</v>
      </c>
      <c r="Q919" t="b">
        <v>0</v>
      </c>
      <c r="R919" t="b">
        <v>1</v>
      </c>
      <c r="S919" t="s">
        <v>100</v>
      </c>
      <c r="T919" t="s">
        <v>2041</v>
      </c>
      <c r="U919" t="s">
        <v>2052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7"/>
        <v>237</v>
      </c>
      <c r="G920" s="7">
        <f t="shared" si="58"/>
        <v>2.3739473684210526</v>
      </c>
      <c r="H920" t="s">
        <v>20</v>
      </c>
      <c r="I920">
        <v>156</v>
      </c>
      <c r="K920" t="s">
        <v>98</v>
      </c>
      <c r="L920" t="s">
        <v>99</v>
      </c>
      <c r="M920">
        <v>1343365200</v>
      </c>
      <c r="N920" s="8">
        <f t="shared" si="59"/>
        <v>41117.208333333336</v>
      </c>
      <c r="O920">
        <v>1344315600</v>
      </c>
      <c r="P920" s="8">
        <f t="shared" si="60"/>
        <v>41128.208333333336</v>
      </c>
      <c r="Q920" t="b">
        <v>0</v>
      </c>
      <c r="R920" t="b">
        <v>0</v>
      </c>
      <c r="S920" t="s">
        <v>133</v>
      </c>
      <c r="T920" t="s">
        <v>2047</v>
      </c>
      <c r="U920" t="s">
        <v>2056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7"/>
        <v>58</v>
      </c>
      <c r="G921" s="7">
        <f t="shared" si="58"/>
        <v>0.58750000000000002</v>
      </c>
      <c r="H921" t="s">
        <v>14</v>
      </c>
      <c r="I921">
        <v>225</v>
      </c>
      <c r="K921" t="s">
        <v>26</v>
      </c>
      <c r="L921" t="s">
        <v>27</v>
      </c>
      <c r="M921">
        <v>1507957200</v>
      </c>
      <c r="N921" s="8">
        <f t="shared" si="59"/>
        <v>43022.208333333328</v>
      </c>
      <c r="O921">
        <v>1510725600</v>
      </c>
      <c r="P921" s="8">
        <f t="shared" si="60"/>
        <v>43054.25</v>
      </c>
      <c r="Q921" t="b">
        <v>0</v>
      </c>
      <c r="R921" t="b">
        <v>1</v>
      </c>
      <c r="S921" t="s">
        <v>33</v>
      </c>
      <c r="T921" t="s">
        <v>2039</v>
      </c>
      <c r="U921" t="s">
        <v>2040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7"/>
        <v>182</v>
      </c>
      <c r="G922" s="7">
        <f t="shared" si="58"/>
        <v>1.8256603773584905</v>
      </c>
      <c r="H922" t="s">
        <v>20</v>
      </c>
      <c r="I922">
        <v>255</v>
      </c>
      <c r="K922" t="s">
        <v>21</v>
      </c>
      <c r="L922" t="s">
        <v>22</v>
      </c>
      <c r="M922">
        <v>1549519200</v>
      </c>
      <c r="N922" s="8">
        <f t="shared" si="59"/>
        <v>43503.25</v>
      </c>
      <c r="O922">
        <v>1551247200</v>
      </c>
      <c r="P922" s="8">
        <f t="shared" si="60"/>
        <v>43523.25</v>
      </c>
      <c r="Q922" t="b">
        <v>1</v>
      </c>
      <c r="R922" t="b">
        <v>0</v>
      </c>
      <c r="S922" t="s">
        <v>71</v>
      </c>
      <c r="T922" t="s">
        <v>2041</v>
      </c>
      <c r="U922" t="s">
        <v>2049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7"/>
        <v>0</v>
      </c>
      <c r="G923" s="7">
        <f t="shared" si="58"/>
        <v>7.5436408977556111E-3</v>
      </c>
      <c r="H923" t="s">
        <v>14</v>
      </c>
      <c r="I923">
        <v>38</v>
      </c>
      <c r="K923" t="s">
        <v>21</v>
      </c>
      <c r="L923" t="s">
        <v>22</v>
      </c>
      <c r="M923">
        <v>1329026400</v>
      </c>
      <c r="N923" s="8">
        <f t="shared" si="59"/>
        <v>40951.25</v>
      </c>
      <c r="O923">
        <v>1330236000</v>
      </c>
      <c r="P923" s="8">
        <f t="shared" si="60"/>
        <v>40965.25</v>
      </c>
      <c r="Q923" t="b">
        <v>0</v>
      </c>
      <c r="R923" t="b">
        <v>0</v>
      </c>
      <c r="S923" t="s">
        <v>28</v>
      </c>
      <c r="T923" t="s">
        <v>2037</v>
      </c>
      <c r="U923" t="s">
        <v>2038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7"/>
        <v>175</v>
      </c>
      <c r="G924" s="7">
        <f t="shared" si="58"/>
        <v>1.7595330739299611</v>
      </c>
      <c r="H924" t="s">
        <v>20</v>
      </c>
      <c r="I924">
        <v>2261</v>
      </c>
      <c r="K924" t="s">
        <v>21</v>
      </c>
      <c r="L924" t="s">
        <v>22</v>
      </c>
      <c r="M924">
        <v>1544335200</v>
      </c>
      <c r="N924" s="8">
        <f t="shared" si="59"/>
        <v>43443.25</v>
      </c>
      <c r="O924">
        <v>1545112800</v>
      </c>
      <c r="P924" s="8">
        <f t="shared" si="60"/>
        <v>43452.25</v>
      </c>
      <c r="Q924" t="b">
        <v>0</v>
      </c>
      <c r="R924" t="b">
        <v>1</v>
      </c>
      <c r="S924" t="s">
        <v>319</v>
      </c>
      <c r="T924" t="s">
        <v>2035</v>
      </c>
      <c r="U924" t="s">
        <v>2062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7"/>
        <v>237</v>
      </c>
      <c r="G925" s="7">
        <f t="shared" si="58"/>
        <v>2.3788235294117648</v>
      </c>
      <c r="H925" t="s">
        <v>20</v>
      </c>
      <c r="I925">
        <v>40</v>
      </c>
      <c r="K925" t="s">
        <v>21</v>
      </c>
      <c r="L925" t="s">
        <v>22</v>
      </c>
      <c r="M925">
        <v>1279083600</v>
      </c>
      <c r="N925" s="8">
        <f t="shared" si="59"/>
        <v>40373.208333333336</v>
      </c>
      <c r="O925">
        <v>1279170000</v>
      </c>
      <c r="P925" s="8">
        <f t="shared" si="60"/>
        <v>40374.208333333336</v>
      </c>
      <c r="Q925" t="b">
        <v>0</v>
      </c>
      <c r="R925" t="b">
        <v>0</v>
      </c>
      <c r="S925" t="s">
        <v>33</v>
      </c>
      <c r="T925" t="s">
        <v>2039</v>
      </c>
      <c r="U925" t="s">
        <v>2040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7"/>
        <v>488</v>
      </c>
      <c r="G926" s="7">
        <f t="shared" si="58"/>
        <v>4.8805076142131982</v>
      </c>
      <c r="H926" t="s">
        <v>20</v>
      </c>
      <c r="I926">
        <v>2289</v>
      </c>
      <c r="K926" t="s">
        <v>107</v>
      </c>
      <c r="L926" t="s">
        <v>108</v>
      </c>
      <c r="M926">
        <v>1572498000</v>
      </c>
      <c r="N926" s="8">
        <f t="shared" si="59"/>
        <v>43769.208333333328</v>
      </c>
      <c r="O926">
        <v>1573452000</v>
      </c>
      <c r="P926" s="8">
        <f t="shared" si="60"/>
        <v>43780.25</v>
      </c>
      <c r="Q926" t="b">
        <v>0</v>
      </c>
      <c r="R926" t="b">
        <v>0</v>
      </c>
      <c r="S926" t="s">
        <v>33</v>
      </c>
      <c r="T926" t="s">
        <v>2039</v>
      </c>
      <c r="U926" t="s">
        <v>2040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7"/>
        <v>224</v>
      </c>
      <c r="G927" s="7">
        <f t="shared" si="58"/>
        <v>2.2406666666666668</v>
      </c>
      <c r="H927" t="s">
        <v>20</v>
      </c>
      <c r="I927">
        <v>65</v>
      </c>
      <c r="K927" t="s">
        <v>21</v>
      </c>
      <c r="L927" t="s">
        <v>22</v>
      </c>
      <c r="M927">
        <v>1506056400</v>
      </c>
      <c r="N927" s="8">
        <f t="shared" si="59"/>
        <v>43000.208333333328</v>
      </c>
      <c r="O927">
        <v>1507093200</v>
      </c>
      <c r="P927" s="8">
        <f t="shared" si="60"/>
        <v>43012.208333333328</v>
      </c>
      <c r="Q927" t="b">
        <v>0</v>
      </c>
      <c r="R927" t="b">
        <v>0</v>
      </c>
      <c r="S927" t="s">
        <v>33</v>
      </c>
      <c r="T927" t="s">
        <v>2039</v>
      </c>
      <c r="U927" t="s">
        <v>2040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7"/>
        <v>18</v>
      </c>
      <c r="G928" s="7">
        <f t="shared" si="58"/>
        <v>0.18126436781609195</v>
      </c>
      <c r="H928" t="s">
        <v>14</v>
      </c>
      <c r="I928">
        <v>15</v>
      </c>
      <c r="K928" t="s">
        <v>21</v>
      </c>
      <c r="L928" t="s">
        <v>22</v>
      </c>
      <c r="M928">
        <v>1463029200</v>
      </c>
      <c r="N928" s="8">
        <f t="shared" si="59"/>
        <v>42502.208333333328</v>
      </c>
      <c r="O928">
        <v>1463374800</v>
      </c>
      <c r="P928" s="8">
        <f t="shared" si="60"/>
        <v>42506.208333333328</v>
      </c>
      <c r="Q928" t="b">
        <v>0</v>
      </c>
      <c r="R928" t="b">
        <v>0</v>
      </c>
      <c r="S928" t="s">
        <v>17</v>
      </c>
      <c r="T928" t="s">
        <v>2033</v>
      </c>
      <c r="U928" t="s">
        <v>2034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7"/>
        <v>45</v>
      </c>
      <c r="G929" s="7">
        <f t="shared" si="58"/>
        <v>0.45847222222222223</v>
      </c>
      <c r="H929" t="s">
        <v>14</v>
      </c>
      <c r="I929">
        <v>37</v>
      </c>
      <c r="K929" t="s">
        <v>21</v>
      </c>
      <c r="L929" t="s">
        <v>22</v>
      </c>
      <c r="M929">
        <v>1342069200</v>
      </c>
      <c r="N929" s="8">
        <f t="shared" si="59"/>
        <v>41102.208333333336</v>
      </c>
      <c r="O929">
        <v>1344574800</v>
      </c>
      <c r="P929" s="8">
        <f t="shared" si="60"/>
        <v>41131.208333333336</v>
      </c>
      <c r="Q929" t="b">
        <v>0</v>
      </c>
      <c r="R929" t="b">
        <v>0</v>
      </c>
      <c r="S929" t="s">
        <v>33</v>
      </c>
      <c r="T929" t="s">
        <v>2039</v>
      </c>
      <c r="U929" t="s">
        <v>2040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7"/>
        <v>117</v>
      </c>
      <c r="G930" s="7">
        <f t="shared" si="58"/>
        <v>1.1731541218637993</v>
      </c>
      <c r="H930" t="s">
        <v>20</v>
      </c>
      <c r="I930">
        <v>3777</v>
      </c>
      <c r="K930" t="s">
        <v>107</v>
      </c>
      <c r="L930" t="s">
        <v>108</v>
      </c>
      <c r="M930">
        <v>1388296800</v>
      </c>
      <c r="N930" s="8">
        <f t="shared" si="59"/>
        <v>41637.25</v>
      </c>
      <c r="O930">
        <v>1389074400</v>
      </c>
      <c r="P930" s="8">
        <f t="shared" si="60"/>
        <v>41646.25</v>
      </c>
      <c r="Q930" t="b">
        <v>0</v>
      </c>
      <c r="R930" t="b">
        <v>0</v>
      </c>
      <c r="S930" t="s">
        <v>28</v>
      </c>
      <c r="T930" t="s">
        <v>2037</v>
      </c>
      <c r="U930" t="s">
        <v>2038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7"/>
        <v>217</v>
      </c>
      <c r="G931" s="7">
        <f t="shared" si="58"/>
        <v>2.173090909090909</v>
      </c>
      <c r="H931" t="s">
        <v>20</v>
      </c>
      <c r="I931">
        <v>184</v>
      </c>
      <c r="K931" t="s">
        <v>40</v>
      </c>
      <c r="L931" t="s">
        <v>41</v>
      </c>
      <c r="M931">
        <v>1493787600</v>
      </c>
      <c r="N931" s="8">
        <f t="shared" si="59"/>
        <v>42858.208333333328</v>
      </c>
      <c r="O931">
        <v>1494997200</v>
      </c>
      <c r="P931" s="8">
        <f t="shared" si="60"/>
        <v>42872.208333333328</v>
      </c>
      <c r="Q931" t="b">
        <v>0</v>
      </c>
      <c r="R931" t="b">
        <v>0</v>
      </c>
      <c r="S931" t="s">
        <v>33</v>
      </c>
      <c r="T931" t="s">
        <v>2039</v>
      </c>
      <c r="U931" t="s">
        <v>2040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7"/>
        <v>112</v>
      </c>
      <c r="G932" s="7">
        <f t="shared" si="58"/>
        <v>1.1228571428571428</v>
      </c>
      <c r="H932" t="s">
        <v>20</v>
      </c>
      <c r="I932">
        <v>85</v>
      </c>
      <c r="K932" t="s">
        <v>21</v>
      </c>
      <c r="L932" t="s">
        <v>22</v>
      </c>
      <c r="M932">
        <v>1424844000</v>
      </c>
      <c r="N932" s="8">
        <f t="shared" si="59"/>
        <v>42060.25</v>
      </c>
      <c r="O932">
        <v>1425448800</v>
      </c>
      <c r="P932" s="8">
        <f t="shared" si="60"/>
        <v>42067.25</v>
      </c>
      <c r="Q932" t="b">
        <v>0</v>
      </c>
      <c r="R932" t="b">
        <v>1</v>
      </c>
      <c r="S932" t="s">
        <v>33</v>
      </c>
      <c r="T932" t="s">
        <v>2039</v>
      </c>
      <c r="U932" t="s">
        <v>2040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7"/>
        <v>72</v>
      </c>
      <c r="G933" s="7">
        <f t="shared" si="58"/>
        <v>0.72518987341772156</v>
      </c>
      <c r="H933" t="s">
        <v>14</v>
      </c>
      <c r="I933">
        <v>112</v>
      </c>
      <c r="K933" t="s">
        <v>21</v>
      </c>
      <c r="L933" t="s">
        <v>22</v>
      </c>
      <c r="M933">
        <v>1403931600</v>
      </c>
      <c r="N933" s="8">
        <f t="shared" si="59"/>
        <v>41818.208333333336</v>
      </c>
      <c r="O933">
        <v>1404104400</v>
      </c>
      <c r="P933" s="8">
        <f t="shared" si="60"/>
        <v>41820.208333333336</v>
      </c>
      <c r="Q933" t="b">
        <v>0</v>
      </c>
      <c r="R933" t="b">
        <v>1</v>
      </c>
      <c r="S933" t="s">
        <v>33</v>
      </c>
      <c r="T933" t="s">
        <v>2039</v>
      </c>
      <c r="U933" t="s">
        <v>2040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7"/>
        <v>212</v>
      </c>
      <c r="G934" s="7">
        <f t="shared" si="58"/>
        <v>2.1230434782608696</v>
      </c>
      <c r="H934" t="s">
        <v>20</v>
      </c>
      <c r="I934">
        <v>144</v>
      </c>
      <c r="K934" t="s">
        <v>21</v>
      </c>
      <c r="L934" t="s">
        <v>22</v>
      </c>
      <c r="M934">
        <v>1394514000</v>
      </c>
      <c r="N934" s="8">
        <f t="shared" si="59"/>
        <v>41709.208333333336</v>
      </c>
      <c r="O934">
        <v>1394773200</v>
      </c>
      <c r="P934" s="8">
        <f t="shared" si="60"/>
        <v>41712.208333333336</v>
      </c>
      <c r="Q934" t="b">
        <v>0</v>
      </c>
      <c r="R934" t="b">
        <v>0</v>
      </c>
      <c r="S934" t="s">
        <v>23</v>
      </c>
      <c r="T934" t="s">
        <v>2035</v>
      </c>
      <c r="U934" t="s">
        <v>2036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7"/>
        <v>239</v>
      </c>
      <c r="G935" s="7">
        <f t="shared" si="58"/>
        <v>2.3974657534246577</v>
      </c>
      <c r="H935" t="s">
        <v>20</v>
      </c>
      <c r="I935">
        <v>1902</v>
      </c>
      <c r="K935" t="s">
        <v>21</v>
      </c>
      <c r="L935" t="s">
        <v>22</v>
      </c>
      <c r="M935">
        <v>1365397200</v>
      </c>
      <c r="N935" s="8">
        <f t="shared" si="59"/>
        <v>41372.208333333336</v>
      </c>
      <c r="O935">
        <v>1366520400</v>
      </c>
      <c r="P935" s="8">
        <f t="shared" si="60"/>
        <v>41385.208333333336</v>
      </c>
      <c r="Q935" t="b">
        <v>0</v>
      </c>
      <c r="R935" t="b">
        <v>0</v>
      </c>
      <c r="S935" t="s">
        <v>33</v>
      </c>
      <c r="T935" t="s">
        <v>2039</v>
      </c>
      <c r="U935" t="s">
        <v>2040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7"/>
        <v>181</v>
      </c>
      <c r="G936" s="7">
        <f t="shared" si="58"/>
        <v>1.8193548387096774</v>
      </c>
      <c r="H936" t="s">
        <v>20</v>
      </c>
      <c r="I936">
        <v>105</v>
      </c>
      <c r="K936" t="s">
        <v>21</v>
      </c>
      <c r="L936" t="s">
        <v>22</v>
      </c>
      <c r="M936">
        <v>1456120800</v>
      </c>
      <c r="N936" s="8">
        <f t="shared" si="59"/>
        <v>42422.25</v>
      </c>
      <c r="O936">
        <v>1456639200</v>
      </c>
      <c r="P936" s="8">
        <f t="shared" si="60"/>
        <v>42428.25</v>
      </c>
      <c r="Q936" t="b">
        <v>0</v>
      </c>
      <c r="R936" t="b">
        <v>0</v>
      </c>
      <c r="S936" t="s">
        <v>33</v>
      </c>
      <c r="T936" t="s">
        <v>2039</v>
      </c>
      <c r="U936" t="s">
        <v>2040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7"/>
        <v>164</v>
      </c>
      <c r="G937" s="7">
        <f t="shared" si="58"/>
        <v>1.6413114754098361</v>
      </c>
      <c r="H937" t="s">
        <v>20</v>
      </c>
      <c r="I937">
        <v>132</v>
      </c>
      <c r="K937" t="s">
        <v>21</v>
      </c>
      <c r="L937" t="s">
        <v>22</v>
      </c>
      <c r="M937">
        <v>1437714000</v>
      </c>
      <c r="N937" s="8">
        <f t="shared" si="59"/>
        <v>42209.208333333328</v>
      </c>
      <c r="O937">
        <v>1438318800</v>
      </c>
      <c r="P937" s="8">
        <f t="shared" si="60"/>
        <v>42216.208333333328</v>
      </c>
      <c r="Q937" t="b">
        <v>0</v>
      </c>
      <c r="R937" t="b">
        <v>0</v>
      </c>
      <c r="S937" t="s">
        <v>33</v>
      </c>
      <c r="T937" t="s">
        <v>2039</v>
      </c>
      <c r="U937" t="s">
        <v>2040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7"/>
        <v>1</v>
      </c>
      <c r="G938" s="7">
        <f t="shared" si="58"/>
        <v>1.6375968992248063E-2</v>
      </c>
      <c r="H938" t="s">
        <v>14</v>
      </c>
      <c r="I938">
        <v>21</v>
      </c>
      <c r="K938" t="s">
        <v>21</v>
      </c>
      <c r="L938" t="s">
        <v>22</v>
      </c>
      <c r="M938">
        <v>1563771600</v>
      </c>
      <c r="N938" s="8">
        <f t="shared" si="59"/>
        <v>43668.208333333328</v>
      </c>
      <c r="O938">
        <v>1564030800</v>
      </c>
      <c r="P938" s="8">
        <f t="shared" si="60"/>
        <v>43671.208333333328</v>
      </c>
      <c r="Q938" t="b">
        <v>1</v>
      </c>
      <c r="R938" t="b">
        <v>0</v>
      </c>
      <c r="S938" t="s">
        <v>33</v>
      </c>
      <c r="T938" t="s">
        <v>2039</v>
      </c>
      <c r="U938" t="s">
        <v>2040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7"/>
        <v>49</v>
      </c>
      <c r="G939" s="7">
        <f t="shared" si="58"/>
        <v>0.49643859649122807</v>
      </c>
      <c r="H939" t="s">
        <v>74</v>
      </c>
      <c r="I939">
        <v>976</v>
      </c>
      <c r="K939" t="s">
        <v>21</v>
      </c>
      <c r="L939" t="s">
        <v>22</v>
      </c>
      <c r="M939">
        <v>1448517600</v>
      </c>
      <c r="N939" s="8">
        <f t="shared" si="59"/>
        <v>42334.25</v>
      </c>
      <c r="O939">
        <v>1449295200</v>
      </c>
      <c r="P939" s="8">
        <f t="shared" si="60"/>
        <v>42343.25</v>
      </c>
      <c r="Q939" t="b">
        <v>0</v>
      </c>
      <c r="R939" t="b">
        <v>0</v>
      </c>
      <c r="S939" t="s">
        <v>42</v>
      </c>
      <c r="T939" t="s">
        <v>2041</v>
      </c>
      <c r="U939" t="s">
        <v>2042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7"/>
        <v>109</v>
      </c>
      <c r="G940" s="7">
        <f t="shared" si="58"/>
        <v>1.0970652173913042</v>
      </c>
      <c r="H940" t="s">
        <v>20</v>
      </c>
      <c r="I940">
        <v>96</v>
      </c>
      <c r="K940" t="s">
        <v>21</v>
      </c>
      <c r="L940" t="s">
        <v>22</v>
      </c>
      <c r="M940">
        <v>1528779600</v>
      </c>
      <c r="N940" s="8">
        <f t="shared" si="59"/>
        <v>43263.208333333328</v>
      </c>
      <c r="O940">
        <v>1531890000</v>
      </c>
      <c r="P940" s="8">
        <f t="shared" si="60"/>
        <v>43299.208333333328</v>
      </c>
      <c r="Q940" t="b">
        <v>0</v>
      </c>
      <c r="R940" t="b">
        <v>1</v>
      </c>
      <c r="S940" t="s">
        <v>119</v>
      </c>
      <c r="T940" t="s">
        <v>2047</v>
      </c>
      <c r="U940" t="s">
        <v>2053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7"/>
        <v>49</v>
      </c>
      <c r="G941" s="7">
        <f t="shared" si="58"/>
        <v>0.49217948717948717</v>
      </c>
      <c r="H941" t="s">
        <v>14</v>
      </c>
      <c r="I941">
        <v>67</v>
      </c>
      <c r="K941" t="s">
        <v>21</v>
      </c>
      <c r="L941" t="s">
        <v>22</v>
      </c>
      <c r="M941">
        <v>1304744400</v>
      </c>
      <c r="N941" s="8">
        <f t="shared" si="59"/>
        <v>40670.208333333336</v>
      </c>
      <c r="O941">
        <v>1306213200</v>
      </c>
      <c r="P941" s="8">
        <f t="shared" si="60"/>
        <v>40687.208333333336</v>
      </c>
      <c r="Q941" t="b">
        <v>0</v>
      </c>
      <c r="R941" t="b">
        <v>1</v>
      </c>
      <c r="S941" t="s">
        <v>89</v>
      </c>
      <c r="T941" t="s">
        <v>2050</v>
      </c>
      <c r="U941" t="s">
        <v>2051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7"/>
        <v>62</v>
      </c>
      <c r="G942" s="7">
        <f t="shared" si="58"/>
        <v>0.62232323232323228</v>
      </c>
      <c r="H942" t="s">
        <v>47</v>
      </c>
      <c r="I942">
        <v>66</v>
      </c>
      <c r="K942" t="s">
        <v>15</v>
      </c>
      <c r="L942" t="s">
        <v>16</v>
      </c>
      <c r="M942">
        <v>1354341600</v>
      </c>
      <c r="N942" s="8">
        <f t="shared" si="59"/>
        <v>41244.25</v>
      </c>
      <c r="O942">
        <v>1356242400</v>
      </c>
      <c r="P942" s="8">
        <f t="shared" si="60"/>
        <v>41266.25</v>
      </c>
      <c r="Q942" t="b">
        <v>0</v>
      </c>
      <c r="R942" t="b">
        <v>0</v>
      </c>
      <c r="S942" t="s">
        <v>28</v>
      </c>
      <c r="T942" t="s">
        <v>2037</v>
      </c>
      <c r="U942" t="s">
        <v>2038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7"/>
        <v>13</v>
      </c>
      <c r="G943" s="7">
        <f t="shared" si="58"/>
        <v>0.1305813953488372</v>
      </c>
      <c r="H943" t="s">
        <v>14</v>
      </c>
      <c r="I943">
        <v>78</v>
      </c>
      <c r="K943" t="s">
        <v>21</v>
      </c>
      <c r="L943" t="s">
        <v>22</v>
      </c>
      <c r="M943">
        <v>1294552800</v>
      </c>
      <c r="N943" s="8">
        <f t="shared" si="59"/>
        <v>40552.25</v>
      </c>
      <c r="O943">
        <v>1297576800</v>
      </c>
      <c r="P943" s="8">
        <f t="shared" si="60"/>
        <v>40587.25</v>
      </c>
      <c r="Q943" t="b">
        <v>1</v>
      </c>
      <c r="R943" t="b">
        <v>0</v>
      </c>
      <c r="S943" t="s">
        <v>33</v>
      </c>
      <c r="T943" t="s">
        <v>2039</v>
      </c>
      <c r="U943" t="s">
        <v>2040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7"/>
        <v>64</v>
      </c>
      <c r="G944" s="7">
        <f t="shared" si="58"/>
        <v>0.64635416666666667</v>
      </c>
      <c r="H944" t="s">
        <v>14</v>
      </c>
      <c r="I944">
        <v>67</v>
      </c>
      <c r="K944" t="s">
        <v>26</v>
      </c>
      <c r="L944" t="s">
        <v>27</v>
      </c>
      <c r="M944">
        <v>1295935200</v>
      </c>
      <c r="N944" s="8">
        <f t="shared" si="59"/>
        <v>40568.25</v>
      </c>
      <c r="O944">
        <v>1296194400</v>
      </c>
      <c r="P944" s="8">
        <f t="shared" si="60"/>
        <v>40571.25</v>
      </c>
      <c r="Q944" t="b">
        <v>0</v>
      </c>
      <c r="R944" t="b">
        <v>0</v>
      </c>
      <c r="S944" t="s">
        <v>33</v>
      </c>
      <c r="T944" t="s">
        <v>2039</v>
      </c>
      <c r="U944" t="s">
        <v>2040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7"/>
        <v>159</v>
      </c>
      <c r="G945" s="7">
        <f t="shared" si="58"/>
        <v>1.5958666666666668</v>
      </c>
      <c r="H945" t="s">
        <v>20</v>
      </c>
      <c r="I945">
        <v>114</v>
      </c>
      <c r="K945" t="s">
        <v>21</v>
      </c>
      <c r="L945" t="s">
        <v>22</v>
      </c>
      <c r="M945">
        <v>1411534800</v>
      </c>
      <c r="N945" s="8">
        <f t="shared" si="59"/>
        <v>41906.208333333336</v>
      </c>
      <c r="O945">
        <v>1414558800</v>
      </c>
      <c r="P945" s="8">
        <f t="shared" si="60"/>
        <v>41941.208333333336</v>
      </c>
      <c r="Q945" t="b">
        <v>0</v>
      </c>
      <c r="R945" t="b">
        <v>0</v>
      </c>
      <c r="S945" t="s">
        <v>17</v>
      </c>
      <c r="T945" t="s">
        <v>2033</v>
      </c>
      <c r="U945" t="s">
        <v>2034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7"/>
        <v>81</v>
      </c>
      <c r="G946" s="7">
        <f t="shared" si="58"/>
        <v>0.81420000000000003</v>
      </c>
      <c r="H946" t="s">
        <v>14</v>
      </c>
      <c r="I946">
        <v>263</v>
      </c>
      <c r="K946" t="s">
        <v>26</v>
      </c>
      <c r="L946" t="s">
        <v>27</v>
      </c>
      <c r="M946">
        <v>1486706400</v>
      </c>
      <c r="N946" s="8">
        <f t="shared" si="59"/>
        <v>42776.25</v>
      </c>
      <c r="O946">
        <v>1488348000</v>
      </c>
      <c r="P946" s="8">
        <f t="shared" si="60"/>
        <v>42795.25</v>
      </c>
      <c r="Q946" t="b">
        <v>0</v>
      </c>
      <c r="R946" t="b">
        <v>0</v>
      </c>
      <c r="S946" t="s">
        <v>122</v>
      </c>
      <c r="T946" t="s">
        <v>2054</v>
      </c>
      <c r="U946" t="s">
        <v>2055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7"/>
        <v>32</v>
      </c>
      <c r="G947" s="7">
        <f t="shared" si="58"/>
        <v>0.32444767441860467</v>
      </c>
      <c r="H947" t="s">
        <v>14</v>
      </c>
      <c r="I947">
        <v>1691</v>
      </c>
      <c r="K947" t="s">
        <v>21</v>
      </c>
      <c r="L947" t="s">
        <v>22</v>
      </c>
      <c r="M947">
        <v>1333602000</v>
      </c>
      <c r="N947" s="8">
        <f t="shared" si="59"/>
        <v>41004.208333333336</v>
      </c>
      <c r="O947">
        <v>1334898000</v>
      </c>
      <c r="P947" s="8">
        <f t="shared" si="60"/>
        <v>41019.208333333336</v>
      </c>
      <c r="Q947" t="b">
        <v>1</v>
      </c>
      <c r="R947" t="b">
        <v>0</v>
      </c>
      <c r="S947" t="s">
        <v>122</v>
      </c>
      <c r="T947" t="s">
        <v>2054</v>
      </c>
      <c r="U947" t="s">
        <v>2055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7"/>
        <v>9</v>
      </c>
      <c r="G948" s="7">
        <f t="shared" si="58"/>
        <v>9.9141184124918666E-2</v>
      </c>
      <c r="H948" t="s">
        <v>14</v>
      </c>
      <c r="I948">
        <v>181</v>
      </c>
      <c r="K948" t="s">
        <v>21</v>
      </c>
      <c r="L948" t="s">
        <v>22</v>
      </c>
      <c r="M948">
        <v>1308200400</v>
      </c>
      <c r="N948" s="8">
        <f t="shared" si="59"/>
        <v>40710.208333333336</v>
      </c>
      <c r="O948">
        <v>1308373200</v>
      </c>
      <c r="P948" s="8">
        <f t="shared" si="60"/>
        <v>40712.208333333336</v>
      </c>
      <c r="Q948" t="b">
        <v>0</v>
      </c>
      <c r="R948" t="b">
        <v>0</v>
      </c>
      <c r="S948" t="s">
        <v>33</v>
      </c>
      <c r="T948" t="s">
        <v>2039</v>
      </c>
      <c r="U948" t="s">
        <v>2040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7"/>
        <v>26</v>
      </c>
      <c r="G949" s="7">
        <f t="shared" si="58"/>
        <v>0.26694444444444443</v>
      </c>
      <c r="H949" t="s">
        <v>14</v>
      </c>
      <c r="I949">
        <v>13</v>
      </c>
      <c r="K949" t="s">
        <v>21</v>
      </c>
      <c r="L949" t="s">
        <v>22</v>
      </c>
      <c r="M949">
        <v>1411707600</v>
      </c>
      <c r="N949" s="8">
        <f t="shared" si="59"/>
        <v>41908.208333333336</v>
      </c>
      <c r="O949">
        <v>1412312400</v>
      </c>
      <c r="P949" s="8">
        <f t="shared" si="60"/>
        <v>41915.208333333336</v>
      </c>
      <c r="Q949" t="b">
        <v>0</v>
      </c>
      <c r="R949" t="b">
        <v>0</v>
      </c>
      <c r="S949" t="s">
        <v>33</v>
      </c>
      <c r="T949" t="s">
        <v>2039</v>
      </c>
      <c r="U949" t="s">
        <v>2040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7"/>
        <v>62</v>
      </c>
      <c r="G950" s="7">
        <f t="shared" si="58"/>
        <v>0.62957446808510642</v>
      </c>
      <c r="H950" t="s">
        <v>74</v>
      </c>
      <c r="I950">
        <v>160</v>
      </c>
      <c r="K950" t="s">
        <v>21</v>
      </c>
      <c r="L950" t="s">
        <v>22</v>
      </c>
      <c r="M950">
        <v>1418364000</v>
      </c>
      <c r="N950" s="8">
        <f t="shared" si="59"/>
        <v>41985.25</v>
      </c>
      <c r="O950">
        <v>1419228000</v>
      </c>
      <c r="P950" s="8">
        <f t="shared" si="60"/>
        <v>41995.25</v>
      </c>
      <c r="Q950" t="b">
        <v>1</v>
      </c>
      <c r="R950" t="b">
        <v>1</v>
      </c>
      <c r="S950" t="s">
        <v>42</v>
      </c>
      <c r="T950" t="s">
        <v>2041</v>
      </c>
      <c r="U950" t="s">
        <v>2042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7"/>
        <v>161</v>
      </c>
      <c r="G951" s="7">
        <f t="shared" si="58"/>
        <v>1.6135593220338984</v>
      </c>
      <c r="H951" t="s">
        <v>20</v>
      </c>
      <c r="I951">
        <v>203</v>
      </c>
      <c r="K951" t="s">
        <v>21</v>
      </c>
      <c r="L951" t="s">
        <v>22</v>
      </c>
      <c r="M951">
        <v>1429333200</v>
      </c>
      <c r="N951" s="8">
        <f t="shared" si="59"/>
        <v>42112.208333333328</v>
      </c>
      <c r="O951">
        <v>1430974800</v>
      </c>
      <c r="P951" s="8">
        <f t="shared" si="60"/>
        <v>42131.208333333328</v>
      </c>
      <c r="Q951" t="b">
        <v>0</v>
      </c>
      <c r="R951" t="b">
        <v>0</v>
      </c>
      <c r="S951" t="s">
        <v>28</v>
      </c>
      <c r="T951" t="s">
        <v>2037</v>
      </c>
      <c r="U951" t="s">
        <v>2038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7"/>
        <v>5</v>
      </c>
      <c r="G952" s="7">
        <f t="shared" si="58"/>
        <v>0.05</v>
      </c>
      <c r="H952" t="s">
        <v>14</v>
      </c>
      <c r="I952">
        <v>1</v>
      </c>
      <c r="K952" t="s">
        <v>21</v>
      </c>
      <c r="L952" t="s">
        <v>22</v>
      </c>
      <c r="M952">
        <v>1555390800</v>
      </c>
      <c r="N952" s="8">
        <f t="shared" si="59"/>
        <v>43571.208333333328</v>
      </c>
      <c r="O952">
        <v>1555822800</v>
      </c>
      <c r="P952" s="8">
        <f t="shared" si="60"/>
        <v>43576.208333333328</v>
      </c>
      <c r="Q952" t="b">
        <v>0</v>
      </c>
      <c r="R952" t="b">
        <v>1</v>
      </c>
      <c r="S952" t="s">
        <v>33</v>
      </c>
      <c r="T952" t="s">
        <v>2039</v>
      </c>
      <c r="U952" t="s">
        <v>2040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7"/>
        <v>1096</v>
      </c>
      <c r="G953" s="7">
        <f t="shared" si="58"/>
        <v>10.969379310344827</v>
      </c>
      <c r="H953" t="s">
        <v>20</v>
      </c>
      <c r="I953">
        <v>1559</v>
      </c>
      <c r="K953" t="s">
        <v>21</v>
      </c>
      <c r="L953" t="s">
        <v>22</v>
      </c>
      <c r="M953">
        <v>1482732000</v>
      </c>
      <c r="N953" s="8">
        <f t="shared" si="59"/>
        <v>42730.25</v>
      </c>
      <c r="O953">
        <v>1482818400</v>
      </c>
      <c r="P953" s="8">
        <f t="shared" si="60"/>
        <v>42731.25</v>
      </c>
      <c r="Q953" t="b">
        <v>0</v>
      </c>
      <c r="R953" t="b">
        <v>1</v>
      </c>
      <c r="S953" t="s">
        <v>23</v>
      </c>
      <c r="T953" t="s">
        <v>2035</v>
      </c>
      <c r="U953" t="s">
        <v>2036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7"/>
        <v>70</v>
      </c>
      <c r="G954" s="7">
        <f t="shared" si="58"/>
        <v>0.70094158075601376</v>
      </c>
      <c r="H954" t="s">
        <v>74</v>
      </c>
      <c r="I954">
        <v>2266</v>
      </c>
      <c r="K954" t="s">
        <v>21</v>
      </c>
      <c r="L954" t="s">
        <v>22</v>
      </c>
      <c r="M954">
        <v>1470718800</v>
      </c>
      <c r="N954" s="8">
        <f t="shared" si="59"/>
        <v>42591.208333333328</v>
      </c>
      <c r="O954">
        <v>1471928400</v>
      </c>
      <c r="P954" s="8">
        <f t="shared" si="60"/>
        <v>42605.208333333328</v>
      </c>
      <c r="Q954" t="b">
        <v>0</v>
      </c>
      <c r="R954" t="b">
        <v>0</v>
      </c>
      <c r="S954" t="s">
        <v>42</v>
      </c>
      <c r="T954" t="s">
        <v>2041</v>
      </c>
      <c r="U954" t="s">
        <v>2042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7"/>
        <v>60</v>
      </c>
      <c r="G955" s="7">
        <f t="shared" si="58"/>
        <v>0.6</v>
      </c>
      <c r="H955" t="s">
        <v>14</v>
      </c>
      <c r="I955">
        <v>21</v>
      </c>
      <c r="K955" t="s">
        <v>21</v>
      </c>
      <c r="L955" t="s">
        <v>22</v>
      </c>
      <c r="M955">
        <v>1450591200</v>
      </c>
      <c r="N955" s="8">
        <f t="shared" si="59"/>
        <v>42358.25</v>
      </c>
      <c r="O955">
        <v>1453701600</v>
      </c>
      <c r="P955" s="8">
        <f t="shared" si="60"/>
        <v>42394.25</v>
      </c>
      <c r="Q955" t="b">
        <v>0</v>
      </c>
      <c r="R955" t="b">
        <v>1</v>
      </c>
      <c r="S955" t="s">
        <v>474</v>
      </c>
      <c r="T955" t="s">
        <v>2041</v>
      </c>
      <c r="U955" t="s">
        <v>2063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7"/>
        <v>367</v>
      </c>
      <c r="G956" s="7">
        <f t="shared" si="58"/>
        <v>3.6709859154929578</v>
      </c>
      <c r="H956" t="s">
        <v>20</v>
      </c>
      <c r="I956">
        <v>1548</v>
      </c>
      <c r="K956" t="s">
        <v>26</v>
      </c>
      <c r="L956" t="s">
        <v>27</v>
      </c>
      <c r="M956">
        <v>1348290000</v>
      </c>
      <c r="N956" s="8">
        <f t="shared" si="59"/>
        <v>41174.208333333336</v>
      </c>
      <c r="O956">
        <v>1350363600</v>
      </c>
      <c r="P956" s="8">
        <f t="shared" si="60"/>
        <v>41198.208333333336</v>
      </c>
      <c r="Q956" t="b">
        <v>0</v>
      </c>
      <c r="R956" t="b">
        <v>0</v>
      </c>
      <c r="S956" t="s">
        <v>28</v>
      </c>
      <c r="T956" t="s">
        <v>2037</v>
      </c>
      <c r="U956" t="s">
        <v>2038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7"/>
        <v>1109</v>
      </c>
      <c r="G957" s="7">
        <f t="shared" si="58"/>
        <v>11.09</v>
      </c>
      <c r="H957" t="s">
        <v>20</v>
      </c>
      <c r="I957">
        <v>80</v>
      </c>
      <c r="K957" t="s">
        <v>21</v>
      </c>
      <c r="L957" t="s">
        <v>22</v>
      </c>
      <c r="M957">
        <v>1353823200</v>
      </c>
      <c r="N957" s="8">
        <f t="shared" si="59"/>
        <v>41238.25</v>
      </c>
      <c r="O957">
        <v>1353996000</v>
      </c>
      <c r="P957" s="8">
        <f t="shared" si="60"/>
        <v>41240.25</v>
      </c>
      <c r="Q957" t="b">
        <v>0</v>
      </c>
      <c r="R957" t="b">
        <v>0</v>
      </c>
      <c r="S957" t="s">
        <v>33</v>
      </c>
      <c r="T957" t="s">
        <v>2039</v>
      </c>
      <c r="U957" t="s">
        <v>2040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7"/>
        <v>19</v>
      </c>
      <c r="G958" s="7">
        <f t="shared" si="58"/>
        <v>0.19028784648187633</v>
      </c>
      <c r="H958" t="s">
        <v>14</v>
      </c>
      <c r="I958">
        <v>830</v>
      </c>
      <c r="K958" t="s">
        <v>21</v>
      </c>
      <c r="L958" t="s">
        <v>22</v>
      </c>
      <c r="M958">
        <v>1450764000</v>
      </c>
      <c r="N958" s="8">
        <f t="shared" si="59"/>
        <v>42360.25</v>
      </c>
      <c r="O958">
        <v>1451109600</v>
      </c>
      <c r="P958" s="8">
        <f t="shared" si="60"/>
        <v>42364.25</v>
      </c>
      <c r="Q958" t="b">
        <v>0</v>
      </c>
      <c r="R958" t="b">
        <v>0</v>
      </c>
      <c r="S958" t="s">
        <v>474</v>
      </c>
      <c r="T958" t="s">
        <v>2041</v>
      </c>
      <c r="U958" t="s">
        <v>2063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7"/>
        <v>126</v>
      </c>
      <c r="G959" s="7">
        <f t="shared" si="58"/>
        <v>1.2687755102040816</v>
      </c>
      <c r="H959" t="s">
        <v>20</v>
      </c>
      <c r="I959">
        <v>131</v>
      </c>
      <c r="K959" t="s">
        <v>21</v>
      </c>
      <c r="L959" t="s">
        <v>22</v>
      </c>
      <c r="M959">
        <v>1329372000</v>
      </c>
      <c r="N959" s="8">
        <f t="shared" si="59"/>
        <v>40955.25</v>
      </c>
      <c r="O959">
        <v>1329631200</v>
      </c>
      <c r="P959" s="8">
        <f t="shared" si="60"/>
        <v>40958.25</v>
      </c>
      <c r="Q959" t="b">
        <v>0</v>
      </c>
      <c r="R959" t="b">
        <v>0</v>
      </c>
      <c r="S959" t="s">
        <v>33</v>
      </c>
      <c r="T959" t="s">
        <v>2039</v>
      </c>
      <c r="U959" t="s">
        <v>2040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7"/>
        <v>734</v>
      </c>
      <c r="G960" s="7">
        <f t="shared" si="58"/>
        <v>7.3463636363636367</v>
      </c>
      <c r="H960" t="s">
        <v>20</v>
      </c>
      <c r="I960">
        <v>112</v>
      </c>
      <c r="K960" t="s">
        <v>21</v>
      </c>
      <c r="L960" t="s">
        <v>22</v>
      </c>
      <c r="M960">
        <v>1277096400</v>
      </c>
      <c r="N960" s="8">
        <f t="shared" si="59"/>
        <v>40350.208333333336</v>
      </c>
      <c r="O960">
        <v>1278997200</v>
      </c>
      <c r="P960" s="8">
        <f t="shared" si="60"/>
        <v>40372.208333333336</v>
      </c>
      <c r="Q960" t="b">
        <v>0</v>
      </c>
      <c r="R960" t="b">
        <v>0</v>
      </c>
      <c r="S960" t="s">
        <v>71</v>
      </c>
      <c r="T960" t="s">
        <v>2041</v>
      </c>
      <c r="U960" t="s">
        <v>2049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7"/>
        <v>4</v>
      </c>
      <c r="G961" s="7">
        <f t="shared" si="58"/>
        <v>4.5731034482758622E-2</v>
      </c>
      <c r="H961" t="s">
        <v>14</v>
      </c>
      <c r="I961">
        <v>130</v>
      </c>
      <c r="K961" t="s">
        <v>21</v>
      </c>
      <c r="L961" t="s">
        <v>22</v>
      </c>
      <c r="M961">
        <v>1277701200</v>
      </c>
      <c r="N961" s="8">
        <f t="shared" si="59"/>
        <v>40357.208333333336</v>
      </c>
      <c r="O961">
        <v>1280120400</v>
      </c>
      <c r="P961" s="8">
        <f t="shared" si="60"/>
        <v>40385.208333333336</v>
      </c>
      <c r="Q961" t="b">
        <v>0</v>
      </c>
      <c r="R961" t="b">
        <v>0</v>
      </c>
      <c r="S961" t="s">
        <v>206</v>
      </c>
      <c r="T961" t="s">
        <v>2047</v>
      </c>
      <c r="U961" t="s">
        <v>2059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ref="F962:F1001" si="61">INT(G962*100)</f>
        <v>85</v>
      </c>
      <c r="G962" s="7">
        <f t="shared" si="58"/>
        <v>0.85054545454545449</v>
      </c>
      <c r="H962" t="s">
        <v>14</v>
      </c>
      <c r="I962">
        <v>55</v>
      </c>
      <c r="K962" t="s">
        <v>21</v>
      </c>
      <c r="L962" t="s">
        <v>22</v>
      </c>
      <c r="M962">
        <v>1454911200</v>
      </c>
      <c r="N962" s="8">
        <f t="shared" si="59"/>
        <v>42408.25</v>
      </c>
      <c r="O962">
        <v>1458104400</v>
      </c>
      <c r="P962" s="8">
        <f t="shared" si="60"/>
        <v>42445.208333333328</v>
      </c>
      <c r="Q962" t="b">
        <v>0</v>
      </c>
      <c r="R962" t="b">
        <v>0</v>
      </c>
      <c r="S962" t="s">
        <v>28</v>
      </c>
      <c r="T962" t="s">
        <v>2037</v>
      </c>
      <c r="U962" t="s">
        <v>2038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61"/>
        <v>119</v>
      </c>
      <c r="G963" s="7">
        <f t="shared" ref="G963:G1001" si="62">E963/D963</f>
        <v>1.1929824561403508</v>
      </c>
      <c r="H963" t="s">
        <v>20</v>
      </c>
      <c r="I963">
        <v>155</v>
      </c>
      <c r="K963" t="s">
        <v>21</v>
      </c>
      <c r="L963" t="s">
        <v>22</v>
      </c>
      <c r="M963">
        <v>1297922400</v>
      </c>
      <c r="N963" s="8">
        <f t="shared" ref="N963:N1001" si="63">(((M963/60)/60)/24)+DATE(1970,1,1)</f>
        <v>40591.25</v>
      </c>
      <c r="O963">
        <v>1298268000</v>
      </c>
      <c r="P963" s="8">
        <f t="shared" ref="P963:P1001" si="64">(((O963/60)/60)/24+DATE(1970,1,1))</f>
        <v>40595.25</v>
      </c>
      <c r="Q963" t="b">
        <v>0</v>
      </c>
      <c r="R963" t="b">
        <v>0</v>
      </c>
      <c r="S963" t="s">
        <v>206</v>
      </c>
      <c r="T963" t="s">
        <v>2047</v>
      </c>
      <c r="U963" t="s">
        <v>2059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1"/>
        <v>296</v>
      </c>
      <c r="G964" s="7">
        <f t="shared" si="62"/>
        <v>2.9602777777777778</v>
      </c>
      <c r="H964" t="s">
        <v>20</v>
      </c>
      <c r="I964">
        <v>266</v>
      </c>
      <c r="K964" t="s">
        <v>21</v>
      </c>
      <c r="L964" t="s">
        <v>22</v>
      </c>
      <c r="M964">
        <v>1384408800</v>
      </c>
      <c r="N964" s="8">
        <f t="shared" si="63"/>
        <v>41592.25</v>
      </c>
      <c r="O964">
        <v>1386223200</v>
      </c>
      <c r="P964" s="8">
        <f t="shared" si="64"/>
        <v>41613.25</v>
      </c>
      <c r="Q964" t="b">
        <v>0</v>
      </c>
      <c r="R964" t="b">
        <v>0</v>
      </c>
      <c r="S964" t="s">
        <v>17</v>
      </c>
      <c r="T964" t="s">
        <v>2033</v>
      </c>
      <c r="U964" t="s">
        <v>2034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1"/>
        <v>84</v>
      </c>
      <c r="G965" s="7">
        <f t="shared" si="62"/>
        <v>0.84694915254237291</v>
      </c>
      <c r="H965" t="s">
        <v>14</v>
      </c>
      <c r="I965">
        <v>114</v>
      </c>
      <c r="K965" t="s">
        <v>107</v>
      </c>
      <c r="L965" t="s">
        <v>108</v>
      </c>
      <c r="M965">
        <v>1299304800</v>
      </c>
      <c r="N965" s="8">
        <f t="shared" si="63"/>
        <v>40607.25</v>
      </c>
      <c r="O965">
        <v>1299823200</v>
      </c>
      <c r="P965" s="8">
        <f t="shared" si="64"/>
        <v>40613.25</v>
      </c>
      <c r="Q965" t="b">
        <v>0</v>
      </c>
      <c r="R965" t="b">
        <v>1</v>
      </c>
      <c r="S965" t="s">
        <v>122</v>
      </c>
      <c r="T965" t="s">
        <v>2054</v>
      </c>
      <c r="U965" t="s">
        <v>2055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1"/>
        <v>355</v>
      </c>
      <c r="G966" s="7">
        <f t="shared" si="62"/>
        <v>3.5578378378378379</v>
      </c>
      <c r="H966" t="s">
        <v>20</v>
      </c>
      <c r="I966">
        <v>155</v>
      </c>
      <c r="K966" t="s">
        <v>21</v>
      </c>
      <c r="L966" t="s">
        <v>22</v>
      </c>
      <c r="M966">
        <v>1431320400</v>
      </c>
      <c r="N966" s="8">
        <f t="shared" si="63"/>
        <v>42135.208333333328</v>
      </c>
      <c r="O966">
        <v>1431752400</v>
      </c>
      <c r="P966" s="8">
        <f t="shared" si="64"/>
        <v>42140.208333333328</v>
      </c>
      <c r="Q966" t="b">
        <v>0</v>
      </c>
      <c r="R966" t="b">
        <v>0</v>
      </c>
      <c r="S966" t="s">
        <v>33</v>
      </c>
      <c r="T966" t="s">
        <v>2039</v>
      </c>
      <c r="U966" t="s">
        <v>2040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1"/>
        <v>386</v>
      </c>
      <c r="G967" s="7">
        <f t="shared" si="62"/>
        <v>3.8640909090909092</v>
      </c>
      <c r="H967" t="s">
        <v>20</v>
      </c>
      <c r="I967">
        <v>207</v>
      </c>
      <c r="K967" t="s">
        <v>40</v>
      </c>
      <c r="L967" t="s">
        <v>41</v>
      </c>
      <c r="M967">
        <v>1264399200</v>
      </c>
      <c r="N967" s="8">
        <f t="shared" si="63"/>
        <v>40203.25</v>
      </c>
      <c r="O967">
        <v>1267855200</v>
      </c>
      <c r="P967" s="8">
        <f t="shared" si="64"/>
        <v>40243.25</v>
      </c>
      <c r="Q967" t="b">
        <v>0</v>
      </c>
      <c r="R967" t="b">
        <v>0</v>
      </c>
      <c r="S967" t="s">
        <v>23</v>
      </c>
      <c r="T967" t="s">
        <v>2035</v>
      </c>
      <c r="U967" t="s">
        <v>2036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1"/>
        <v>792</v>
      </c>
      <c r="G968" s="7">
        <f t="shared" si="62"/>
        <v>7.9223529411764702</v>
      </c>
      <c r="H968" t="s">
        <v>20</v>
      </c>
      <c r="I968">
        <v>245</v>
      </c>
      <c r="K968" t="s">
        <v>21</v>
      </c>
      <c r="L968" t="s">
        <v>22</v>
      </c>
      <c r="M968">
        <v>1497502800</v>
      </c>
      <c r="N968" s="8">
        <f t="shared" si="63"/>
        <v>42901.208333333328</v>
      </c>
      <c r="O968">
        <v>1497675600</v>
      </c>
      <c r="P968" s="8">
        <f t="shared" si="64"/>
        <v>42903.208333333328</v>
      </c>
      <c r="Q968" t="b">
        <v>0</v>
      </c>
      <c r="R968" t="b">
        <v>0</v>
      </c>
      <c r="S968" t="s">
        <v>33</v>
      </c>
      <c r="T968" t="s">
        <v>2039</v>
      </c>
      <c r="U968" t="s">
        <v>2040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1"/>
        <v>137</v>
      </c>
      <c r="G969" s="7">
        <f t="shared" si="62"/>
        <v>1.3703393665158372</v>
      </c>
      <c r="H969" t="s">
        <v>20</v>
      </c>
      <c r="I969">
        <v>1573</v>
      </c>
      <c r="K969" t="s">
        <v>21</v>
      </c>
      <c r="L969" t="s">
        <v>22</v>
      </c>
      <c r="M969">
        <v>1333688400</v>
      </c>
      <c r="N969" s="8">
        <f t="shared" si="63"/>
        <v>41005.208333333336</v>
      </c>
      <c r="O969">
        <v>1336885200</v>
      </c>
      <c r="P969" s="8">
        <f t="shared" si="64"/>
        <v>41042.208333333336</v>
      </c>
      <c r="Q969" t="b">
        <v>0</v>
      </c>
      <c r="R969" t="b">
        <v>0</v>
      </c>
      <c r="S969" t="s">
        <v>319</v>
      </c>
      <c r="T969" t="s">
        <v>2035</v>
      </c>
      <c r="U969" t="s">
        <v>2062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1"/>
        <v>338</v>
      </c>
      <c r="G970" s="7">
        <f t="shared" si="62"/>
        <v>3.3820833333333336</v>
      </c>
      <c r="H970" t="s">
        <v>20</v>
      </c>
      <c r="I970">
        <v>114</v>
      </c>
      <c r="K970" t="s">
        <v>21</v>
      </c>
      <c r="L970" t="s">
        <v>22</v>
      </c>
      <c r="M970">
        <v>1293861600</v>
      </c>
      <c r="N970" s="8">
        <f t="shared" si="63"/>
        <v>40544.25</v>
      </c>
      <c r="O970">
        <v>1295157600</v>
      </c>
      <c r="P970" s="8">
        <f t="shared" si="64"/>
        <v>40559.25</v>
      </c>
      <c r="Q970" t="b">
        <v>0</v>
      </c>
      <c r="R970" t="b">
        <v>0</v>
      </c>
      <c r="S970" t="s">
        <v>17</v>
      </c>
      <c r="T970" t="s">
        <v>2033</v>
      </c>
      <c r="U970" t="s">
        <v>2034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1"/>
        <v>108</v>
      </c>
      <c r="G971" s="7">
        <f t="shared" si="62"/>
        <v>1.0822784810126582</v>
      </c>
      <c r="H971" t="s">
        <v>20</v>
      </c>
      <c r="I971">
        <v>93</v>
      </c>
      <c r="K971" t="s">
        <v>21</v>
      </c>
      <c r="L971" t="s">
        <v>22</v>
      </c>
      <c r="M971">
        <v>1576994400</v>
      </c>
      <c r="N971" s="8">
        <f t="shared" si="63"/>
        <v>43821.25</v>
      </c>
      <c r="O971">
        <v>1577599200</v>
      </c>
      <c r="P971" s="8">
        <f t="shared" si="64"/>
        <v>43828.25</v>
      </c>
      <c r="Q971" t="b">
        <v>0</v>
      </c>
      <c r="R971" t="b">
        <v>0</v>
      </c>
      <c r="S971" t="s">
        <v>33</v>
      </c>
      <c r="T971" t="s">
        <v>2039</v>
      </c>
      <c r="U971" t="s">
        <v>2040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1"/>
        <v>60</v>
      </c>
      <c r="G972" s="7">
        <f t="shared" si="62"/>
        <v>0.60757639620653314</v>
      </c>
      <c r="H972" t="s">
        <v>14</v>
      </c>
      <c r="I972">
        <v>594</v>
      </c>
      <c r="K972" t="s">
        <v>21</v>
      </c>
      <c r="L972" t="s">
        <v>22</v>
      </c>
      <c r="M972">
        <v>1304917200</v>
      </c>
      <c r="N972" s="8">
        <f t="shared" si="63"/>
        <v>40672.208333333336</v>
      </c>
      <c r="O972">
        <v>1305003600</v>
      </c>
      <c r="P972" s="8">
        <f t="shared" si="64"/>
        <v>40673.208333333336</v>
      </c>
      <c r="Q972" t="b">
        <v>0</v>
      </c>
      <c r="R972" t="b">
        <v>0</v>
      </c>
      <c r="S972" t="s">
        <v>33</v>
      </c>
      <c r="T972" t="s">
        <v>2039</v>
      </c>
      <c r="U972" t="s">
        <v>2040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1"/>
        <v>27</v>
      </c>
      <c r="G973" s="7">
        <f t="shared" si="62"/>
        <v>0.27725490196078434</v>
      </c>
      <c r="H973" t="s">
        <v>14</v>
      </c>
      <c r="I973">
        <v>24</v>
      </c>
      <c r="K973" t="s">
        <v>21</v>
      </c>
      <c r="L973" t="s">
        <v>22</v>
      </c>
      <c r="M973">
        <v>1381208400</v>
      </c>
      <c r="N973" s="8">
        <f t="shared" si="63"/>
        <v>41555.208333333336</v>
      </c>
      <c r="O973">
        <v>1381726800</v>
      </c>
      <c r="P973" s="8">
        <f t="shared" si="64"/>
        <v>41561.208333333336</v>
      </c>
      <c r="Q973" t="b">
        <v>0</v>
      </c>
      <c r="R973" t="b">
        <v>0</v>
      </c>
      <c r="S973" t="s">
        <v>269</v>
      </c>
      <c r="T973" t="s">
        <v>2041</v>
      </c>
      <c r="U973" t="s">
        <v>2060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1"/>
        <v>228</v>
      </c>
      <c r="G974" s="7">
        <f t="shared" si="62"/>
        <v>2.283934426229508</v>
      </c>
      <c r="H974" t="s">
        <v>20</v>
      </c>
      <c r="I974">
        <v>1681</v>
      </c>
      <c r="K974" t="s">
        <v>21</v>
      </c>
      <c r="L974" t="s">
        <v>22</v>
      </c>
      <c r="M974">
        <v>1401685200</v>
      </c>
      <c r="N974" s="8">
        <f t="shared" si="63"/>
        <v>41792.208333333336</v>
      </c>
      <c r="O974">
        <v>1402462800</v>
      </c>
      <c r="P974" s="8">
        <f t="shared" si="64"/>
        <v>41801.208333333336</v>
      </c>
      <c r="Q974" t="b">
        <v>0</v>
      </c>
      <c r="R974" t="b">
        <v>1</v>
      </c>
      <c r="S974" t="s">
        <v>28</v>
      </c>
      <c r="T974" t="s">
        <v>2037</v>
      </c>
      <c r="U974" t="s">
        <v>2038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1"/>
        <v>21</v>
      </c>
      <c r="G975" s="7">
        <f t="shared" si="62"/>
        <v>0.21615194054500414</v>
      </c>
      <c r="H975" t="s">
        <v>14</v>
      </c>
      <c r="I975">
        <v>252</v>
      </c>
      <c r="K975" t="s">
        <v>21</v>
      </c>
      <c r="L975" t="s">
        <v>22</v>
      </c>
      <c r="M975">
        <v>1291960800</v>
      </c>
      <c r="N975" s="8">
        <f t="shared" si="63"/>
        <v>40522.25</v>
      </c>
      <c r="O975">
        <v>1292133600</v>
      </c>
      <c r="P975" s="8">
        <f t="shared" si="64"/>
        <v>40524.25</v>
      </c>
      <c r="Q975" t="b">
        <v>0</v>
      </c>
      <c r="R975" t="b">
        <v>1</v>
      </c>
      <c r="S975" t="s">
        <v>33</v>
      </c>
      <c r="T975" t="s">
        <v>2039</v>
      </c>
      <c r="U975" t="s">
        <v>2040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1"/>
        <v>373</v>
      </c>
      <c r="G976" s="7">
        <f t="shared" si="62"/>
        <v>3.73875</v>
      </c>
      <c r="H976" t="s">
        <v>20</v>
      </c>
      <c r="I976">
        <v>32</v>
      </c>
      <c r="K976" t="s">
        <v>21</v>
      </c>
      <c r="L976" t="s">
        <v>22</v>
      </c>
      <c r="M976">
        <v>1368853200</v>
      </c>
      <c r="N976" s="8">
        <f t="shared" si="63"/>
        <v>41412.208333333336</v>
      </c>
      <c r="O976">
        <v>1368939600</v>
      </c>
      <c r="P976" s="8">
        <f t="shared" si="64"/>
        <v>41413.208333333336</v>
      </c>
      <c r="Q976" t="b">
        <v>0</v>
      </c>
      <c r="R976" t="b">
        <v>0</v>
      </c>
      <c r="S976" t="s">
        <v>60</v>
      </c>
      <c r="T976" t="s">
        <v>2035</v>
      </c>
      <c r="U976" t="s">
        <v>2045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1"/>
        <v>154</v>
      </c>
      <c r="G977" s="7">
        <f t="shared" si="62"/>
        <v>1.5492592592592593</v>
      </c>
      <c r="H977" t="s">
        <v>20</v>
      </c>
      <c r="I977">
        <v>135</v>
      </c>
      <c r="K977" t="s">
        <v>21</v>
      </c>
      <c r="L977" t="s">
        <v>22</v>
      </c>
      <c r="M977">
        <v>1448776800</v>
      </c>
      <c r="N977" s="8">
        <f t="shared" si="63"/>
        <v>42337.25</v>
      </c>
      <c r="O977">
        <v>1452146400</v>
      </c>
      <c r="P977" s="8">
        <f t="shared" si="64"/>
        <v>42376.25</v>
      </c>
      <c r="Q977" t="b">
        <v>0</v>
      </c>
      <c r="R977" t="b">
        <v>1</v>
      </c>
      <c r="S977" t="s">
        <v>33</v>
      </c>
      <c r="T977" t="s">
        <v>2039</v>
      </c>
      <c r="U977" t="s">
        <v>2040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1"/>
        <v>322</v>
      </c>
      <c r="G978" s="7">
        <f t="shared" si="62"/>
        <v>3.2214999999999998</v>
      </c>
      <c r="H978" t="s">
        <v>20</v>
      </c>
      <c r="I978">
        <v>140</v>
      </c>
      <c r="K978" t="s">
        <v>21</v>
      </c>
      <c r="L978" t="s">
        <v>22</v>
      </c>
      <c r="M978">
        <v>1296194400</v>
      </c>
      <c r="N978" s="8">
        <f t="shared" si="63"/>
        <v>40571.25</v>
      </c>
      <c r="O978">
        <v>1296712800</v>
      </c>
      <c r="P978" s="8">
        <f t="shared" si="64"/>
        <v>40577.25</v>
      </c>
      <c r="Q978" t="b">
        <v>0</v>
      </c>
      <c r="R978" t="b">
        <v>1</v>
      </c>
      <c r="S978" t="s">
        <v>33</v>
      </c>
      <c r="T978" t="s">
        <v>2039</v>
      </c>
      <c r="U978" t="s">
        <v>2040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1"/>
        <v>73</v>
      </c>
      <c r="G979" s="7">
        <f t="shared" si="62"/>
        <v>0.73957142857142855</v>
      </c>
      <c r="H979" t="s">
        <v>14</v>
      </c>
      <c r="I979">
        <v>67</v>
      </c>
      <c r="K979" t="s">
        <v>21</v>
      </c>
      <c r="L979" t="s">
        <v>22</v>
      </c>
      <c r="M979">
        <v>1517983200</v>
      </c>
      <c r="N979" s="8">
        <f t="shared" si="63"/>
        <v>43138.25</v>
      </c>
      <c r="O979">
        <v>1520748000</v>
      </c>
      <c r="P979" s="8">
        <f t="shared" si="64"/>
        <v>43170.25</v>
      </c>
      <c r="Q979" t="b">
        <v>0</v>
      </c>
      <c r="R979" t="b">
        <v>0</v>
      </c>
      <c r="S979" t="s">
        <v>17</v>
      </c>
      <c r="T979" t="s">
        <v>2033</v>
      </c>
      <c r="U979" t="s">
        <v>2034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1"/>
        <v>864</v>
      </c>
      <c r="G980" s="7">
        <f t="shared" si="62"/>
        <v>8.641</v>
      </c>
      <c r="H980" t="s">
        <v>20</v>
      </c>
      <c r="I980">
        <v>92</v>
      </c>
      <c r="K980" t="s">
        <v>21</v>
      </c>
      <c r="L980" t="s">
        <v>22</v>
      </c>
      <c r="M980">
        <v>1478930400</v>
      </c>
      <c r="N980" s="8">
        <f t="shared" si="63"/>
        <v>42686.25</v>
      </c>
      <c r="O980">
        <v>1480831200</v>
      </c>
      <c r="P980" s="8">
        <f t="shared" si="64"/>
        <v>42708.25</v>
      </c>
      <c r="Q980" t="b">
        <v>0</v>
      </c>
      <c r="R980" t="b">
        <v>0</v>
      </c>
      <c r="S980" t="s">
        <v>89</v>
      </c>
      <c r="T980" t="s">
        <v>2050</v>
      </c>
      <c r="U980" t="s">
        <v>2051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1"/>
        <v>143</v>
      </c>
      <c r="G981" s="7">
        <f t="shared" si="62"/>
        <v>1.432624584717608</v>
      </c>
      <c r="H981" t="s">
        <v>20</v>
      </c>
      <c r="I981">
        <v>1015</v>
      </c>
      <c r="K981" t="s">
        <v>40</v>
      </c>
      <c r="L981" t="s">
        <v>41</v>
      </c>
      <c r="M981">
        <v>1426395600</v>
      </c>
      <c r="N981" s="8">
        <f t="shared" si="63"/>
        <v>42078.208333333328</v>
      </c>
      <c r="O981">
        <v>1426914000</v>
      </c>
      <c r="P981" s="8">
        <f t="shared" si="64"/>
        <v>42084.208333333328</v>
      </c>
      <c r="Q981" t="b">
        <v>0</v>
      </c>
      <c r="R981" t="b">
        <v>0</v>
      </c>
      <c r="S981" t="s">
        <v>33</v>
      </c>
      <c r="T981" t="s">
        <v>2039</v>
      </c>
      <c r="U981" t="s">
        <v>2040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1"/>
        <v>40</v>
      </c>
      <c r="G982" s="7">
        <f t="shared" si="62"/>
        <v>0.40281762295081969</v>
      </c>
      <c r="H982" t="s">
        <v>14</v>
      </c>
      <c r="I982">
        <v>742</v>
      </c>
      <c r="K982" t="s">
        <v>21</v>
      </c>
      <c r="L982" t="s">
        <v>22</v>
      </c>
      <c r="M982">
        <v>1446181200</v>
      </c>
      <c r="N982" s="8">
        <f t="shared" si="63"/>
        <v>42307.208333333328</v>
      </c>
      <c r="O982">
        <v>1446616800</v>
      </c>
      <c r="P982" s="8">
        <f t="shared" si="64"/>
        <v>42312.25</v>
      </c>
      <c r="Q982" t="b">
        <v>1</v>
      </c>
      <c r="R982" t="b">
        <v>0</v>
      </c>
      <c r="S982" t="s">
        <v>68</v>
      </c>
      <c r="T982" t="s">
        <v>2047</v>
      </c>
      <c r="U982" t="s">
        <v>2048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1"/>
        <v>178</v>
      </c>
      <c r="G983" s="7">
        <f t="shared" si="62"/>
        <v>1.7822388059701493</v>
      </c>
      <c r="H983" t="s">
        <v>20</v>
      </c>
      <c r="I983">
        <v>323</v>
      </c>
      <c r="K983" t="s">
        <v>21</v>
      </c>
      <c r="L983" t="s">
        <v>22</v>
      </c>
      <c r="M983">
        <v>1514181600</v>
      </c>
      <c r="N983" s="8">
        <f t="shared" si="63"/>
        <v>43094.25</v>
      </c>
      <c r="O983">
        <v>1517032800</v>
      </c>
      <c r="P983" s="8">
        <f t="shared" si="64"/>
        <v>43127.25</v>
      </c>
      <c r="Q983" t="b">
        <v>0</v>
      </c>
      <c r="R983" t="b">
        <v>0</v>
      </c>
      <c r="S983" t="s">
        <v>28</v>
      </c>
      <c r="T983" t="s">
        <v>2037</v>
      </c>
      <c r="U983" t="s">
        <v>2038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1"/>
        <v>84</v>
      </c>
      <c r="G984" s="7">
        <f t="shared" si="62"/>
        <v>0.84930555555555554</v>
      </c>
      <c r="H984" t="s">
        <v>14</v>
      </c>
      <c r="I984">
        <v>75</v>
      </c>
      <c r="K984" t="s">
        <v>21</v>
      </c>
      <c r="L984" t="s">
        <v>22</v>
      </c>
      <c r="M984">
        <v>1311051600</v>
      </c>
      <c r="N984" s="8">
        <f t="shared" si="63"/>
        <v>40743.208333333336</v>
      </c>
      <c r="O984">
        <v>1311224400</v>
      </c>
      <c r="P984" s="8">
        <f t="shared" si="64"/>
        <v>40745.208333333336</v>
      </c>
      <c r="Q984" t="b">
        <v>0</v>
      </c>
      <c r="R984" t="b">
        <v>1</v>
      </c>
      <c r="S984" t="s">
        <v>42</v>
      </c>
      <c r="T984" t="s">
        <v>2041</v>
      </c>
      <c r="U984" t="s">
        <v>2042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1"/>
        <v>145</v>
      </c>
      <c r="G985" s="7">
        <f t="shared" si="62"/>
        <v>1.4593648334624323</v>
      </c>
      <c r="H985" t="s">
        <v>20</v>
      </c>
      <c r="I985">
        <v>2326</v>
      </c>
      <c r="K985" t="s">
        <v>21</v>
      </c>
      <c r="L985" t="s">
        <v>22</v>
      </c>
      <c r="M985">
        <v>1564894800</v>
      </c>
      <c r="N985" s="8">
        <f t="shared" si="63"/>
        <v>43681.208333333328</v>
      </c>
      <c r="O985">
        <v>1566190800</v>
      </c>
      <c r="P985" s="8">
        <f t="shared" si="64"/>
        <v>43696.208333333328</v>
      </c>
      <c r="Q985" t="b">
        <v>0</v>
      </c>
      <c r="R985" t="b">
        <v>0</v>
      </c>
      <c r="S985" t="s">
        <v>42</v>
      </c>
      <c r="T985" t="s">
        <v>2041</v>
      </c>
      <c r="U985" t="s">
        <v>2042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1"/>
        <v>152</v>
      </c>
      <c r="G986" s="7">
        <f t="shared" si="62"/>
        <v>1.5246153846153847</v>
      </c>
      <c r="H986" t="s">
        <v>20</v>
      </c>
      <c r="I986">
        <v>381</v>
      </c>
      <c r="K986" t="s">
        <v>21</v>
      </c>
      <c r="L986" t="s">
        <v>22</v>
      </c>
      <c r="M986">
        <v>1567918800</v>
      </c>
      <c r="N986" s="8">
        <f t="shared" si="63"/>
        <v>43716.208333333328</v>
      </c>
      <c r="O986">
        <v>1570165200</v>
      </c>
      <c r="P986" s="8">
        <f t="shared" si="64"/>
        <v>43742.208333333328</v>
      </c>
      <c r="Q986" t="b">
        <v>0</v>
      </c>
      <c r="R986" t="b">
        <v>0</v>
      </c>
      <c r="S986" t="s">
        <v>33</v>
      </c>
      <c r="T986" t="s">
        <v>2039</v>
      </c>
      <c r="U986" t="s">
        <v>2040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1"/>
        <v>67</v>
      </c>
      <c r="G987" s="7">
        <f t="shared" si="62"/>
        <v>0.67129542790152408</v>
      </c>
      <c r="H987" t="s">
        <v>14</v>
      </c>
      <c r="I987">
        <v>4405</v>
      </c>
      <c r="K987" t="s">
        <v>21</v>
      </c>
      <c r="L987" t="s">
        <v>22</v>
      </c>
      <c r="M987">
        <v>1386309600</v>
      </c>
      <c r="N987" s="8">
        <f t="shared" si="63"/>
        <v>41614.25</v>
      </c>
      <c r="O987">
        <v>1388556000</v>
      </c>
      <c r="P987" s="8">
        <f t="shared" si="64"/>
        <v>41640.25</v>
      </c>
      <c r="Q987" t="b">
        <v>0</v>
      </c>
      <c r="R987" t="b">
        <v>1</v>
      </c>
      <c r="S987" t="s">
        <v>23</v>
      </c>
      <c r="T987" t="s">
        <v>2035</v>
      </c>
      <c r="U987" t="s">
        <v>2036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1"/>
        <v>40</v>
      </c>
      <c r="G988" s="7">
        <f t="shared" si="62"/>
        <v>0.40307692307692305</v>
      </c>
      <c r="H988" t="s">
        <v>14</v>
      </c>
      <c r="I988">
        <v>92</v>
      </c>
      <c r="K988" t="s">
        <v>21</v>
      </c>
      <c r="L988" t="s">
        <v>22</v>
      </c>
      <c r="M988">
        <v>1301979600</v>
      </c>
      <c r="N988" s="8">
        <f t="shared" si="63"/>
        <v>40638.208333333336</v>
      </c>
      <c r="O988">
        <v>1303189200</v>
      </c>
      <c r="P988" s="8">
        <f t="shared" si="64"/>
        <v>40652.208333333336</v>
      </c>
      <c r="Q988" t="b">
        <v>0</v>
      </c>
      <c r="R988" t="b">
        <v>0</v>
      </c>
      <c r="S988" t="s">
        <v>23</v>
      </c>
      <c r="T988" t="s">
        <v>2035</v>
      </c>
      <c r="U988" t="s">
        <v>2036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1"/>
        <v>216</v>
      </c>
      <c r="G989" s="7">
        <f t="shared" si="62"/>
        <v>2.1679032258064517</v>
      </c>
      <c r="H989" t="s">
        <v>20</v>
      </c>
      <c r="I989">
        <v>480</v>
      </c>
      <c r="K989" t="s">
        <v>21</v>
      </c>
      <c r="L989" t="s">
        <v>22</v>
      </c>
      <c r="M989">
        <v>1493269200</v>
      </c>
      <c r="N989" s="8">
        <f t="shared" si="63"/>
        <v>42852.208333333328</v>
      </c>
      <c r="O989">
        <v>1494478800</v>
      </c>
      <c r="P989" s="8">
        <f t="shared" si="64"/>
        <v>42866.208333333328</v>
      </c>
      <c r="Q989" t="b">
        <v>0</v>
      </c>
      <c r="R989" t="b">
        <v>0</v>
      </c>
      <c r="S989" t="s">
        <v>42</v>
      </c>
      <c r="T989" t="s">
        <v>2041</v>
      </c>
      <c r="U989" t="s">
        <v>2042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1"/>
        <v>52</v>
      </c>
      <c r="G990" s="7">
        <f t="shared" si="62"/>
        <v>0.52117021276595743</v>
      </c>
      <c r="H990" t="s">
        <v>14</v>
      </c>
      <c r="I990">
        <v>64</v>
      </c>
      <c r="K990" t="s">
        <v>21</v>
      </c>
      <c r="L990" t="s">
        <v>22</v>
      </c>
      <c r="M990">
        <v>1478930400</v>
      </c>
      <c r="N990" s="8">
        <f t="shared" si="63"/>
        <v>42686.25</v>
      </c>
      <c r="O990">
        <v>1480744800</v>
      </c>
      <c r="P990" s="8">
        <f t="shared" si="64"/>
        <v>42707.25</v>
      </c>
      <c r="Q990" t="b">
        <v>0</v>
      </c>
      <c r="R990" t="b">
        <v>0</v>
      </c>
      <c r="S990" t="s">
        <v>133</v>
      </c>
      <c r="T990" t="s">
        <v>2047</v>
      </c>
      <c r="U990" t="s">
        <v>2056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1"/>
        <v>499</v>
      </c>
      <c r="G991" s="7">
        <f t="shared" si="62"/>
        <v>4.9958333333333336</v>
      </c>
      <c r="H991" t="s">
        <v>20</v>
      </c>
      <c r="I991">
        <v>226</v>
      </c>
      <c r="K991" t="s">
        <v>21</v>
      </c>
      <c r="L991" t="s">
        <v>22</v>
      </c>
      <c r="M991">
        <v>1555390800</v>
      </c>
      <c r="N991" s="8">
        <f t="shared" si="63"/>
        <v>43571.208333333328</v>
      </c>
      <c r="O991">
        <v>1555822800</v>
      </c>
      <c r="P991" s="8">
        <f t="shared" si="64"/>
        <v>43576.208333333328</v>
      </c>
      <c r="Q991" t="b">
        <v>0</v>
      </c>
      <c r="R991" t="b">
        <v>0</v>
      </c>
      <c r="S991" t="s">
        <v>206</v>
      </c>
      <c r="T991" t="s">
        <v>2047</v>
      </c>
      <c r="U991" t="s">
        <v>2059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1"/>
        <v>87</v>
      </c>
      <c r="G992" s="7">
        <f t="shared" si="62"/>
        <v>0.87679487179487181</v>
      </c>
      <c r="H992" t="s">
        <v>14</v>
      </c>
      <c r="I992">
        <v>64</v>
      </c>
      <c r="K992" t="s">
        <v>21</v>
      </c>
      <c r="L992" t="s">
        <v>22</v>
      </c>
      <c r="M992">
        <v>1456984800</v>
      </c>
      <c r="N992" s="8">
        <f t="shared" si="63"/>
        <v>42432.25</v>
      </c>
      <c r="O992">
        <v>1458882000</v>
      </c>
      <c r="P992" s="8">
        <f t="shared" si="64"/>
        <v>42454.208333333328</v>
      </c>
      <c r="Q992" t="b">
        <v>0</v>
      </c>
      <c r="R992" t="b">
        <v>1</v>
      </c>
      <c r="S992" t="s">
        <v>53</v>
      </c>
      <c r="T992" t="s">
        <v>2041</v>
      </c>
      <c r="U992" t="s">
        <v>2044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1"/>
        <v>113</v>
      </c>
      <c r="G993" s="7">
        <f t="shared" si="62"/>
        <v>1.131734693877551</v>
      </c>
      <c r="H993" t="s">
        <v>20</v>
      </c>
      <c r="I993">
        <v>241</v>
      </c>
      <c r="K993" t="s">
        <v>21</v>
      </c>
      <c r="L993" t="s">
        <v>22</v>
      </c>
      <c r="M993">
        <v>1411621200</v>
      </c>
      <c r="N993" s="8">
        <f t="shared" si="63"/>
        <v>41907.208333333336</v>
      </c>
      <c r="O993">
        <v>1411966800</v>
      </c>
      <c r="P993" s="8">
        <f t="shared" si="64"/>
        <v>41911.208333333336</v>
      </c>
      <c r="Q993" t="b">
        <v>0</v>
      </c>
      <c r="R993" t="b">
        <v>1</v>
      </c>
      <c r="S993" t="s">
        <v>23</v>
      </c>
      <c r="T993" t="s">
        <v>2035</v>
      </c>
      <c r="U993" t="s">
        <v>2036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1"/>
        <v>426</v>
      </c>
      <c r="G994" s="7">
        <f t="shared" si="62"/>
        <v>4.2654838709677421</v>
      </c>
      <c r="H994" t="s">
        <v>20</v>
      </c>
      <c r="I994">
        <v>132</v>
      </c>
      <c r="K994" t="s">
        <v>21</v>
      </c>
      <c r="L994" t="s">
        <v>22</v>
      </c>
      <c r="M994">
        <v>1525669200</v>
      </c>
      <c r="N994" s="8">
        <f t="shared" si="63"/>
        <v>43227.208333333328</v>
      </c>
      <c r="O994">
        <v>1526878800</v>
      </c>
      <c r="P994" s="8">
        <f t="shared" si="64"/>
        <v>43241.208333333328</v>
      </c>
      <c r="Q994" t="b">
        <v>0</v>
      </c>
      <c r="R994" t="b">
        <v>1</v>
      </c>
      <c r="S994" t="s">
        <v>53</v>
      </c>
      <c r="T994" t="s">
        <v>2041</v>
      </c>
      <c r="U994" t="s">
        <v>2044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1"/>
        <v>77</v>
      </c>
      <c r="G995" s="7">
        <f t="shared" si="62"/>
        <v>0.77632653061224488</v>
      </c>
      <c r="H995" t="s">
        <v>74</v>
      </c>
      <c r="I995">
        <v>75</v>
      </c>
      <c r="K995" t="s">
        <v>107</v>
      </c>
      <c r="L995" t="s">
        <v>108</v>
      </c>
      <c r="M995">
        <v>1450936800</v>
      </c>
      <c r="N995" s="8">
        <f t="shared" si="63"/>
        <v>42362.25</v>
      </c>
      <c r="O995">
        <v>1452405600</v>
      </c>
      <c r="P995" s="8">
        <f t="shared" si="64"/>
        <v>42379.25</v>
      </c>
      <c r="Q995" t="b">
        <v>0</v>
      </c>
      <c r="R995" t="b">
        <v>1</v>
      </c>
      <c r="S995" t="s">
        <v>122</v>
      </c>
      <c r="T995" t="s">
        <v>2054</v>
      </c>
      <c r="U995" t="s">
        <v>2055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1"/>
        <v>52</v>
      </c>
      <c r="G996" s="7">
        <f t="shared" si="62"/>
        <v>0.52496810772501767</v>
      </c>
      <c r="H996" t="s">
        <v>14</v>
      </c>
      <c r="I996">
        <v>842</v>
      </c>
      <c r="K996" t="s">
        <v>21</v>
      </c>
      <c r="L996" t="s">
        <v>22</v>
      </c>
      <c r="M996">
        <v>1413522000</v>
      </c>
      <c r="N996" s="8">
        <f t="shared" si="63"/>
        <v>41929.208333333336</v>
      </c>
      <c r="O996">
        <v>1414040400</v>
      </c>
      <c r="P996" s="8">
        <f t="shared" si="64"/>
        <v>41935.208333333336</v>
      </c>
      <c r="Q996" t="b">
        <v>0</v>
      </c>
      <c r="R996" t="b">
        <v>1</v>
      </c>
      <c r="S996" t="s">
        <v>206</v>
      </c>
      <c r="T996" t="s">
        <v>2047</v>
      </c>
      <c r="U996" t="s">
        <v>2059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1"/>
        <v>157</v>
      </c>
      <c r="G997" s="7">
        <f t="shared" si="62"/>
        <v>1.5746762589928058</v>
      </c>
      <c r="H997" t="s">
        <v>20</v>
      </c>
      <c r="I997">
        <v>2043</v>
      </c>
      <c r="K997" t="s">
        <v>21</v>
      </c>
      <c r="L997" t="s">
        <v>22</v>
      </c>
      <c r="M997">
        <v>1541307600</v>
      </c>
      <c r="N997" s="8">
        <f t="shared" si="63"/>
        <v>43408.208333333328</v>
      </c>
      <c r="O997">
        <v>1543816800</v>
      </c>
      <c r="P997" s="8">
        <f t="shared" si="64"/>
        <v>43437.25</v>
      </c>
      <c r="Q997" t="b">
        <v>0</v>
      </c>
      <c r="R997" t="b">
        <v>1</v>
      </c>
      <c r="S997" t="s">
        <v>17</v>
      </c>
      <c r="T997" t="s">
        <v>2033</v>
      </c>
      <c r="U997" t="s">
        <v>2034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1"/>
        <v>72</v>
      </c>
      <c r="G998" s="7">
        <f t="shared" si="62"/>
        <v>0.72939393939393937</v>
      </c>
      <c r="H998" t="s">
        <v>14</v>
      </c>
      <c r="I998">
        <v>112</v>
      </c>
      <c r="K998" t="s">
        <v>21</v>
      </c>
      <c r="L998" t="s">
        <v>22</v>
      </c>
      <c r="M998">
        <v>1357106400</v>
      </c>
      <c r="N998" s="8">
        <f t="shared" si="63"/>
        <v>41276.25</v>
      </c>
      <c r="O998">
        <v>1359698400</v>
      </c>
      <c r="P998" s="8">
        <f t="shared" si="64"/>
        <v>41306.25</v>
      </c>
      <c r="Q998" t="b">
        <v>0</v>
      </c>
      <c r="R998" t="b">
        <v>0</v>
      </c>
      <c r="S998" t="s">
        <v>33</v>
      </c>
      <c r="T998" t="s">
        <v>2039</v>
      </c>
      <c r="U998" t="s">
        <v>2040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1"/>
        <v>60</v>
      </c>
      <c r="G999" s="7">
        <f t="shared" si="62"/>
        <v>0.60565789473684206</v>
      </c>
      <c r="H999" t="s">
        <v>74</v>
      </c>
      <c r="I999">
        <v>139</v>
      </c>
      <c r="K999" t="s">
        <v>107</v>
      </c>
      <c r="L999" t="s">
        <v>108</v>
      </c>
      <c r="M999">
        <v>1390197600</v>
      </c>
      <c r="N999" s="8">
        <f t="shared" si="63"/>
        <v>41659.25</v>
      </c>
      <c r="O999">
        <v>1390629600</v>
      </c>
      <c r="P999" s="8">
        <f t="shared" si="64"/>
        <v>41664.25</v>
      </c>
      <c r="Q999" t="b">
        <v>0</v>
      </c>
      <c r="R999" t="b">
        <v>0</v>
      </c>
      <c r="S999" t="s">
        <v>33</v>
      </c>
      <c r="T999" t="s">
        <v>2039</v>
      </c>
      <c r="U999" t="s">
        <v>2040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1"/>
        <v>56</v>
      </c>
      <c r="G1000" s="7">
        <f t="shared" si="62"/>
        <v>0.5679129129129129</v>
      </c>
      <c r="H1000" t="s">
        <v>14</v>
      </c>
      <c r="I1000">
        <v>374</v>
      </c>
      <c r="K1000" t="s">
        <v>21</v>
      </c>
      <c r="L1000" t="s">
        <v>22</v>
      </c>
      <c r="M1000">
        <v>1265868000</v>
      </c>
      <c r="N1000" s="8">
        <f t="shared" si="63"/>
        <v>40220.25</v>
      </c>
      <c r="O1000">
        <v>1267077600</v>
      </c>
      <c r="P1000" s="8">
        <f t="shared" si="64"/>
        <v>40234.25</v>
      </c>
      <c r="Q1000" t="b">
        <v>0</v>
      </c>
      <c r="R1000" t="b">
        <v>1</v>
      </c>
      <c r="S1000" t="s">
        <v>60</v>
      </c>
      <c r="T1000" t="s">
        <v>2035</v>
      </c>
      <c r="U1000" t="s">
        <v>2045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1"/>
        <v>56</v>
      </c>
      <c r="G1001" s="7">
        <f t="shared" si="62"/>
        <v>0.56542754275427543</v>
      </c>
      <c r="H1001" t="s">
        <v>74</v>
      </c>
      <c r="I1001">
        <v>1122</v>
      </c>
      <c r="K1001" t="s">
        <v>21</v>
      </c>
      <c r="L1001" t="s">
        <v>22</v>
      </c>
      <c r="M1001">
        <v>1467176400</v>
      </c>
      <c r="N1001" s="8">
        <f t="shared" si="63"/>
        <v>42550.208333333328</v>
      </c>
      <c r="O1001">
        <v>1467781200</v>
      </c>
      <c r="P1001" s="8">
        <f t="shared" si="64"/>
        <v>42557.208333333328</v>
      </c>
      <c r="Q1001" t="b">
        <v>0</v>
      </c>
      <c r="R1001" t="b">
        <v>0</v>
      </c>
      <c r="S1001" t="s">
        <v>17</v>
      </c>
      <c r="T1001" t="s">
        <v>2033</v>
      </c>
      <c r="U1001" t="s">
        <v>2034</v>
      </c>
    </row>
    <row r="1002" spans="1:21" hidden="1" x14ac:dyDescent="0.2">
      <c r="F1002" s="11"/>
    </row>
    <row r="1003" spans="1:21" hidden="1" x14ac:dyDescent="0.2">
      <c r="F1003" s="11"/>
    </row>
    <row r="1004" spans="1:21" hidden="1" x14ac:dyDescent="0.2">
      <c r="F1004" s="11"/>
    </row>
    <row r="1005" spans="1:21" hidden="1" x14ac:dyDescent="0.2">
      <c r="F1005" s="11"/>
    </row>
    <row r="1006" spans="1:21" hidden="1" x14ac:dyDescent="0.2">
      <c r="F1006" s="11"/>
    </row>
    <row r="1007" spans="1:21" hidden="1" x14ac:dyDescent="0.2">
      <c r="F1007" s="11"/>
    </row>
    <row r="1008" spans="1:21" hidden="1" x14ac:dyDescent="0.2">
      <c r="F1008" s="11"/>
    </row>
    <row r="1009" spans="6:6" hidden="1" x14ac:dyDescent="0.2">
      <c r="F1009" s="11"/>
    </row>
    <row r="1010" spans="6:6" hidden="1" x14ac:dyDescent="0.2">
      <c r="F1010" s="11"/>
    </row>
    <row r="1011" spans="6:6" hidden="1" x14ac:dyDescent="0.2">
      <c r="F1011" s="11"/>
    </row>
    <row r="1012" spans="6:6" hidden="1" x14ac:dyDescent="0.2">
      <c r="F1012" s="11"/>
    </row>
    <row r="1013" spans="6:6" hidden="1" x14ac:dyDescent="0.2">
      <c r="F1013" s="11"/>
    </row>
    <row r="1014" spans="6:6" hidden="1" x14ac:dyDescent="0.2">
      <c r="F1014" s="11"/>
    </row>
    <row r="1015" spans="6:6" hidden="1" x14ac:dyDescent="0.2">
      <c r="F1015" s="11"/>
    </row>
    <row r="1016" spans="6:6" hidden="1" x14ac:dyDescent="0.2">
      <c r="F1016" s="11"/>
    </row>
    <row r="1017" spans="6:6" hidden="1" x14ac:dyDescent="0.2">
      <c r="F1017" s="11"/>
    </row>
    <row r="1018" spans="6:6" hidden="1" x14ac:dyDescent="0.2">
      <c r="F1018" s="11"/>
    </row>
    <row r="1019" spans="6:6" hidden="1" x14ac:dyDescent="0.2">
      <c r="F1019" s="11"/>
    </row>
    <row r="1020" spans="6:6" hidden="1" x14ac:dyDescent="0.2">
      <c r="F1020" s="11"/>
    </row>
    <row r="1021" spans="6:6" hidden="1" x14ac:dyDescent="0.2">
      <c r="F1021" s="11"/>
    </row>
    <row r="1022" spans="6:6" hidden="1" x14ac:dyDescent="0.2">
      <c r="F1022" s="11"/>
    </row>
    <row r="1023" spans="6:6" hidden="1" x14ac:dyDescent="0.2">
      <c r="F1023" s="11"/>
    </row>
    <row r="1024" spans="6:6" hidden="1" x14ac:dyDescent="0.2">
      <c r="F1024" s="11"/>
    </row>
    <row r="1025" spans="6:6" hidden="1" x14ac:dyDescent="0.2">
      <c r="F1025" s="11"/>
    </row>
    <row r="1026" spans="6:6" hidden="1" x14ac:dyDescent="0.2">
      <c r="F1026" s="11"/>
    </row>
    <row r="1027" spans="6:6" hidden="1" x14ac:dyDescent="0.2">
      <c r="F1027" s="11"/>
    </row>
    <row r="1028" spans="6:6" hidden="1" x14ac:dyDescent="0.2">
      <c r="F1028" s="11"/>
    </row>
    <row r="1029" spans="6:6" hidden="1" x14ac:dyDescent="0.2">
      <c r="F1029" s="11"/>
    </row>
    <row r="1030" spans="6:6" hidden="1" x14ac:dyDescent="0.2">
      <c r="F1030" s="11"/>
    </row>
    <row r="1031" spans="6:6" hidden="1" x14ac:dyDescent="0.2">
      <c r="F1031" s="11"/>
    </row>
    <row r="1032" spans="6:6" hidden="1" x14ac:dyDescent="0.2">
      <c r="F1032" s="11"/>
    </row>
    <row r="1033" spans="6:6" hidden="1" x14ac:dyDescent="0.2">
      <c r="F1033" s="11"/>
    </row>
    <row r="1034" spans="6:6" hidden="1" x14ac:dyDescent="0.2">
      <c r="F1034" s="11"/>
    </row>
    <row r="1035" spans="6:6" hidden="1" x14ac:dyDescent="0.2">
      <c r="F1035" s="11"/>
    </row>
    <row r="1036" spans="6:6" hidden="1" x14ac:dyDescent="0.2">
      <c r="F1036" s="11"/>
    </row>
    <row r="1037" spans="6:6" hidden="1" x14ac:dyDescent="0.2">
      <c r="F1037" s="11"/>
    </row>
    <row r="1038" spans="6:6" hidden="1" x14ac:dyDescent="0.2">
      <c r="F1038" s="11"/>
    </row>
    <row r="1039" spans="6:6" hidden="1" x14ac:dyDescent="0.2">
      <c r="F1039" s="11"/>
    </row>
    <row r="1040" spans="6:6" hidden="1" x14ac:dyDescent="0.2">
      <c r="F1040" s="11"/>
    </row>
    <row r="1041" spans="6:6" hidden="1" x14ac:dyDescent="0.2">
      <c r="F1041" s="11"/>
    </row>
    <row r="1042" spans="6:6" hidden="1" x14ac:dyDescent="0.2">
      <c r="F1042" s="11"/>
    </row>
    <row r="1043" spans="6:6" hidden="1" x14ac:dyDescent="0.2">
      <c r="F1043" s="11"/>
    </row>
    <row r="1044" spans="6:6" hidden="1" x14ac:dyDescent="0.2">
      <c r="F1044" s="11"/>
    </row>
    <row r="1045" spans="6:6" hidden="1" x14ac:dyDescent="0.2">
      <c r="F1045" s="11"/>
    </row>
    <row r="1046" spans="6:6" hidden="1" x14ac:dyDescent="0.2">
      <c r="F1046" s="11"/>
    </row>
    <row r="1047" spans="6:6" hidden="1" x14ac:dyDescent="0.2">
      <c r="F1047" s="11"/>
    </row>
    <row r="1048" spans="6:6" hidden="1" x14ac:dyDescent="0.2">
      <c r="F1048" s="11"/>
    </row>
    <row r="1049" spans="6:6" hidden="1" x14ac:dyDescent="0.2">
      <c r="F1049" s="11"/>
    </row>
    <row r="1050" spans="6:6" hidden="1" x14ac:dyDescent="0.2">
      <c r="F1050" s="11"/>
    </row>
    <row r="1051" spans="6:6" hidden="1" x14ac:dyDescent="0.2">
      <c r="F1051" s="11"/>
    </row>
    <row r="1052" spans="6:6" hidden="1" x14ac:dyDescent="0.2">
      <c r="F1052" s="11"/>
    </row>
    <row r="1053" spans="6:6" hidden="1" x14ac:dyDescent="0.2">
      <c r="F1053" s="11"/>
    </row>
    <row r="1054" spans="6:6" hidden="1" x14ac:dyDescent="0.2">
      <c r="F1054" s="11"/>
    </row>
    <row r="1055" spans="6:6" hidden="1" x14ac:dyDescent="0.2">
      <c r="F1055" s="11"/>
    </row>
    <row r="1056" spans="6:6" hidden="1" x14ac:dyDescent="0.2">
      <c r="F1056" s="11"/>
    </row>
    <row r="1057" spans="6:6" hidden="1" x14ac:dyDescent="0.2">
      <c r="F1057" s="11"/>
    </row>
    <row r="1058" spans="6:6" hidden="1" x14ac:dyDescent="0.2">
      <c r="F1058" s="11"/>
    </row>
    <row r="1059" spans="6:6" hidden="1" x14ac:dyDescent="0.2">
      <c r="F1059" s="11"/>
    </row>
    <row r="1060" spans="6:6" hidden="1" x14ac:dyDescent="0.2">
      <c r="F1060" s="11"/>
    </row>
    <row r="1061" spans="6:6" hidden="1" x14ac:dyDescent="0.2">
      <c r="F1061" s="11"/>
    </row>
    <row r="1062" spans="6:6" hidden="1" x14ac:dyDescent="0.2">
      <c r="F1062" s="11"/>
    </row>
    <row r="1063" spans="6:6" hidden="1" x14ac:dyDescent="0.2">
      <c r="F1063" s="11"/>
    </row>
    <row r="1064" spans="6:6" hidden="1" x14ac:dyDescent="0.2">
      <c r="F1064" s="11"/>
    </row>
    <row r="1065" spans="6:6" hidden="1" x14ac:dyDescent="0.2">
      <c r="F1065" s="11"/>
    </row>
    <row r="1066" spans="6:6" hidden="1" x14ac:dyDescent="0.2">
      <c r="F1066" s="11"/>
    </row>
    <row r="1067" spans="6:6" hidden="1" x14ac:dyDescent="0.2">
      <c r="F1067" s="11"/>
    </row>
    <row r="1068" spans="6:6" hidden="1" x14ac:dyDescent="0.2">
      <c r="F1068" s="11"/>
    </row>
    <row r="1069" spans="6:6" hidden="1" x14ac:dyDescent="0.2">
      <c r="F1069" s="11"/>
    </row>
    <row r="1070" spans="6:6" hidden="1" x14ac:dyDescent="0.2">
      <c r="F1070" s="11"/>
    </row>
    <row r="1071" spans="6:6" hidden="1" x14ac:dyDescent="0.2">
      <c r="F1071" s="11"/>
    </row>
    <row r="1072" spans="6:6" hidden="1" x14ac:dyDescent="0.2">
      <c r="F1072" s="11"/>
    </row>
    <row r="1073" spans="6:6" hidden="1" x14ac:dyDescent="0.2">
      <c r="F1073" s="11"/>
    </row>
    <row r="1074" spans="6:6" hidden="1" x14ac:dyDescent="0.2">
      <c r="F1074" s="11"/>
    </row>
    <row r="1075" spans="6:6" hidden="1" x14ac:dyDescent="0.2">
      <c r="F1075" s="11"/>
    </row>
    <row r="1076" spans="6:6" hidden="1" x14ac:dyDescent="0.2">
      <c r="F1076" s="11"/>
    </row>
    <row r="1077" spans="6:6" hidden="1" x14ac:dyDescent="0.2">
      <c r="F1077" s="11"/>
    </row>
    <row r="1078" spans="6:6" hidden="1" x14ac:dyDescent="0.2">
      <c r="F1078" s="11"/>
    </row>
    <row r="1079" spans="6:6" hidden="1" x14ac:dyDescent="0.2">
      <c r="F1079" s="11"/>
    </row>
    <row r="1080" spans="6:6" hidden="1" x14ac:dyDescent="0.2">
      <c r="F1080" s="11"/>
    </row>
    <row r="1081" spans="6:6" hidden="1" x14ac:dyDescent="0.2">
      <c r="F1081" s="11"/>
    </row>
    <row r="1082" spans="6:6" hidden="1" x14ac:dyDescent="0.2">
      <c r="F1082" s="11"/>
    </row>
    <row r="1083" spans="6:6" hidden="1" x14ac:dyDescent="0.2">
      <c r="F1083" s="11"/>
    </row>
    <row r="1084" spans="6:6" hidden="1" x14ac:dyDescent="0.2">
      <c r="F1084" s="11"/>
    </row>
    <row r="1085" spans="6:6" hidden="1" x14ac:dyDescent="0.2">
      <c r="F1085" s="11"/>
    </row>
    <row r="1086" spans="6:6" hidden="1" x14ac:dyDescent="0.2">
      <c r="F1086" s="11"/>
    </row>
    <row r="1087" spans="6:6" hidden="1" x14ac:dyDescent="0.2">
      <c r="F1087" s="11"/>
    </row>
    <row r="1088" spans="6:6" hidden="1" x14ac:dyDescent="0.2">
      <c r="F1088" s="11"/>
    </row>
    <row r="1089" spans="6:6" hidden="1" x14ac:dyDescent="0.2">
      <c r="F1089" s="11"/>
    </row>
    <row r="1090" spans="6:6" hidden="1" x14ac:dyDescent="0.2">
      <c r="F1090" s="11"/>
    </row>
    <row r="1091" spans="6:6" hidden="1" x14ac:dyDescent="0.2">
      <c r="F1091" s="11"/>
    </row>
    <row r="1092" spans="6:6" hidden="1" x14ac:dyDescent="0.2">
      <c r="F1092" s="11"/>
    </row>
    <row r="1093" spans="6:6" hidden="1" x14ac:dyDescent="0.2">
      <c r="F1093" s="11"/>
    </row>
    <row r="1094" spans="6:6" hidden="1" x14ac:dyDescent="0.2">
      <c r="F1094" s="11"/>
    </row>
    <row r="1095" spans="6:6" hidden="1" x14ac:dyDescent="0.2">
      <c r="F1095" s="11"/>
    </row>
    <row r="1096" spans="6:6" hidden="1" x14ac:dyDescent="0.2">
      <c r="F1096" s="11"/>
    </row>
    <row r="1097" spans="6:6" hidden="1" x14ac:dyDescent="0.2">
      <c r="F1097" s="11"/>
    </row>
    <row r="1098" spans="6:6" hidden="1" x14ac:dyDescent="0.2">
      <c r="F1098" s="11"/>
    </row>
    <row r="1099" spans="6:6" hidden="1" x14ac:dyDescent="0.2">
      <c r="F1099" s="11"/>
    </row>
    <row r="1100" spans="6:6" hidden="1" x14ac:dyDescent="0.2">
      <c r="F1100" s="11"/>
    </row>
    <row r="1101" spans="6:6" hidden="1" x14ac:dyDescent="0.2">
      <c r="F1101" s="11"/>
    </row>
    <row r="1102" spans="6:6" hidden="1" x14ac:dyDescent="0.2">
      <c r="F1102" s="11"/>
    </row>
    <row r="1103" spans="6:6" hidden="1" x14ac:dyDescent="0.2">
      <c r="F1103" s="11"/>
    </row>
    <row r="1104" spans="6:6" hidden="1" x14ac:dyDescent="0.2">
      <c r="F1104" s="11"/>
    </row>
    <row r="1105" spans="6:6" hidden="1" x14ac:dyDescent="0.2">
      <c r="F1105" s="11"/>
    </row>
    <row r="1106" spans="6:6" hidden="1" x14ac:dyDescent="0.2">
      <c r="F1106" s="11"/>
    </row>
    <row r="1107" spans="6:6" hidden="1" x14ac:dyDescent="0.2">
      <c r="F1107" s="11"/>
    </row>
    <row r="1108" spans="6:6" hidden="1" x14ac:dyDescent="0.2">
      <c r="F1108" s="11"/>
    </row>
    <row r="1109" spans="6:6" hidden="1" x14ac:dyDescent="0.2">
      <c r="F1109" s="11"/>
    </row>
    <row r="1110" spans="6:6" hidden="1" x14ac:dyDescent="0.2">
      <c r="F1110" s="11"/>
    </row>
    <row r="1111" spans="6:6" hidden="1" x14ac:dyDescent="0.2">
      <c r="F1111" s="11"/>
    </row>
    <row r="1112" spans="6:6" hidden="1" x14ac:dyDescent="0.2">
      <c r="F1112" s="11"/>
    </row>
    <row r="1113" spans="6:6" hidden="1" x14ac:dyDescent="0.2">
      <c r="F1113" s="11"/>
    </row>
    <row r="1114" spans="6:6" hidden="1" x14ac:dyDescent="0.2">
      <c r="F1114" s="11"/>
    </row>
    <row r="1115" spans="6:6" hidden="1" x14ac:dyDescent="0.2">
      <c r="F1115" s="11"/>
    </row>
    <row r="1116" spans="6:6" hidden="1" x14ac:dyDescent="0.2">
      <c r="F1116" s="11"/>
    </row>
    <row r="1117" spans="6:6" hidden="1" x14ac:dyDescent="0.2">
      <c r="F1117" s="11"/>
    </row>
    <row r="1118" spans="6:6" hidden="1" x14ac:dyDescent="0.2">
      <c r="F1118" s="11"/>
    </row>
    <row r="1119" spans="6:6" hidden="1" x14ac:dyDescent="0.2">
      <c r="F1119" s="11"/>
    </row>
    <row r="1120" spans="6:6" hidden="1" x14ac:dyDescent="0.2">
      <c r="F1120" s="11"/>
    </row>
    <row r="1121" spans="6:6" hidden="1" x14ac:dyDescent="0.2">
      <c r="F1121" s="11"/>
    </row>
    <row r="1122" spans="6:6" hidden="1" x14ac:dyDescent="0.2">
      <c r="F1122" s="11"/>
    </row>
    <row r="1123" spans="6:6" hidden="1" x14ac:dyDescent="0.2">
      <c r="F1123" s="11"/>
    </row>
    <row r="1124" spans="6:6" hidden="1" x14ac:dyDescent="0.2">
      <c r="F1124" s="11"/>
    </row>
    <row r="1125" spans="6:6" hidden="1" x14ac:dyDescent="0.2">
      <c r="F1125" s="11"/>
    </row>
    <row r="1126" spans="6:6" hidden="1" x14ac:dyDescent="0.2">
      <c r="F1126" s="11"/>
    </row>
    <row r="1127" spans="6:6" hidden="1" x14ac:dyDescent="0.2">
      <c r="F1127" s="11"/>
    </row>
    <row r="1128" spans="6:6" hidden="1" x14ac:dyDescent="0.2">
      <c r="F1128" s="11"/>
    </row>
    <row r="1129" spans="6:6" hidden="1" x14ac:dyDescent="0.2">
      <c r="F1129" s="11"/>
    </row>
    <row r="1130" spans="6:6" hidden="1" x14ac:dyDescent="0.2">
      <c r="F1130" s="11"/>
    </row>
    <row r="1131" spans="6:6" hidden="1" x14ac:dyDescent="0.2">
      <c r="F1131" s="11"/>
    </row>
    <row r="1132" spans="6:6" hidden="1" x14ac:dyDescent="0.2">
      <c r="F1132" s="11"/>
    </row>
    <row r="1133" spans="6:6" hidden="1" x14ac:dyDescent="0.2">
      <c r="F1133" s="11"/>
    </row>
    <row r="1134" spans="6:6" hidden="1" x14ac:dyDescent="0.2">
      <c r="F1134" s="11"/>
    </row>
    <row r="1135" spans="6:6" hidden="1" x14ac:dyDescent="0.2">
      <c r="F1135" s="11"/>
    </row>
    <row r="1136" spans="6:6" hidden="1" x14ac:dyDescent="0.2">
      <c r="F1136" s="11"/>
    </row>
    <row r="1137" spans="6:6" hidden="1" x14ac:dyDescent="0.2">
      <c r="F1137" s="11"/>
    </row>
    <row r="1138" spans="6:6" hidden="1" x14ac:dyDescent="0.2">
      <c r="F1138" s="11"/>
    </row>
    <row r="1139" spans="6:6" hidden="1" x14ac:dyDescent="0.2">
      <c r="F1139" s="11"/>
    </row>
    <row r="1140" spans="6:6" hidden="1" x14ac:dyDescent="0.2">
      <c r="F1140" s="11"/>
    </row>
    <row r="1141" spans="6:6" hidden="1" x14ac:dyDescent="0.2">
      <c r="F1141" s="11"/>
    </row>
    <row r="1142" spans="6:6" hidden="1" x14ac:dyDescent="0.2">
      <c r="F1142" s="11"/>
    </row>
    <row r="1143" spans="6:6" hidden="1" x14ac:dyDescent="0.2">
      <c r="F1143" s="11"/>
    </row>
    <row r="1144" spans="6:6" hidden="1" x14ac:dyDescent="0.2">
      <c r="F1144" s="11"/>
    </row>
    <row r="1145" spans="6:6" hidden="1" x14ac:dyDescent="0.2">
      <c r="F1145" s="11"/>
    </row>
    <row r="1146" spans="6:6" hidden="1" x14ac:dyDescent="0.2">
      <c r="F1146" s="11"/>
    </row>
    <row r="1147" spans="6:6" hidden="1" x14ac:dyDescent="0.2">
      <c r="F1147" s="11"/>
    </row>
    <row r="1148" spans="6:6" hidden="1" x14ac:dyDescent="0.2">
      <c r="F1148" s="11"/>
    </row>
    <row r="1149" spans="6:6" hidden="1" x14ac:dyDescent="0.2">
      <c r="F1149" s="11"/>
    </row>
    <row r="1150" spans="6:6" hidden="1" x14ac:dyDescent="0.2">
      <c r="F1150" s="11"/>
    </row>
    <row r="1151" spans="6:6" hidden="1" x14ac:dyDescent="0.2">
      <c r="F1151" s="11"/>
    </row>
    <row r="1152" spans="6:6" hidden="1" x14ac:dyDescent="0.2">
      <c r="F1152" s="11"/>
    </row>
    <row r="1153" spans="6:6" hidden="1" x14ac:dyDescent="0.2">
      <c r="F1153" s="11"/>
    </row>
    <row r="1154" spans="6:6" hidden="1" x14ac:dyDescent="0.2">
      <c r="F1154" s="11"/>
    </row>
    <row r="1155" spans="6:6" hidden="1" x14ac:dyDescent="0.2">
      <c r="F1155" s="11"/>
    </row>
    <row r="1156" spans="6:6" hidden="1" x14ac:dyDescent="0.2">
      <c r="F1156" s="11"/>
    </row>
    <row r="1157" spans="6:6" hidden="1" x14ac:dyDescent="0.2">
      <c r="F1157" s="11"/>
    </row>
    <row r="1158" spans="6:6" hidden="1" x14ac:dyDescent="0.2">
      <c r="F1158" s="11"/>
    </row>
    <row r="1159" spans="6:6" hidden="1" x14ac:dyDescent="0.2">
      <c r="F1159" s="11"/>
    </row>
    <row r="1160" spans="6:6" hidden="1" x14ac:dyDescent="0.2">
      <c r="F1160" s="11"/>
    </row>
    <row r="1161" spans="6:6" hidden="1" x14ac:dyDescent="0.2">
      <c r="F1161" s="11"/>
    </row>
    <row r="1162" spans="6:6" hidden="1" x14ac:dyDescent="0.2">
      <c r="F1162" s="11"/>
    </row>
    <row r="1163" spans="6:6" hidden="1" x14ac:dyDescent="0.2">
      <c r="F1163" s="11"/>
    </row>
    <row r="1164" spans="6:6" hidden="1" x14ac:dyDescent="0.2">
      <c r="F1164" s="11"/>
    </row>
    <row r="1165" spans="6:6" hidden="1" x14ac:dyDescent="0.2">
      <c r="F1165" s="11"/>
    </row>
    <row r="1166" spans="6:6" hidden="1" x14ac:dyDescent="0.2">
      <c r="F1166" s="11"/>
    </row>
    <row r="1167" spans="6:6" hidden="1" x14ac:dyDescent="0.2">
      <c r="F1167" s="11"/>
    </row>
    <row r="1168" spans="6:6" hidden="1" x14ac:dyDescent="0.2">
      <c r="F1168" s="11"/>
    </row>
    <row r="1169" spans="6:6" hidden="1" x14ac:dyDescent="0.2">
      <c r="F1169" s="11"/>
    </row>
    <row r="1170" spans="6:6" hidden="1" x14ac:dyDescent="0.2">
      <c r="F1170" s="11"/>
    </row>
    <row r="1171" spans="6:6" hidden="1" x14ac:dyDescent="0.2">
      <c r="F1171" s="11"/>
    </row>
    <row r="1172" spans="6:6" hidden="1" x14ac:dyDescent="0.2">
      <c r="F1172" s="11"/>
    </row>
    <row r="1173" spans="6:6" hidden="1" x14ac:dyDescent="0.2">
      <c r="F1173" s="11"/>
    </row>
    <row r="1174" spans="6:6" hidden="1" x14ac:dyDescent="0.2">
      <c r="F1174" s="11"/>
    </row>
    <row r="1175" spans="6:6" hidden="1" x14ac:dyDescent="0.2">
      <c r="F1175" s="11"/>
    </row>
    <row r="1176" spans="6:6" hidden="1" x14ac:dyDescent="0.2">
      <c r="F1176" s="11"/>
    </row>
    <row r="1177" spans="6:6" hidden="1" x14ac:dyDescent="0.2">
      <c r="F1177" s="11"/>
    </row>
    <row r="1178" spans="6:6" hidden="1" x14ac:dyDescent="0.2">
      <c r="F1178" s="11"/>
    </row>
    <row r="1179" spans="6:6" hidden="1" x14ac:dyDescent="0.2">
      <c r="F1179" s="11"/>
    </row>
    <row r="1180" spans="6:6" hidden="1" x14ac:dyDescent="0.2">
      <c r="F1180" s="11"/>
    </row>
    <row r="1181" spans="6:6" hidden="1" x14ac:dyDescent="0.2">
      <c r="F1181" s="11"/>
    </row>
    <row r="1182" spans="6:6" hidden="1" x14ac:dyDescent="0.2">
      <c r="F1182" s="11"/>
    </row>
    <row r="1183" spans="6:6" hidden="1" x14ac:dyDescent="0.2">
      <c r="F1183" s="11"/>
    </row>
    <row r="1184" spans="6:6" hidden="1" x14ac:dyDescent="0.2">
      <c r="F1184" s="11"/>
    </row>
    <row r="1185" spans="6:6" hidden="1" x14ac:dyDescent="0.2">
      <c r="F1185" s="11"/>
    </row>
    <row r="1186" spans="6:6" hidden="1" x14ac:dyDescent="0.2">
      <c r="F1186" s="11"/>
    </row>
    <row r="1187" spans="6:6" hidden="1" x14ac:dyDescent="0.2">
      <c r="F1187" s="11"/>
    </row>
    <row r="1188" spans="6:6" hidden="1" x14ac:dyDescent="0.2">
      <c r="F1188" s="11"/>
    </row>
    <row r="1189" spans="6:6" hidden="1" x14ac:dyDescent="0.2">
      <c r="F1189" s="11"/>
    </row>
    <row r="1190" spans="6:6" hidden="1" x14ac:dyDescent="0.2">
      <c r="F1190" s="11"/>
    </row>
    <row r="1191" spans="6:6" hidden="1" x14ac:dyDescent="0.2">
      <c r="F1191" s="11"/>
    </row>
    <row r="1192" spans="6:6" hidden="1" x14ac:dyDescent="0.2">
      <c r="F1192" s="11"/>
    </row>
    <row r="1193" spans="6:6" hidden="1" x14ac:dyDescent="0.2">
      <c r="F1193" s="11"/>
    </row>
    <row r="1194" spans="6:6" hidden="1" x14ac:dyDescent="0.2">
      <c r="F1194" s="11"/>
    </row>
    <row r="1195" spans="6:6" hidden="1" x14ac:dyDescent="0.2">
      <c r="F1195" s="11"/>
    </row>
    <row r="1196" spans="6:6" hidden="1" x14ac:dyDescent="0.2">
      <c r="F1196" s="11"/>
    </row>
    <row r="1197" spans="6:6" hidden="1" x14ac:dyDescent="0.2">
      <c r="F1197" s="11"/>
    </row>
    <row r="1198" spans="6:6" hidden="1" x14ac:dyDescent="0.2">
      <c r="F1198" s="11"/>
    </row>
    <row r="1199" spans="6:6" hidden="1" x14ac:dyDescent="0.2">
      <c r="F1199" s="11"/>
    </row>
    <row r="1200" spans="6:6" hidden="1" x14ac:dyDescent="0.2">
      <c r="F1200" s="11"/>
    </row>
    <row r="1201" spans="6:6" hidden="1" x14ac:dyDescent="0.2">
      <c r="F1201" s="11"/>
    </row>
    <row r="1202" spans="6:6" hidden="1" x14ac:dyDescent="0.2">
      <c r="F1202" s="11"/>
    </row>
    <row r="1203" spans="6:6" hidden="1" x14ac:dyDescent="0.2">
      <c r="F1203" s="11"/>
    </row>
    <row r="1204" spans="6:6" hidden="1" x14ac:dyDescent="0.2">
      <c r="F1204" s="11"/>
    </row>
    <row r="1205" spans="6:6" hidden="1" x14ac:dyDescent="0.2">
      <c r="F1205" s="11"/>
    </row>
    <row r="1206" spans="6:6" hidden="1" x14ac:dyDescent="0.2">
      <c r="F1206" s="11"/>
    </row>
    <row r="1207" spans="6:6" hidden="1" x14ac:dyDescent="0.2">
      <c r="F1207" s="11"/>
    </row>
    <row r="1208" spans="6:6" hidden="1" x14ac:dyDescent="0.2">
      <c r="F1208" s="11"/>
    </row>
    <row r="1209" spans="6:6" hidden="1" x14ac:dyDescent="0.2">
      <c r="F1209" s="11"/>
    </row>
    <row r="1210" spans="6:6" hidden="1" x14ac:dyDescent="0.2">
      <c r="F1210" s="11"/>
    </row>
    <row r="1211" spans="6:6" hidden="1" x14ac:dyDescent="0.2">
      <c r="F1211" s="11"/>
    </row>
    <row r="1212" spans="6:6" hidden="1" x14ac:dyDescent="0.2">
      <c r="F1212" s="11"/>
    </row>
    <row r="1213" spans="6:6" hidden="1" x14ac:dyDescent="0.2">
      <c r="F1213" s="11"/>
    </row>
    <row r="1214" spans="6:6" hidden="1" x14ac:dyDescent="0.2">
      <c r="F1214" s="11"/>
    </row>
    <row r="1215" spans="6:6" hidden="1" x14ac:dyDescent="0.2">
      <c r="F1215" s="11"/>
    </row>
    <row r="1216" spans="6:6" hidden="1" x14ac:dyDescent="0.2">
      <c r="F1216" s="11"/>
    </row>
    <row r="1217" spans="6:6" hidden="1" x14ac:dyDescent="0.2">
      <c r="F1217" s="11"/>
    </row>
    <row r="1218" spans="6:6" hidden="1" x14ac:dyDescent="0.2">
      <c r="F1218" s="11"/>
    </row>
    <row r="1219" spans="6:6" hidden="1" x14ac:dyDescent="0.2">
      <c r="F1219" s="11"/>
    </row>
    <row r="1220" spans="6:6" hidden="1" x14ac:dyDescent="0.2">
      <c r="F1220" s="11"/>
    </row>
    <row r="1221" spans="6:6" hidden="1" x14ac:dyDescent="0.2">
      <c r="F1221" s="11"/>
    </row>
    <row r="1222" spans="6:6" hidden="1" x14ac:dyDescent="0.2">
      <c r="F1222" s="11"/>
    </row>
    <row r="1223" spans="6:6" hidden="1" x14ac:dyDescent="0.2">
      <c r="F1223" s="11"/>
    </row>
    <row r="1224" spans="6:6" hidden="1" x14ac:dyDescent="0.2">
      <c r="F1224" s="11"/>
    </row>
    <row r="1225" spans="6:6" hidden="1" x14ac:dyDescent="0.2">
      <c r="F1225" s="11"/>
    </row>
    <row r="1226" spans="6:6" hidden="1" x14ac:dyDescent="0.2">
      <c r="F1226" s="11"/>
    </row>
    <row r="1227" spans="6:6" hidden="1" x14ac:dyDescent="0.2">
      <c r="F1227" s="11"/>
    </row>
    <row r="1228" spans="6:6" hidden="1" x14ac:dyDescent="0.2">
      <c r="F1228" s="11"/>
    </row>
    <row r="1229" spans="6:6" hidden="1" x14ac:dyDescent="0.2">
      <c r="F1229" s="11"/>
    </row>
    <row r="1230" spans="6:6" hidden="1" x14ac:dyDescent="0.2">
      <c r="F1230" s="11"/>
    </row>
    <row r="1231" spans="6:6" hidden="1" x14ac:dyDescent="0.2">
      <c r="F1231" s="11"/>
    </row>
    <row r="1232" spans="6:6" hidden="1" x14ac:dyDescent="0.2">
      <c r="F1232" s="11"/>
    </row>
    <row r="1233" spans="6:6" hidden="1" x14ac:dyDescent="0.2">
      <c r="F1233" s="11"/>
    </row>
    <row r="1234" spans="6:6" hidden="1" x14ac:dyDescent="0.2">
      <c r="F1234" s="11"/>
    </row>
    <row r="1235" spans="6:6" hidden="1" x14ac:dyDescent="0.2">
      <c r="F1235" s="11"/>
    </row>
    <row r="1236" spans="6:6" hidden="1" x14ac:dyDescent="0.2">
      <c r="F1236" s="11"/>
    </row>
    <row r="1237" spans="6:6" hidden="1" x14ac:dyDescent="0.2">
      <c r="F1237" s="11"/>
    </row>
    <row r="1238" spans="6:6" hidden="1" x14ac:dyDescent="0.2">
      <c r="F1238" s="11"/>
    </row>
    <row r="1239" spans="6:6" hidden="1" x14ac:dyDescent="0.2">
      <c r="F1239" s="11"/>
    </row>
    <row r="1240" spans="6:6" hidden="1" x14ac:dyDescent="0.2">
      <c r="F1240" s="11"/>
    </row>
    <row r="1241" spans="6:6" hidden="1" x14ac:dyDescent="0.2">
      <c r="F1241" s="11"/>
    </row>
    <row r="1242" spans="6:6" hidden="1" x14ac:dyDescent="0.2">
      <c r="F1242" s="11"/>
    </row>
    <row r="1243" spans="6:6" hidden="1" x14ac:dyDescent="0.2">
      <c r="F1243" s="11"/>
    </row>
    <row r="1244" spans="6:6" hidden="1" x14ac:dyDescent="0.2">
      <c r="F1244" s="11"/>
    </row>
    <row r="1245" spans="6:6" hidden="1" x14ac:dyDescent="0.2">
      <c r="F1245" s="11"/>
    </row>
    <row r="1246" spans="6:6" hidden="1" x14ac:dyDescent="0.2">
      <c r="F1246" s="11"/>
    </row>
    <row r="1247" spans="6:6" hidden="1" x14ac:dyDescent="0.2">
      <c r="F1247" s="11"/>
    </row>
    <row r="1248" spans="6:6" hidden="1" x14ac:dyDescent="0.2">
      <c r="F1248" s="11"/>
    </row>
    <row r="1249" spans="6:6" hidden="1" x14ac:dyDescent="0.2">
      <c r="F1249" s="11"/>
    </row>
    <row r="1250" spans="6:6" hidden="1" x14ac:dyDescent="0.2">
      <c r="F1250" s="11"/>
    </row>
    <row r="1251" spans="6:6" hidden="1" x14ac:dyDescent="0.2">
      <c r="F1251" s="11"/>
    </row>
    <row r="1252" spans="6:6" hidden="1" x14ac:dyDescent="0.2">
      <c r="F1252" s="11"/>
    </row>
    <row r="1253" spans="6:6" hidden="1" x14ac:dyDescent="0.2">
      <c r="F1253" s="11"/>
    </row>
    <row r="1254" spans="6:6" hidden="1" x14ac:dyDescent="0.2">
      <c r="F1254" s="11"/>
    </row>
    <row r="1255" spans="6:6" hidden="1" x14ac:dyDescent="0.2">
      <c r="F1255" s="11"/>
    </row>
    <row r="1256" spans="6:6" hidden="1" x14ac:dyDescent="0.2">
      <c r="F1256" s="11"/>
    </row>
    <row r="1257" spans="6:6" hidden="1" x14ac:dyDescent="0.2">
      <c r="F1257" s="11"/>
    </row>
    <row r="1258" spans="6:6" hidden="1" x14ac:dyDescent="0.2">
      <c r="F1258" s="11"/>
    </row>
    <row r="1259" spans="6:6" hidden="1" x14ac:dyDescent="0.2">
      <c r="F1259" s="11"/>
    </row>
    <row r="1260" spans="6:6" hidden="1" x14ac:dyDescent="0.2">
      <c r="F1260" s="11"/>
    </row>
    <row r="1261" spans="6:6" hidden="1" x14ac:dyDescent="0.2">
      <c r="F1261" s="11"/>
    </row>
    <row r="1262" spans="6:6" hidden="1" x14ac:dyDescent="0.2">
      <c r="F1262" s="11"/>
    </row>
    <row r="1263" spans="6:6" hidden="1" x14ac:dyDescent="0.2">
      <c r="F1263" s="11"/>
    </row>
    <row r="1264" spans="6:6" hidden="1" x14ac:dyDescent="0.2">
      <c r="F1264" s="11"/>
    </row>
    <row r="1265" spans="6:6" hidden="1" x14ac:dyDescent="0.2">
      <c r="F1265" s="11"/>
    </row>
    <row r="1266" spans="6:6" hidden="1" x14ac:dyDescent="0.2">
      <c r="F1266" s="11"/>
    </row>
    <row r="1267" spans="6:6" hidden="1" x14ac:dyDescent="0.2">
      <c r="F1267" s="11"/>
    </row>
    <row r="1268" spans="6:6" hidden="1" x14ac:dyDescent="0.2">
      <c r="F1268" s="11"/>
    </row>
    <row r="1269" spans="6:6" hidden="1" x14ac:dyDescent="0.2">
      <c r="F1269" s="11"/>
    </row>
    <row r="1270" spans="6:6" hidden="1" x14ac:dyDescent="0.2">
      <c r="F1270" s="11"/>
    </row>
    <row r="1271" spans="6:6" hidden="1" x14ac:dyDescent="0.2">
      <c r="F1271" s="11"/>
    </row>
    <row r="1272" spans="6:6" hidden="1" x14ac:dyDescent="0.2">
      <c r="F1272" s="11"/>
    </row>
    <row r="1273" spans="6:6" hidden="1" x14ac:dyDescent="0.2">
      <c r="F1273" s="11"/>
    </row>
    <row r="1274" spans="6:6" hidden="1" x14ac:dyDescent="0.2">
      <c r="F1274" s="11"/>
    </row>
    <row r="1275" spans="6:6" hidden="1" x14ac:dyDescent="0.2">
      <c r="F1275" s="11"/>
    </row>
    <row r="1276" spans="6:6" hidden="1" x14ac:dyDescent="0.2">
      <c r="F1276" s="11"/>
    </row>
    <row r="1277" spans="6:6" hidden="1" x14ac:dyDescent="0.2">
      <c r="F1277" s="11"/>
    </row>
    <row r="1278" spans="6:6" hidden="1" x14ac:dyDescent="0.2">
      <c r="F1278" s="11"/>
    </row>
    <row r="1279" spans="6:6" hidden="1" x14ac:dyDescent="0.2">
      <c r="F1279" s="11"/>
    </row>
    <row r="1280" spans="6:6" hidden="1" x14ac:dyDescent="0.2">
      <c r="F1280" s="11"/>
    </row>
    <row r="1281" spans="6:6" hidden="1" x14ac:dyDescent="0.2">
      <c r="F1281" s="11"/>
    </row>
    <row r="1282" spans="6:6" hidden="1" x14ac:dyDescent="0.2">
      <c r="F1282" s="11"/>
    </row>
    <row r="1283" spans="6:6" hidden="1" x14ac:dyDescent="0.2">
      <c r="F1283" s="11"/>
    </row>
    <row r="1284" spans="6:6" hidden="1" x14ac:dyDescent="0.2">
      <c r="F1284" s="11"/>
    </row>
    <row r="1285" spans="6:6" hidden="1" x14ac:dyDescent="0.2">
      <c r="F1285" s="11"/>
    </row>
    <row r="1286" spans="6:6" hidden="1" x14ac:dyDescent="0.2">
      <c r="F1286" s="11"/>
    </row>
    <row r="1287" spans="6:6" hidden="1" x14ac:dyDescent="0.2">
      <c r="F1287" s="11"/>
    </row>
    <row r="1288" spans="6:6" hidden="1" x14ac:dyDescent="0.2">
      <c r="F1288" s="11"/>
    </row>
    <row r="1289" spans="6:6" hidden="1" x14ac:dyDescent="0.2">
      <c r="F1289" s="11"/>
    </row>
    <row r="1290" spans="6:6" hidden="1" x14ac:dyDescent="0.2">
      <c r="F1290" s="11"/>
    </row>
    <row r="1291" spans="6:6" hidden="1" x14ac:dyDescent="0.2">
      <c r="F1291" s="11"/>
    </row>
    <row r="1292" spans="6:6" hidden="1" x14ac:dyDescent="0.2">
      <c r="F1292" s="11"/>
    </row>
    <row r="1293" spans="6:6" hidden="1" x14ac:dyDescent="0.2">
      <c r="F1293" s="11"/>
    </row>
    <row r="1294" spans="6:6" hidden="1" x14ac:dyDescent="0.2">
      <c r="F1294" s="11"/>
    </row>
    <row r="1295" spans="6:6" hidden="1" x14ac:dyDescent="0.2">
      <c r="F1295" s="11"/>
    </row>
    <row r="1296" spans="6:6" hidden="1" x14ac:dyDescent="0.2">
      <c r="F1296" s="11"/>
    </row>
    <row r="1297" spans="6:6" hidden="1" x14ac:dyDescent="0.2">
      <c r="F1297" s="11"/>
    </row>
    <row r="1298" spans="6:6" hidden="1" x14ac:dyDescent="0.2">
      <c r="F1298" s="11"/>
    </row>
    <row r="1299" spans="6:6" hidden="1" x14ac:dyDescent="0.2">
      <c r="F1299" s="11"/>
    </row>
    <row r="1300" spans="6:6" hidden="1" x14ac:dyDescent="0.2">
      <c r="F1300" s="11"/>
    </row>
    <row r="1301" spans="6:6" hidden="1" x14ac:dyDescent="0.2">
      <c r="F1301" s="11"/>
    </row>
    <row r="1302" spans="6:6" hidden="1" x14ac:dyDescent="0.2">
      <c r="F1302" s="11"/>
    </row>
    <row r="1303" spans="6:6" hidden="1" x14ac:dyDescent="0.2">
      <c r="F1303" s="11"/>
    </row>
    <row r="1304" spans="6:6" hidden="1" x14ac:dyDescent="0.2">
      <c r="F1304" s="11"/>
    </row>
    <row r="1305" spans="6:6" hidden="1" x14ac:dyDescent="0.2">
      <c r="F1305" s="11"/>
    </row>
    <row r="1306" spans="6:6" hidden="1" x14ac:dyDescent="0.2">
      <c r="F1306" s="11"/>
    </row>
    <row r="1307" spans="6:6" hidden="1" x14ac:dyDescent="0.2">
      <c r="F1307" s="11"/>
    </row>
    <row r="1308" spans="6:6" hidden="1" x14ac:dyDescent="0.2">
      <c r="F1308" s="11"/>
    </row>
    <row r="1309" spans="6:6" hidden="1" x14ac:dyDescent="0.2">
      <c r="F1309" s="11"/>
    </row>
    <row r="1310" spans="6:6" hidden="1" x14ac:dyDescent="0.2">
      <c r="F1310" s="11"/>
    </row>
    <row r="1311" spans="6:6" hidden="1" x14ac:dyDescent="0.2">
      <c r="F1311" s="11"/>
    </row>
    <row r="1312" spans="6:6" hidden="1" x14ac:dyDescent="0.2">
      <c r="F1312" s="11"/>
    </row>
    <row r="1313" spans="6:6" hidden="1" x14ac:dyDescent="0.2">
      <c r="F1313" s="11"/>
    </row>
    <row r="1314" spans="6:6" hidden="1" x14ac:dyDescent="0.2">
      <c r="F1314" s="11"/>
    </row>
    <row r="1315" spans="6:6" hidden="1" x14ac:dyDescent="0.2">
      <c r="F1315" s="11"/>
    </row>
    <row r="1316" spans="6:6" hidden="1" x14ac:dyDescent="0.2">
      <c r="F1316" s="11"/>
    </row>
    <row r="1317" spans="6:6" hidden="1" x14ac:dyDescent="0.2">
      <c r="F1317" s="11"/>
    </row>
    <row r="1318" spans="6:6" hidden="1" x14ac:dyDescent="0.2">
      <c r="F1318" s="11"/>
    </row>
    <row r="1319" spans="6:6" hidden="1" x14ac:dyDescent="0.2">
      <c r="F1319" s="11"/>
    </row>
    <row r="1320" spans="6:6" hidden="1" x14ac:dyDescent="0.2">
      <c r="F1320" s="11"/>
    </row>
    <row r="1321" spans="6:6" hidden="1" x14ac:dyDescent="0.2">
      <c r="F1321" s="11"/>
    </row>
    <row r="1322" spans="6:6" hidden="1" x14ac:dyDescent="0.2">
      <c r="F1322" s="11"/>
    </row>
    <row r="1323" spans="6:6" hidden="1" x14ac:dyDescent="0.2">
      <c r="F1323" s="11"/>
    </row>
    <row r="1324" spans="6:6" hidden="1" x14ac:dyDescent="0.2">
      <c r="F1324" s="11"/>
    </row>
    <row r="1325" spans="6:6" hidden="1" x14ac:dyDescent="0.2">
      <c r="F1325" s="11"/>
    </row>
    <row r="1326" spans="6:6" hidden="1" x14ac:dyDescent="0.2">
      <c r="F1326" s="11"/>
    </row>
    <row r="1327" spans="6:6" hidden="1" x14ac:dyDescent="0.2">
      <c r="F1327" s="11"/>
    </row>
    <row r="1328" spans="6:6" hidden="1" x14ac:dyDescent="0.2">
      <c r="F1328" s="11"/>
    </row>
    <row r="1329" spans="6:6" hidden="1" x14ac:dyDescent="0.2">
      <c r="F1329" s="11"/>
    </row>
    <row r="1330" spans="6:6" hidden="1" x14ac:dyDescent="0.2">
      <c r="F1330" s="11"/>
    </row>
    <row r="1331" spans="6:6" hidden="1" x14ac:dyDescent="0.2">
      <c r="F1331" s="11"/>
    </row>
    <row r="1332" spans="6:6" hidden="1" x14ac:dyDescent="0.2">
      <c r="F1332" s="11"/>
    </row>
    <row r="1333" spans="6:6" hidden="1" x14ac:dyDescent="0.2">
      <c r="F1333" s="11"/>
    </row>
    <row r="1334" spans="6:6" hidden="1" x14ac:dyDescent="0.2">
      <c r="F1334" s="11"/>
    </row>
    <row r="1335" spans="6:6" hidden="1" x14ac:dyDescent="0.2">
      <c r="F1335" s="11"/>
    </row>
    <row r="1336" spans="6:6" hidden="1" x14ac:dyDescent="0.2">
      <c r="F1336" s="11"/>
    </row>
    <row r="1337" spans="6:6" hidden="1" x14ac:dyDescent="0.2">
      <c r="F1337" s="11"/>
    </row>
    <row r="1338" spans="6:6" hidden="1" x14ac:dyDescent="0.2">
      <c r="F1338" s="11"/>
    </row>
    <row r="1339" spans="6:6" hidden="1" x14ac:dyDescent="0.2">
      <c r="F1339" s="11"/>
    </row>
    <row r="1340" spans="6:6" hidden="1" x14ac:dyDescent="0.2">
      <c r="F1340" s="11"/>
    </row>
    <row r="1341" spans="6:6" hidden="1" x14ac:dyDescent="0.2">
      <c r="F1341" s="11"/>
    </row>
    <row r="1342" spans="6:6" hidden="1" x14ac:dyDescent="0.2">
      <c r="F1342" s="11"/>
    </row>
    <row r="1343" spans="6:6" hidden="1" x14ac:dyDescent="0.2">
      <c r="F1343" s="11"/>
    </row>
    <row r="1344" spans="6:6" hidden="1" x14ac:dyDescent="0.2">
      <c r="F1344" s="11"/>
    </row>
    <row r="1345" spans="6:6" hidden="1" x14ac:dyDescent="0.2">
      <c r="F1345" s="11"/>
    </row>
    <row r="1346" spans="6:6" hidden="1" x14ac:dyDescent="0.2">
      <c r="F1346" s="11"/>
    </row>
    <row r="1347" spans="6:6" hidden="1" x14ac:dyDescent="0.2">
      <c r="F1347" s="11"/>
    </row>
    <row r="1348" spans="6:6" hidden="1" x14ac:dyDescent="0.2">
      <c r="F1348" s="11"/>
    </row>
    <row r="1349" spans="6:6" hidden="1" x14ac:dyDescent="0.2">
      <c r="F1349" s="11"/>
    </row>
    <row r="1350" spans="6:6" hidden="1" x14ac:dyDescent="0.2">
      <c r="F1350" s="11"/>
    </row>
    <row r="1351" spans="6:6" hidden="1" x14ac:dyDescent="0.2">
      <c r="F1351" s="11"/>
    </row>
    <row r="1352" spans="6:6" hidden="1" x14ac:dyDescent="0.2">
      <c r="F1352" s="11"/>
    </row>
    <row r="1353" spans="6:6" hidden="1" x14ac:dyDescent="0.2">
      <c r="F1353" s="11"/>
    </row>
    <row r="1354" spans="6:6" hidden="1" x14ac:dyDescent="0.2">
      <c r="F1354" s="11"/>
    </row>
    <row r="1355" spans="6:6" hidden="1" x14ac:dyDescent="0.2">
      <c r="F1355" s="11"/>
    </row>
    <row r="1356" spans="6:6" hidden="1" x14ac:dyDescent="0.2">
      <c r="F1356" s="11"/>
    </row>
    <row r="1357" spans="6:6" hidden="1" x14ac:dyDescent="0.2">
      <c r="F1357" s="11"/>
    </row>
    <row r="1358" spans="6:6" hidden="1" x14ac:dyDescent="0.2">
      <c r="F1358" s="11"/>
    </row>
    <row r="1359" spans="6:6" hidden="1" x14ac:dyDescent="0.2">
      <c r="F1359" s="11"/>
    </row>
    <row r="1360" spans="6:6" hidden="1" x14ac:dyDescent="0.2">
      <c r="F1360" s="11"/>
    </row>
    <row r="1361" spans="6:6" hidden="1" x14ac:dyDescent="0.2">
      <c r="F1361" s="11"/>
    </row>
    <row r="1362" spans="6:6" hidden="1" x14ac:dyDescent="0.2">
      <c r="F1362" s="11"/>
    </row>
    <row r="1363" spans="6:6" hidden="1" x14ac:dyDescent="0.2">
      <c r="F1363" s="11"/>
    </row>
    <row r="1364" spans="6:6" hidden="1" x14ac:dyDescent="0.2">
      <c r="F1364" s="11"/>
    </row>
    <row r="1365" spans="6:6" hidden="1" x14ac:dyDescent="0.2">
      <c r="F1365" s="11"/>
    </row>
    <row r="1366" spans="6:6" hidden="1" x14ac:dyDescent="0.2">
      <c r="F1366" s="11"/>
    </row>
    <row r="1367" spans="6:6" hidden="1" x14ac:dyDescent="0.2">
      <c r="F1367" s="11"/>
    </row>
    <row r="1368" spans="6:6" hidden="1" x14ac:dyDescent="0.2">
      <c r="F1368" s="11"/>
    </row>
    <row r="1369" spans="6:6" hidden="1" x14ac:dyDescent="0.2">
      <c r="F1369" s="11"/>
    </row>
    <row r="1370" spans="6:6" hidden="1" x14ac:dyDescent="0.2">
      <c r="F1370" s="11"/>
    </row>
    <row r="1371" spans="6:6" hidden="1" x14ac:dyDescent="0.2">
      <c r="F1371" s="11"/>
    </row>
    <row r="1372" spans="6:6" hidden="1" x14ac:dyDescent="0.2">
      <c r="F1372" s="11"/>
    </row>
    <row r="1373" spans="6:6" hidden="1" x14ac:dyDescent="0.2">
      <c r="F1373" s="11"/>
    </row>
    <row r="1374" spans="6:6" hidden="1" x14ac:dyDescent="0.2">
      <c r="F1374" s="11"/>
    </row>
    <row r="1375" spans="6:6" hidden="1" x14ac:dyDescent="0.2">
      <c r="F1375" s="11"/>
    </row>
    <row r="1376" spans="6:6" hidden="1" x14ac:dyDescent="0.2">
      <c r="F1376" s="11"/>
    </row>
    <row r="1377" spans="6:6" hidden="1" x14ac:dyDescent="0.2">
      <c r="F1377" s="11"/>
    </row>
    <row r="1378" spans="6:6" hidden="1" x14ac:dyDescent="0.2">
      <c r="F1378" s="11"/>
    </row>
    <row r="1379" spans="6:6" hidden="1" x14ac:dyDescent="0.2">
      <c r="F1379" s="11"/>
    </row>
    <row r="1380" spans="6:6" hidden="1" x14ac:dyDescent="0.2">
      <c r="F1380" s="11"/>
    </row>
    <row r="1381" spans="6:6" hidden="1" x14ac:dyDescent="0.2">
      <c r="F1381" s="11"/>
    </row>
    <row r="1382" spans="6:6" hidden="1" x14ac:dyDescent="0.2">
      <c r="F1382" s="11"/>
    </row>
    <row r="1383" spans="6:6" hidden="1" x14ac:dyDescent="0.2">
      <c r="F1383" s="11"/>
    </row>
    <row r="1384" spans="6:6" hidden="1" x14ac:dyDescent="0.2">
      <c r="F1384" s="11"/>
    </row>
    <row r="1385" spans="6:6" hidden="1" x14ac:dyDescent="0.2">
      <c r="F1385" s="11"/>
    </row>
    <row r="1386" spans="6:6" hidden="1" x14ac:dyDescent="0.2">
      <c r="F1386" s="11"/>
    </row>
    <row r="1387" spans="6:6" hidden="1" x14ac:dyDescent="0.2">
      <c r="F1387" s="11"/>
    </row>
    <row r="1388" spans="6:6" hidden="1" x14ac:dyDescent="0.2">
      <c r="F1388" s="11"/>
    </row>
    <row r="1389" spans="6:6" hidden="1" x14ac:dyDescent="0.2">
      <c r="F1389" s="11"/>
    </row>
    <row r="1390" spans="6:6" hidden="1" x14ac:dyDescent="0.2">
      <c r="F1390" s="11"/>
    </row>
    <row r="1391" spans="6:6" hidden="1" x14ac:dyDescent="0.2">
      <c r="F1391" s="11"/>
    </row>
    <row r="1392" spans="6:6" hidden="1" x14ac:dyDescent="0.2">
      <c r="F1392" s="11"/>
    </row>
    <row r="1393" spans="6:6" hidden="1" x14ac:dyDescent="0.2">
      <c r="F1393" s="11"/>
    </row>
    <row r="1394" spans="6:6" hidden="1" x14ac:dyDescent="0.2">
      <c r="F1394" s="11"/>
    </row>
    <row r="1395" spans="6:6" hidden="1" x14ac:dyDescent="0.2">
      <c r="F1395" s="11"/>
    </row>
    <row r="1396" spans="6:6" hidden="1" x14ac:dyDescent="0.2">
      <c r="F1396" s="11"/>
    </row>
    <row r="1397" spans="6:6" hidden="1" x14ac:dyDescent="0.2">
      <c r="F1397" s="11"/>
    </row>
    <row r="1398" spans="6:6" hidden="1" x14ac:dyDescent="0.2">
      <c r="F1398" s="11"/>
    </row>
    <row r="1399" spans="6:6" hidden="1" x14ac:dyDescent="0.2">
      <c r="F1399" s="11"/>
    </row>
    <row r="1400" spans="6:6" hidden="1" x14ac:dyDescent="0.2">
      <c r="F1400" s="11"/>
    </row>
    <row r="1401" spans="6:6" hidden="1" x14ac:dyDescent="0.2">
      <c r="F1401" s="11"/>
    </row>
    <row r="1402" spans="6:6" hidden="1" x14ac:dyDescent="0.2">
      <c r="F1402" s="11"/>
    </row>
    <row r="1403" spans="6:6" hidden="1" x14ac:dyDescent="0.2">
      <c r="F1403" s="11"/>
    </row>
    <row r="1404" spans="6:6" hidden="1" x14ac:dyDescent="0.2">
      <c r="F1404" s="11"/>
    </row>
    <row r="1405" spans="6:6" hidden="1" x14ac:dyDescent="0.2">
      <c r="F1405" s="11"/>
    </row>
    <row r="1406" spans="6:6" hidden="1" x14ac:dyDescent="0.2">
      <c r="F1406" s="11"/>
    </row>
    <row r="1407" spans="6:6" hidden="1" x14ac:dyDescent="0.2">
      <c r="F1407" s="11"/>
    </row>
    <row r="1408" spans="6:6" hidden="1" x14ac:dyDescent="0.2">
      <c r="F1408" s="11"/>
    </row>
    <row r="1409" spans="6:6" hidden="1" x14ac:dyDescent="0.2">
      <c r="F1409" s="11"/>
    </row>
    <row r="1410" spans="6:6" hidden="1" x14ac:dyDescent="0.2">
      <c r="F1410" s="11"/>
    </row>
    <row r="1411" spans="6:6" hidden="1" x14ac:dyDescent="0.2">
      <c r="F1411" s="11"/>
    </row>
    <row r="1412" spans="6:6" hidden="1" x14ac:dyDescent="0.2">
      <c r="F1412" s="11"/>
    </row>
    <row r="1413" spans="6:6" hidden="1" x14ac:dyDescent="0.2">
      <c r="F1413" s="11"/>
    </row>
    <row r="1414" spans="6:6" hidden="1" x14ac:dyDescent="0.2">
      <c r="F1414" s="11"/>
    </row>
    <row r="1415" spans="6:6" hidden="1" x14ac:dyDescent="0.2">
      <c r="F1415" s="11"/>
    </row>
    <row r="1416" spans="6:6" hidden="1" x14ac:dyDescent="0.2">
      <c r="F1416" s="11"/>
    </row>
    <row r="1417" spans="6:6" hidden="1" x14ac:dyDescent="0.2">
      <c r="F1417" s="11"/>
    </row>
    <row r="1418" spans="6:6" hidden="1" x14ac:dyDescent="0.2">
      <c r="F1418" s="11"/>
    </row>
    <row r="1419" spans="6:6" hidden="1" x14ac:dyDescent="0.2">
      <c r="F1419" s="11"/>
    </row>
    <row r="1420" spans="6:6" hidden="1" x14ac:dyDescent="0.2">
      <c r="F1420" s="11"/>
    </row>
    <row r="1421" spans="6:6" hidden="1" x14ac:dyDescent="0.2">
      <c r="F1421" s="11"/>
    </row>
    <row r="1422" spans="6:6" hidden="1" x14ac:dyDescent="0.2">
      <c r="F1422" s="11"/>
    </row>
    <row r="1423" spans="6:6" hidden="1" x14ac:dyDescent="0.2">
      <c r="F1423" s="11"/>
    </row>
    <row r="1424" spans="6:6" hidden="1" x14ac:dyDescent="0.2">
      <c r="F1424" s="11"/>
    </row>
    <row r="1425" spans="6:6" hidden="1" x14ac:dyDescent="0.2">
      <c r="F1425" s="11"/>
    </row>
    <row r="1426" spans="6:6" hidden="1" x14ac:dyDescent="0.2">
      <c r="F1426" s="11"/>
    </row>
    <row r="1427" spans="6:6" hidden="1" x14ac:dyDescent="0.2">
      <c r="F1427" s="11"/>
    </row>
    <row r="1428" spans="6:6" hidden="1" x14ac:dyDescent="0.2">
      <c r="F1428" s="11"/>
    </row>
    <row r="1429" spans="6:6" hidden="1" x14ac:dyDescent="0.2">
      <c r="F1429" s="11"/>
    </row>
    <row r="1430" spans="6:6" hidden="1" x14ac:dyDescent="0.2">
      <c r="F1430" s="11"/>
    </row>
    <row r="1431" spans="6:6" hidden="1" x14ac:dyDescent="0.2">
      <c r="F1431" s="11"/>
    </row>
    <row r="1432" spans="6:6" hidden="1" x14ac:dyDescent="0.2">
      <c r="F1432" s="11"/>
    </row>
    <row r="1433" spans="6:6" hidden="1" x14ac:dyDescent="0.2">
      <c r="F1433" s="11"/>
    </row>
    <row r="1434" spans="6:6" hidden="1" x14ac:dyDescent="0.2">
      <c r="F1434" s="11"/>
    </row>
    <row r="1435" spans="6:6" hidden="1" x14ac:dyDescent="0.2">
      <c r="F1435" s="11"/>
    </row>
    <row r="1436" spans="6:6" hidden="1" x14ac:dyDescent="0.2">
      <c r="F1436" s="11"/>
    </row>
    <row r="1437" spans="6:6" hidden="1" x14ac:dyDescent="0.2">
      <c r="F1437" s="11"/>
    </row>
    <row r="1438" spans="6:6" hidden="1" x14ac:dyDescent="0.2">
      <c r="F1438" s="11"/>
    </row>
    <row r="1439" spans="6:6" hidden="1" x14ac:dyDescent="0.2">
      <c r="F1439" s="11"/>
    </row>
    <row r="1440" spans="6:6" hidden="1" x14ac:dyDescent="0.2">
      <c r="F1440" s="11"/>
    </row>
    <row r="1441" spans="6:6" hidden="1" x14ac:dyDescent="0.2">
      <c r="F1441" s="11"/>
    </row>
    <row r="1442" spans="6:6" hidden="1" x14ac:dyDescent="0.2">
      <c r="F1442" s="11"/>
    </row>
    <row r="1443" spans="6:6" hidden="1" x14ac:dyDescent="0.2">
      <c r="F1443" s="11"/>
    </row>
    <row r="1444" spans="6:6" hidden="1" x14ac:dyDescent="0.2">
      <c r="F1444" s="11"/>
    </row>
    <row r="1445" spans="6:6" hidden="1" x14ac:dyDescent="0.2">
      <c r="F1445" s="11"/>
    </row>
    <row r="1446" spans="6:6" hidden="1" x14ac:dyDescent="0.2">
      <c r="F1446" s="11"/>
    </row>
    <row r="1447" spans="6:6" hidden="1" x14ac:dyDescent="0.2">
      <c r="F1447" s="11"/>
    </row>
    <row r="1448" spans="6:6" hidden="1" x14ac:dyDescent="0.2">
      <c r="F1448" s="11"/>
    </row>
    <row r="1449" spans="6:6" hidden="1" x14ac:dyDescent="0.2">
      <c r="F1449" s="11"/>
    </row>
    <row r="1450" spans="6:6" hidden="1" x14ac:dyDescent="0.2">
      <c r="F1450" s="11"/>
    </row>
    <row r="1451" spans="6:6" hidden="1" x14ac:dyDescent="0.2">
      <c r="F1451" s="11"/>
    </row>
    <row r="1452" spans="6:6" hidden="1" x14ac:dyDescent="0.2">
      <c r="F1452" s="11"/>
    </row>
    <row r="1453" spans="6:6" hidden="1" x14ac:dyDescent="0.2">
      <c r="F1453" s="11"/>
    </row>
    <row r="1454" spans="6:6" hidden="1" x14ac:dyDescent="0.2">
      <c r="F1454" s="11"/>
    </row>
    <row r="1455" spans="6:6" hidden="1" x14ac:dyDescent="0.2">
      <c r="F1455" s="11"/>
    </row>
    <row r="1456" spans="6:6" hidden="1" x14ac:dyDescent="0.2">
      <c r="F1456" s="11"/>
    </row>
    <row r="1457" spans="6:6" hidden="1" x14ac:dyDescent="0.2">
      <c r="F1457" s="11"/>
    </row>
    <row r="1458" spans="6:6" hidden="1" x14ac:dyDescent="0.2">
      <c r="F1458" s="11"/>
    </row>
    <row r="1459" spans="6:6" hidden="1" x14ac:dyDescent="0.2">
      <c r="F1459" s="11"/>
    </row>
    <row r="1460" spans="6:6" hidden="1" x14ac:dyDescent="0.2">
      <c r="F1460" s="11"/>
    </row>
    <row r="1461" spans="6:6" hidden="1" x14ac:dyDescent="0.2">
      <c r="F1461" s="11"/>
    </row>
    <row r="1462" spans="6:6" hidden="1" x14ac:dyDescent="0.2">
      <c r="F1462" s="11"/>
    </row>
    <row r="1463" spans="6:6" hidden="1" x14ac:dyDescent="0.2">
      <c r="F1463" s="11"/>
    </row>
    <row r="1464" spans="6:6" hidden="1" x14ac:dyDescent="0.2">
      <c r="F1464" s="11"/>
    </row>
    <row r="1465" spans="6:6" hidden="1" x14ac:dyDescent="0.2">
      <c r="F1465" s="11"/>
    </row>
    <row r="1466" spans="6:6" hidden="1" x14ac:dyDescent="0.2">
      <c r="F1466" s="11"/>
    </row>
    <row r="1467" spans="6:6" hidden="1" x14ac:dyDescent="0.2">
      <c r="F1467" s="11"/>
    </row>
    <row r="1468" spans="6:6" hidden="1" x14ac:dyDescent="0.2">
      <c r="F1468" s="11"/>
    </row>
    <row r="1469" spans="6:6" hidden="1" x14ac:dyDescent="0.2">
      <c r="F1469" s="11"/>
    </row>
    <row r="1470" spans="6:6" hidden="1" x14ac:dyDescent="0.2">
      <c r="F1470" s="11"/>
    </row>
    <row r="1471" spans="6:6" hidden="1" x14ac:dyDescent="0.2">
      <c r="F1471" s="11"/>
    </row>
    <row r="1472" spans="6:6" hidden="1" x14ac:dyDescent="0.2">
      <c r="F1472" s="11"/>
    </row>
    <row r="1473" spans="6:6" hidden="1" x14ac:dyDescent="0.2">
      <c r="F1473" s="11"/>
    </row>
    <row r="1474" spans="6:6" hidden="1" x14ac:dyDescent="0.2">
      <c r="F1474" s="11"/>
    </row>
    <row r="1475" spans="6:6" hidden="1" x14ac:dyDescent="0.2">
      <c r="F1475" s="11"/>
    </row>
    <row r="1476" spans="6:6" hidden="1" x14ac:dyDescent="0.2">
      <c r="F1476" s="11"/>
    </row>
    <row r="1477" spans="6:6" hidden="1" x14ac:dyDescent="0.2">
      <c r="F1477" s="11"/>
    </row>
    <row r="1478" spans="6:6" hidden="1" x14ac:dyDescent="0.2">
      <c r="F1478" s="11"/>
    </row>
    <row r="1479" spans="6:6" hidden="1" x14ac:dyDescent="0.2">
      <c r="F1479" s="11"/>
    </row>
    <row r="1480" spans="6:6" hidden="1" x14ac:dyDescent="0.2">
      <c r="F1480" s="11"/>
    </row>
    <row r="1481" spans="6:6" hidden="1" x14ac:dyDescent="0.2">
      <c r="F1481" s="11"/>
    </row>
    <row r="1482" spans="6:6" hidden="1" x14ac:dyDescent="0.2">
      <c r="F1482" s="11"/>
    </row>
    <row r="1483" spans="6:6" hidden="1" x14ac:dyDescent="0.2">
      <c r="F1483" s="11"/>
    </row>
    <row r="1484" spans="6:6" hidden="1" x14ac:dyDescent="0.2">
      <c r="F1484" s="11"/>
    </row>
    <row r="1485" spans="6:6" hidden="1" x14ac:dyDescent="0.2">
      <c r="F1485" s="11"/>
    </row>
    <row r="1486" spans="6:6" hidden="1" x14ac:dyDescent="0.2">
      <c r="F1486" s="11"/>
    </row>
    <row r="1487" spans="6:6" hidden="1" x14ac:dyDescent="0.2">
      <c r="F1487" s="11"/>
    </row>
    <row r="1488" spans="6:6" hidden="1" x14ac:dyDescent="0.2">
      <c r="F1488" s="11"/>
    </row>
    <row r="1489" spans="6:6" hidden="1" x14ac:dyDescent="0.2">
      <c r="F1489" s="11"/>
    </row>
    <row r="1490" spans="6:6" hidden="1" x14ac:dyDescent="0.2">
      <c r="F1490" s="11"/>
    </row>
    <row r="1491" spans="6:6" hidden="1" x14ac:dyDescent="0.2">
      <c r="F1491" s="11"/>
    </row>
    <row r="1492" spans="6:6" hidden="1" x14ac:dyDescent="0.2">
      <c r="F1492" s="11"/>
    </row>
    <row r="1493" spans="6:6" hidden="1" x14ac:dyDescent="0.2">
      <c r="F1493" s="11"/>
    </row>
    <row r="1494" spans="6:6" hidden="1" x14ac:dyDescent="0.2">
      <c r="F1494" s="11"/>
    </row>
    <row r="1495" spans="6:6" hidden="1" x14ac:dyDescent="0.2">
      <c r="F1495" s="11"/>
    </row>
    <row r="1496" spans="6:6" hidden="1" x14ac:dyDescent="0.2">
      <c r="F1496" s="11"/>
    </row>
    <row r="1497" spans="6:6" hidden="1" x14ac:dyDescent="0.2">
      <c r="F1497" s="11"/>
    </row>
    <row r="1498" spans="6:6" hidden="1" x14ac:dyDescent="0.2">
      <c r="F1498" s="11"/>
    </row>
    <row r="1499" spans="6:6" hidden="1" x14ac:dyDescent="0.2">
      <c r="F1499" s="11"/>
    </row>
    <row r="1500" spans="6:6" hidden="1" x14ac:dyDescent="0.2">
      <c r="F1500" s="11"/>
    </row>
    <row r="1501" spans="6:6" hidden="1" x14ac:dyDescent="0.2">
      <c r="F1501" s="11"/>
    </row>
    <row r="1502" spans="6:6" hidden="1" x14ac:dyDescent="0.2">
      <c r="F1502" s="11"/>
    </row>
    <row r="1503" spans="6:6" hidden="1" x14ac:dyDescent="0.2">
      <c r="F1503" s="11"/>
    </row>
    <row r="1504" spans="6:6" hidden="1" x14ac:dyDescent="0.2">
      <c r="F1504" s="11"/>
    </row>
    <row r="1505" spans="6:6" hidden="1" x14ac:dyDescent="0.2">
      <c r="F1505" s="11"/>
    </row>
    <row r="1506" spans="6:6" hidden="1" x14ac:dyDescent="0.2">
      <c r="F1506" s="11"/>
    </row>
    <row r="1507" spans="6:6" hidden="1" x14ac:dyDescent="0.2">
      <c r="F1507" s="11"/>
    </row>
    <row r="1508" spans="6:6" hidden="1" x14ac:dyDescent="0.2">
      <c r="F1508" s="11"/>
    </row>
    <row r="1509" spans="6:6" hidden="1" x14ac:dyDescent="0.2">
      <c r="F1509" s="11"/>
    </row>
    <row r="1510" spans="6:6" hidden="1" x14ac:dyDescent="0.2">
      <c r="F1510" s="11"/>
    </row>
    <row r="1511" spans="6:6" hidden="1" x14ac:dyDescent="0.2">
      <c r="F1511" s="11"/>
    </row>
    <row r="1512" spans="6:6" hidden="1" x14ac:dyDescent="0.2">
      <c r="F1512" s="11"/>
    </row>
    <row r="1513" spans="6:6" hidden="1" x14ac:dyDescent="0.2">
      <c r="F1513" s="11"/>
    </row>
    <row r="1514" spans="6:6" hidden="1" x14ac:dyDescent="0.2">
      <c r="F1514" s="11"/>
    </row>
    <row r="1515" spans="6:6" hidden="1" x14ac:dyDescent="0.2">
      <c r="F1515" s="11"/>
    </row>
    <row r="1516" spans="6:6" hidden="1" x14ac:dyDescent="0.2">
      <c r="F1516" s="11"/>
    </row>
    <row r="1517" spans="6:6" hidden="1" x14ac:dyDescent="0.2">
      <c r="F1517" s="11"/>
    </row>
    <row r="1518" spans="6:6" hidden="1" x14ac:dyDescent="0.2">
      <c r="F1518" s="11"/>
    </row>
    <row r="1519" spans="6:6" hidden="1" x14ac:dyDescent="0.2">
      <c r="F1519" s="11"/>
    </row>
    <row r="1520" spans="6:6" hidden="1" x14ac:dyDescent="0.2">
      <c r="F1520" s="11"/>
    </row>
    <row r="1521" spans="6:6" hidden="1" x14ac:dyDescent="0.2">
      <c r="F1521" s="11"/>
    </row>
    <row r="1522" spans="6:6" hidden="1" x14ac:dyDescent="0.2">
      <c r="F1522" s="11"/>
    </row>
    <row r="1523" spans="6:6" hidden="1" x14ac:dyDescent="0.2">
      <c r="F1523" s="11"/>
    </row>
    <row r="1524" spans="6:6" hidden="1" x14ac:dyDescent="0.2">
      <c r="F1524" s="11"/>
    </row>
    <row r="1525" spans="6:6" hidden="1" x14ac:dyDescent="0.2">
      <c r="F1525" s="11"/>
    </row>
    <row r="1526" spans="6:6" hidden="1" x14ac:dyDescent="0.2">
      <c r="F1526" s="11"/>
    </row>
    <row r="1527" spans="6:6" hidden="1" x14ac:dyDescent="0.2">
      <c r="F1527" s="11"/>
    </row>
    <row r="1528" spans="6:6" hidden="1" x14ac:dyDescent="0.2">
      <c r="F1528" s="11"/>
    </row>
    <row r="1529" spans="6:6" hidden="1" x14ac:dyDescent="0.2">
      <c r="F1529" s="11"/>
    </row>
    <row r="1530" spans="6:6" hidden="1" x14ac:dyDescent="0.2">
      <c r="F1530" s="11"/>
    </row>
    <row r="1531" spans="6:6" hidden="1" x14ac:dyDescent="0.2">
      <c r="F1531" s="11"/>
    </row>
    <row r="1532" spans="6:6" hidden="1" x14ac:dyDescent="0.2">
      <c r="F1532" s="11"/>
    </row>
    <row r="1533" spans="6:6" hidden="1" x14ac:dyDescent="0.2">
      <c r="F1533" s="11"/>
    </row>
    <row r="1534" spans="6:6" hidden="1" x14ac:dyDescent="0.2">
      <c r="F1534" s="11"/>
    </row>
    <row r="1535" spans="6:6" hidden="1" x14ac:dyDescent="0.2">
      <c r="F1535" s="11"/>
    </row>
    <row r="1536" spans="6:6" hidden="1" x14ac:dyDescent="0.2">
      <c r="F1536" s="11"/>
    </row>
    <row r="1537" spans="6:6" hidden="1" x14ac:dyDescent="0.2">
      <c r="F1537" s="11"/>
    </row>
    <row r="1538" spans="6:6" hidden="1" x14ac:dyDescent="0.2">
      <c r="F1538" s="11"/>
    </row>
    <row r="1539" spans="6:6" hidden="1" x14ac:dyDescent="0.2">
      <c r="F1539" s="11"/>
    </row>
    <row r="1540" spans="6:6" hidden="1" x14ac:dyDescent="0.2">
      <c r="F1540" s="11"/>
    </row>
    <row r="1541" spans="6:6" hidden="1" x14ac:dyDescent="0.2">
      <c r="F1541" s="11"/>
    </row>
    <row r="1542" spans="6:6" hidden="1" x14ac:dyDescent="0.2">
      <c r="F1542" s="11"/>
    </row>
    <row r="1543" spans="6:6" hidden="1" x14ac:dyDescent="0.2">
      <c r="F1543" s="11"/>
    </row>
    <row r="1544" spans="6:6" hidden="1" x14ac:dyDescent="0.2">
      <c r="F1544" s="11"/>
    </row>
    <row r="1545" spans="6:6" hidden="1" x14ac:dyDescent="0.2">
      <c r="F1545" s="11"/>
    </row>
    <row r="1546" spans="6:6" hidden="1" x14ac:dyDescent="0.2">
      <c r="F1546" s="11"/>
    </row>
    <row r="1547" spans="6:6" hidden="1" x14ac:dyDescent="0.2">
      <c r="F1547" s="11"/>
    </row>
    <row r="1548" spans="6:6" hidden="1" x14ac:dyDescent="0.2">
      <c r="F1548" s="11"/>
    </row>
    <row r="1549" spans="6:6" hidden="1" x14ac:dyDescent="0.2">
      <c r="F1549" s="11"/>
    </row>
    <row r="1550" spans="6:6" hidden="1" x14ac:dyDescent="0.2">
      <c r="F1550" s="11"/>
    </row>
    <row r="1551" spans="6:6" hidden="1" x14ac:dyDescent="0.2">
      <c r="F1551" s="11"/>
    </row>
    <row r="1552" spans="6:6" hidden="1" x14ac:dyDescent="0.2">
      <c r="F1552" s="11"/>
    </row>
    <row r="1553" spans="6:6" hidden="1" x14ac:dyDescent="0.2">
      <c r="F1553" s="11"/>
    </row>
    <row r="1554" spans="6:6" hidden="1" x14ac:dyDescent="0.2">
      <c r="F1554" s="11"/>
    </row>
    <row r="1555" spans="6:6" hidden="1" x14ac:dyDescent="0.2">
      <c r="F1555" s="11"/>
    </row>
    <row r="1556" spans="6:6" hidden="1" x14ac:dyDescent="0.2">
      <c r="F1556" s="11"/>
    </row>
    <row r="1557" spans="6:6" hidden="1" x14ac:dyDescent="0.2">
      <c r="F1557" s="11"/>
    </row>
    <row r="1558" spans="6:6" hidden="1" x14ac:dyDescent="0.2">
      <c r="F1558" s="11"/>
    </row>
    <row r="1559" spans="6:6" hidden="1" x14ac:dyDescent="0.2">
      <c r="F1559" s="11"/>
    </row>
    <row r="1560" spans="6:6" hidden="1" x14ac:dyDescent="0.2">
      <c r="F1560" s="11"/>
    </row>
    <row r="1561" spans="6:6" hidden="1" x14ac:dyDescent="0.2">
      <c r="F1561" s="11"/>
    </row>
    <row r="1562" spans="6:6" hidden="1" x14ac:dyDescent="0.2">
      <c r="F1562" s="11"/>
    </row>
    <row r="1563" spans="6:6" hidden="1" x14ac:dyDescent="0.2">
      <c r="F1563" s="11"/>
    </row>
    <row r="1564" spans="6:6" hidden="1" x14ac:dyDescent="0.2">
      <c r="F1564" s="11"/>
    </row>
    <row r="1565" spans="6:6" hidden="1" x14ac:dyDescent="0.2">
      <c r="F1565" s="11"/>
    </row>
    <row r="1566" spans="6:6" hidden="1" x14ac:dyDescent="0.2">
      <c r="F1566" s="11"/>
    </row>
    <row r="1567" spans="6:6" hidden="1" x14ac:dyDescent="0.2">
      <c r="F1567" s="11"/>
    </row>
    <row r="1568" spans="6:6" hidden="1" x14ac:dyDescent="0.2">
      <c r="F1568" s="11"/>
    </row>
    <row r="1569" spans="6:6" hidden="1" x14ac:dyDescent="0.2">
      <c r="F1569" s="11"/>
    </row>
    <row r="1570" spans="6:6" hidden="1" x14ac:dyDescent="0.2">
      <c r="F1570" s="11"/>
    </row>
    <row r="1571" spans="6:6" hidden="1" x14ac:dyDescent="0.2">
      <c r="F1571" s="11"/>
    </row>
    <row r="1572" spans="6:6" hidden="1" x14ac:dyDescent="0.2">
      <c r="F1572" s="11"/>
    </row>
    <row r="1573" spans="6:6" hidden="1" x14ac:dyDescent="0.2">
      <c r="F1573" s="11"/>
    </row>
    <row r="1574" spans="6:6" hidden="1" x14ac:dyDescent="0.2">
      <c r="F1574" s="11"/>
    </row>
    <row r="1575" spans="6:6" hidden="1" x14ac:dyDescent="0.2">
      <c r="F1575" s="11"/>
    </row>
    <row r="1576" spans="6:6" hidden="1" x14ac:dyDescent="0.2">
      <c r="F1576" s="11"/>
    </row>
    <row r="1577" spans="6:6" hidden="1" x14ac:dyDescent="0.2">
      <c r="F1577" s="11"/>
    </row>
    <row r="1578" spans="6:6" hidden="1" x14ac:dyDescent="0.2">
      <c r="F1578" s="11"/>
    </row>
    <row r="1579" spans="6:6" hidden="1" x14ac:dyDescent="0.2">
      <c r="F1579" s="11"/>
    </row>
    <row r="1580" spans="6:6" hidden="1" x14ac:dyDescent="0.2">
      <c r="F1580" s="11"/>
    </row>
    <row r="1581" spans="6:6" hidden="1" x14ac:dyDescent="0.2">
      <c r="F1581" s="11"/>
    </row>
    <row r="1582" spans="6:6" hidden="1" x14ac:dyDescent="0.2">
      <c r="F1582" s="11"/>
    </row>
    <row r="1583" spans="6:6" hidden="1" x14ac:dyDescent="0.2">
      <c r="F1583" s="11"/>
    </row>
    <row r="1584" spans="6:6" hidden="1" x14ac:dyDescent="0.2">
      <c r="F1584" s="11"/>
    </row>
    <row r="1585" spans="6:6" hidden="1" x14ac:dyDescent="0.2">
      <c r="F1585" s="11"/>
    </row>
    <row r="1586" spans="6:6" hidden="1" x14ac:dyDescent="0.2">
      <c r="F1586" s="11"/>
    </row>
    <row r="1587" spans="6:6" hidden="1" x14ac:dyDescent="0.2">
      <c r="F1587" s="11"/>
    </row>
    <row r="1588" spans="6:6" hidden="1" x14ac:dyDescent="0.2">
      <c r="F1588" s="11"/>
    </row>
    <row r="1589" spans="6:6" hidden="1" x14ac:dyDescent="0.2">
      <c r="F1589" s="11"/>
    </row>
    <row r="1590" spans="6:6" hidden="1" x14ac:dyDescent="0.2">
      <c r="F1590" s="11"/>
    </row>
    <row r="1591" spans="6:6" hidden="1" x14ac:dyDescent="0.2">
      <c r="F1591" s="11"/>
    </row>
    <row r="1592" spans="6:6" hidden="1" x14ac:dyDescent="0.2">
      <c r="F1592" s="11"/>
    </row>
    <row r="1593" spans="6:6" hidden="1" x14ac:dyDescent="0.2">
      <c r="F1593" s="11"/>
    </row>
    <row r="1594" spans="6:6" hidden="1" x14ac:dyDescent="0.2">
      <c r="F1594" s="11"/>
    </row>
    <row r="1595" spans="6:6" hidden="1" x14ac:dyDescent="0.2">
      <c r="F1595" s="11"/>
    </row>
    <row r="1596" spans="6:6" hidden="1" x14ac:dyDescent="0.2">
      <c r="F1596" s="11"/>
    </row>
    <row r="1597" spans="6:6" hidden="1" x14ac:dyDescent="0.2">
      <c r="F1597" s="11"/>
    </row>
    <row r="1598" spans="6:6" hidden="1" x14ac:dyDescent="0.2">
      <c r="F1598" s="11"/>
    </row>
    <row r="1599" spans="6:6" hidden="1" x14ac:dyDescent="0.2">
      <c r="F1599" s="11"/>
    </row>
    <row r="1600" spans="6:6" hidden="1" x14ac:dyDescent="0.2">
      <c r="F1600" s="11"/>
    </row>
    <row r="1601" spans="6:6" hidden="1" x14ac:dyDescent="0.2">
      <c r="F1601" s="11"/>
    </row>
    <row r="1602" spans="6:6" hidden="1" x14ac:dyDescent="0.2">
      <c r="F1602" s="11"/>
    </row>
    <row r="1603" spans="6:6" hidden="1" x14ac:dyDescent="0.2">
      <c r="F1603" s="11"/>
    </row>
    <row r="1604" spans="6:6" hidden="1" x14ac:dyDescent="0.2">
      <c r="F1604" s="11"/>
    </row>
    <row r="1605" spans="6:6" hidden="1" x14ac:dyDescent="0.2">
      <c r="F1605" s="11"/>
    </row>
    <row r="1606" spans="6:6" hidden="1" x14ac:dyDescent="0.2">
      <c r="F1606" s="11"/>
    </row>
    <row r="1607" spans="6:6" hidden="1" x14ac:dyDescent="0.2">
      <c r="F1607" s="11"/>
    </row>
    <row r="1608" spans="6:6" hidden="1" x14ac:dyDescent="0.2">
      <c r="F1608" s="11"/>
    </row>
    <row r="1609" spans="6:6" hidden="1" x14ac:dyDescent="0.2">
      <c r="F1609" s="11"/>
    </row>
    <row r="1610" spans="6:6" hidden="1" x14ac:dyDescent="0.2">
      <c r="F1610" s="11"/>
    </row>
    <row r="1611" spans="6:6" hidden="1" x14ac:dyDescent="0.2">
      <c r="F1611" s="11"/>
    </row>
    <row r="1612" spans="6:6" hidden="1" x14ac:dyDescent="0.2">
      <c r="F1612" s="11"/>
    </row>
    <row r="1613" spans="6:6" hidden="1" x14ac:dyDescent="0.2">
      <c r="F1613" s="11"/>
    </row>
    <row r="1614" spans="6:6" hidden="1" x14ac:dyDescent="0.2">
      <c r="F1614" s="11"/>
    </row>
    <row r="1615" spans="6:6" hidden="1" x14ac:dyDescent="0.2">
      <c r="F1615" s="11"/>
    </row>
    <row r="1616" spans="6:6" hidden="1" x14ac:dyDescent="0.2">
      <c r="F1616" s="11"/>
    </row>
    <row r="1617" spans="6:6" hidden="1" x14ac:dyDescent="0.2">
      <c r="F1617" s="11"/>
    </row>
    <row r="1618" spans="6:6" hidden="1" x14ac:dyDescent="0.2">
      <c r="F1618" s="11"/>
    </row>
    <row r="1619" spans="6:6" hidden="1" x14ac:dyDescent="0.2">
      <c r="F1619" s="11"/>
    </row>
    <row r="1620" spans="6:6" hidden="1" x14ac:dyDescent="0.2">
      <c r="F1620" s="11"/>
    </row>
    <row r="1621" spans="6:6" hidden="1" x14ac:dyDescent="0.2">
      <c r="F1621" s="11"/>
    </row>
    <row r="1622" spans="6:6" hidden="1" x14ac:dyDescent="0.2">
      <c r="F1622" s="11"/>
    </row>
    <row r="1623" spans="6:6" hidden="1" x14ac:dyDescent="0.2">
      <c r="F1623" s="11"/>
    </row>
    <row r="1624" spans="6:6" hidden="1" x14ac:dyDescent="0.2">
      <c r="F1624" s="11"/>
    </row>
    <row r="1625" spans="6:6" hidden="1" x14ac:dyDescent="0.2">
      <c r="F1625" s="11"/>
    </row>
    <row r="1626" spans="6:6" hidden="1" x14ac:dyDescent="0.2">
      <c r="F1626" s="11"/>
    </row>
    <row r="1627" spans="6:6" hidden="1" x14ac:dyDescent="0.2">
      <c r="F1627" s="11"/>
    </row>
    <row r="1628" spans="6:6" hidden="1" x14ac:dyDescent="0.2">
      <c r="F1628" s="11"/>
    </row>
    <row r="1629" spans="6:6" hidden="1" x14ac:dyDescent="0.2">
      <c r="F1629" s="11"/>
    </row>
    <row r="1630" spans="6:6" hidden="1" x14ac:dyDescent="0.2">
      <c r="F1630" s="11"/>
    </row>
    <row r="1631" spans="6:6" hidden="1" x14ac:dyDescent="0.2">
      <c r="F1631" s="11"/>
    </row>
    <row r="1632" spans="6:6" hidden="1" x14ac:dyDescent="0.2">
      <c r="F1632" s="11"/>
    </row>
    <row r="1633" spans="6:6" hidden="1" x14ac:dyDescent="0.2">
      <c r="F1633" s="11"/>
    </row>
    <row r="1634" spans="6:6" hidden="1" x14ac:dyDescent="0.2">
      <c r="F1634" s="11"/>
    </row>
    <row r="1635" spans="6:6" hidden="1" x14ac:dyDescent="0.2">
      <c r="F1635" s="11"/>
    </row>
    <row r="1636" spans="6:6" hidden="1" x14ac:dyDescent="0.2">
      <c r="F1636" s="11"/>
    </row>
    <row r="1637" spans="6:6" hidden="1" x14ac:dyDescent="0.2">
      <c r="F1637" s="11"/>
    </row>
    <row r="1638" spans="6:6" hidden="1" x14ac:dyDescent="0.2">
      <c r="F1638" s="11"/>
    </row>
    <row r="1639" spans="6:6" hidden="1" x14ac:dyDescent="0.2">
      <c r="F1639" s="11"/>
    </row>
    <row r="1640" spans="6:6" hidden="1" x14ac:dyDescent="0.2">
      <c r="F1640" s="11"/>
    </row>
    <row r="1641" spans="6:6" hidden="1" x14ac:dyDescent="0.2">
      <c r="F1641" s="11"/>
    </row>
    <row r="1642" spans="6:6" hidden="1" x14ac:dyDescent="0.2">
      <c r="F1642" s="11"/>
    </row>
    <row r="1643" spans="6:6" hidden="1" x14ac:dyDescent="0.2">
      <c r="F1643" s="11"/>
    </row>
    <row r="1644" spans="6:6" hidden="1" x14ac:dyDescent="0.2">
      <c r="F1644" s="11"/>
    </row>
    <row r="1645" spans="6:6" hidden="1" x14ac:dyDescent="0.2">
      <c r="F1645" s="11"/>
    </row>
    <row r="1646" spans="6:6" hidden="1" x14ac:dyDescent="0.2">
      <c r="F1646" s="11"/>
    </row>
    <row r="1647" spans="6:6" hidden="1" x14ac:dyDescent="0.2">
      <c r="F1647" s="11"/>
    </row>
    <row r="1648" spans="6:6" hidden="1" x14ac:dyDescent="0.2">
      <c r="F1648" s="11"/>
    </row>
    <row r="1649" spans="6:6" hidden="1" x14ac:dyDescent="0.2">
      <c r="F1649" s="11"/>
    </row>
    <row r="1650" spans="6:6" hidden="1" x14ac:dyDescent="0.2">
      <c r="F1650" s="11"/>
    </row>
    <row r="1651" spans="6:6" hidden="1" x14ac:dyDescent="0.2">
      <c r="F1651" s="11"/>
    </row>
    <row r="1652" spans="6:6" hidden="1" x14ac:dyDescent="0.2">
      <c r="F1652" s="11"/>
    </row>
    <row r="1653" spans="6:6" hidden="1" x14ac:dyDescent="0.2">
      <c r="F1653" s="11"/>
    </row>
    <row r="1654" spans="6:6" hidden="1" x14ac:dyDescent="0.2">
      <c r="F1654" s="11"/>
    </row>
    <row r="1655" spans="6:6" hidden="1" x14ac:dyDescent="0.2">
      <c r="F1655" s="11"/>
    </row>
    <row r="1656" spans="6:6" hidden="1" x14ac:dyDescent="0.2">
      <c r="F1656" s="11"/>
    </row>
    <row r="1657" spans="6:6" hidden="1" x14ac:dyDescent="0.2">
      <c r="F1657" s="11"/>
    </row>
    <row r="1658" spans="6:6" hidden="1" x14ac:dyDescent="0.2">
      <c r="F1658" s="11"/>
    </row>
    <row r="1659" spans="6:6" hidden="1" x14ac:dyDescent="0.2">
      <c r="F1659" s="11"/>
    </row>
    <row r="1660" spans="6:6" hidden="1" x14ac:dyDescent="0.2">
      <c r="F1660" s="11"/>
    </row>
    <row r="1661" spans="6:6" hidden="1" x14ac:dyDescent="0.2">
      <c r="F1661" s="11"/>
    </row>
    <row r="1662" spans="6:6" hidden="1" x14ac:dyDescent="0.2">
      <c r="F1662" s="11"/>
    </row>
    <row r="1663" spans="6:6" hidden="1" x14ac:dyDescent="0.2">
      <c r="F1663" s="11"/>
    </row>
    <row r="1664" spans="6:6" hidden="1" x14ac:dyDescent="0.2">
      <c r="F1664" s="11"/>
    </row>
    <row r="1665" spans="6:6" hidden="1" x14ac:dyDescent="0.2">
      <c r="F1665" s="11"/>
    </row>
    <row r="1666" spans="6:6" hidden="1" x14ac:dyDescent="0.2">
      <c r="F1666" s="11"/>
    </row>
    <row r="1667" spans="6:6" hidden="1" x14ac:dyDescent="0.2">
      <c r="F1667" s="11"/>
    </row>
    <row r="1668" spans="6:6" hidden="1" x14ac:dyDescent="0.2">
      <c r="F1668" s="11"/>
    </row>
    <row r="1669" spans="6:6" hidden="1" x14ac:dyDescent="0.2">
      <c r="F1669" s="11"/>
    </row>
    <row r="1670" spans="6:6" hidden="1" x14ac:dyDescent="0.2">
      <c r="F1670" s="11"/>
    </row>
    <row r="1671" spans="6:6" hidden="1" x14ac:dyDescent="0.2">
      <c r="F1671" s="11"/>
    </row>
    <row r="1672" spans="6:6" hidden="1" x14ac:dyDescent="0.2">
      <c r="F1672" s="11"/>
    </row>
    <row r="1673" spans="6:6" hidden="1" x14ac:dyDescent="0.2">
      <c r="F1673" s="11"/>
    </row>
    <row r="1674" spans="6:6" hidden="1" x14ac:dyDescent="0.2">
      <c r="F1674" s="11"/>
    </row>
    <row r="1675" spans="6:6" hidden="1" x14ac:dyDescent="0.2">
      <c r="F1675" s="11"/>
    </row>
    <row r="1676" spans="6:6" hidden="1" x14ac:dyDescent="0.2">
      <c r="F1676" s="11"/>
    </row>
    <row r="1677" spans="6:6" hidden="1" x14ac:dyDescent="0.2">
      <c r="F1677" s="11"/>
    </row>
    <row r="1678" spans="6:6" hidden="1" x14ac:dyDescent="0.2">
      <c r="F1678" s="11"/>
    </row>
    <row r="1679" spans="6:6" hidden="1" x14ac:dyDescent="0.2">
      <c r="F1679" s="11"/>
    </row>
    <row r="1680" spans="6:6" hidden="1" x14ac:dyDescent="0.2">
      <c r="F1680" s="11"/>
    </row>
    <row r="1681" spans="6:6" hidden="1" x14ac:dyDescent="0.2">
      <c r="F1681" s="11"/>
    </row>
    <row r="1682" spans="6:6" hidden="1" x14ac:dyDescent="0.2">
      <c r="F1682" s="11"/>
    </row>
    <row r="1683" spans="6:6" hidden="1" x14ac:dyDescent="0.2">
      <c r="F1683" s="11"/>
    </row>
    <row r="1684" spans="6:6" hidden="1" x14ac:dyDescent="0.2">
      <c r="F1684" s="11"/>
    </row>
    <row r="1685" spans="6:6" hidden="1" x14ac:dyDescent="0.2">
      <c r="F1685" s="11"/>
    </row>
    <row r="1686" spans="6:6" hidden="1" x14ac:dyDescent="0.2">
      <c r="F1686" s="11"/>
    </row>
    <row r="1687" spans="6:6" hidden="1" x14ac:dyDescent="0.2">
      <c r="F1687" s="11"/>
    </row>
    <row r="1688" spans="6:6" hidden="1" x14ac:dyDescent="0.2">
      <c r="F1688" s="11"/>
    </row>
    <row r="1689" spans="6:6" hidden="1" x14ac:dyDescent="0.2">
      <c r="F1689" s="11"/>
    </row>
    <row r="1690" spans="6:6" hidden="1" x14ac:dyDescent="0.2">
      <c r="F1690" s="11"/>
    </row>
    <row r="1691" spans="6:6" hidden="1" x14ac:dyDescent="0.2">
      <c r="F1691" s="11"/>
    </row>
    <row r="1692" spans="6:6" hidden="1" x14ac:dyDescent="0.2">
      <c r="F1692" s="11"/>
    </row>
    <row r="1693" spans="6:6" hidden="1" x14ac:dyDescent="0.2">
      <c r="F1693" s="11"/>
    </row>
    <row r="1694" spans="6:6" hidden="1" x14ac:dyDescent="0.2">
      <c r="F1694" s="11"/>
    </row>
    <row r="1695" spans="6:6" hidden="1" x14ac:dyDescent="0.2">
      <c r="F1695" s="11"/>
    </row>
    <row r="1696" spans="6:6" hidden="1" x14ac:dyDescent="0.2">
      <c r="F1696" s="11"/>
    </row>
    <row r="1697" spans="6:6" hidden="1" x14ac:dyDescent="0.2">
      <c r="F1697" s="11"/>
    </row>
    <row r="1698" spans="6:6" hidden="1" x14ac:dyDescent="0.2">
      <c r="F1698" s="11"/>
    </row>
    <row r="1699" spans="6:6" hidden="1" x14ac:dyDescent="0.2">
      <c r="F1699" s="11"/>
    </row>
    <row r="1700" spans="6:6" hidden="1" x14ac:dyDescent="0.2">
      <c r="F1700" s="11"/>
    </row>
    <row r="1701" spans="6:6" hidden="1" x14ac:dyDescent="0.2">
      <c r="F1701" s="11"/>
    </row>
    <row r="1702" spans="6:6" hidden="1" x14ac:dyDescent="0.2">
      <c r="F1702" s="11"/>
    </row>
    <row r="1703" spans="6:6" hidden="1" x14ac:dyDescent="0.2">
      <c r="F1703" s="11"/>
    </row>
    <row r="1704" spans="6:6" hidden="1" x14ac:dyDescent="0.2">
      <c r="F1704" s="11"/>
    </row>
    <row r="1705" spans="6:6" hidden="1" x14ac:dyDescent="0.2">
      <c r="F1705" s="11"/>
    </row>
    <row r="1706" spans="6:6" hidden="1" x14ac:dyDescent="0.2">
      <c r="F1706" s="11"/>
    </row>
    <row r="1707" spans="6:6" hidden="1" x14ac:dyDescent="0.2">
      <c r="F1707" s="11"/>
    </row>
    <row r="1708" spans="6:6" hidden="1" x14ac:dyDescent="0.2">
      <c r="F1708" s="11"/>
    </row>
    <row r="1709" spans="6:6" hidden="1" x14ac:dyDescent="0.2">
      <c r="F1709" s="11"/>
    </row>
    <row r="1710" spans="6:6" hidden="1" x14ac:dyDescent="0.2">
      <c r="F1710" s="11"/>
    </row>
    <row r="1711" spans="6:6" hidden="1" x14ac:dyDescent="0.2">
      <c r="F1711" s="11"/>
    </row>
    <row r="1712" spans="6:6" hidden="1" x14ac:dyDescent="0.2">
      <c r="F1712" s="11"/>
    </row>
    <row r="1713" spans="6:6" hidden="1" x14ac:dyDescent="0.2">
      <c r="F1713" s="11"/>
    </row>
    <row r="1714" spans="6:6" hidden="1" x14ac:dyDescent="0.2">
      <c r="F1714" s="11"/>
    </row>
    <row r="1715" spans="6:6" hidden="1" x14ac:dyDescent="0.2">
      <c r="F1715" s="11"/>
    </row>
    <row r="1716" spans="6:6" hidden="1" x14ac:dyDescent="0.2">
      <c r="F1716" s="11"/>
    </row>
    <row r="1717" spans="6:6" hidden="1" x14ac:dyDescent="0.2">
      <c r="F1717" s="11"/>
    </row>
    <row r="1718" spans="6:6" hidden="1" x14ac:dyDescent="0.2">
      <c r="F1718" s="11"/>
    </row>
    <row r="1719" spans="6:6" hidden="1" x14ac:dyDescent="0.2">
      <c r="F1719" s="11"/>
    </row>
    <row r="1720" spans="6:6" hidden="1" x14ac:dyDescent="0.2">
      <c r="F1720" s="11"/>
    </row>
    <row r="1721" spans="6:6" hidden="1" x14ac:dyDescent="0.2">
      <c r="F1721" s="11"/>
    </row>
    <row r="1722" spans="6:6" hidden="1" x14ac:dyDescent="0.2">
      <c r="F1722" s="11"/>
    </row>
    <row r="1723" spans="6:6" hidden="1" x14ac:dyDescent="0.2">
      <c r="F1723" s="11"/>
    </row>
    <row r="1724" spans="6:6" hidden="1" x14ac:dyDescent="0.2">
      <c r="F1724" s="11"/>
    </row>
    <row r="1725" spans="6:6" hidden="1" x14ac:dyDescent="0.2">
      <c r="F1725" s="11"/>
    </row>
    <row r="1726" spans="6:6" hidden="1" x14ac:dyDescent="0.2">
      <c r="F1726" s="11"/>
    </row>
    <row r="1727" spans="6:6" hidden="1" x14ac:dyDescent="0.2">
      <c r="F1727" s="11"/>
    </row>
    <row r="1728" spans="6:6" hidden="1" x14ac:dyDescent="0.2">
      <c r="F1728" s="11"/>
    </row>
    <row r="1729" spans="6:6" hidden="1" x14ac:dyDescent="0.2">
      <c r="F1729" s="11"/>
    </row>
    <row r="1730" spans="6:6" hidden="1" x14ac:dyDescent="0.2">
      <c r="F1730" s="11"/>
    </row>
    <row r="1731" spans="6:6" hidden="1" x14ac:dyDescent="0.2">
      <c r="F1731" s="11"/>
    </row>
    <row r="1732" spans="6:6" hidden="1" x14ac:dyDescent="0.2">
      <c r="F1732" s="11"/>
    </row>
    <row r="1733" spans="6:6" hidden="1" x14ac:dyDescent="0.2">
      <c r="F1733" s="11"/>
    </row>
    <row r="1734" spans="6:6" hidden="1" x14ac:dyDescent="0.2">
      <c r="F1734" s="11"/>
    </row>
    <row r="1735" spans="6:6" hidden="1" x14ac:dyDescent="0.2">
      <c r="F1735" s="11"/>
    </row>
    <row r="1736" spans="6:6" hidden="1" x14ac:dyDescent="0.2">
      <c r="F1736" s="11"/>
    </row>
    <row r="1737" spans="6:6" hidden="1" x14ac:dyDescent="0.2">
      <c r="F1737" s="11"/>
    </row>
    <row r="1738" spans="6:6" hidden="1" x14ac:dyDescent="0.2">
      <c r="F1738" s="11"/>
    </row>
    <row r="1739" spans="6:6" hidden="1" x14ac:dyDescent="0.2">
      <c r="F1739" s="11"/>
    </row>
    <row r="1740" spans="6:6" hidden="1" x14ac:dyDescent="0.2">
      <c r="F1740" s="11"/>
    </row>
    <row r="1741" spans="6:6" hidden="1" x14ac:dyDescent="0.2">
      <c r="F1741" s="11"/>
    </row>
    <row r="1742" spans="6:6" hidden="1" x14ac:dyDescent="0.2">
      <c r="F1742" s="11"/>
    </row>
    <row r="1743" spans="6:6" hidden="1" x14ac:dyDescent="0.2">
      <c r="F1743" s="11"/>
    </row>
    <row r="1744" spans="6:6" hidden="1" x14ac:dyDescent="0.2">
      <c r="F1744" s="11"/>
    </row>
    <row r="1745" spans="6:6" hidden="1" x14ac:dyDescent="0.2">
      <c r="F1745" s="11"/>
    </row>
    <row r="1746" spans="6:6" hidden="1" x14ac:dyDescent="0.2">
      <c r="F1746" s="11"/>
    </row>
    <row r="1747" spans="6:6" hidden="1" x14ac:dyDescent="0.2">
      <c r="F1747" s="11"/>
    </row>
    <row r="1748" spans="6:6" hidden="1" x14ac:dyDescent="0.2">
      <c r="F1748" s="11"/>
    </row>
    <row r="1749" spans="6:6" hidden="1" x14ac:dyDescent="0.2">
      <c r="F1749" s="11"/>
    </row>
    <row r="1750" spans="6:6" hidden="1" x14ac:dyDescent="0.2">
      <c r="F1750" s="11"/>
    </row>
    <row r="1751" spans="6:6" hidden="1" x14ac:dyDescent="0.2">
      <c r="F1751" s="11"/>
    </row>
    <row r="1752" spans="6:6" hidden="1" x14ac:dyDescent="0.2">
      <c r="F1752" s="11"/>
    </row>
    <row r="1753" spans="6:6" hidden="1" x14ac:dyDescent="0.2">
      <c r="F1753" s="11"/>
    </row>
    <row r="1754" spans="6:6" hidden="1" x14ac:dyDescent="0.2">
      <c r="F1754" s="11"/>
    </row>
    <row r="1755" spans="6:6" hidden="1" x14ac:dyDescent="0.2">
      <c r="F1755" s="11"/>
    </row>
    <row r="1756" spans="6:6" hidden="1" x14ac:dyDescent="0.2">
      <c r="F1756" s="11"/>
    </row>
    <row r="1757" spans="6:6" hidden="1" x14ac:dyDescent="0.2">
      <c r="F1757" s="11"/>
    </row>
    <row r="1758" spans="6:6" hidden="1" x14ac:dyDescent="0.2">
      <c r="F1758" s="11"/>
    </row>
    <row r="1759" spans="6:6" hidden="1" x14ac:dyDescent="0.2">
      <c r="F1759" s="11"/>
    </row>
    <row r="1760" spans="6:6" hidden="1" x14ac:dyDescent="0.2">
      <c r="F1760" s="11"/>
    </row>
    <row r="1761" spans="6:6" hidden="1" x14ac:dyDescent="0.2">
      <c r="F1761" s="11"/>
    </row>
    <row r="1762" spans="6:6" hidden="1" x14ac:dyDescent="0.2">
      <c r="F1762" s="11"/>
    </row>
    <row r="1763" spans="6:6" hidden="1" x14ac:dyDescent="0.2">
      <c r="F1763" s="11"/>
    </row>
    <row r="1764" spans="6:6" hidden="1" x14ac:dyDescent="0.2">
      <c r="F1764" s="11"/>
    </row>
    <row r="1765" spans="6:6" hidden="1" x14ac:dyDescent="0.2">
      <c r="F1765" s="11"/>
    </row>
    <row r="1766" spans="6:6" hidden="1" x14ac:dyDescent="0.2">
      <c r="F1766" s="11"/>
    </row>
    <row r="1767" spans="6:6" hidden="1" x14ac:dyDescent="0.2">
      <c r="F1767" s="11"/>
    </row>
    <row r="1768" spans="6:6" hidden="1" x14ac:dyDescent="0.2">
      <c r="F1768" s="11"/>
    </row>
    <row r="1769" spans="6:6" hidden="1" x14ac:dyDescent="0.2">
      <c r="F1769" s="11"/>
    </row>
    <row r="1770" spans="6:6" hidden="1" x14ac:dyDescent="0.2">
      <c r="F1770" s="11"/>
    </row>
    <row r="1771" spans="6:6" hidden="1" x14ac:dyDescent="0.2">
      <c r="F1771" s="11"/>
    </row>
    <row r="1772" spans="6:6" hidden="1" x14ac:dyDescent="0.2">
      <c r="F1772" s="11"/>
    </row>
    <row r="1773" spans="6:6" hidden="1" x14ac:dyDescent="0.2">
      <c r="F1773" s="11"/>
    </row>
    <row r="1774" spans="6:6" hidden="1" x14ac:dyDescent="0.2">
      <c r="F1774" s="11"/>
    </row>
    <row r="1775" spans="6:6" hidden="1" x14ac:dyDescent="0.2">
      <c r="F1775" s="11"/>
    </row>
    <row r="1776" spans="6:6" hidden="1" x14ac:dyDescent="0.2">
      <c r="F1776" s="11"/>
    </row>
    <row r="1777" spans="6:6" hidden="1" x14ac:dyDescent="0.2">
      <c r="F1777" s="11"/>
    </row>
    <row r="1778" spans="6:6" hidden="1" x14ac:dyDescent="0.2">
      <c r="F1778" s="11"/>
    </row>
    <row r="1779" spans="6:6" hidden="1" x14ac:dyDescent="0.2">
      <c r="F1779" s="11"/>
    </row>
    <row r="1780" spans="6:6" hidden="1" x14ac:dyDescent="0.2">
      <c r="F1780" s="11"/>
    </row>
    <row r="1781" spans="6:6" hidden="1" x14ac:dyDescent="0.2">
      <c r="F1781" s="11"/>
    </row>
    <row r="1782" spans="6:6" hidden="1" x14ac:dyDescent="0.2">
      <c r="F1782" s="11"/>
    </row>
    <row r="1783" spans="6:6" hidden="1" x14ac:dyDescent="0.2">
      <c r="F1783" s="11"/>
    </row>
    <row r="1784" spans="6:6" hidden="1" x14ac:dyDescent="0.2">
      <c r="F1784" s="11"/>
    </row>
    <row r="1785" spans="6:6" hidden="1" x14ac:dyDescent="0.2">
      <c r="F1785" s="11"/>
    </row>
    <row r="1786" spans="6:6" hidden="1" x14ac:dyDescent="0.2">
      <c r="F1786" s="11"/>
    </row>
    <row r="1787" spans="6:6" hidden="1" x14ac:dyDescent="0.2">
      <c r="F1787" s="11"/>
    </row>
    <row r="1788" spans="6:6" hidden="1" x14ac:dyDescent="0.2">
      <c r="F1788" s="11"/>
    </row>
    <row r="1789" spans="6:6" hidden="1" x14ac:dyDescent="0.2">
      <c r="F1789" s="11"/>
    </row>
    <row r="1790" spans="6:6" hidden="1" x14ac:dyDescent="0.2">
      <c r="F1790" s="11"/>
    </row>
    <row r="1791" spans="6:6" hidden="1" x14ac:dyDescent="0.2">
      <c r="F1791" s="11"/>
    </row>
    <row r="1792" spans="6:6" hidden="1" x14ac:dyDescent="0.2">
      <c r="F1792" s="11"/>
    </row>
    <row r="1793" spans="6:6" hidden="1" x14ac:dyDescent="0.2">
      <c r="F1793" s="11"/>
    </row>
    <row r="1794" spans="6:6" hidden="1" x14ac:dyDescent="0.2">
      <c r="F1794" s="11"/>
    </row>
    <row r="1795" spans="6:6" hidden="1" x14ac:dyDescent="0.2">
      <c r="F1795" s="11"/>
    </row>
    <row r="1796" spans="6:6" hidden="1" x14ac:dyDescent="0.2">
      <c r="F1796" s="11"/>
    </row>
    <row r="1797" spans="6:6" hidden="1" x14ac:dyDescent="0.2">
      <c r="F1797" s="11"/>
    </row>
    <row r="1798" spans="6:6" hidden="1" x14ac:dyDescent="0.2">
      <c r="F1798" s="11"/>
    </row>
    <row r="1799" spans="6:6" hidden="1" x14ac:dyDescent="0.2">
      <c r="F1799" s="11"/>
    </row>
    <row r="1800" spans="6:6" hidden="1" x14ac:dyDescent="0.2">
      <c r="F1800" s="11"/>
    </row>
    <row r="1801" spans="6:6" hidden="1" x14ac:dyDescent="0.2">
      <c r="F1801" s="11"/>
    </row>
    <row r="1802" spans="6:6" hidden="1" x14ac:dyDescent="0.2">
      <c r="F1802" s="11"/>
    </row>
    <row r="1803" spans="6:6" hidden="1" x14ac:dyDescent="0.2">
      <c r="F1803" s="11"/>
    </row>
    <row r="1804" spans="6:6" hidden="1" x14ac:dyDescent="0.2">
      <c r="F1804" s="11"/>
    </row>
    <row r="1805" spans="6:6" hidden="1" x14ac:dyDescent="0.2">
      <c r="F1805" s="11"/>
    </row>
    <row r="1806" spans="6:6" hidden="1" x14ac:dyDescent="0.2">
      <c r="F1806" s="11"/>
    </row>
    <row r="1807" spans="6:6" hidden="1" x14ac:dyDescent="0.2">
      <c r="F1807" s="11"/>
    </row>
    <row r="1808" spans="6:6" hidden="1" x14ac:dyDescent="0.2">
      <c r="F1808" s="11"/>
    </row>
    <row r="1809" spans="6:6" hidden="1" x14ac:dyDescent="0.2">
      <c r="F1809" s="11"/>
    </row>
    <row r="1810" spans="6:6" hidden="1" x14ac:dyDescent="0.2">
      <c r="F1810" s="11"/>
    </row>
    <row r="1811" spans="6:6" hidden="1" x14ac:dyDescent="0.2">
      <c r="F1811" s="11"/>
    </row>
    <row r="1812" spans="6:6" hidden="1" x14ac:dyDescent="0.2">
      <c r="F1812" s="11"/>
    </row>
    <row r="1813" spans="6:6" hidden="1" x14ac:dyDescent="0.2">
      <c r="F1813" s="11"/>
    </row>
    <row r="1814" spans="6:6" hidden="1" x14ac:dyDescent="0.2">
      <c r="F1814" s="11"/>
    </row>
    <row r="1815" spans="6:6" hidden="1" x14ac:dyDescent="0.2">
      <c r="F1815" s="11"/>
    </row>
    <row r="1816" spans="6:6" hidden="1" x14ac:dyDescent="0.2">
      <c r="F1816" s="11"/>
    </row>
    <row r="1817" spans="6:6" hidden="1" x14ac:dyDescent="0.2">
      <c r="F1817" s="11"/>
    </row>
    <row r="1818" spans="6:6" hidden="1" x14ac:dyDescent="0.2">
      <c r="F1818" s="11"/>
    </row>
    <row r="1819" spans="6:6" hidden="1" x14ac:dyDescent="0.2">
      <c r="F1819" s="11"/>
    </row>
    <row r="1820" spans="6:6" hidden="1" x14ac:dyDescent="0.2">
      <c r="F1820" s="11"/>
    </row>
    <row r="1821" spans="6:6" hidden="1" x14ac:dyDescent="0.2">
      <c r="F1821" s="11"/>
    </row>
    <row r="1822" spans="6:6" hidden="1" x14ac:dyDescent="0.2">
      <c r="F1822" s="11"/>
    </row>
    <row r="1823" spans="6:6" hidden="1" x14ac:dyDescent="0.2">
      <c r="F1823" s="11"/>
    </row>
    <row r="1824" spans="6:6" hidden="1" x14ac:dyDescent="0.2">
      <c r="F1824" s="11"/>
    </row>
    <row r="1825" spans="6:6" hidden="1" x14ac:dyDescent="0.2">
      <c r="F1825" s="11"/>
    </row>
    <row r="1826" spans="6:6" hidden="1" x14ac:dyDescent="0.2">
      <c r="F1826" s="11"/>
    </row>
    <row r="1827" spans="6:6" hidden="1" x14ac:dyDescent="0.2">
      <c r="F1827" s="11"/>
    </row>
    <row r="1828" spans="6:6" hidden="1" x14ac:dyDescent="0.2">
      <c r="F1828" s="11"/>
    </row>
    <row r="1829" spans="6:6" hidden="1" x14ac:dyDescent="0.2">
      <c r="F1829" s="11"/>
    </row>
    <row r="1830" spans="6:6" hidden="1" x14ac:dyDescent="0.2">
      <c r="F1830" s="11"/>
    </row>
    <row r="1831" spans="6:6" hidden="1" x14ac:dyDescent="0.2">
      <c r="F1831" s="11"/>
    </row>
    <row r="1832" spans="6:6" hidden="1" x14ac:dyDescent="0.2">
      <c r="F1832" s="11"/>
    </row>
    <row r="1833" spans="6:6" hidden="1" x14ac:dyDescent="0.2">
      <c r="F1833" s="11"/>
    </row>
    <row r="1834" spans="6:6" hidden="1" x14ac:dyDescent="0.2">
      <c r="F1834" s="11"/>
    </row>
    <row r="1835" spans="6:6" hidden="1" x14ac:dyDescent="0.2">
      <c r="F1835" s="11"/>
    </row>
    <row r="1836" spans="6:6" hidden="1" x14ac:dyDescent="0.2">
      <c r="F1836" s="11"/>
    </row>
    <row r="1837" spans="6:6" hidden="1" x14ac:dyDescent="0.2">
      <c r="F1837" s="11"/>
    </row>
    <row r="1838" spans="6:6" hidden="1" x14ac:dyDescent="0.2">
      <c r="F1838" s="11"/>
    </row>
    <row r="1839" spans="6:6" hidden="1" x14ac:dyDescent="0.2">
      <c r="F1839" s="11"/>
    </row>
    <row r="1840" spans="6:6" hidden="1" x14ac:dyDescent="0.2">
      <c r="F1840" s="11"/>
    </row>
    <row r="1841" spans="6:6" hidden="1" x14ac:dyDescent="0.2">
      <c r="F1841" s="11"/>
    </row>
    <row r="1842" spans="6:6" hidden="1" x14ac:dyDescent="0.2">
      <c r="F1842" s="11"/>
    </row>
    <row r="1843" spans="6:6" hidden="1" x14ac:dyDescent="0.2">
      <c r="F1843" s="11"/>
    </row>
    <row r="1844" spans="6:6" hidden="1" x14ac:dyDescent="0.2">
      <c r="F1844" s="11"/>
    </row>
    <row r="1845" spans="6:6" hidden="1" x14ac:dyDescent="0.2">
      <c r="F1845" s="11"/>
    </row>
    <row r="1846" spans="6:6" hidden="1" x14ac:dyDescent="0.2">
      <c r="F1846" s="11"/>
    </row>
    <row r="1847" spans="6:6" hidden="1" x14ac:dyDescent="0.2">
      <c r="F1847" s="11"/>
    </row>
    <row r="1848" spans="6:6" hidden="1" x14ac:dyDescent="0.2">
      <c r="F1848" s="11"/>
    </row>
    <row r="1849" spans="6:6" hidden="1" x14ac:dyDescent="0.2">
      <c r="F1849" s="11"/>
    </row>
    <row r="1850" spans="6:6" hidden="1" x14ac:dyDescent="0.2">
      <c r="F1850" s="11"/>
    </row>
    <row r="1851" spans="6:6" hidden="1" x14ac:dyDescent="0.2">
      <c r="F1851" s="11"/>
    </row>
    <row r="1852" spans="6:6" hidden="1" x14ac:dyDescent="0.2">
      <c r="F1852" s="11"/>
    </row>
    <row r="1853" spans="6:6" hidden="1" x14ac:dyDescent="0.2">
      <c r="F1853" s="11"/>
    </row>
    <row r="1854" spans="6:6" hidden="1" x14ac:dyDescent="0.2">
      <c r="F1854" s="11"/>
    </row>
    <row r="1855" spans="6:6" hidden="1" x14ac:dyDescent="0.2">
      <c r="F1855" s="11"/>
    </row>
    <row r="1856" spans="6:6" hidden="1" x14ac:dyDescent="0.2">
      <c r="F1856" s="11"/>
    </row>
    <row r="1857" spans="6:6" hidden="1" x14ac:dyDescent="0.2">
      <c r="F1857" s="11"/>
    </row>
    <row r="1858" spans="6:6" hidden="1" x14ac:dyDescent="0.2">
      <c r="F1858" s="11"/>
    </row>
    <row r="1859" spans="6:6" hidden="1" x14ac:dyDescent="0.2">
      <c r="F1859" s="11"/>
    </row>
    <row r="1860" spans="6:6" hidden="1" x14ac:dyDescent="0.2">
      <c r="F1860" s="11"/>
    </row>
    <row r="1861" spans="6:6" hidden="1" x14ac:dyDescent="0.2">
      <c r="F1861" s="11"/>
    </row>
    <row r="1862" spans="6:6" hidden="1" x14ac:dyDescent="0.2">
      <c r="F1862" s="11"/>
    </row>
    <row r="1863" spans="6:6" hidden="1" x14ac:dyDescent="0.2">
      <c r="F1863" s="11"/>
    </row>
    <row r="1864" spans="6:6" hidden="1" x14ac:dyDescent="0.2">
      <c r="F1864" s="11"/>
    </row>
    <row r="1865" spans="6:6" hidden="1" x14ac:dyDescent="0.2">
      <c r="F1865" s="11"/>
    </row>
    <row r="1866" spans="6:6" hidden="1" x14ac:dyDescent="0.2">
      <c r="F1866" s="11"/>
    </row>
    <row r="1867" spans="6:6" hidden="1" x14ac:dyDescent="0.2">
      <c r="F1867" s="11"/>
    </row>
    <row r="1868" spans="6:6" hidden="1" x14ac:dyDescent="0.2">
      <c r="F1868" s="11"/>
    </row>
    <row r="1869" spans="6:6" hidden="1" x14ac:dyDescent="0.2">
      <c r="F1869" s="11"/>
    </row>
    <row r="1870" spans="6:6" hidden="1" x14ac:dyDescent="0.2">
      <c r="F1870" s="11"/>
    </row>
    <row r="1871" spans="6:6" hidden="1" x14ac:dyDescent="0.2">
      <c r="F1871" s="11"/>
    </row>
    <row r="1872" spans="6:6" hidden="1" x14ac:dyDescent="0.2">
      <c r="F1872" s="11"/>
    </row>
    <row r="1873" spans="6:6" hidden="1" x14ac:dyDescent="0.2">
      <c r="F1873" s="11"/>
    </row>
    <row r="1874" spans="6:6" hidden="1" x14ac:dyDescent="0.2">
      <c r="F1874" s="11"/>
    </row>
    <row r="1875" spans="6:6" hidden="1" x14ac:dyDescent="0.2">
      <c r="F1875" s="11"/>
    </row>
    <row r="1876" spans="6:6" hidden="1" x14ac:dyDescent="0.2">
      <c r="F1876" s="11"/>
    </row>
    <row r="1877" spans="6:6" hidden="1" x14ac:dyDescent="0.2">
      <c r="F1877" s="11"/>
    </row>
    <row r="1878" spans="6:6" hidden="1" x14ac:dyDescent="0.2">
      <c r="F1878" s="11"/>
    </row>
    <row r="1879" spans="6:6" hidden="1" x14ac:dyDescent="0.2">
      <c r="F1879" s="11"/>
    </row>
    <row r="1880" spans="6:6" hidden="1" x14ac:dyDescent="0.2">
      <c r="F1880" s="11"/>
    </row>
    <row r="1881" spans="6:6" hidden="1" x14ac:dyDescent="0.2">
      <c r="F1881" s="11"/>
    </row>
    <row r="1882" spans="6:6" hidden="1" x14ac:dyDescent="0.2">
      <c r="F1882" s="11"/>
    </row>
    <row r="1883" spans="6:6" hidden="1" x14ac:dyDescent="0.2">
      <c r="F1883" s="11"/>
    </row>
    <row r="1884" spans="6:6" hidden="1" x14ac:dyDescent="0.2">
      <c r="F1884" s="11"/>
    </row>
    <row r="1885" spans="6:6" hidden="1" x14ac:dyDescent="0.2">
      <c r="F1885" s="11"/>
    </row>
    <row r="1886" spans="6:6" hidden="1" x14ac:dyDescent="0.2">
      <c r="F1886" s="11"/>
    </row>
    <row r="1887" spans="6:6" hidden="1" x14ac:dyDescent="0.2">
      <c r="F1887" s="11"/>
    </row>
    <row r="1888" spans="6:6" hidden="1" x14ac:dyDescent="0.2">
      <c r="F1888" s="11"/>
    </row>
    <row r="1889" spans="6:6" hidden="1" x14ac:dyDescent="0.2">
      <c r="F1889" s="11"/>
    </row>
    <row r="1890" spans="6:6" hidden="1" x14ac:dyDescent="0.2">
      <c r="F1890" s="11"/>
    </row>
    <row r="1891" spans="6:6" hidden="1" x14ac:dyDescent="0.2">
      <c r="F1891" s="11"/>
    </row>
    <row r="1892" spans="6:6" hidden="1" x14ac:dyDescent="0.2">
      <c r="F1892" s="11"/>
    </row>
    <row r="1893" spans="6:6" hidden="1" x14ac:dyDescent="0.2">
      <c r="F1893" s="11"/>
    </row>
    <row r="1894" spans="6:6" hidden="1" x14ac:dyDescent="0.2">
      <c r="F1894" s="11"/>
    </row>
    <row r="1895" spans="6:6" hidden="1" x14ac:dyDescent="0.2">
      <c r="F1895" s="11"/>
    </row>
    <row r="1896" spans="6:6" hidden="1" x14ac:dyDescent="0.2">
      <c r="F1896" s="11"/>
    </row>
    <row r="1897" spans="6:6" hidden="1" x14ac:dyDescent="0.2">
      <c r="F1897" s="11"/>
    </row>
    <row r="1898" spans="6:6" hidden="1" x14ac:dyDescent="0.2">
      <c r="F1898" s="11"/>
    </row>
    <row r="1899" spans="6:6" hidden="1" x14ac:dyDescent="0.2">
      <c r="F1899" s="11"/>
    </row>
    <row r="1900" spans="6:6" hidden="1" x14ac:dyDescent="0.2">
      <c r="F1900" s="11"/>
    </row>
    <row r="1901" spans="6:6" hidden="1" x14ac:dyDescent="0.2">
      <c r="F1901" s="11"/>
    </row>
    <row r="1902" spans="6:6" hidden="1" x14ac:dyDescent="0.2">
      <c r="F1902" s="11"/>
    </row>
    <row r="1903" spans="6:6" hidden="1" x14ac:dyDescent="0.2">
      <c r="F1903" s="11"/>
    </row>
    <row r="1904" spans="6:6" hidden="1" x14ac:dyDescent="0.2">
      <c r="F1904" s="11"/>
    </row>
    <row r="1905" spans="6:6" hidden="1" x14ac:dyDescent="0.2">
      <c r="F1905" s="11"/>
    </row>
    <row r="1906" spans="6:6" hidden="1" x14ac:dyDescent="0.2">
      <c r="F1906" s="11"/>
    </row>
    <row r="1907" spans="6:6" hidden="1" x14ac:dyDescent="0.2">
      <c r="F1907" s="11"/>
    </row>
    <row r="1908" spans="6:6" hidden="1" x14ac:dyDescent="0.2">
      <c r="F1908" s="11"/>
    </row>
    <row r="1909" spans="6:6" hidden="1" x14ac:dyDescent="0.2">
      <c r="F1909" s="11"/>
    </row>
    <row r="1910" spans="6:6" hidden="1" x14ac:dyDescent="0.2">
      <c r="F1910" s="11"/>
    </row>
    <row r="1911" spans="6:6" hidden="1" x14ac:dyDescent="0.2">
      <c r="F1911" s="11"/>
    </row>
    <row r="1912" spans="6:6" hidden="1" x14ac:dyDescent="0.2">
      <c r="F1912" s="11"/>
    </row>
    <row r="1913" spans="6:6" hidden="1" x14ac:dyDescent="0.2">
      <c r="F1913" s="11"/>
    </row>
    <row r="1914" spans="6:6" hidden="1" x14ac:dyDescent="0.2">
      <c r="F1914" s="11"/>
    </row>
    <row r="1915" spans="6:6" hidden="1" x14ac:dyDescent="0.2">
      <c r="F1915" s="11"/>
    </row>
    <row r="1916" spans="6:6" hidden="1" x14ac:dyDescent="0.2">
      <c r="F1916" s="11"/>
    </row>
    <row r="1917" spans="6:6" hidden="1" x14ac:dyDescent="0.2">
      <c r="F1917" s="11"/>
    </row>
    <row r="1918" spans="6:6" hidden="1" x14ac:dyDescent="0.2">
      <c r="F1918" s="11"/>
    </row>
    <row r="1919" spans="6:6" hidden="1" x14ac:dyDescent="0.2">
      <c r="F1919" s="11"/>
    </row>
    <row r="1920" spans="6:6" hidden="1" x14ac:dyDescent="0.2">
      <c r="F1920" s="11"/>
    </row>
    <row r="1921" spans="6:6" hidden="1" x14ac:dyDescent="0.2">
      <c r="F1921" s="11"/>
    </row>
    <row r="1922" spans="6:6" hidden="1" x14ac:dyDescent="0.2">
      <c r="F1922" s="11"/>
    </row>
    <row r="1923" spans="6:6" hidden="1" x14ac:dyDescent="0.2">
      <c r="F1923" s="11"/>
    </row>
    <row r="1924" spans="6:6" hidden="1" x14ac:dyDescent="0.2">
      <c r="F1924" s="11"/>
    </row>
    <row r="1925" spans="6:6" hidden="1" x14ac:dyDescent="0.2">
      <c r="F1925" s="11"/>
    </row>
    <row r="1926" spans="6:6" hidden="1" x14ac:dyDescent="0.2">
      <c r="F1926" s="11"/>
    </row>
    <row r="1927" spans="6:6" hidden="1" x14ac:dyDescent="0.2">
      <c r="F1927" s="11"/>
    </row>
    <row r="1928" spans="6:6" hidden="1" x14ac:dyDescent="0.2">
      <c r="F1928" s="11"/>
    </row>
    <row r="1929" spans="6:6" hidden="1" x14ac:dyDescent="0.2">
      <c r="F1929" s="11"/>
    </row>
    <row r="1930" spans="6:6" hidden="1" x14ac:dyDescent="0.2">
      <c r="F1930" s="11"/>
    </row>
    <row r="1931" spans="6:6" hidden="1" x14ac:dyDescent="0.2">
      <c r="F1931" s="11"/>
    </row>
    <row r="1932" spans="6:6" hidden="1" x14ac:dyDescent="0.2">
      <c r="F1932" s="11"/>
    </row>
    <row r="1933" spans="6:6" hidden="1" x14ac:dyDescent="0.2">
      <c r="F1933" s="11"/>
    </row>
    <row r="1934" spans="6:6" hidden="1" x14ac:dyDescent="0.2">
      <c r="F1934" s="11"/>
    </row>
    <row r="1935" spans="6:6" hidden="1" x14ac:dyDescent="0.2">
      <c r="F1935" s="11"/>
    </row>
    <row r="1936" spans="6:6" hidden="1" x14ac:dyDescent="0.2">
      <c r="F1936" s="11"/>
    </row>
    <row r="1937" spans="6:6" hidden="1" x14ac:dyDescent="0.2">
      <c r="F1937" s="11"/>
    </row>
    <row r="1938" spans="6:6" hidden="1" x14ac:dyDescent="0.2">
      <c r="F1938" s="11"/>
    </row>
    <row r="1939" spans="6:6" hidden="1" x14ac:dyDescent="0.2">
      <c r="F1939" s="11"/>
    </row>
    <row r="1940" spans="6:6" hidden="1" x14ac:dyDescent="0.2">
      <c r="F1940" s="11"/>
    </row>
    <row r="1941" spans="6:6" hidden="1" x14ac:dyDescent="0.2">
      <c r="F1941" s="11"/>
    </row>
    <row r="1942" spans="6:6" hidden="1" x14ac:dyDescent="0.2">
      <c r="F1942" s="11"/>
    </row>
    <row r="1943" spans="6:6" hidden="1" x14ac:dyDescent="0.2">
      <c r="F1943" s="11"/>
    </row>
    <row r="1944" spans="6:6" hidden="1" x14ac:dyDescent="0.2">
      <c r="F1944" s="11"/>
    </row>
    <row r="1945" spans="6:6" hidden="1" x14ac:dyDescent="0.2">
      <c r="F1945" s="11"/>
    </row>
    <row r="1946" spans="6:6" hidden="1" x14ac:dyDescent="0.2">
      <c r="F1946" s="11"/>
    </row>
    <row r="1947" spans="6:6" hidden="1" x14ac:dyDescent="0.2">
      <c r="F1947" s="11"/>
    </row>
    <row r="1948" spans="6:6" hidden="1" x14ac:dyDescent="0.2">
      <c r="F1948" s="11"/>
    </row>
    <row r="1949" spans="6:6" hidden="1" x14ac:dyDescent="0.2">
      <c r="F1949" s="11"/>
    </row>
    <row r="1950" spans="6:6" hidden="1" x14ac:dyDescent="0.2">
      <c r="F1950" s="11"/>
    </row>
    <row r="1951" spans="6:6" hidden="1" x14ac:dyDescent="0.2">
      <c r="F1951" s="11"/>
    </row>
    <row r="1952" spans="6:6" hidden="1" x14ac:dyDescent="0.2">
      <c r="F1952" s="11"/>
    </row>
    <row r="1953" spans="6:6" hidden="1" x14ac:dyDescent="0.2">
      <c r="F1953" s="11"/>
    </row>
    <row r="1954" spans="6:6" hidden="1" x14ac:dyDescent="0.2">
      <c r="F1954" s="11"/>
    </row>
    <row r="1955" spans="6:6" hidden="1" x14ac:dyDescent="0.2">
      <c r="F1955" s="11"/>
    </row>
    <row r="1956" spans="6:6" hidden="1" x14ac:dyDescent="0.2">
      <c r="F1956" s="11"/>
    </row>
    <row r="1957" spans="6:6" hidden="1" x14ac:dyDescent="0.2">
      <c r="F1957" s="11"/>
    </row>
    <row r="1958" spans="6:6" hidden="1" x14ac:dyDescent="0.2">
      <c r="F1958" s="11"/>
    </row>
    <row r="1959" spans="6:6" hidden="1" x14ac:dyDescent="0.2">
      <c r="F1959" s="11"/>
    </row>
    <row r="1960" spans="6:6" hidden="1" x14ac:dyDescent="0.2">
      <c r="F1960" s="11"/>
    </row>
    <row r="1961" spans="6:6" hidden="1" x14ac:dyDescent="0.2">
      <c r="F1961" s="11"/>
    </row>
    <row r="1962" spans="6:6" hidden="1" x14ac:dyDescent="0.2">
      <c r="F1962" s="11"/>
    </row>
    <row r="1963" spans="6:6" hidden="1" x14ac:dyDescent="0.2">
      <c r="F1963" s="11"/>
    </row>
    <row r="1964" spans="6:6" hidden="1" x14ac:dyDescent="0.2">
      <c r="F1964" s="11"/>
    </row>
    <row r="1965" spans="6:6" hidden="1" x14ac:dyDescent="0.2">
      <c r="F1965" s="11"/>
    </row>
    <row r="1966" spans="6:6" hidden="1" x14ac:dyDescent="0.2">
      <c r="F1966" s="11"/>
    </row>
    <row r="1967" spans="6:6" hidden="1" x14ac:dyDescent="0.2">
      <c r="F1967" s="11"/>
    </row>
    <row r="1968" spans="6:6" hidden="1" x14ac:dyDescent="0.2">
      <c r="F1968" s="11"/>
    </row>
    <row r="1969" spans="6:6" hidden="1" x14ac:dyDescent="0.2">
      <c r="F1969" s="11"/>
    </row>
    <row r="1970" spans="6:6" hidden="1" x14ac:dyDescent="0.2">
      <c r="F1970" s="11"/>
    </row>
    <row r="1971" spans="6:6" hidden="1" x14ac:dyDescent="0.2">
      <c r="F1971" s="11"/>
    </row>
    <row r="1972" spans="6:6" hidden="1" x14ac:dyDescent="0.2">
      <c r="F1972" s="11"/>
    </row>
    <row r="1973" spans="6:6" hidden="1" x14ac:dyDescent="0.2">
      <c r="F1973" s="11"/>
    </row>
    <row r="1974" spans="6:6" hidden="1" x14ac:dyDescent="0.2">
      <c r="F1974" s="11"/>
    </row>
    <row r="1975" spans="6:6" hidden="1" x14ac:dyDescent="0.2">
      <c r="F1975" s="11"/>
    </row>
    <row r="1976" spans="6:6" hidden="1" x14ac:dyDescent="0.2">
      <c r="F1976" s="11"/>
    </row>
    <row r="1977" spans="6:6" hidden="1" x14ac:dyDescent="0.2">
      <c r="F1977" s="11"/>
    </row>
    <row r="1978" spans="6:6" hidden="1" x14ac:dyDescent="0.2">
      <c r="F1978" s="11"/>
    </row>
    <row r="1979" spans="6:6" hidden="1" x14ac:dyDescent="0.2">
      <c r="F1979" s="11"/>
    </row>
    <row r="1980" spans="6:6" hidden="1" x14ac:dyDescent="0.2">
      <c r="F1980" s="11"/>
    </row>
    <row r="1981" spans="6:6" hidden="1" x14ac:dyDescent="0.2">
      <c r="F1981" s="11"/>
    </row>
    <row r="1982" spans="6:6" hidden="1" x14ac:dyDescent="0.2">
      <c r="F1982" s="11"/>
    </row>
    <row r="1983" spans="6:6" hidden="1" x14ac:dyDescent="0.2">
      <c r="F1983" s="11"/>
    </row>
    <row r="1984" spans="6:6" hidden="1" x14ac:dyDescent="0.2">
      <c r="F1984" s="11"/>
    </row>
    <row r="1985" spans="6:6" hidden="1" x14ac:dyDescent="0.2">
      <c r="F1985" s="11"/>
    </row>
    <row r="1986" spans="6:6" hidden="1" x14ac:dyDescent="0.2">
      <c r="F1986" s="11"/>
    </row>
    <row r="1987" spans="6:6" hidden="1" x14ac:dyDescent="0.2">
      <c r="F1987" s="11"/>
    </row>
    <row r="1988" spans="6:6" hidden="1" x14ac:dyDescent="0.2">
      <c r="F1988" s="11"/>
    </row>
    <row r="1989" spans="6:6" hidden="1" x14ac:dyDescent="0.2">
      <c r="F1989" s="11"/>
    </row>
    <row r="1990" spans="6:6" hidden="1" x14ac:dyDescent="0.2">
      <c r="F1990" s="11"/>
    </row>
    <row r="1991" spans="6:6" hidden="1" x14ac:dyDescent="0.2">
      <c r="F1991" s="11"/>
    </row>
    <row r="1992" spans="6:6" hidden="1" x14ac:dyDescent="0.2">
      <c r="F1992" s="11"/>
    </row>
    <row r="1993" spans="6:6" hidden="1" x14ac:dyDescent="0.2">
      <c r="F1993" s="11"/>
    </row>
    <row r="1994" spans="6:6" hidden="1" x14ac:dyDescent="0.2">
      <c r="F1994" s="11"/>
    </row>
    <row r="1995" spans="6:6" hidden="1" x14ac:dyDescent="0.2">
      <c r="F1995" s="11"/>
    </row>
    <row r="1996" spans="6:6" hidden="1" x14ac:dyDescent="0.2">
      <c r="F1996" s="11"/>
    </row>
    <row r="1997" spans="6:6" hidden="1" x14ac:dyDescent="0.2">
      <c r="F1997" s="11"/>
    </row>
    <row r="1998" spans="6:6" hidden="1" x14ac:dyDescent="0.2">
      <c r="F1998" s="11"/>
    </row>
    <row r="1999" spans="6:6" hidden="1" x14ac:dyDescent="0.2">
      <c r="F1999" s="11"/>
    </row>
    <row r="2000" spans="6:6" hidden="1" x14ac:dyDescent="0.2">
      <c r="F2000" s="11"/>
    </row>
    <row r="2001" spans="6:6" hidden="1" x14ac:dyDescent="0.2">
      <c r="F2001" s="11"/>
    </row>
    <row r="2002" spans="6:6" hidden="1" x14ac:dyDescent="0.2">
      <c r="F2002" s="11"/>
    </row>
    <row r="2003" spans="6:6" hidden="1" x14ac:dyDescent="0.2">
      <c r="F2003" s="11"/>
    </row>
    <row r="2004" spans="6:6" hidden="1" x14ac:dyDescent="0.2">
      <c r="F2004" s="11"/>
    </row>
    <row r="2005" spans="6:6" hidden="1" x14ac:dyDescent="0.2">
      <c r="F2005" s="11"/>
    </row>
    <row r="2006" spans="6:6" hidden="1" x14ac:dyDescent="0.2">
      <c r="F2006" s="11"/>
    </row>
    <row r="2007" spans="6:6" hidden="1" x14ac:dyDescent="0.2">
      <c r="F2007" s="11"/>
    </row>
    <row r="2008" spans="6:6" hidden="1" x14ac:dyDescent="0.2">
      <c r="F2008" s="11"/>
    </row>
    <row r="2009" spans="6:6" hidden="1" x14ac:dyDescent="0.2">
      <c r="F2009" s="11"/>
    </row>
    <row r="2010" spans="6:6" hidden="1" x14ac:dyDescent="0.2">
      <c r="F2010" s="11"/>
    </row>
    <row r="2011" spans="6:6" hidden="1" x14ac:dyDescent="0.2">
      <c r="F2011" s="11"/>
    </row>
    <row r="2012" spans="6:6" hidden="1" x14ac:dyDescent="0.2">
      <c r="F2012" s="11"/>
    </row>
    <row r="2013" spans="6:6" hidden="1" x14ac:dyDescent="0.2">
      <c r="F2013" s="11"/>
    </row>
    <row r="2014" spans="6:6" hidden="1" x14ac:dyDescent="0.2">
      <c r="F2014" s="11"/>
    </row>
    <row r="2015" spans="6:6" hidden="1" x14ac:dyDescent="0.2">
      <c r="F2015" s="11"/>
    </row>
    <row r="2016" spans="6:6" hidden="1" x14ac:dyDescent="0.2">
      <c r="F2016" s="11"/>
    </row>
    <row r="2017" spans="6:6" hidden="1" x14ac:dyDescent="0.2">
      <c r="F2017" s="11"/>
    </row>
    <row r="2018" spans="6:6" hidden="1" x14ac:dyDescent="0.2">
      <c r="F2018" s="11"/>
    </row>
    <row r="2019" spans="6:6" hidden="1" x14ac:dyDescent="0.2">
      <c r="F2019" s="11"/>
    </row>
    <row r="2020" spans="6:6" hidden="1" x14ac:dyDescent="0.2">
      <c r="F2020" s="11"/>
    </row>
    <row r="2021" spans="6:6" hidden="1" x14ac:dyDescent="0.2">
      <c r="F2021" s="11"/>
    </row>
    <row r="2022" spans="6:6" hidden="1" x14ac:dyDescent="0.2">
      <c r="F2022" s="11"/>
    </row>
    <row r="2023" spans="6:6" hidden="1" x14ac:dyDescent="0.2">
      <c r="F2023" s="11"/>
    </row>
    <row r="2024" spans="6:6" hidden="1" x14ac:dyDescent="0.2">
      <c r="F2024" s="11"/>
    </row>
    <row r="2025" spans="6:6" hidden="1" x14ac:dyDescent="0.2">
      <c r="F2025" s="11"/>
    </row>
    <row r="2026" spans="6:6" hidden="1" x14ac:dyDescent="0.2">
      <c r="F2026" s="11"/>
    </row>
    <row r="2027" spans="6:6" hidden="1" x14ac:dyDescent="0.2">
      <c r="F2027" s="11"/>
    </row>
    <row r="2028" spans="6:6" hidden="1" x14ac:dyDescent="0.2">
      <c r="F2028" s="11"/>
    </row>
    <row r="2029" spans="6:6" hidden="1" x14ac:dyDescent="0.2">
      <c r="F2029" s="11"/>
    </row>
    <row r="2030" spans="6:6" hidden="1" x14ac:dyDescent="0.2">
      <c r="F2030" s="11"/>
    </row>
    <row r="2031" spans="6:6" hidden="1" x14ac:dyDescent="0.2">
      <c r="F2031" s="11"/>
    </row>
    <row r="2032" spans="6:6" hidden="1" x14ac:dyDescent="0.2">
      <c r="F2032" s="11"/>
    </row>
    <row r="2033" spans="6:6" hidden="1" x14ac:dyDescent="0.2">
      <c r="F2033" s="11"/>
    </row>
    <row r="2034" spans="6:6" hidden="1" x14ac:dyDescent="0.2">
      <c r="F2034" s="11"/>
    </row>
    <row r="2035" spans="6:6" hidden="1" x14ac:dyDescent="0.2">
      <c r="F2035" s="11"/>
    </row>
    <row r="2036" spans="6:6" hidden="1" x14ac:dyDescent="0.2">
      <c r="F2036" s="11"/>
    </row>
    <row r="2037" spans="6:6" hidden="1" x14ac:dyDescent="0.2">
      <c r="F2037" s="11"/>
    </row>
    <row r="2038" spans="6:6" hidden="1" x14ac:dyDescent="0.2">
      <c r="F2038" s="11"/>
    </row>
    <row r="2039" spans="6:6" hidden="1" x14ac:dyDescent="0.2">
      <c r="F2039" s="11"/>
    </row>
    <row r="2040" spans="6:6" hidden="1" x14ac:dyDescent="0.2">
      <c r="F2040" s="11"/>
    </row>
    <row r="2041" spans="6:6" hidden="1" x14ac:dyDescent="0.2">
      <c r="F2041" s="11"/>
    </row>
    <row r="2042" spans="6:6" hidden="1" x14ac:dyDescent="0.2">
      <c r="F2042" s="11"/>
    </row>
    <row r="2043" spans="6:6" hidden="1" x14ac:dyDescent="0.2">
      <c r="F2043" s="11"/>
    </row>
    <row r="2044" spans="6:6" hidden="1" x14ac:dyDescent="0.2">
      <c r="F2044" s="11"/>
    </row>
    <row r="2045" spans="6:6" hidden="1" x14ac:dyDescent="0.2">
      <c r="F2045" s="11"/>
    </row>
    <row r="2046" spans="6:6" hidden="1" x14ac:dyDescent="0.2">
      <c r="F2046" s="11"/>
    </row>
    <row r="2047" spans="6:6" hidden="1" x14ac:dyDescent="0.2">
      <c r="F2047" s="11"/>
    </row>
    <row r="2048" spans="6:6" hidden="1" x14ac:dyDescent="0.2">
      <c r="F2048" s="11"/>
    </row>
    <row r="2049" spans="6:6" hidden="1" x14ac:dyDescent="0.2">
      <c r="F2049" s="11"/>
    </row>
    <row r="2050" spans="6:6" hidden="1" x14ac:dyDescent="0.2">
      <c r="F2050" s="11"/>
    </row>
    <row r="2051" spans="6:6" hidden="1" x14ac:dyDescent="0.2">
      <c r="F2051" s="11"/>
    </row>
    <row r="2052" spans="6:6" hidden="1" x14ac:dyDescent="0.2">
      <c r="F2052" s="11"/>
    </row>
    <row r="2053" spans="6:6" hidden="1" x14ac:dyDescent="0.2">
      <c r="F2053" s="11"/>
    </row>
    <row r="2054" spans="6:6" hidden="1" x14ac:dyDescent="0.2">
      <c r="F2054" s="11"/>
    </row>
    <row r="2055" spans="6:6" hidden="1" x14ac:dyDescent="0.2">
      <c r="F2055" s="11"/>
    </row>
    <row r="2056" spans="6:6" hidden="1" x14ac:dyDescent="0.2">
      <c r="F2056" s="11"/>
    </row>
    <row r="2057" spans="6:6" hidden="1" x14ac:dyDescent="0.2">
      <c r="F2057" s="11"/>
    </row>
    <row r="2058" spans="6:6" hidden="1" x14ac:dyDescent="0.2">
      <c r="F2058" s="11"/>
    </row>
    <row r="2059" spans="6:6" hidden="1" x14ac:dyDescent="0.2">
      <c r="F2059" s="11"/>
    </row>
    <row r="2060" spans="6:6" hidden="1" x14ac:dyDescent="0.2">
      <c r="F2060" s="11"/>
    </row>
    <row r="2061" spans="6:6" hidden="1" x14ac:dyDescent="0.2">
      <c r="F2061" s="11"/>
    </row>
    <row r="2062" spans="6:6" hidden="1" x14ac:dyDescent="0.2">
      <c r="F2062" s="11"/>
    </row>
    <row r="2063" spans="6:6" hidden="1" x14ac:dyDescent="0.2">
      <c r="F2063" s="11"/>
    </row>
    <row r="2064" spans="6:6" hidden="1" x14ac:dyDescent="0.2">
      <c r="F2064" s="11"/>
    </row>
    <row r="2065" spans="6:6" hidden="1" x14ac:dyDescent="0.2">
      <c r="F2065" s="11"/>
    </row>
    <row r="2066" spans="6:6" hidden="1" x14ac:dyDescent="0.2">
      <c r="F2066" s="11"/>
    </row>
    <row r="2067" spans="6:6" hidden="1" x14ac:dyDescent="0.2">
      <c r="F2067" s="11"/>
    </row>
    <row r="2068" spans="6:6" hidden="1" x14ac:dyDescent="0.2">
      <c r="F2068" s="11"/>
    </row>
    <row r="2069" spans="6:6" hidden="1" x14ac:dyDescent="0.2">
      <c r="F2069" s="11"/>
    </row>
    <row r="2070" spans="6:6" hidden="1" x14ac:dyDescent="0.2">
      <c r="F2070" s="11"/>
    </row>
    <row r="2071" spans="6:6" hidden="1" x14ac:dyDescent="0.2">
      <c r="F2071" s="11"/>
    </row>
    <row r="2072" spans="6:6" hidden="1" x14ac:dyDescent="0.2">
      <c r="F2072" s="11"/>
    </row>
    <row r="2073" spans="6:6" hidden="1" x14ac:dyDescent="0.2">
      <c r="F2073" s="11"/>
    </row>
    <row r="2074" spans="6:6" hidden="1" x14ac:dyDescent="0.2">
      <c r="F2074" s="11"/>
    </row>
    <row r="2075" spans="6:6" hidden="1" x14ac:dyDescent="0.2">
      <c r="F2075" s="11"/>
    </row>
    <row r="2076" spans="6:6" hidden="1" x14ac:dyDescent="0.2">
      <c r="F2076" s="11"/>
    </row>
    <row r="2077" spans="6:6" hidden="1" x14ac:dyDescent="0.2">
      <c r="F2077" s="11"/>
    </row>
    <row r="2078" spans="6:6" hidden="1" x14ac:dyDescent="0.2">
      <c r="F2078" s="11"/>
    </row>
    <row r="2079" spans="6:6" hidden="1" x14ac:dyDescent="0.2">
      <c r="F2079" s="11"/>
    </row>
    <row r="2080" spans="6:6" hidden="1" x14ac:dyDescent="0.2">
      <c r="F2080" s="11"/>
    </row>
    <row r="2081" spans="6:6" hidden="1" x14ac:dyDescent="0.2">
      <c r="F2081" s="11"/>
    </row>
    <row r="2082" spans="6:6" hidden="1" x14ac:dyDescent="0.2">
      <c r="F2082" s="11"/>
    </row>
    <row r="2083" spans="6:6" hidden="1" x14ac:dyDescent="0.2">
      <c r="F2083" s="11"/>
    </row>
    <row r="2084" spans="6:6" hidden="1" x14ac:dyDescent="0.2">
      <c r="F2084" s="11"/>
    </row>
    <row r="2085" spans="6:6" hidden="1" x14ac:dyDescent="0.2">
      <c r="F2085" s="11"/>
    </row>
    <row r="2086" spans="6:6" hidden="1" x14ac:dyDescent="0.2">
      <c r="F2086" s="11"/>
    </row>
    <row r="2087" spans="6:6" hidden="1" x14ac:dyDescent="0.2">
      <c r="F2087" s="11"/>
    </row>
    <row r="2088" spans="6:6" hidden="1" x14ac:dyDescent="0.2">
      <c r="F2088" s="11"/>
    </row>
    <row r="2089" spans="6:6" hidden="1" x14ac:dyDescent="0.2">
      <c r="F2089" s="11"/>
    </row>
    <row r="2090" spans="6:6" hidden="1" x14ac:dyDescent="0.2">
      <c r="F2090" s="11"/>
    </row>
    <row r="2091" spans="6:6" hidden="1" x14ac:dyDescent="0.2">
      <c r="F2091" s="11"/>
    </row>
    <row r="2092" spans="6:6" hidden="1" x14ac:dyDescent="0.2">
      <c r="F2092" s="11"/>
    </row>
    <row r="2093" spans="6:6" hidden="1" x14ac:dyDescent="0.2">
      <c r="F2093" s="11"/>
    </row>
    <row r="2094" spans="6:6" hidden="1" x14ac:dyDescent="0.2">
      <c r="F2094" s="11"/>
    </row>
    <row r="2095" spans="6:6" hidden="1" x14ac:dyDescent="0.2">
      <c r="F2095" s="11"/>
    </row>
    <row r="2096" spans="6:6" hidden="1" x14ac:dyDescent="0.2">
      <c r="F2096" s="11"/>
    </row>
    <row r="2097" spans="6:6" hidden="1" x14ac:dyDescent="0.2">
      <c r="F2097" s="11"/>
    </row>
    <row r="2098" spans="6:6" hidden="1" x14ac:dyDescent="0.2">
      <c r="F2098" s="11"/>
    </row>
    <row r="2099" spans="6:6" hidden="1" x14ac:dyDescent="0.2">
      <c r="F2099" s="11"/>
    </row>
    <row r="2100" spans="6:6" hidden="1" x14ac:dyDescent="0.2">
      <c r="F2100" s="11"/>
    </row>
    <row r="2101" spans="6:6" hidden="1" x14ac:dyDescent="0.2">
      <c r="F2101" s="11"/>
    </row>
    <row r="2102" spans="6:6" hidden="1" x14ac:dyDescent="0.2">
      <c r="F2102" s="11"/>
    </row>
    <row r="2103" spans="6:6" hidden="1" x14ac:dyDescent="0.2">
      <c r="F2103" s="11"/>
    </row>
    <row r="2104" spans="6:6" hidden="1" x14ac:dyDescent="0.2">
      <c r="F2104" s="11"/>
    </row>
    <row r="2105" spans="6:6" hidden="1" x14ac:dyDescent="0.2">
      <c r="F2105" s="11"/>
    </row>
    <row r="2106" spans="6:6" hidden="1" x14ac:dyDescent="0.2">
      <c r="F2106" s="11"/>
    </row>
    <row r="2107" spans="6:6" hidden="1" x14ac:dyDescent="0.2">
      <c r="F2107" s="11"/>
    </row>
    <row r="2108" spans="6:6" hidden="1" x14ac:dyDescent="0.2">
      <c r="F2108" s="11"/>
    </row>
    <row r="2109" spans="6:6" hidden="1" x14ac:dyDescent="0.2">
      <c r="F2109" s="11"/>
    </row>
    <row r="2110" spans="6:6" hidden="1" x14ac:dyDescent="0.2">
      <c r="F2110" s="11"/>
    </row>
    <row r="2111" spans="6:6" hidden="1" x14ac:dyDescent="0.2">
      <c r="F2111" s="11"/>
    </row>
    <row r="2112" spans="6:6" hidden="1" x14ac:dyDescent="0.2">
      <c r="F2112" s="11"/>
    </row>
    <row r="2113" spans="6:6" hidden="1" x14ac:dyDescent="0.2">
      <c r="F2113" s="11"/>
    </row>
    <row r="2114" spans="6:6" hidden="1" x14ac:dyDescent="0.2">
      <c r="F2114" s="11"/>
    </row>
    <row r="2115" spans="6:6" hidden="1" x14ac:dyDescent="0.2">
      <c r="F2115" s="11"/>
    </row>
    <row r="2116" spans="6:6" hidden="1" x14ac:dyDescent="0.2">
      <c r="F2116" s="11"/>
    </row>
    <row r="2117" spans="6:6" hidden="1" x14ac:dyDescent="0.2">
      <c r="F2117" s="11"/>
    </row>
    <row r="2118" spans="6:6" hidden="1" x14ac:dyDescent="0.2">
      <c r="F2118" s="11"/>
    </row>
    <row r="2119" spans="6:6" hidden="1" x14ac:dyDescent="0.2">
      <c r="F2119" s="11"/>
    </row>
    <row r="2120" spans="6:6" hidden="1" x14ac:dyDescent="0.2">
      <c r="F2120" s="11"/>
    </row>
    <row r="2121" spans="6:6" hidden="1" x14ac:dyDescent="0.2">
      <c r="F2121" s="11"/>
    </row>
    <row r="2122" spans="6:6" hidden="1" x14ac:dyDescent="0.2">
      <c r="F2122" s="11"/>
    </row>
    <row r="2123" spans="6:6" hidden="1" x14ac:dyDescent="0.2">
      <c r="F2123" s="11"/>
    </row>
    <row r="2124" spans="6:6" hidden="1" x14ac:dyDescent="0.2">
      <c r="F2124" s="11"/>
    </row>
    <row r="2125" spans="6:6" hidden="1" x14ac:dyDescent="0.2">
      <c r="F2125" s="11"/>
    </row>
    <row r="2126" spans="6:6" hidden="1" x14ac:dyDescent="0.2">
      <c r="F2126" s="11"/>
    </row>
    <row r="2127" spans="6:6" hidden="1" x14ac:dyDescent="0.2">
      <c r="F2127" s="11"/>
    </row>
    <row r="2128" spans="6:6" hidden="1" x14ac:dyDescent="0.2">
      <c r="F2128" s="11"/>
    </row>
    <row r="2129" spans="6:6" hidden="1" x14ac:dyDescent="0.2">
      <c r="F2129" s="11"/>
    </row>
    <row r="2130" spans="6:6" hidden="1" x14ac:dyDescent="0.2">
      <c r="F2130" s="11"/>
    </row>
    <row r="2131" spans="6:6" hidden="1" x14ac:dyDescent="0.2">
      <c r="F2131" s="11"/>
    </row>
    <row r="2132" spans="6:6" hidden="1" x14ac:dyDescent="0.2">
      <c r="F2132" s="11"/>
    </row>
    <row r="2133" spans="6:6" hidden="1" x14ac:dyDescent="0.2">
      <c r="F2133" s="11"/>
    </row>
    <row r="2134" spans="6:6" hidden="1" x14ac:dyDescent="0.2">
      <c r="F2134" s="11"/>
    </row>
    <row r="2135" spans="6:6" hidden="1" x14ac:dyDescent="0.2">
      <c r="F2135" s="11"/>
    </row>
    <row r="2136" spans="6:6" hidden="1" x14ac:dyDescent="0.2">
      <c r="F2136" s="11"/>
    </row>
    <row r="2137" spans="6:6" hidden="1" x14ac:dyDescent="0.2">
      <c r="F2137" s="11"/>
    </row>
    <row r="2138" spans="6:6" hidden="1" x14ac:dyDescent="0.2">
      <c r="F2138" s="11"/>
    </row>
    <row r="2139" spans="6:6" hidden="1" x14ac:dyDescent="0.2">
      <c r="F2139" s="11"/>
    </row>
    <row r="2140" spans="6:6" hidden="1" x14ac:dyDescent="0.2">
      <c r="F2140" s="11"/>
    </row>
    <row r="2141" spans="6:6" hidden="1" x14ac:dyDescent="0.2">
      <c r="F2141" s="11"/>
    </row>
    <row r="2142" spans="6:6" hidden="1" x14ac:dyDescent="0.2">
      <c r="F2142" s="11"/>
    </row>
    <row r="2143" spans="6:6" hidden="1" x14ac:dyDescent="0.2">
      <c r="F2143" s="11"/>
    </row>
    <row r="2144" spans="6:6" hidden="1" x14ac:dyDescent="0.2">
      <c r="F2144" s="11"/>
    </row>
    <row r="2145" spans="6:6" hidden="1" x14ac:dyDescent="0.2">
      <c r="F2145" s="11"/>
    </row>
    <row r="2146" spans="6:6" hidden="1" x14ac:dyDescent="0.2">
      <c r="F2146" s="11"/>
    </row>
    <row r="2147" spans="6:6" hidden="1" x14ac:dyDescent="0.2">
      <c r="F2147" s="11"/>
    </row>
    <row r="2148" spans="6:6" hidden="1" x14ac:dyDescent="0.2">
      <c r="F2148" s="11"/>
    </row>
    <row r="2149" spans="6:6" hidden="1" x14ac:dyDescent="0.2">
      <c r="F2149" s="11"/>
    </row>
    <row r="2150" spans="6:6" hidden="1" x14ac:dyDescent="0.2">
      <c r="F2150" s="11"/>
    </row>
    <row r="2151" spans="6:6" hidden="1" x14ac:dyDescent="0.2">
      <c r="F2151" s="11"/>
    </row>
    <row r="2152" spans="6:6" hidden="1" x14ac:dyDescent="0.2">
      <c r="F2152" s="11"/>
    </row>
    <row r="2153" spans="6:6" hidden="1" x14ac:dyDescent="0.2">
      <c r="F2153" s="11"/>
    </row>
    <row r="2154" spans="6:6" hidden="1" x14ac:dyDescent="0.2">
      <c r="F2154" s="11"/>
    </row>
    <row r="2155" spans="6:6" hidden="1" x14ac:dyDescent="0.2">
      <c r="F2155" s="11"/>
    </row>
    <row r="2156" spans="6:6" hidden="1" x14ac:dyDescent="0.2">
      <c r="F2156" s="11"/>
    </row>
    <row r="2157" spans="6:6" hidden="1" x14ac:dyDescent="0.2">
      <c r="F2157" s="11"/>
    </row>
    <row r="2158" spans="6:6" hidden="1" x14ac:dyDescent="0.2">
      <c r="F2158" s="11"/>
    </row>
    <row r="2159" spans="6:6" hidden="1" x14ac:dyDescent="0.2">
      <c r="F2159" s="11"/>
    </row>
    <row r="2160" spans="6:6" hidden="1" x14ac:dyDescent="0.2">
      <c r="F2160" s="11"/>
    </row>
    <row r="2161" spans="6:6" hidden="1" x14ac:dyDescent="0.2">
      <c r="F2161" s="11"/>
    </row>
    <row r="2162" spans="6:6" hidden="1" x14ac:dyDescent="0.2">
      <c r="F2162" s="11"/>
    </row>
    <row r="2163" spans="6:6" hidden="1" x14ac:dyDescent="0.2">
      <c r="F2163" s="11"/>
    </row>
    <row r="2164" spans="6:6" hidden="1" x14ac:dyDescent="0.2">
      <c r="F2164" s="11"/>
    </row>
    <row r="2165" spans="6:6" hidden="1" x14ac:dyDescent="0.2">
      <c r="F2165" s="11"/>
    </row>
    <row r="2166" spans="6:6" hidden="1" x14ac:dyDescent="0.2">
      <c r="F2166" s="11"/>
    </row>
    <row r="2167" spans="6:6" hidden="1" x14ac:dyDescent="0.2">
      <c r="F2167" s="11"/>
    </row>
    <row r="2168" spans="6:6" hidden="1" x14ac:dyDescent="0.2">
      <c r="F2168" s="11"/>
    </row>
    <row r="2169" spans="6:6" hidden="1" x14ac:dyDescent="0.2">
      <c r="F2169" s="11"/>
    </row>
    <row r="2170" spans="6:6" hidden="1" x14ac:dyDescent="0.2">
      <c r="F2170" s="11"/>
    </row>
    <row r="2171" spans="6:6" hidden="1" x14ac:dyDescent="0.2">
      <c r="F2171" s="11"/>
    </row>
    <row r="2172" spans="6:6" hidden="1" x14ac:dyDescent="0.2">
      <c r="F2172" s="11"/>
    </row>
    <row r="2173" spans="6:6" hidden="1" x14ac:dyDescent="0.2">
      <c r="F2173" s="11"/>
    </row>
    <row r="2174" spans="6:6" hidden="1" x14ac:dyDescent="0.2">
      <c r="F2174" s="11"/>
    </row>
    <row r="2175" spans="6:6" hidden="1" x14ac:dyDescent="0.2">
      <c r="F2175" s="11"/>
    </row>
    <row r="2176" spans="6:6" hidden="1" x14ac:dyDescent="0.2">
      <c r="F2176" s="11"/>
    </row>
    <row r="2177" spans="6:6" hidden="1" x14ac:dyDescent="0.2">
      <c r="F2177" s="11"/>
    </row>
    <row r="2178" spans="6:6" hidden="1" x14ac:dyDescent="0.2">
      <c r="F2178" s="11"/>
    </row>
    <row r="2179" spans="6:6" hidden="1" x14ac:dyDescent="0.2">
      <c r="F2179" s="11"/>
    </row>
    <row r="2180" spans="6:6" hidden="1" x14ac:dyDescent="0.2">
      <c r="F2180" s="11"/>
    </row>
    <row r="2181" spans="6:6" hidden="1" x14ac:dyDescent="0.2">
      <c r="F2181" s="11"/>
    </row>
    <row r="2182" spans="6:6" hidden="1" x14ac:dyDescent="0.2">
      <c r="F2182" s="11"/>
    </row>
    <row r="2183" spans="6:6" hidden="1" x14ac:dyDescent="0.2">
      <c r="F2183" s="11"/>
    </row>
    <row r="2184" spans="6:6" hidden="1" x14ac:dyDescent="0.2">
      <c r="F2184" s="11"/>
    </row>
    <row r="2185" spans="6:6" hidden="1" x14ac:dyDescent="0.2">
      <c r="F2185" s="11"/>
    </row>
    <row r="2186" spans="6:6" hidden="1" x14ac:dyDescent="0.2">
      <c r="F2186" s="11"/>
    </row>
    <row r="2187" spans="6:6" hidden="1" x14ac:dyDescent="0.2">
      <c r="F2187" s="11"/>
    </row>
    <row r="2188" spans="6:6" hidden="1" x14ac:dyDescent="0.2">
      <c r="F2188" s="11"/>
    </row>
    <row r="2189" spans="6:6" hidden="1" x14ac:dyDescent="0.2">
      <c r="F2189" s="11"/>
    </row>
    <row r="2190" spans="6:6" hidden="1" x14ac:dyDescent="0.2">
      <c r="F2190" s="11"/>
    </row>
    <row r="2191" spans="6:6" hidden="1" x14ac:dyDescent="0.2">
      <c r="F2191" s="11"/>
    </row>
    <row r="2192" spans="6:6" hidden="1" x14ac:dyDescent="0.2">
      <c r="F2192" s="11"/>
    </row>
    <row r="2193" spans="6:6" hidden="1" x14ac:dyDescent="0.2">
      <c r="F2193" s="11"/>
    </row>
    <row r="2194" spans="6:6" hidden="1" x14ac:dyDescent="0.2">
      <c r="F2194" s="11"/>
    </row>
    <row r="2195" spans="6:6" hidden="1" x14ac:dyDescent="0.2">
      <c r="F2195" s="11"/>
    </row>
    <row r="2196" spans="6:6" hidden="1" x14ac:dyDescent="0.2">
      <c r="F2196" s="11"/>
    </row>
    <row r="2197" spans="6:6" hidden="1" x14ac:dyDescent="0.2">
      <c r="F2197" s="11"/>
    </row>
    <row r="2198" spans="6:6" hidden="1" x14ac:dyDescent="0.2">
      <c r="F2198" s="11"/>
    </row>
    <row r="2199" spans="6:6" hidden="1" x14ac:dyDescent="0.2">
      <c r="F2199" s="11"/>
    </row>
    <row r="2200" spans="6:6" hidden="1" x14ac:dyDescent="0.2">
      <c r="F2200" s="11"/>
    </row>
    <row r="2201" spans="6:6" hidden="1" x14ac:dyDescent="0.2">
      <c r="F2201" s="11"/>
    </row>
    <row r="2202" spans="6:6" hidden="1" x14ac:dyDescent="0.2">
      <c r="F2202" s="11"/>
    </row>
    <row r="2203" spans="6:6" hidden="1" x14ac:dyDescent="0.2">
      <c r="F2203" s="11"/>
    </row>
    <row r="2204" spans="6:6" hidden="1" x14ac:dyDescent="0.2">
      <c r="F2204" s="11"/>
    </row>
    <row r="2205" spans="6:6" hidden="1" x14ac:dyDescent="0.2">
      <c r="F2205" s="11"/>
    </row>
    <row r="2206" spans="6:6" hidden="1" x14ac:dyDescent="0.2">
      <c r="F2206" s="11"/>
    </row>
    <row r="2207" spans="6:6" hidden="1" x14ac:dyDescent="0.2">
      <c r="F2207" s="11"/>
    </row>
    <row r="2208" spans="6:6" hidden="1" x14ac:dyDescent="0.2">
      <c r="F2208" s="11"/>
    </row>
    <row r="2209" spans="6:6" hidden="1" x14ac:dyDescent="0.2">
      <c r="F2209" s="11"/>
    </row>
    <row r="2210" spans="6:6" hidden="1" x14ac:dyDescent="0.2">
      <c r="F2210" s="11"/>
    </row>
    <row r="2211" spans="6:6" hidden="1" x14ac:dyDescent="0.2">
      <c r="F2211" s="11"/>
    </row>
    <row r="2212" spans="6:6" hidden="1" x14ac:dyDescent="0.2">
      <c r="F2212" s="11"/>
    </row>
    <row r="2213" spans="6:6" hidden="1" x14ac:dyDescent="0.2">
      <c r="F2213" s="11"/>
    </row>
    <row r="2214" spans="6:6" hidden="1" x14ac:dyDescent="0.2">
      <c r="F2214" s="11"/>
    </row>
    <row r="2215" spans="6:6" hidden="1" x14ac:dyDescent="0.2">
      <c r="F2215" s="11"/>
    </row>
    <row r="2216" spans="6:6" hidden="1" x14ac:dyDescent="0.2">
      <c r="F2216" s="11"/>
    </row>
    <row r="2217" spans="6:6" hidden="1" x14ac:dyDescent="0.2">
      <c r="F2217" s="11"/>
    </row>
    <row r="2218" spans="6:6" hidden="1" x14ac:dyDescent="0.2">
      <c r="F2218" s="11"/>
    </row>
    <row r="2219" spans="6:6" hidden="1" x14ac:dyDescent="0.2">
      <c r="F2219" s="11"/>
    </row>
    <row r="2220" spans="6:6" hidden="1" x14ac:dyDescent="0.2">
      <c r="F2220" s="11"/>
    </row>
    <row r="2221" spans="6:6" hidden="1" x14ac:dyDescent="0.2">
      <c r="F2221" s="11"/>
    </row>
    <row r="2222" spans="6:6" hidden="1" x14ac:dyDescent="0.2">
      <c r="F2222" s="11"/>
    </row>
    <row r="2223" spans="6:6" hidden="1" x14ac:dyDescent="0.2">
      <c r="F2223" s="11"/>
    </row>
    <row r="2224" spans="6:6" hidden="1" x14ac:dyDescent="0.2">
      <c r="F2224" s="11"/>
    </row>
    <row r="2225" spans="6:6" hidden="1" x14ac:dyDescent="0.2">
      <c r="F2225" s="11"/>
    </row>
    <row r="2226" spans="6:6" hidden="1" x14ac:dyDescent="0.2">
      <c r="F2226" s="11"/>
    </row>
    <row r="2227" spans="6:6" hidden="1" x14ac:dyDescent="0.2">
      <c r="F2227" s="11"/>
    </row>
    <row r="2228" spans="6:6" hidden="1" x14ac:dyDescent="0.2">
      <c r="F2228" s="11"/>
    </row>
    <row r="2229" spans="6:6" hidden="1" x14ac:dyDescent="0.2">
      <c r="F2229" s="11"/>
    </row>
    <row r="2230" spans="6:6" hidden="1" x14ac:dyDescent="0.2">
      <c r="F2230" s="11"/>
    </row>
    <row r="2231" spans="6:6" hidden="1" x14ac:dyDescent="0.2">
      <c r="F2231" s="11"/>
    </row>
    <row r="2232" spans="6:6" hidden="1" x14ac:dyDescent="0.2">
      <c r="F2232" s="11"/>
    </row>
    <row r="2233" spans="6:6" hidden="1" x14ac:dyDescent="0.2">
      <c r="F2233" s="11"/>
    </row>
    <row r="2234" spans="6:6" hidden="1" x14ac:dyDescent="0.2">
      <c r="F2234" s="11"/>
    </row>
    <row r="2235" spans="6:6" hidden="1" x14ac:dyDescent="0.2">
      <c r="F2235" s="11"/>
    </row>
    <row r="2236" spans="6:6" hidden="1" x14ac:dyDescent="0.2">
      <c r="F2236" s="11"/>
    </row>
    <row r="2237" spans="6:6" hidden="1" x14ac:dyDescent="0.2">
      <c r="F2237" s="11"/>
    </row>
    <row r="2238" spans="6:6" hidden="1" x14ac:dyDescent="0.2">
      <c r="F2238" s="11"/>
    </row>
    <row r="2239" spans="6:6" hidden="1" x14ac:dyDescent="0.2">
      <c r="F2239" s="11"/>
    </row>
    <row r="2240" spans="6:6" hidden="1" x14ac:dyDescent="0.2">
      <c r="F2240" s="11"/>
    </row>
    <row r="2241" spans="6:6" hidden="1" x14ac:dyDescent="0.2">
      <c r="F2241" s="11"/>
    </row>
    <row r="2242" spans="6:6" hidden="1" x14ac:dyDescent="0.2">
      <c r="F2242" s="11"/>
    </row>
    <row r="2243" spans="6:6" hidden="1" x14ac:dyDescent="0.2">
      <c r="F2243" s="11"/>
    </row>
    <row r="2244" spans="6:6" hidden="1" x14ac:dyDescent="0.2">
      <c r="F2244" s="11"/>
    </row>
    <row r="2245" spans="6:6" hidden="1" x14ac:dyDescent="0.2">
      <c r="F2245" s="11"/>
    </row>
    <row r="2246" spans="6:6" hidden="1" x14ac:dyDescent="0.2">
      <c r="F2246" s="11"/>
    </row>
    <row r="2247" spans="6:6" hidden="1" x14ac:dyDescent="0.2">
      <c r="F2247" s="11"/>
    </row>
    <row r="2248" spans="6:6" hidden="1" x14ac:dyDescent="0.2">
      <c r="F2248" s="11"/>
    </row>
    <row r="2249" spans="6:6" hidden="1" x14ac:dyDescent="0.2">
      <c r="F2249" s="11"/>
    </row>
    <row r="2250" spans="6:6" hidden="1" x14ac:dyDescent="0.2">
      <c r="F2250" s="11"/>
    </row>
    <row r="2251" spans="6:6" hidden="1" x14ac:dyDescent="0.2">
      <c r="F2251" s="11"/>
    </row>
    <row r="2252" spans="6:6" hidden="1" x14ac:dyDescent="0.2">
      <c r="F2252" s="11"/>
    </row>
    <row r="2253" spans="6:6" hidden="1" x14ac:dyDescent="0.2">
      <c r="F2253" s="11"/>
    </row>
    <row r="2254" spans="6:6" hidden="1" x14ac:dyDescent="0.2">
      <c r="F2254" s="11"/>
    </row>
    <row r="2255" spans="6:6" hidden="1" x14ac:dyDescent="0.2">
      <c r="F2255" s="11"/>
    </row>
    <row r="2256" spans="6:6" hidden="1" x14ac:dyDescent="0.2">
      <c r="F2256" s="11"/>
    </row>
    <row r="2257" spans="6:6" hidden="1" x14ac:dyDescent="0.2">
      <c r="F2257" s="11"/>
    </row>
    <row r="2258" spans="6:6" hidden="1" x14ac:dyDescent="0.2">
      <c r="F2258" s="11"/>
    </row>
    <row r="2259" spans="6:6" hidden="1" x14ac:dyDescent="0.2">
      <c r="F2259" s="11"/>
    </row>
    <row r="2260" spans="6:6" hidden="1" x14ac:dyDescent="0.2">
      <c r="F2260" s="11"/>
    </row>
    <row r="2261" spans="6:6" hidden="1" x14ac:dyDescent="0.2">
      <c r="F2261" s="11"/>
    </row>
    <row r="2262" spans="6:6" hidden="1" x14ac:dyDescent="0.2">
      <c r="F2262" s="11"/>
    </row>
    <row r="2263" spans="6:6" hidden="1" x14ac:dyDescent="0.2">
      <c r="F2263" s="11"/>
    </row>
    <row r="2264" spans="6:6" hidden="1" x14ac:dyDescent="0.2">
      <c r="F2264" s="11"/>
    </row>
    <row r="2265" spans="6:6" hidden="1" x14ac:dyDescent="0.2">
      <c r="F2265" s="11"/>
    </row>
    <row r="2266" spans="6:6" hidden="1" x14ac:dyDescent="0.2">
      <c r="F2266" s="11"/>
    </row>
    <row r="2267" spans="6:6" hidden="1" x14ac:dyDescent="0.2">
      <c r="F2267" s="11"/>
    </row>
    <row r="2268" spans="6:6" hidden="1" x14ac:dyDescent="0.2">
      <c r="F2268" s="11"/>
    </row>
    <row r="2269" spans="6:6" hidden="1" x14ac:dyDescent="0.2">
      <c r="F2269" s="11"/>
    </row>
    <row r="2270" spans="6:6" hidden="1" x14ac:dyDescent="0.2">
      <c r="F2270" s="11"/>
    </row>
    <row r="2271" spans="6:6" hidden="1" x14ac:dyDescent="0.2">
      <c r="F2271" s="11"/>
    </row>
    <row r="2272" spans="6:6" hidden="1" x14ac:dyDescent="0.2">
      <c r="F2272" s="11"/>
    </row>
    <row r="2273" spans="6:6" hidden="1" x14ac:dyDescent="0.2">
      <c r="F2273" s="11"/>
    </row>
    <row r="2274" spans="6:6" hidden="1" x14ac:dyDescent="0.2">
      <c r="F2274" s="11"/>
    </row>
    <row r="2275" spans="6:6" hidden="1" x14ac:dyDescent="0.2">
      <c r="F2275" s="11"/>
    </row>
    <row r="2276" spans="6:6" hidden="1" x14ac:dyDescent="0.2">
      <c r="F2276" s="11"/>
    </row>
    <row r="2277" spans="6:6" hidden="1" x14ac:dyDescent="0.2">
      <c r="F2277" s="11"/>
    </row>
    <row r="2278" spans="6:6" hidden="1" x14ac:dyDescent="0.2">
      <c r="F2278" s="11"/>
    </row>
    <row r="2279" spans="6:6" hidden="1" x14ac:dyDescent="0.2">
      <c r="F2279" s="11"/>
    </row>
    <row r="2280" spans="6:6" hidden="1" x14ac:dyDescent="0.2">
      <c r="F2280" s="11"/>
    </row>
    <row r="2281" spans="6:6" hidden="1" x14ac:dyDescent="0.2">
      <c r="F2281" s="11"/>
    </row>
    <row r="2282" spans="6:6" hidden="1" x14ac:dyDescent="0.2">
      <c r="F2282" s="11"/>
    </row>
    <row r="2283" spans="6:6" hidden="1" x14ac:dyDescent="0.2">
      <c r="F2283" s="11"/>
    </row>
    <row r="2284" spans="6:6" hidden="1" x14ac:dyDescent="0.2">
      <c r="F2284" s="11"/>
    </row>
    <row r="2285" spans="6:6" hidden="1" x14ac:dyDescent="0.2">
      <c r="F2285" s="11"/>
    </row>
    <row r="2286" spans="6:6" hidden="1" x14ac:dyDescent="0.2">
      <c r="F2286" s="11"/>
    </row>
    <row r="2287" spans="6:6" hidden="1" x14ac:dyDescent="0.2">
      <c r="F2287" s="11"/>
    </row>
    <row r="2288" spans="6:6" hidden="1" x14ac:dyDescent="0.2">
      <c r="F2288" s="11"/>
    </row>
    <row r="2289" spans="6:6" hidden="1" x14ac:dyDescent="0.2">
      <c r="F2289" s="11"/>
    </row>
    <row r="2290" spans="6:6" hidden="1" x14ac:dyDescent="0.2">
      <c r="F2290" s="11"/>
    </row>
    <row r="2291" spans="6:6" hidden="1" x14ac:dyDescent="0.2">
      <c r="F2291" s="11"/>
    </row>
    <row r="2292" spans="6:6" hidden="1" x14ac:dyDescent="0.2">
      <c r="F2292" s="11"/>
    </row>
    <row r="2293" spans="6:6" hidden="1" x14ac:dyDescent="0.2">
      <c r="F2293" s="11"/>
    </row>
    <row r="2294" spans="6:6" hidden="1" x14ac:dyDescent="0.2">
      <c r="F2294" s="11"/>
    </row>
    <row r="2295" spans="6:6" hidden="1" x14ac:dyDescent="0.2">
      <c r="F2295" s="11"/>
    </row>
    <row r="2296" spans="6:6" hidden="1" x14ac:dyDescent="0.2">
      <c r="F2296" s="11"/>
    </row>
    <row r="2297" spans="6:6" hidden="1" x14ac:dyDescent="0.2">
      <c r="F2297" s="11"/>
    </row>
    <row r="2298" spans="6:6" hidden="1" x14ac:dyDescent="0.2">
      <c r="F2298" s="11"/>
    </row>
    <row r="2299" spans="6:6" hidden="1" x14ac:dyDescent="0.2">
      <c r="F2299" s="11"/>
    </row>
    <row r="2300" spans="6:6" hidden="1" x14ac:dyDescent="0.2">
      <c r="F2300" s="11"/>
    </row>
    <row r="2301" spans="6:6" hidden="1" x14ac:dyDescent="0.2">
      <c r="F2301" s="11"/>
    </row>
    <row r="2302" spans="6:6" hidden="1" x14ac:dyDescent="0.2">
      <c r="F2302" s="11"/>
    </row>
    <row r="2303" spans="6:6" hidden="1" x14ac:dyDescent="0.2">
      <c r="F2303" s="11"/>
    </row>
    <row r="2304" spans="6:6" hidden="1" x14ac:dyDescent="0.2">
      <c r="F2304" s="11"/>
    </row>
    <row r="2305" spans="6:6" hidden="1" x14ac:dyDescent="0.2">
      <c r="F2305" s="11"/>
    </row>
    <row r="2306" spans="6:6" hidden="1" x14ac:dyDescent="0.2">
      <c r="F2306" s="11"/>
    </row>
    <row r="2307" spans="6:6" hidden="1" x14ac:dyDescent="0.2">
      <c r="F2307" s="11"/>
    </row>
    <row r="2308" spans="6:6" hidden="1" x14ac:dyDescent="0.2">
      <c r="F2308" s="11"/>
    </row>
    <row r="2309" spans="6:6" hidden="1" x14ac:dyDescent="0.2">
      <c r="F2309" s="11"/>
    </row>
    <row r="2310" spans="6:6" hidden="1" x14ac:dyDescent="0.2">
      <c r="F2310" s="11"/>
    </row>
    <row r="2311" spans="6:6" hidden="1" x14ac:dyDescent="0.2">
      <c r="F2311" s="11"/>
    </row>
    <row r="2312" spans="6:6" hidden="1" x14ac:dyDescent="0.2">
      <c r="F2312" s="11"/>
    </row>
    <row r="2313" spans="6:6" hidden="1" x14ac:dyDescent="0.2">
      <c r="F2313" s="11"/>
    </row>
    <row r="2314" spans="6:6" hidden="1" x14ac:dyDescent="0.2">
      <c r="F2314" s="11"/>
    </row>
    <row r="2315" spans="6:6" hidden="1" x14ac:dyDescent="0.2">
      <c r="F2315" s="11"/>
    </row>
    <row r="2316" spans="6:6" hidden="1" x14ac:dyDescent="0.2">
      <c r="F2316" s="11"/>
    </row>
    <row r="2317" spans="6:6" hidden="1" x14ac:dyDescent="0.2">
      <c r="F2317" s="11"/>
    </row>
    <row r="2318" spans="6:6" hidden="1" x14ac:dyDescent="0.2">
      <c r="F2318" s="11"/>
    </row>
    <row r="2319" spans="6:6" hidden="1" x14ac:dyDescent="0.2">
      <c r="F2319" s="11"/>
    </row>
    <row r="2320" spans="6:6" hidden="1" x14ac:dyDescent="0.2">
      <c r="F2320" s="11"/>
    </row>
    <row r="2321" spans="6:6" hidden="1" x14ac:dyDescent="0.2">
      <c r="F2321" s="11"/>
    </row>
    <row r="2322" spans="6:6" hidden="1" x14ac:dyDescent="0.2">
      <c r="F2322" s="11"/>
    </row>
    <row r="2323" spans="6:6" hidden="1" x14ac:dyDescent="0.2">
      <c r="F2323" s="11"/>
    </row>
    <row r="2324" spans="6:6" hidden="1" x14ac:dyDescent="0.2">
      <c r="F2324" s="11"/>
    </row>
    <row r="2325" spans="6:6" hidden="1" x14ac:dyDescent="0.2">
      <c r="F2325" s="11"/>
    </row>
    <row r="2326" spans="6:6" hidden="1" x14ac:dyDescent="0.2">
      <c r="F2326" s="11"/>
    </row>
    <row r="2327" spans="6:6" hidden="1" x14ac:dyDescent="0.2">
      <c r="F2327" s="11"/>
    </row>
    <row r="2328" spans="6:6" hidden="1" x14ac:dyDescent="0.2">
      <c r="F2328" s="11"/>
    </row>
    <row r="2329" spans="6:6" hidden="1" x14ac:dyDescent="0.2">
      <c r="F2329" s="11"/>
    </row>
    <row r="2330" spans="6:6" hidden="1" x14ac:dyDescent="0.2">
      <c r="F2330" s="11"/>
    </row>
    <row r="2331" spans="6:6" hidden="1" x14ac:dyDescent="0.2">
      <c r="F2331" s="11"/>
    </row>
    <row r="2332" spans="6:6" hidden="1" x14ac:dyDescent="0.2">
      <c r="F2332" s="11"/>
    </row>
    <row r="2333" spans="6:6" hidden="1" x14ac:dyDescent="0.2">
      <c r="F2333" s="11"/>
    </row>
    <row r="2334" spans="6:6" hidden="1" x14ac:dyDescent="0.2">
      <c r="F2334" s="11"/>
    </row>
    <row r="2335" spans="6:6" hidden="1" x14ac:dyDescent="0.2">
      <c r="F2335" s="11"/>
    </row>
    <row r="2336" spans="6:6" hidden="1" x14ac:dyDescent="0.2">
      <c r="F2336" s="11"/>
    </row>
    <row r="2337" spans="6:6" hidden="1" x14ac:dyDescent="0.2">
      <c r="F2337" s="11"/>
    </row>
    <row r="2338" spans="6:6" hidden="1" x14ac:dyDescent="0.2">
      <c r="F2338" s="11"/>
    </row>
    <row r="2339" spans="6:6" hidden="1" x14ac:dyDescent="0.2">
      <c r="F2339" s="11"/>
    </row>
    <row r="2340" spans="6:6" hidden="1" x14ac:dyDescent="0.2">
      <c r="F2340" s="11"/>
    </row>
    <row r="2341" spans="6:6" hidden="1" x14ac:dyDescent="0.2">
      <c r="F2341" s="11"/>
    </row>
    <row r="2342" spans="6:6" hidden="1" x14ac:dyDescent="0.2">
      <c r="F2342" s="11"/>
    </row>
    <row r="2343" spans="6:6" hidden="1" x14ac:dyDescent="0.2">
      <c r="F2343" s="11"/>
    </row>
    <row r="2344" spans="6:6" hidden="1" x14ac:dyDescent="0.2">
      <c r="F2344" s="11"/>
    </row>
    <row r="2345" spans="6:6" hidden="1" x14ac:dyDescent="0.2">
      <c r="F2345" s="11"/>
    </row>
    <row r="2346" spans="6:6" hidden="1" x14ac:dyDescent="0.2">
      <c r="F2346" s="11"/>
    </row>
    <row r="2347" spans="6:6" hidden="1" x14ac:dyDescent="0.2">
      <c r="F2347" s="11"/>
    </row>
    <row r="2348" spans="6:6" hidden="1" x14ac:dyDescent="0.2">
      <c r="F2348" s="11"/>
    </row>
    <row r="2349" spans="6:6" hidden="1" x14ac:dyDescent="0.2">
      <c r="F2349" s="11"/>
    </row>
    <row r="2350" spans="6:6" hidden="1" x14ac:dyDescent="0.2">
      <c r="F2350" s="11"/>
    </row>
    <row r="2351" spans="6:6" hidden="1" x14ac:dyDescent="0.2">
      <c r="F2351" s="11"/>
    </row>
    <row r="2352" spans="6:6" hidden="1" x14ac:dyDescent="0.2">
      <c r="F2352" s="11"/>
    </row>
    <row r="2353" spans="6:6" hidden="1" x14ac:dyDescent="0.2">
      <c r="F2353" s="11"/>
    </row>
    <row r="2354" spans="6:6" hidden="1" x14ac:dyDescent="0.2">
      <c r="F2354" s="11"/>
    </row>
    <row r="2355" spans="6:6" hidden="1" x14ac:dyDescent="0.2">
      <c r="F2355" s="11"/>
    </row>
    <row r="2356" spans="6:6" hidden="1" x14ac:dyDescent="0.2">
      <c r="F2356" s="11"/>
    </row>
    <row r="2357" spans="6:6" hidden="1" x14ac:dyDescent="0.2">
      <c r="F2357" s="11"/>
    </row>
    <row r="2358" spans="6:6" hidden="1" x14ac:dyDescent="0.2">
      <c r="F2358" s="11"/>
    </row>
    <row r="2359" spans="6:6" hidden="1" x14ac:dyDescent="0.2">
      <c r="F2359" s="11"/>
    </row>
    <row r="2360" spans="6:6" hidden="1" x14ac:dyDescent="0.2">
      <c r="F2360" s="11"/>
    </row>
    <row r="2361" spans="6:6" hidden="1" x14ac:dyDescent="0.2">
      <c r="F2361" s="11"/>
    </row>
    <row r="2362" spans="6:6" hidden="1" x14ac:dyDescent="0.2">
      <c r="F2362" s="11"/>
    </row>
    <row r="2363" spans="6:6" hidden="1" x14ac:dyDescent="0.2">
      <c r="F2363" s="11"/>
    </row>
    <row r="2364" spans="6:6" hidden="1" x14ac:dyDescent="0.2">
      <c r="F2364" s="11"/>
    </row>
    <row r="2365" spans="6:6" hidden="1" x14ac:dyDescent="0.2">
      <c r="F2365" s="11"/>
    </row>
    <row r="2366" spans="6:6" hidden="1" x14ac:dyDescent="0.2">
      <c r="F2366" s="11"/>
    </row>
    <row r="2367" spans="6:6" hidden="1" x14ac:dyDescent="0.2">
      <c r="F2367" s="11"/>
    </row>
    <row r="2368" spans="6:6" hidden="1" x14ac:dyDescent="0.2">
      <c r="F2368" s="11"/>
    </row>
    <row r="2369" spans="6:6" hidden="1" x14ac:dyDescent="0.2">
      <c r="F2369" s="11"/>
    </row>
    <row r="2370" spans="6:6" hidden="1" x14ac:dyDescent="0.2">
      <c r="F2370" s="11"/>
    </row>
    <row r="2371" spans="6:6" hidden="1" x14ac:dyDescent="0.2">
      <c r="F2371" s="11"/>
    </row>
    <row r="2372" spans="6:6" hidden="1" x14ac:dyDescent="0.2">
      <c r="F2372" s="11"/>
    </row>
    <row r="2373" spans="6:6" hidden="1" x14ac:dyDescent="0.2">
      <c r="F2373" s="11"/>
    </row>
    <row r="2374" spans="6:6" hidden="1" x14ac:dyDescent="0.2">
      <c r="F2374" s="11"/>
    </row>
    <row r="2375" spans="6:6" hidden="1" x14ac:dyDescent="0.2">
      <c r="F2375" s="11"/>
    </row>
    <row r="2376" spans="6:6" hidden="1" x14ac:dyDescent="0.2">
      <c r="F2376" s="11"/>
    </row>
    <row r="2377" spans="6:6" hidden="1" x14ac:dyDescent="0.2">
      <c r="F2377" s="11"/>
    </row>
    <row r="2378" spans="6:6" hidden="1" x14ac:dyDescent="0.2">
      <c r="F2378" s="11"/>
    </row>
    <row r="2379" spans="6:6" hidden="1" x14ac:dyDescent="0.2">
      <c r="F2379" s="11"/>
    </row>
    <row r="2380" spans="6:6" hidden="1" x14ac:dyDescent="0.2">
      <c r="F2380" s="11"/>
    </row>
    <row r="2381" spans="6:6" hidden="1" x14ac:dyDescent="0.2">
      <c r="F2381" s="11"/>
    </row>
    <row r="2382" spans="6:6" hidden="1" x14ac:dyDescent="0.2">
      <c r="F2382" s="11"/>
    </row>
    <row r="2383" spans="6:6" hidden="1" x14ac:dyDescent="0.2">
      <c r="F2383" s="11"/>
    </row>
    <row r="2384" spans="6:6" hidden="1" x14ac:dyDescent="0.2">
      <c r="F2384" s="11"/>
    </row>
    <row r="2385" spans="6:6" hidden="1" x14ac:dyDescent="0.2">
      <c r="F2385" s="11"/>
    </row>
    <row r="2386" spans="6:6" hidden="1" x14ac:dyDescent="0.2">
      <c r="F2386" s="11"/>
    </row>
    <row r="2387" spans="6:6" hidden="1" x14ac:dyDescent="0.2">
      <c r="F2387" s="11"/>
    </row>
    <row r="2388" spans="6:6" hidden="1" x14ac:dyDescent="0.2">
      <c r="F2388" s="11"/>
    </row>
    <row r="2389" spans="6:6" hidden="1" x14ac:dyDescent="0.2">
      <c r="F2389" s="11"/>
    </row>
    <row r="2390" spans="6:6" hidden="1" x14ac:dyDescent="0.2">
      <c r="F2390" s="11"/>
    </row>
    <row r="2391" spans="6:6" hidden="1" x14ac:dyDescent="0.2">
      <c r="F2391" s="11"/>
    </row>
    <row r="2392" spans="6:6" hidden="1" x14ac:dyDescent="0.2">
      <c r="F2392" s="11"/>
    </row>
    <row r="2393" spans="6:6" hidden="1" x14ac:dyDescent="0.2">
      <c r="F2393" s="11"/>
    </row>
    <row r="2394" spans="6:6" hidden="1" x14ac:dyDescent="0.2">
      <c r="F2394" s="11"/>
    </row>
    <row r="2395" spans="6:6" hidden="1" x14ac:dyDescent="0.2">
      <c r="F2395" s="11"/>
    </row>
    <row r="2396" spans="6:6" hidden="1" x14ac:dyDescent="0.2">
      <c r="F2396" s="11"/>
    </row>
    <row r="2397" spans="6:6" hidden="1" x14ac:dyDescent="0.2">
      <c r="F2397" s="11"/>
    </row>
    <row r="2398" spans="6:6" hidden="1" x14ac:dyDescent="0.2">
      <c r="F2398" s="11"/>
    </row>
    <row r="2399" spans="6:6" hidden="1" x14ac:dyDescent="0.2">
      <c r="F2399" s="11"/>
    </row>
    <row r="2400" spans="6:6" hidden="1" x14ac:dyDescent="0.2">
      <c r="F2400" s="11"/>
    </row>
    <row r="2401" spans="6:6" hidden="1" x14ac:dyDescent="0.2">
      <c r="F2401" s="11"/>
    </row>
    <row r="2402" spans="6:6" hidden="1" x14ac:dyDescent="0.2">
      <c r="F2402" s="11"/>
    </row>
    <row r="2403" spans="6:6" hidden="1" x14ac:dyDescent="0.2">
      <c r="F2403" s="11"/>
    </row>
    <row r="2404" spans="6:6" hidden="1" x14ac:dyDescent="0.2">
      <c r="F2404" s="11"/>
    </row>
    <row r="2405" spans="6:6" hidden="1" x14ac:dyDescent="0.2">
      <c r="F2405" s="11"/>
    </row>
    <row r="2406" spans="6:6" hidden="1" x14ac:dyDescent="0.2">
      <c r="F2406" s="11"/>
    </row>
    <row r="2407" spans="6:6" hidden="1" x14ac:dyDescent="0.2">
      <c r="F2407" s="11"/>
    </row>
    <row r="2408" spans="6:6" hidden="1" x14ac:dyDescent="0.2">
      <c r="F2408" s="11"/>
    </row>
    <row r="2409" spans="6:6" hidden="1" x14ac:dyDescent="0.2">
      <c r="F2409" s="11"/>
    </row>
    <row r="2410" spans="6:6" hidden="1" x14ac:dyDescent="0.2">
      <c r="F2410" s="11"/>
    </row>
    <row r="2411" spans="6:6" hidden="1" x14ac:dyDescent="0.2">
      <c r="F2411" s="11"/>
    </row>
    <row r="2412" spans="6:6" hidden="1" x14ac:dyDescent="0.2">
      <c r="F2412" s="11"/>
    </row>
    <row r="2413" spans="6:6" hidden="1" x14ac:dyDescent="0.2">
      <c r="F2413" s="11"/>
    </row>
    <row r="2414" spans="6:6" hidden="1" x14ac:dyDescent="0.2">
      <c r="F2414" s="11"/>
    </row>
    <row r="2415" spans="6:6" hidden="1" x14ac:dyDescent="0.2">
      <c r="F2415" s="11"/>
    </row>
    <row r="2416" spans="6:6" hidden="1" x14ac:dyDescent="0.2">
      <c r="F2416" s="11"/>
    </row>
    <row r="2417" spans="6:6" hidden="1" x14ac:dyDescent="0.2">
      <c r="F2417" s="11"/>
    </row>
    <row r="2418" spans="6:6" hidden="1" x14ac:dyDescent="0.2">
      <c r="F2418" s="11"/>
    </row>
    <row r="2419" spans="6:6" hidden="1" x14ac:dyDescent="0.2">
      <c r="F2419" s="11"/>
    </row>
    <row r="2420" spans="6:6" hidden="1" x14ac:dyDescent="0.2">
      <c r="F2420" s="11"/>
    </row>
    <row r="2421" spans="6:6" hidden="1" x14ac:dyDescent="0.2">
      <c r="F2421" s="11"/>
    </row>
    <row r="2422" spans="6:6" hidden="1" x14ac:dyDescent="0.2">
      <c r="F2422" s="11"/>
    </row>
    <row r="2423" spans="6:6" hidden="1" x14ac:dyDescent="0.2">
      <c r="F2423" s="11"/>
    </row>
    <row r="2424" spans="6:6" hidden="1" x14ac:dyDescent="0.2">
      <c r="F2424" s="11"/>
    </row>
    <row r="2425" spans="6:6" hidden="1" x14ac:dyDescent="0.2">
      <c r="F2425" s="11"/>
    </row>
    <row r="2426" spans="6:6" hidden="1" x14ac:dyDescent="0.2">
      <c r="F2426" s="11"/>
    </row>
    <row r="2427" spans="6:6" hidden="1" x14ac:dyDescent="0.2">
      <c r="F2427" s="11"/>
    </row>
    <row r="2428" spans="6:6" hidden="1" x14ac:dyDescent="0.2">
      <c r="F2428" s="11"/>
    </row>
    <row r="2429" spans="6:6" hidden="1" x14ac:dyDescent="0.2">
      <c r="F2429" s="11"/>
    </row>
    <row r="2430" spans="6:6" hidden="1" x14ac:dyDescent="0.2">
      <c r="F2430" s="11"/>
    </row>
    <row r="2431" spans="6:6" hidden="1" x14ac:dyDescent="0.2">
      <c r="F2431" s="11"/>
    </row>
    <row r="2432" spans="6:6" hidden="1" x14ac:dyDescent="0.2">
      <c r="F2432" s="11"/>
    </row>
    <row r="2433" spans="6:6" hidden="1" x14ac:dyDescent="0.2">
      <c r="F2433" s="11"/>
    </row>
    <row r="2434" spans="6:6" hidden="1" x14ac:dyDescent="0.2">
      <c r="F2434" s="11"/>
    </row>
    <row r="2435" spans="6:6" hidden="1" x14ac:dyDescent="0.2">
      <c r="F2435" s="11"/>
    </row>
    <row r="2436" spans="6:6" hidden="1" x14ac:dyDescent="0.2">
      <c r="F2436" s="11"/>
    </row>
    <row r="2437" spans="6:6" hidden="1" x14ac:dyDescent="0.2">
      <c r="F2437" s="11"/>
    </row>
    <row r="2438" spans="6:6" hidden="1" x14ac:dyDescent="0.2">
      <c r="F2438" s="11"/>
    </row>
    <row r="2439" spans="6:6" hidden="1" x14ac:dyDescent="0.2">
      <c r="F2439" s="11"/>
    </row>
    <row r="2440" spans="6:6" hidden="1" x14ac:dyDescent="0.2">
      <c r="F2440" s="11"/>
    </row>
    <row r="2441" spans="6:6" hidden="1" x14ac:dyDescent="0.2">
      <c r="F2441" s="11"/>
    </row>
    <row r="2442" spans="6:6" hidden="1" x14ac:dyDescent="0.2">
      <c r="F2442" s="11"/>
    </row>
    <row r="2443" spans="6:6" hidden="1" x14ac:dyDescent="0.2">
      <c r="F2443" s="11"/>
    </row>
    <row r="2444" spans="6:6" hidden="1" x14ac:dyDescent="0.2">
      <c r="F2444" s="11"/>
    </row>
    <row r="2445" spans="6:6" hidden="1" x14ac:dyDescent="0.2">
      <c r="F2445" s="11"/>
    </row>
    <row r="2446" spans="6:6" hidden="1" x14ac:dyDescent="0.2">
      <c r="F2446" s="11"/>
    </row>
    <row r="2447" spans="6:6" hidden="1" x14ac:dyDescent="0.2">
      <c r="F2447" s="11"/>
    </row>
    <row r="2448" spans="6:6" hidden="1" x14ac:dyDescent="0.2">
      <c r="F2448" s="11"/>
    </row>
    <row r="2449" spans="6:6" hidden="1" x14ac:dyDescent="0.2">
      <c r="F2449" s="11"/>
    </row>
    <row r="2450" spans="6:6" hidden="1" x14ac:dyDescent="0.2">
      <c r="F2450" s="11"/>
    </row>
    <row r="2451" spans="6:6" hidden="1" x14ac:dyDescent="0.2">
      <c r="F2451" s="11"/>
    </row>
    <row r="2452" spans="6:6" hidden="1" x14ac:dyDescent="0.2">
      <c r="F2452" s="11"/>
    </row>
    <row r="2453" spans="6:6" hidden="1" x14ac:dyDescent="0.2">
      <c r="F2453" s="11"/>
    </row>
    <row r="2454" spans="6:6" hidden="1" x14ac:dyDescent="0.2">
      <c r="F2454" s="11"/>
    </row>
    <row r="2455" spans="6:6" hidden="1" x14ac:dyDescent="0.2">
      <c r="F2455" s="11"/>
    </row>
    <row r="2456" spans="6:6" hidden="1" x14ac:dyDescent="0.2">
      <c r="F2456" s="11"/>
    </row>
    <row r="2457" spans="6:6" hidden="1" x14ac:dyDescent="0.2">
      <c r="F2457" s="11"/>
    </row>
    <row r="2458" spans="6:6" hidden="1" x14ac:dyDescent="0.2">
      <c r="F2458" s="11"/>
    </row>
    <row r="2459" spans="6:6" hidden="1" x14ac:dyDescent="0.2">
      <c r="F2459" s="11"/>
    </row>
    <row r="2460" spans="6:6" hidden="1" x14ac:dyDescent="0.2">
      <c r="F2460" s="11"/>
    </row>
    <row r="2461" spans="6:6" hidden="1" x14ac:dyDescent="0.2">
      <c r="F2461" s="11"/>
    </row>
    <row r="2462" spans="6:6" hidden="1" x14ac:dyDescent="0.2">
      <c r="F2462" s="11"/>
    </row>
    <row r="2463" spans="6:6" hidden="1" x14ac:dyDescent="0.2">
      <c r="F2463" s="11"/>
    </row>
    <row r="2464" spans="6:6" hidden="1" x14ac:dyDescent="0.2">
      <c r="F2464" s="11"/>
    </row>
    <row r="2465" spans="6:6" hidden="1" x14ac:dyDescent="0.2">
      <c r="F2465" s="11"/>
    </row>
    <row r="2466" spans="6:6" hidden="1" x14ac:dyDescent="0.2">
      <c r="F2466" s="11"/>
    </row>
    <row r="2467" spans="6:6" hidden="1" x14ac:dyDescent="0.2">
      <c r="F2467" s="11"/>
    </row>
    <row r="2468" spans="6:6" hidden="1" x14ac:dyDescent="0.2">
      <c r="F2468" s="11"/>
    </row>
    <row r="2469" spans="6:6" hidden="1" x14ac:dyDescent="0.2">
      <c r="F2469" s="11"/>
    </row>
    <row r="2470" spans="6:6" hidden="1" x14ac:dyDescent="0.2">
      <c r="F2470" s="11"/>
    </row>
    <row r="2471" spans="6:6" hidden="1" x14ac:dyDescent="0.2">
      <c r="F2471" s="11"/>
    </row>
    <row r="2472" spans="6:6" hidden="1" x14ac:dyDescent="0.2">
      <c r="F2472" s="11"/>
    </row>
    <row r="2473" spans="6:6" hidden="1" x14ac:dyDescent="0.2">
      <c r="F2473" s="11"/>
    </row>
    <row r="2474" spans="6:6" hidden="1" x14ac:dyDescent="0.2">
      <c r="F2474" s="11"/>
    </row>
    <row r="2475" spans="6:6" hidden="1" x14ac:dyDescent="0.2">
      <c r="F2475" s="11"/>
    </row>
    <row r="2476" spans="6:6" hidden="1" x14ac:dyDescent="0.2">
      <c r="F2476" s="11"/>
    </row>
    <row r="2477" spans="6:6" hidden="1" x14ac:dyDescent="0.2">
      <c r="F2477" s="11"/>
    </row>
    <row r="2478" spans="6:6" hidden="1" x14ac:dyDescent="0.2">
      <c r="F2478" s="11"/>
    </row>
    <row r="2479" spans="6:6" hidden="1" x14ac:dyDescent="0.2">
      <c r="F2479" s="11"/>
    </row>
    <row r="2480" spans="6:6" hidden="1" x14ac:dyDescent="0.2">
      <c r="F2480" s="11"/>
    </row>
    <row r="2481" spans="6:6" hidden="1" x14ac:dyDescent="0.2">
      <c r="F2481" s="11"/>
    </row>
    <row r="2482" spans="6:6" hidden="1" x14ac:dyDescent="0.2">
      <c r="F2482" s="11"/>
    </row>
    <row r="2483" spans="6:6" hidden="1" x14ac:dyDescent="0.2">
      <c r="F2483" s="11"/>
    </row>
    <row r="2484" spans="6:6" hidden="1" x14ac:dyDescent="0.2">
      <c r="F2484" s="11"/>
    </row>
    <row r="2485" spans="6:6" hidden="1" x14ac:dyDescent="0.2">
      <c r="F2485" s="11"/>
    </row>
    <row r="2486" spans="6:6" hidden="1" x14ac:dyDescent="0.2">
      <c r="F2486" s="11"/>
    </row>
    <row r="2487" spans="6:6" hidden="1" x14ac:dyDescent="0.2">
      <c r="F2487" s="11"/>
    </row>
    <row r="2488" spans="6:6" hidden="1" x14ac:dyDescent="0.2">
      <c r="F2488" s="11"/>
    </row>
    <row r="2489" spans="6:6" hidden="1" x14ac:dyDescent="0.2">
      <c r="F2489" s="11"/>
    </row>
    <row r="2490" spans="6:6" hidden="1" x14ac:dyDescent="0.2">
      <c r="F2490" s="11"/>
    </row>
    <row r="2491" spans="6:6" hidden="1" x14ac:dyDescent="0.2">
      <c r="F2491" s="11"/>
    </row>
    <row r="2492" spans="6:6" hidden="1" x14ac:dyDescent="0.2">
      <c r="F2492" s="11"/>
    </row>
    <row r="2493" spans="6:6" hidden="1" x14ac:dyDescent="0.2">
      <c r="F2493" s="11"/>
    </row>
    <row r="2494" spans="6:6" hidden="1" x14ac:dyDescent="0.2">
      <c r="F2494" s="11"/>
    </row>
    <row r="2495" spans="6:6" hidden="1" x14ac:dyDescent="0.2">
      <c r="F2495" s="11"/>
    </row>
    <row r="2496" spans="6:6" hidden="1" x14ac:dyDescent="0.2">
      <c r="F2496" s="11"/>
    </row>
    <row r="2497" spans="6:6" hidden="1" x14ac:dyDescent="0.2">
      <c r="F2497" s="11"/>
    </row>
    <row r="2498" spans="6:6" hidden="1" x14ac:dyDescent="0.2">
      <c r="F2498" s="11"/>
    </row>
    <row r="2499" spans="6:6" hidden="1" x14ac:dyDescent="0.2">
      <c r="F2499" s="11"/>
    </row>
    <row r="2500" spans="6:6" hidden="1" x14ac:dyDescent="0.2">
      <c r="F2500" s="11"/>
    </row>
    <row r="2501" spans="6:6" hidden="1" x14ac:dyDescent="0.2">
      <c r="F2501" s="11"/>
    </row>
    <row r="2502" spans="6:6" hidden="1" x14ac:dyDescent="0.2">
      <c r="F2502" s="11"/>
    </row>
    <row r="2503" spans="6:6" hidden="1" x14ac:dyDescent="0.2">
      <c r="F2503" s="11"/>
    </row>
    <row r="2504" spans="6:6" hidden="1" x14ac:dyDescent="0.2">
      <c r="F2504" s="11"/>
    </row>
    <row r="2505" spans="6:6" hidden="1" x14ac:dyDescent="0.2">
      <c r="F2505" s="11"/>
    </row>
    <row r="2506" spans="6:6" hidden="1" x14ac:dyDescent="0.2">
      <c r="F2506" s="11"/>
    </row>
    <row r="2507" spans="6:6" hidden="1" x14ac:dyDescent="0.2">
      <c r="F2507" s="11"/>
    </row>
    <row r="2508" spans="6:6" hidden="1" x14ac:dyDescent="0.2">
      <c r="F2508" s="11"/>
    </row>
    <row r="2509" spans="6:6" hidden="1" x14ac:dyDescent="0.2">
      <c r="F2509" s="11"/>
    </row>
    <row r="2510" spans="6:6" hidden="1" x14ac:dyDescent="0.2">
      <c r="F2510" s="11"/>
    </row>
    <row r="2511" spans="6:6" hidden="1" x14ac:dyDescent="0.2">
      <c r="F2511" s="11"/>
    </row>
    <row r="2512" spans="6:6" hidden="1" x14ac:dyDescent="0.2">
      <c r="F2512" s="11"/>
    </row>
    <row r="2513" spans="6:6" hidden="1" x14ac:dyDescent="0.2">
      <c r="F2513" s="11"/>
    </row>
    <row r="2514" spans="6:6" hidden="1" x14ac:dyDescent="0.2">
      <c r="F2514" s="11"/>
    </row>
    <row r="2515" spans="6:6" hidden="1" x14ac:dyDescent="0.2">
      <c r="F2515" s="11"/>
    </row>
    <row r="2516" spans="6:6" hidden="1" x14ac:dyDescent="0.2">
      <c r="F2516" s="11"/>
    </row>
    <row r="2517" spans="6:6" hidden="1" x14ac:dyDescent="0.2">
      <c r="F2517" s="11"/>
    </row>
    <row r="2518" spans="6:6" hidden="1" x14ac:dyDescent="0.2">
      <c r="F2518" s="11"/>
    </row>
    <row r="2519" spans="6:6" hidden="1" x14ac:dyDescent="0.2">
      <c r="F2519" s="11"/>
    </row>
    <row r="2520" spans="6:6" hidden="1" x14ac:dyDescent="0.2">
      <c r="F2520" s="11"/>
    </row>
    <row r="2521" spans="6:6" hidden="1" x14ac:dyDescent="0.2">
      <c r="F2521" s="11"/>
    </row>
    <row r="2522" spans="6:6" hidden="1" x14ac:dyDescent="0.2">
      <c r="F2522" s="11"/>
    </row>
    <row r="2523" spans="6:6" hidden="1" x14ac:dyDescent="0.2">
      <c r="F2523" s="11"/>
    </row>
    <row r="2524" spans="6:6" hidden="1" x14ac:dyDescent="0.2">
      <c r="F2524" s="11"/>
    </row>
    <row r="2525" spans="6:6" hidden="1" x14ac:dyDescent="0.2">
      <c r="F2525" s="11"/>
    </row>
    <row r="2526" spans="6:6" hidden="1" x14ac:dyDescent="0.2">
      <c r="F2526" s="11"/>
    </row>
    <row r="2527" spans="6:6" hidden="1" x14ac:dyDescent="0.2">
      <c r="F2527" s="11"/>
    </row>
    <row r="2528" spans="6:6" hidden="1" x14ac:dyDescent="0.2">
      <c r="F2528" s="11"/>
    </row>
    <row r="2529" spans="6:6" hidden="1" x14ac:dyDescent="0.2">
      <c r="F2529" s="11"/>
    </row>
    <row r="2530" spans="6:6" hidden="1" x14ac:dyDescent="0.2">
      <c r="F2530" s="11"/>
    </row>
    <row r="2531" spans="6:6" hidden="1" x14ac:dyDescent="0.2">
      <c r="F2531" s="11"/>
    </row>
    <row r="2532" spans="6:6" hidden="1" x14ac:dyDescent="0.2">
      <c r="F2532" s="11"/>
    </row>
    <row r="2533" spans="6:6" hidden="1" x14ac:dyDescent="0.2">
      <c r="F2533" s="11"/>
    </row>
    <row r="2534" spans="6:6" hidden="1" x14ac:dyDescent="0.2">
      <c r="F2534" s="11"/>
    </row>
    <row r="2535" spans="6:6" hidden="1" x14ac:dyDescent="0.2">
      <c r="F2535" s="11"/>
    </row>
    <row r="2536" spans="6:6" hidden="1" x14ac:dyDescent="0.2">
      <c r="F2536" s="11"/>
    </row>
    <row r="2537" spans="6:6" hidden="1" x14ac:dyDescent="0.2">
      <c r="F2537" s="11"/>
    </row>
    <row r="2538" spans="6:6" hidden="1" x14ac:dyDescent="0.2">
      <c r="F2538" s="11"/>
    </row>
    <row r="2539" spans="6:6" hidden="1" x14ac:dyDescent="0.2">
      <c r="F2539" s="11"/>
    </row>
    <row r="2540" spans="6:6" hidden="1" x14ac:dyDescent="0.2">
      <c r="F2540" s="11"/>
    </row>
    <row r="2541" spans="6:6" hidden="1" x14ac:dyDescent="0.2">
      <c r="F2541" s="11"/>
    </row>
    <row r="2542" spans="6:6" hidden="1" x14ac:dyDescent="0.2">
      <c r="F2542" s="11"/>
    </row>
    <row r="2543" spans="6:6" hidden="1" x14ac:dyDescent="0.2">
      <c r="F2543" s="11"/>
    </row>
    <row r="2544" spans="6:6" hidden="1" x14ac:dyDescent="0.2">
      <c r="F2544" s="11"/>
    </row>
    <row r="2545" spans="6:6" hidden="1" x14ac:dyDescent="0.2">
      <c r="F2545" s="11"/>
    </row>
    <row r="2546" spans="6:6" hidden="1" x14ac:dyDescent="0.2">
      <c r="F2546" s="11"/>
    </row>
    <row r="2547" spans="6:6" hidden="1" x14ac:dyDescent="0.2">
      <c r="F2547" s="11"/>
    </row>
    <row r="2548" spans="6:6" hidden="1" x14ac:dyDescent="0.2">
      <c r="F2548" s="11"/>
    </row>
    <row r="2549" spans="6:6" hidden="1" x14ac:dyDescent="0.2">
      <c r="F2549" s="11"/>
    </row>
    <row r="2550" spans="6:6" hidden="1" x14ac:dyDescent="0.2">
      <c r="F2550" s="11"/>
    </row>
    <row r="2551" spans="6:6" hidden="1" x14ac:dyDescent="0.2">
      <c r="F2551" s="11"/>
    </row>
    <row r="2552" spans="6:6" hidden="1" x14ac:dyDescent="0.2">
      <c r="F2552" s="11"/>
    </row>
    <row r="2553" spans="6:6" hidden="1" x14ac:dyDescent="0.2">
      <c r="F2553" s="11"/>
    </row>
    <row r="2554" spans="6:6" hidden="1" x14ac:dyDescent="0.2">
      <c r="F2554" s="11"/>
    </row>
    <row r="2555" spans="6:6" hidden="1" x14ac:dyDescent="0.2">
      <c r="F2555" s="11"/>
    </row>
    <row r="2556" spans="6:6" hidden="1" x14ac:dyDescent="0.2">
      <c r="F2556" s="11"/>
    </row>
    <row r="2557" spans="6:6" hidden="1" x14ac:dyDescent="0.2">
      <c r="F2557" s="11"/>
    </row>
    <row r="2558" spans="6:6" hidden="1" x14ac:dyDescent="0.2">
      <c r="F2558" s="11"/>
    </row>
    <row r="2559" spans="6:6" hidden="1" x14ac:dyDescent="0.2">
      <c r="F2559" s="11"/>
    </row>
    <row r="2560" spans="6:6" hidden="1" x14ac:dyDescent="0.2">
      <c r="F2560" s="11"/>
    </row>
    <row r="2561" spans="6:6" hidden="1" x14ac:dyDescent="0.2">
      <c r="F2561" s="11"/>
    </row>
    <row r="2562" spans="6:6" hidden="1" x14ac:dyDescent="0.2">
      <c r="F2562" s="11"/>
    </row>
    <row r="2563" spans="6:6" hidden="1" x14ac:dyDescent="0.2">
      <c r="F2563" s="11"/>
    </row>
    <row r="2564" spans="6:6" hidden="1" x14ac:dyDescent="0.2">
      <c r="F2564" s="11"/>
    </row>
    <row r="2565" spans="6:6" hidden="1" x14ac:dyDescent="0.2">
      <c r="F2565" s="11"/>
    </row>
    <row r="2566" spans="6:6" hidden="1" x14ac:dyDescent="0.2">
      <c r="F2566" s="11"/>
    </row>
    <row r="2567" spans="6:6" hidden="1" x14ac:dyDescent="0.2">
      <c r="F2567" s="11"/>
    </row>
    <row r="2568" spans="6:6" hidden="1" x14ac:dyDescent="0.2">
      <c r="F2568" s="11"/>
    </row>
    <row r="2569" spans="6:6" hidden="1" x14ac:dyDescent="0.2">
      <c r="F2569" s="11"/>
    </row>
    <row r="2570" spans="6:6" hidden="1" x14ac:dyDescent="0.2">
      <c r="F2570" s="11"/>
    </row>
    <row r="2571" spans="6:6" hidden="1" x14ac:dyDescent="0.2">
      <c r="F2571" s="11"/>
    </row>
    <row r="2572" spans="6:6" hidden="1" x14ac:dyDescent="0.2">
      <c r="F2572" s="11"/>
    </row>
    <row r="2573" spans="6:6" hidden="1" x14ac:dyDescent="0.2">
      <c r="F2573" s="11"/>
    </row>
    <row r="2574" spans="6:6" hidden="1" x14ac:dyDescent="0.2">
      <c r="F2574" s="11"/>
    </row>
    <row r="2575" spans="6:6" hidden="1" x14ac:dyDescent="0.2">
      <c r="F2575" s="11"/>
    </row>
    <row r="2576" spans="6:6" hidden="1" x14ac:dyDescent="0.2">
      <c r="F2576" s="11"/>
    </row>
    <row r="2577" spans="6:6" hidden="1" x14ac:dyDescent="0.2">
      <c r="F2577" s="11"/>
    </row>
    <row r="2578" spans="6:6" hidden="1" x14ac:dyDescent="0.2">
      <c r="F2578" s="11"/>
    </row>
    <row r="2579" spans="6:6" hidden="1" x14ac:dyDescent="0.2">
      <c r="F2579" s="11"/>
    </row>
    <row r="2580" spans="6:6" hidden="1" x14ac:dyDescent="0.2">
      <c r="F2580" s="11"/>
    </row>
    <row r="2581" spans="6:6" hidden="1" x14ac:dyDescent="0.2">
      <c r="F2581" s="11"/>
    </row>
    <row r="2582" spans="6:6" hidden="1" x14ac:dyDescent="0.2">
      <c r="F2582" s="11"/>
    </row>
    <row r="2583" spans="6:6" hidden="1" x14ac:dyDescent="0.2">
      <c r="F2583" s="11"/>
    </row>
    <row r="2584" spans="6:6" hidden="1" x14ac:dyDescent="0.2">
      <c r="F2584" s="11"/>
    </row>
    <row r="2585" spans="6:6" hidden="1" x14ac:dyDescent="0.2">
      <c r="F2585" s="11"/>
    </row>
    <row r="2586" spans="6:6" hidden="1" x14ac:dyDescent="0.2">
      <c r="F2586" s="11"/>
    </row>
    <row r="2587" spans="6:6" hidden="1" x14ac:dyDescent="0.2">
      <c r="F2587" s="11"/>
    </row>
    <row r="2588" spans="6:6" hidden="1" x14ac:dyDescent="0.2">
      <c r="F2588" s="11"/>
    </row>
    <row r="2589" spans="6:6" hidden="1" x14ac:dyDescent="0.2">
      <c r="F2589" s="11"/>
    </row>
    <row r="2590" spans="6:6" hidden="1" x14ac:dyDescent="0.2">
      <c r="F2590" s="11"/>
    </row>
    <row r="2591" spans="6:6" hidden="1" x14ac:dyDescent="0.2">
      <c r="F2591" s="11"/>
    </row>
    <row r="2592" spans="6:6" hidden="1" x14ac:dyDescent="0.2">
      <c r="F2592" s="11"/>
    </row>
    <row r="2593" spans="6:6" hidden="1" x14ac:dyDescent="0.2">
      <c r="F2593" s="11"/>
    </row>
    <row r="2594" spans="6:6" hidden="1" x14ac:dyDescent="0.2">
      <c r="F2594" s="11"/>
    </row>
    <row r="2595" spans="6:6" hidden="1" x14ac:dyDescent="0.2">
      <c r="F2595" s="11"/>
    </row>
    <row r="2596" spans="6:6" hidden="1" x14ac:dyDescent="0.2">
      <c r="F2596" s="11"/>
    </row>
    <row r="2597" spans="6:6" hidden="1" x14ac:dyDescent="0.2">
      <c r="F2597" s="11"/>
    </row>
    <row r="2598" spans="6:6" hidden="1" x14ac:dyDescent="0.2">
      <c r="F2598" s="11"/>
    </row>
    <row r="2599" spans="6:6" hidden="1" x14ac:dyDescent="0.2">
      <c r="F2599" s="11"/>
    </row>
    <row r="2600" spans="6:6" hidden="1" x14ac:dyDescent="0.2">
      <c r="F2600" s="11"/>
    </row>
    <row r="2601" spans="6:6" hidden="1" x14ac:dyDescent="0.2">
      <c r="F2601" s="11"/>
    </row>
    <row r="2602" spans="6:6" hidden="1" x14ac:dyDescent="0.2">
      <c r="F2602" s="11"/>
    </row>
    <row r="2603" spans="6:6" hidden="1" x14ac:dyDescent="0.2">
      <c r="F2603" s="11"/>
    </row>
    <row r="2604" spans="6:6" hidden="1" x14ac:dyDescent="0.2">
      <c r="F2604" s="11"/>
    </row>
    <row r="2605" spans="6:6" hidden="1" x14ac:dyDescent="0.2">
      <c r="F2605" s="11"/>
    </row>
    <row r="2606" spans="6:6" hidden="1" x14ac:dyDescent="0.2">
      <c r="F2606" s="11"/>
    </row>
    <row r="2607" spans="6:6" hidden="1" x14ac:dyDescent="0.2">
      <c r="F2607" s="11"/>
    </row>
    <row r="2608" spans="6:6" hidden="1" x14ac:dyDescent="0.2">
      <c r="F2608" s="11"/>
    </row>
    <row r="2609" spans="6:6" hidden="1" x14ac:dyDescent="0.2">
      <c r="F2609" s="11"/>
    </row>
    <row r="2610" spans="6:6" hidden="1" x14ac:dyDescent="0.2">
      <c r="F2610" s="11"/>
    </row>
    <row r="2611" spans="6:6" hidden="1" x14ac:dyDescent="0.2">
      <c r="F2611" s="11"/>
    </row>
    <row r="2612" spans="6:6" hidden="1" x14ac:dyDescent="0.2">
      <c r="F2612" s="11"/>
    </row>
    <row r="2613" spans="6:6" hidden="1" x14ac:dyDescent="0.2">
      <c r="F2613" s="11"/>
    </row>
    <row r="2614" spans="6:6" hidden="1" x14ac:dyDescent="0.2">
      <c r="F2614" s="11"/>
    </row>
    <row r="2615" spans="6:6" hidden="1" x14ac:dyDescent="0.2">
      <c r="F2615" s="11"/>
    </row>
    <row r="2616" spans="6:6" hidden="1" x14ac:dyDescent="0.2">
      <c r="F2616" s="11"/>
    </row>
    <row r="2617" spans="6:6" hidden="1" x14ac:dyDescent="0.2">
      <c r="F2617" s="11"/>
    </row>
    <row r="2618" spans="6:6" hidden="1" x14ac:dyDescent="0.2">
      <c r="F2618" s="11"/>
    </row>
    <row r="2619" spans="6:6" hidden="1" x14ac:dyDescent="0.2">
      <c r="F2619" s="11"/>
    </row>
    <row r="2620" spans="6:6" hidden="1" x14ac:dyDescent="0.2">
      <c r="F2620" s="11"/>
    </row>
    <row r="2621" spans="6:6" hidden="1" x14ac:dyDescent="0.2">
      <c r="F2621" s="11"/>
    </row>
    <row r="2622" spans="6:6" hidden="1" x14ac:dyDescent="0.2">
      <c r="F2622" s="11"/>
    </row>
    <row r="2623" spans="6:6" hidden="1" x14ac:dyDescent="0.2">
      <c r="F2623" s="11"/>
    </row>
    <row r="2624" spans="6:6" hidden="1" x14ac:dyDescent="0.2">
      <c r="F2624" s="11"/>
    </row>
    <row r="2625" spans="6:6" hidden="1" x14ac:dyDescent="0.2">
      <c r="F2625" s="11"/>
    </row>
    <row r="2626" spans="6:6" hidden="1" x14ac:dyDescent="0.2">
      <c r="F2626" s="11"/>
    </row>
    <row r="2627" spans="6:6" hidden="1" x14ac:dyDescent="0.2">
      <c r="F2627" s="11"/>
    </row>
    <row r="2628" spans="6:6" hidden="1" x14ac:dyDescent="0.2">
      <c r="F2628" s="11"/>
    </row>
    <row r="2629" spans="6:6" hidden="1" x14ac:dyDescent="0.2">
      <c r="F2629" s="11"/>
    </row>
    <row r="2630" spans="6:6" hidden="1" x14ac:dyDescent="0.2">
      <c r="F2630" s="11"/>
    </row>
    <row r="2631" spans="6:6" hidden="1" x14ac:dyDescent="0.2">
      <c r="F2631" s="11"/>
    </row>
    <row r="2632" spans="6:6" hidden="1" x14ac:dyDescent="0.2">
      <c r="F2632" s="11"/>
    </row>
    <row r="2633" spans="6:6" hidden="1" x14ac:dyDescent="0.2">
      <c r="F2633" s="11"/>
    </row>
    <row r="2634" spans="6:6" hidden="1" x14ac:dyDescent="0.2">
      <c r="F2634" s="11"/>
    </row>
    <row r="2635" spans="6:6" hidden="1" x14ac:dyDescent="0.2">
      <c r="F2635" s="11"/>
    </row>
    <row r="2636" spans="6:6" hidden="1" x14ac:dyDescent="0.2">
      <c r="F2636" s="11"/>
    </row>
    <row r="2637" spans="6:6" hidden="1" x14ac:dyDescent="0.2">
      <c r="F2637" s="11"/>
    </row>
    <row r="2638" spans="6:6" hidden="1" x14ac:dyDescent="0.2">
      <c r="F2638" s="11"/>
    </row>
    <row r="2639" spans="6:6" hidden="1" x14ac:dyDescent="0.2">
      <c r="F2639" s="11"/>
    </row>
    <row r="2640" spans="6:6" hidden="1" x14ac:dyDescent="0.2">
      <c r="F2640" s="11"/>
    </row>
    <row r="2641" spans="6:6" hidden="1" x14ac:dyDescent="0.2">
      <c r="F2641" s="11"/>
    </row>
    <row r="2642" spans="6:6" hidden="1" x14ac:dyDescent="0.2">
      <c r="F2642" s="11"/>
    </row>
    <row r="2643" spans="6:6" hidden="1" x14ac:dyDescent="0.2">
      <c r="F2643" s="11"/>
    </row>
    <row r="2644" spans="6:6" hidden="1" x14ac:dyDescent="0.2">
      <c r="F2644" s="11"/>
    </row>
    <row r="2645" spans="6:6" hidden="1" x14ac:dyDescent="0.2">
      <c r="F2645" s="11"/>
    </row>
    <row r="2646" spans="6:6" hidden="1" x14ac:dyDescent="0.2">
      <c r="F2646" s="11"/>
    </row>
    <row r="2647" spans="6:6" hidden="1" x14ac:dyDescent="0.2">
      <c r="F2647" s="11"/>
    </row>
    <row r="2648" spans="6:6" hidden="1" x14ac:dyDescent="0.2">
      <c r="F2648" s="11"/>
    </row>
    <row r="2649" spans="6:6" hidden="1" x14ac:dyDescent="0.2">
      <c r="F2649" s="11"/>
    </row>
    <row r="2650" spans="6:6" hidden="1" x14ac:dyDescent="0.2">
      <c r="F2650" s="11"/>
    </row>
    <row r="2651" spans="6:6" hidden="1" x14ac:dyDescent="0.2">
      <c r="F2651" s="11"/>
    </row>
    <row r="2652" spans="6:6" hidden="1" x14ac:dyDescent="0.2">
      <c r="F2652" s="11"/>
    </row>
    <row r="2653" spans="6:6" hidden="1" x14ac:dyDescent="0.2">
      <c r="F2653" s="11"/>
    </row>
    <row r="2654" spans="6:6" hidden="1" x14ac:dyDescent="0.2">
      <c r="F2654" s="11"/>
    </row>
    <row r="2655" spans="6:6" hidden="1" x14ac:dyDescent="0.2">
      <c r="F2655" s="11"/>
    </row>
    <row r="2656" spans="6:6" hidden="1" x14ac:dyDescent="0.2">
      <c r="F2656" s="11"/>
    </row>
    <row r="2657" spans="6:6" hidden="1" x14ac:dyDescent="0.2">
      <c r="F2657" s="11"/>
    </row>
    <row r="2658" spans="6:6" hidden="1" x14ac:dyDescent="0.2">
      <c r="F2658" s="11"/>
    </row>
    <row r="2659" spans="6:6" hidden="1" x14ac:dyDescent="0.2">
      <c r="F2659" s="11"/>
    </row>
    <row r="2660" spans="6:6" hidden="1" x14ac:dyDescent="0.2">
      <c r="F2660" s="11"/>
    </row>
    <row r="2661" spans="6:6" hidden="1" x14ac:dyDescent="0.2">
      <c r="F2661" s="11"/>
    </row>
    <row r="2662" spans="6:6" hidden="1" x14ac:dyDescent="0.2">
      <c r="F2662" s="11"/>
    </row>
    <row r="2663" spans="6:6" hidden="1" x14ac:dyDescent="0.2">
      <c r="F2663" s="11"/>
    </row>
    <row r="2664" spans="6:6" hidden="1" x14ac:dyDescent="0.2">
      <c r="F2664" s="11"/>
    </row>
    <row r="2665" spans="6:6" hidden="1" x14ac:dyDescent="0.2">
      <c r="F2665" s="11"/>
    </row>
    <row r="2666" spans="6:6" hidden="1" x14ac:dyDescent="0.2">
      <c r="F2666" s="11"/>
    </row>
    <row r="2667" spans="6:6" hidden="1" x14ac:dyDescent="0.2">
      <c r="F2667" s="11"/>
    </row>
    <row r="2668" spans="6:6" hidden="1" x14ac:dyDescent="0.2">
      <c r="F2668" s="11"/>
    </row>
    <row r="2669" spans="6:6" hidden="1" x14ac:dyDescent="0.2">
      <c r="F2669" s="11"/>
    </row>
    <row r="2670" spans="6:6" hidden="1" x14ac:dyDescent="0.2">
      <c r="F2670" s="11"/>
    </row>
    <row r="2671" spans="6:6" hidden="1" x14ac:dyDescent="0.2">
      <c r="F2671" s="11"/>
    </row>
    <row r="2672" spans="6:6" hidden="1" x14ac:dyDescent="0.2">
      <c r="F2672" s="11"/>
    </row>
    <row r="2673" spans="6:6" hidden="1" x14ac:dyDescent="0.2">
      <c r="F2673" s="11"/>
    </row>
    <row r="2674" spans="6:6" hidden="1" x14ac:dyDescent="0.2">
      <c r="F2674" s="11"/>
    </row>
    <row r="2675" spans="6:6" hidden="1" x14ac:dyDescent="0.2">
      <c r="F2675" s="11"/>
    </row>
    <row r="2676" spans="6:6" hidden="1" x14ac:dyDescent="0.2">
      <c r="F2676" s="11"/>
    </row>
    <row r="2677" spans="6:6" hidden="1" x14ac:dyDescent="0.2">
      <c r="F2677" s="11"/>
    </row>
    <row r="2678" spans="6:6" hidden="1" x14ac:dyDescent="0.2">
      <c r="F2678" s="11"/>
    </row>
    <row r="2679" spans="6:6" hidden="1" x14ac:dyDescent="0.2">
      <c r="F2679" s="11"/>
    </row>
    <row r="2680" spans="6:6" hidden="1" x14ac:dyDescent="0.2">
      <c r="F2680" s="11"/>
    </row>
    <row r="2681" spans="6:6" hidden="1" x14ac:dyDescent="0.2">
      <c r="F2681" s="11"/>
    </row>
    <row r="2682" spans="6:6" hidden="1" x14ac:dyDescent="0.2">
      <c r="F2682" s="11"/>
    </row>
    <row r="2683" spans="6:6" hidden="1" x14ac:dyDescent="0.2">
      <c r="F2683" s="11"/>
    </row>
    <row r="2684" spans="6:6" hidden="1" x14ac:dyDescent="0.2">
      <c r="F2684" s="11"/>
    </row>
    <row r="2685" spans="6:6" hidden="1" x14ac:dyDescent="0.2">
      <c r="F2685" s="11"/>
    </row>
    <row r="2686" spans="6:6" hidden="1" x14ac:dyDescent="0.2">
      <c r="F2686" s="11"/>
    </row>
    <row r="2687" spans="6:6" hidden="1" x14ac:dyDescent="0.2">
      <c r="F2687" s="11"/>
    </row>
    <row r="2688" spans="6:6" hidden="1" x14ac:dyDescent="0.2">
      <c r="F2688" s="11"/>
    </row>
    <row r="2689" spans="6:6" hidden="1" x14ac:dyDescent="0.2">
      <c r="F2689" s="11"/>
    </row>
    <row r="2690" spans="6:6" hidden="1" x14ac:dyDescent="0.2">
      <c r="F2690" s="11"/>
    </row>
    <row r="2691" spans="6:6" hidden="1" x14ac:dyDescent="0.2">
      <c r="F2691" s="11"/>
    </row>
    <row r="2692" spans="6:6" hidden="1" x14ac:dyDescent="0.2">
      <c r="F2692" s="11"/>
    </row>
    <row r="2693" spans="6:6" hidden="1" x14ac:dyDescent="0.2">
      <c r="F2693" s="11"/>
    </row>
    <row r="2694" spans="6:6" hidden="1" x14ac:dyDescent="0.2">
      <c r="F2694" s="11"/>
    </row>
    <row r="2695" spans="6:6" hidden="1" x14ac:dyDescent="0.2">
      <c r="F2695" s="11"/>
    </row>
    <row r="2696" spans="6:6" hidden="1" x14ac:dyDescent="0.2">
      <c r="F2696" s="11"/>
    </row>
    <row r="2697" spans="6:6" hidden="1" x14ac:dyDescent="0.2">
      <c r="F2697" s="11"/>
    </row>
    <row r="2698" spans="6:6" hidden="1" x14ac:dyDescent="0.2">
      <c r="F2698" s="11"/>
    </row>
    <row r="2699" spans="6:6" hidden="1" x14ac:dyDescent="0.2">
      <c r="F2699" s="11"/>
    </row>
    <row r="2700" spans="6:6" hidden="1" x14ac:dyDescent="0.2">
      <c r="F2700" s="11"/>
    </row>
    <row r="2701" spans="6:6" hidden="1" x14ac:dyDescent="0.2">
      <c r="F2701" s="11"/>
    </row>
    <row r="2702" spans="6:6" hidden="1" x14ac:dyDescent="0.2">
      <c r="F2702" s="11"/>
    </row>
    <row r="2703" spans="6:6" hidden="1" x14ac:dyDescent="0.2">
      <c r="F2703" s="11"/>
    </row>
    <row r="2704" spans="6:6" hidden="1" x14ac:dyDescent="0.2">
      <c r="F2704" s="11"/>
    </row>
    <row r="2705" spans="6:6" hidden="1" x14ac:dyDescent="0.2">
      <c r="F2705" s="11"/>
    </row>
    <row r="2706" spans="6:6" hidden="1" x14ac:dyDescent="0.2">
      <c r="F2706" s="11"/>
    </row>
    <row r="2707" spans="6:6" hidden="1" x14ac:dyDescent="0.2">
      <c r="F2707" s="11"/>
    </row>
    <row r="2708" spans="6:6" hidden="1" x14ac:dyDescent="0.2">
      <c r="F2708" s="11"/>
    </row>
    <row r="2709" spans="6:6" hidden="1" x14ac:dyDescent="0.2">
      <c r="F2709" s="11"/>
    </row>
    <row r="2710" spans="6:6" hidden="1" x14ac:dyDescent="0.2">
      <c r="F2710" s="11"/>
    </row>
    <row r="2711" spans="6:6" hidden="1" x14ac:dyDescent="0.2">
      <c r="F2711" s="11"/>
    </row>
    <row r="2712" spans="6:6" hidden="1" x14ac:dyDescent="0.2">
      <c r="F2712" s="11"/>
    </row>
    <row r="2713" spans="6:6" hidden="1" x14ac:dyDescent="0.2">
      <c r="F2713" s="11"/>
    </row>
    <row r="2714" spans="6:6" hidden="1" x14ac:dyDescent="0.2">
      <c r="F2714" s="11"/>
    </row>
    <row r="2715" spans="6:6" hidden="1" x14ac:dyDescent="0.2">
      <c r="F2715" s="11"/>
    </row>
    <row r="2716" spans="6:6" hidden="1" x14ac:dyDescent="0.2">
      <c r="F2716" s="11"/>
    </row>
    <row r="2717" spans="6:6" hidden="1" x14ac:dyDescent="0.2">
      <c r="F2717" s="11"/>
    </row>
    <row r="2718" spans="6:6" hidden="1" x14ac:dyDescent="0.2">
      <c r="F2718" s="11"/>
    </row>
    <row r="2719" spans="6:6" hidden="1" x14ac:dyDescent="0.2">
      <c r="F2719" s="11"/>
    </row>
    <row r="2720" spans="6:6" hidden="1" x14ac:dyDescent="0.2">
      <c r="F2720" s="11"/>
    </row>
    <row r="2721" spans="6:6" hidden="1" x14ac:dyDescent="0.2">
      <c r="F2721" s="11"/>
    </row>
    <row r="2722" spans="6:6" hidden="1" x14ac:dyDescent="0.2">
      <c r="F2722" s="11"/>
    </row>
    <row r="2723" spans="6:6" hidden="1" x14ac:dyDescent="0.2">
      <c r="F2723" s="11"/>
    </row>
    <row r="2724" spans="6:6" hidden="1" x14ac:dyDescent="0.2">
      <c r="F2724" s="11"/>
    </row>
    <row r="2725" spans="6:6" hidden="1" x14ac:dyDescent="0.2">
      <c r="F2725" s="11"/>
    </row>
    <row r="2726" spans="6:6" hidden="1" x14ac:dyDescent="0.2">
      <c r="F2726" s="11"/>
    </row>
    <row r="2727" spans="6:6" hidden="1" x14ac:dyDescent="0.2">
      <c r="F2727" s="11"/>
    </row>
    <row r="2728" spans="6:6" hidden="1" x14ac:dyDescent="0.2">
      <c r="F2728" s="11"/>
    </row>
    <row r="2729" spans="6:6" hidden="1" x14ac:dyDescent="0.2">
      <c r="F2729" s="11"/>
    </row>
    <row r="2730" spans="6:6" hidden="1" x14ac:dyDescent="0.2">
      <c r="F2730" s="11"/>
    </row>
    <row r="2731" spans="6:6" hidden="1" x14ac:dyDescent="0.2">
      <c r="F2731" s="11"/>
    </row>
    <row r="2732" spans="6:6" hidden="1" x14ac:dyDescent="0.2">
      <c r="F2732" s="11"/>
    </row>
    <row r="2733" spans="6:6" hidden="1" x14ac:dyDescent="0.2">
      <c r="F2733" s="11"/>
    </row>
    <row r="2734" spans="6:6" hidden="1" x14ac:dyDescent="0.2">
      <c r="F2734" s="11"/>
    </row>
    <row r="2735" spans="6:6" hidden="1" x14ac:dyDescent="0.2">
      <c r="F2735" s="11"/>
    </row>
    <row r="2736" spans="6:6" hidden="1" x14ac:dyDescent="0.2">
      <c r="F2736" s="11"/>
    </row>
    <row r="2737" spans="6:6" hidden="1" x14ac:dyDescent="0.2">
      <c r="F2737" s="11"/>
    </row>
    <row r="2738" spans="6:6" hidden="1" x14ac:dyDescent="0.2">
      <c r="F2738" s="11"/>
    </row>
    <row r="2739" spans="6:6" hidden="1" x14ac:dyDescent="0.2">
      <c r="F2739" s="11"/>
    </row>
    <row r="2740" spans="6:6" hidden="1" x14ac:dyDescent="0.2">
      <c r="F2740" s="11"/>
    </row>
    <row r="2741" spans="6:6" hidden="1" x14ac:dyDescent="0.2">
      <c r="F2741" s="11"/>
    </row>
    <row r="2742" spans="6:6" hidden="1" x14ac:dyDescent="0.2">
      <c r="F2742" s="11"/>
    </row>
    <row r="2743" spans="6:6" hidden="1" x14ac:dyDescent="0.2">
      <c r="F2743" s="11"/>
    </row>
    <row r="2744" spans="6:6" hidden="1" x14ac:dyDescent="0.2">
      <c r="F2744" s="11"/>
    </row>
    <row r="2745" spans="6:6" hidden="1" x14ac:dyDescent="0.2">
      <c r="F2745" s="11"/>
    </row>
    <row r="2746" spans="6:6" hidden="1" x14ac:dyDescent="0.2">
      <c r="F2746" s="11"/>
    </row>
    <row r="2747" spans="6:6" hidden="1" x14ac:dyDescent="0.2">
      <c r="F2747" s="11"/>
    </row>
    <row r="2748" spans="6:6" hidden="1" x14ac:dyDescent="0.2">
      <c r="F2748" s="11"/>
    </row>
    <row r="2749" spans="6:6" hidden="1" x14ac:dyDescent="0.2">
      <c r="F2749" s="11"/>
    </row>
    <row r="2750" spans="6:6" hidden="1" x14ac:dyDescent="0.2">
      <c r="F2750" s="11"/>
    </row>
    <row r="2751" spans="6:6" hidden="1" x14ac:dyDescent="0.2">
      <c r="F2751" s="11"/>
    </row>
    <row r="2752" spans="6:6" hidden="1" x14ac:dyDescent="0.2">
      <c r="F2752" s="11"/>
    </row>
    <row r="2753" spans="6:6" hidden="1" x14ac:dyDescent="0.2">
      <c r="F2753" s="11"/>
    </row>
    <row r="2754" spans="6:6" hidden="1" x14ac:dyDescent="0.2">
      <c r="F2754" s="11"/>
    </row>
    <row r="2755" spans="6:6" hidden="1" x14ac:dyDescent="0.2">
      <c r="F2755" s="11"/>
    </row>
    <row r="2756" spans="6:6" hidden="1" x14ac:dyDescent="0.2">
      <c r="F2756" s="11"/>
    </row>
    <row r="2757" spans="6:6" hidden="1" x14ac:dyDescent="0.2">
      <c r="F2757" s="11"/>
    </row>
    <row r="2758" spans="6:6" hidden="1" x14ac:dyDescent="0.2">
      <c r="F2758" s="11"/>
    </row>
    <row r="2759" spans="6:6" hidden="1" x14ac:dyDescent="0.2">
      <c r="F2759" s="11"/>
    </row>
    <row r="2760" spans="6:6" hidden="1" x14ac:dyDescent="0.2">
      <c r="F2760" s="11"/>
    </row>
    <row r="2761" spans="6:6" hidden="1" x14ac:dyDescent="0.2">
      <c r="F2761" s="11"/>
    </row>
    <row r="2762" spans="6:6" hidden="1" x14ac:dyDescent="0.2">
      <c r="F2762" s="11"/>
    </row>
    <row r="2763" spans="6:6" hidden="1" x14ac:dyDescent="0.2">
      <c r="F2763" s="11"/>
    </row>
    <row r="2764" spans="6:6" hidden="1" x14ac:dyDescent="0.2">
      <c r="F2764" s="11"/>
    </row>
    <row r="2765" spans="6:6" hidden="1" x14ac:dyDescent="0.2">
      <c r="F2765" s="11"/>
    </row>
    <row r="2766" spans="6:6" hidden="1" x14ac:dyDescent="0.2">
      <c r="F2766" s="11"/>
    </row>
    <row r="2767" spans="6:6" hidden="1" x14ac:dyDescent="0.2">
      <c r="F2767" s="11"/>
    </row>
    <row r="2768" spans="6:6" hidden="1" x14ac:dyDescent="0.2">
      <c r="F2768" s="11"/>
    </row>
    <row r="2769" spans="6:6" hidden="1" x14ac:dyDescent="0.2">
      <c r="F2769" s="11"/>
    </row>
    <row r="2770" spans="6:6" hidden="1" x14ac:dyDescent="0.2">
      <c r="F2770" s="11"/>
    </row>
    <row r="2771" spans="6:6" hidden="1" x14ac:dyDescent="0.2">
      <c r="F2771" s="11"/>
    </row>
    <row r="2772" spans="6:6" hidden="1" x14ac:dyDescent="0.2">
      <c r="F2772" s="11"/>
    </row>
    <row r="2773" spans="6:6" hidden="1" x14ac:dyDescent="0.2">
      <c r="F2773" s="11"/>
    </row>
    <row r="2774" spans="6:6" hidden="1" x14ac:dyDescent="0.2">
      <c r="F2774" s="11"/>
    </row>
    <row r="2775" spans="6:6" hidden="1" x14ac:dyDescent="0.2">
      <c r="F2775" s="11"/>
    </row>
    <row r="2776" spans="6:6" hidden="1" x14ac:dyDescent="0.2">
      <c r="F2776" s="11"/>
    </row>
    <row r="2777" spans="6:6" hidden="1" x14ac:dyDescent="0.2">
      <c r="F2777" s="11"/>
    </row>
    <row r="2778" spans="6:6" hidden="1" x14ac:dyDescent="0.2">
      <c r="F2778" s="11"/>
    </row>
    <row r="2779" spans="6:6" hidden="1" x14ac:dyDescent="0.2">
      <c r="F2779" s="11"/>
    </row>
    <row r="2780" spans="6:6" hidden="1" x14ac:dyDescent="0.2">
      <c r="F2780" s="11"/>
    </row>
    <row r="2781" spans="6:6" hidden="1" x14ac:dyDescent="0.2">
      <c r="F2781" s="11"/>
    </row>
    <row r="2782" spans="6:6" hidden="1" x14ac:dyDescent="0.2">
      <c r="F2782" s="11"/>
    </row>
    <row r="2783" spans="6:6" hidden="1" x14ac:dyDescent="0.2">
      <c r="F2783" s="11"/>
    </row>
    <row r="2784" spans="6:6" hidden="1" x14ac:dyDescent="0.2">
      <c r="F2784" s="11"/>
    </row>
    <row r="2785" spans="6:6" hidden="1" x14ac:dyDescent="0.2">
      <c r="F2785" s="11"/>
    </row>
    <row r="2786" spans="6:6" hidden="1" x14ac:dyDescent="0.2">
      <c r="F2786" s="11"/>
    </row>
    <row r="2787" spans="6:6" hidden="1" x14ac:dyDescent="0.2">
      <c r="F2787" s="11"/>
    </row>
    <row r="2788" spans="6:6" hidden="1" x14ac:dyDescent="0.2">
      <c r="F2788" s="11"/>
    </row>
    <row r="2789" spans="6:6" hidden="1" x14ac:dyDescent="0.2">
      <c r="F2789" s="11"/>
    </row>
    <row r="2790" spans="6:6" hidden="1" x14ac:dyDescent="0.2">
      <c r="F2790" s="11"/>
    </row>
    <row r="2791" spans="6:6" hidden="1" x14ac:dyDescent="0.2">
      <c r="F2791" s="11"/>
    </row>
    <row r="2792" spans="6:6" hidden="1" x14ac:dyDescent="0.2">
      <c r="F2792" s="11"/>
    </row>
    <row r="2793" spans="6:6" hidden="1" x14ac:dyDescent="0.2">
      <c r="F2793" s="11"/>
    </row>
    <row r="2794" spans="6:6" hidden="1" x14ac:dyDescent="0.2">
      <c r="F2794" s="11"/>
    </row>
    <row r="2795" spans="6:6" hidden="1" x14ac:dyDescent="0.2">
      <c r="F2795" s="11"/>
    </row>
    <row r="2796" spans="6:6" hidden="1" x14ac:dyDescent="0.2">
      <c r="F2796" s="11"/>
    </row>
    <row r="2797" spans="6:6" hidden="1" x14ac:dyDescent="0.2">
      <c r="F2797" s="11"/>
    </row>
    <row r="2798" spans="6:6" hidden="1" x14ac:dyDescent="0.2">
      <c r="F2798" s="11"/>
    </row>
    <row r="2799" spans="6:6" hidden="1" x14ac:dyDescent="0.2">
      <c r="F2799" s="11"/>
    </row>
    <row r="2800" spans="6:6" hidden="1" x14ac:dyDescent="0.2">
      <c r="F2800" s="11"/>
    </row>
    <row r="2801" spans="6:6" hidden="1" x14ac:dyDescent="0.2">
      <c r="F2801" s="11"/>
    </row>
    <row r="2802" spans="6:6" hidden="1" x14ac:dyDescent="0.2">
      <c r="F2802" s="11"/>
    </row>
    <row r="2803" spans="6:6" hidden="1" x14ac:dyDescent="0.2">
      <c r="F2803" s="11"/>
    </row>
    <row r="2804" spans="6:6" hidden="1" x14ac:dyDescent="0.2">
      <c r="F2804" s="11"/>
    </row>
    <row r="2805" spans="6:6" hidden="1" x14ac:dyDescent="0.2">
      <c r="F2805" s="11"/>
    </row>
    <row r="2806" spans="6:6" hidden="1" x14ac:dyDescent="0.2">
      <c r="F2806" s="11"/>
    </row>
    <row r="2807" spans="6:6" hidden="1" x14ac:dyDescent="0.2">
      <c r="F2807" s="11"/>
    </row>
    <row r="2808" spans="6:6" hidden="1" x14ac:dyDescent="0.2">
      <c r="F2808" s="11"/>
    </row>
    <row r="2809" spans="6:6" hidden="1" x14ac:dyDescent="0.2">
      <c r="F2809" s="11"/>
    </row>
    <row r="2810" spans="6:6" hidden="1" x14ac:dyDescent="0.2">
      <c r="F2810" s="11"/>
    </row>
    <row r="2811" spans="6:6" hidden="1" x14ac:dyDescent="0.2">
      <c r="F2811" s="11"/>
    </row>
    <row r="2812" spans="6:6" hidden="1" x14ac:dyDescent="0.2">
      <c r="F2812" s="11"/>
    </row>
    <row r="2813" spans="6:6" hidden="1" x14ac:dyDescent="0.2">
      <c r="F2813" s="11"/>
    </row>
    <row r="2814" spans="6:6" hidden="1" x14ac:dyDescent="0.2">
      <c r="F2814" s="11"/>
    </row>
    <row r="2815" spans="6:6" hidden="1" x14ac:dyDescent="0.2">
      <c r="F2815" s="11"/>
    </row>
    <row r="2816" spans="6:6" hidden="1" x14ac:dyDescent="0.2">
      <c r="F2816" s="11"/>
    </row>
    <row r="2817" spans="6:6" hidden="1" x14ac:dyDescent="0.2">
      <c r="F2817" s="11"/>
    </row>
    <row r="2818" spans="6:6" hidden="1" x14ac:dyDescent="0.2">
      <c r="F2818" s="11"/>
    </row>
    <row r="2819" spans="6:6" hidden="1" x14ac:dyDescent="0.2">
      <c r="F2819" s="11"/>
    </row>
    <row r="2820" spans="6:6" hidden="1" x14ac:dyDescent="0.2">
      <c r="F2820" s="11"/>
    </row>
    <row r="2821" spans="6:6" hidden="1" x14ac:dyDescent="0.2">
      <c r="F2821" s="11"/>
    </row>
    <row r="2822" spans="6:6" hidden="1" x14ac:dyDescent="0.2">
      <c r="F2822" s="11"/>
    </row>
    <row r="2823" spans="6:6" hidden="1" x14ac:dyDescent="0.2">
      <c r="F2823" s="11"/>
    </row>
    <row r="2824" spans="6:6" hidden="1" x14ac:dyDescent="0.2">
      <c r="F2824" s="11"/>
    </row>
    <row r="2825" spans="6:6" hidden="1" x14ac:dyDescent="0.2">
      <c r="F2825" s="11"/>
    </row>
    <row r="2826" spans="6:6" hidden="1" x14ac:dyDescent="0.2">
      <c r="F2826" s="11"/>
    </row>
    <row r="2827" spans="6:6" hidden="1" x14ac:dyDescent="0.2">
      <c r="F2827" s="11"/>
    </row>
    <row r="2828" spans="6:6" hidden="1" x14ac:dyDescent="0.2">
      <c r="F2828" s="11"/>
    </row>
    <row r="2829" spans="6:6" hidden="1" x14ac:dyDescent="0.2">
      <c r="F2829" s="11"/>
    </row>
    <row r="2830" spans="6:6" hidden="1" x14ac:dyDescent="0.2">
      <c r="F2830" s="11"/>
    </row>
    <row r="2831" spans="6:6" hidden="1" x14ac:dyDescent="0.2">
      <c r="F2831" s="11"/>
    </row>
    <row r="2832" spans="6:6" hidden="1" x14ac:dyDescent="0.2">
      <c r="F2832" s="11"/>
    </row>
    <row r="2833" spans="6:6" hidden="1" x14ac:dyDescent="0.2">
      <c r="F2833" s="11"/>
    </row>
    <row r="2834" spans="6:6" hidden="1" x14ac:dyDescent="0.2">
      <c r="F2834" s="11"/>
    </row>
    <row r="2835" spans="6:6" hidden="1" x14ac:dyDescent="0.2">
      <c r="F2835" s="11"/>
    </row>
    <row r="2836" spans="6:6" hidden="1" x14ac:dyDescent="0.2">
      <c r="F2836" s="11"/>
    </row>
    <row r="2837" spans="6:6" hidden="1" x14ac:dyDescent="0.2">
      <c r="F2837" s="11"/>
    </row>
    <row r="2838" spans="6:6" hidden="1" x14ac:dyDescent="0.2">
      <c r="F2838" s="11"/>
    </row>
    <row r="2839" spans="6:6" hidden="1" x14ac:dyDescent="0.2">
      <c r="F2839" s="11"/>
    </row>
    <row r="2840" spans="6:6" hidden="1" x14ac:dyDescent="0.2">
      <c r="F2840" s="11"/>
    </row>
    <row r="2841" spans="6:6" hidden="1" x14ac:dyDescent="0.2">
      <c r="F2841" s="11"/>
    </row>
    <row r="2842" spans="6:6" hidden="1" x14ac:dyDescent="0.2">
      <c r="F2842" s="11"/>
    </row>
    <row r="2843" spans="6:6" hidden="1" x14ac:dyDescent="0.2">
      <c r="F2843" s="11"/>
    </row>
    <row r="2844" spans="6:6" hidden="1" x14ac:dyDescent="0.2">
      <c r="F2844" s="11"/>
    </row>
    <row r="2845" spans="6:6" hidden="1" x14ac:dyDescent="0.2">
      <c r="F2845" s="11"/>
    </row>
    <row r="2846" spans="6:6" hidden="1" x14ac:dyDescent="0.2">
      <c r="F2846" s="11"/>
    </row>
    <row r="2847" spans="6:6" hidden="1" x14ac:dyDescent="0.2">
      <c r="F2847" s="11"/>
    </row>
    <row r="2848" spans="6:6" hidden="1" x14ac:dyDescent="0.2">
      <c r="F2848" s="11"/>
    </row>
    <row r="2849" spans="6:6" hidden="1" x14ac:dyDescent="0.2">
      <c r="F2849" s="11"/>
    </row>
    <row r="2850" spans="6:6" hidden="1" x14ac:dyDescent="0.2">
      <c r="F2850" s="11"/>
    </row>
    <row r="2851" spans="6:6" hidden="1" x14ac:dyDescent="0.2">
      <c r="F2851" s="11"/>
    </row>
    <row r="2852" spans="6:6" hidden="1" x14ac:dyDescent="0.2">
      <c r="F2852" s="11"/>
    </row>
    <row r="2853" spans="6:6" hidden="1" x14ac:dyDescent="0.2">
      <c r="F2853" s="11"/>
    </row>
    <row r="2854" spans="6:6" hidden="1" x14ac:dyDescent="0.2">
      <c r="F2854" s="11"/>
    </row>
    <row r="2855" spans="6:6" hidden="1" x14ac:dyDescent="0.2">
      <c r="F2855" s="11"/>
    </row>
    <row r="2856" spans="6:6" hidden="1" x14ac:dyDescent="0.2">
      <c r="F2856" s="11"/>
    </row>
    <row r="2857" spans="6:6" hidden="1" x14ac:dyDescent="0.2">
      <c r="F2857" s="11"/>
    </row>
    <row r="2858" spans="6:6" hidden="1" x14ac:dyDescent="0.2">
      <c r="F2858" s="11"/>
    </row>
    <row r="2859" spans="6:6" hidden="1" x14ac:dyDescent="0.2">
      <c r="F2859" s="11"/>
    </row>
    <row r="2860" spans="6:6" hidden="1" x14ac:dyDescent="0.2">
      <c r="F2860" s="11"/>
    </row>
    <row r="2861" spans="6:6" hidden="1" x14ac:dyDescent="0.2">
      <c r="F2861" s="11"/>
    </row>
    <row r="2862" spans="6:6" hidden="1" x14ac:dyDescent="0.2">
      <c r="F2862" s="11"/>
    </row>
    <row r="2863" spans="6:6" hidden="1" x14ac:dyDescent="0.2">
      <c r="F2863" s="11"/>
    </row>
    <row r="2864" spans="6:6" hidden="1" x14ac:dyDescent="0.2">
      <c r="F2864" s="11"/>
    </row>
    <row r="2865" spans="6:6" hidden="1" x14ac:dyDescent="0.2">
      <c r="F2865" s="11"/>
    </row>
    <row r="2866" spans="6:6" hidden="1" x14ac:dyDescent="0.2">
      <c r="F2866" s="11"/>
    </row>
    <row r="2867" spans="6:6" hidden="1" x14ac:dyDescent="0.2">
      <c r="F2867" s="11"/>
    </row>
    <row r="2868" spans="6:6" hidden="1" x14ac:dyDescent="0.2">
      <c r="F2868" s="11"/>
    </row>
    <row r="2869" spans="6:6" hidden="1" x14ac:dyDescent="0.2">
      <c r="F2869" s="11"/>
    </row>
    <row r="2870" spans="6:6" hidden="1" x14ac:dyDescent="0.2">
      <c r="F2870" s="11"/>
    </row>
    <row r="2871" spans="6:6" hidden="1" x14ac:dyDescent="0.2">
      <c r="F2871" s="11"/>
    </row>
    <row r="2872" spans="6:6" hidden="1" x14ac:dyDescent="0.2">
      <c r="F2872" s="11"/>
    </row>
    <row r="2873" spans="6:6" hidden="1" x14ac:dyDescent="0.2">
      <c r="F2873" s="11"/>
    </row>
    <row r="2874" spans="6:6" hidden="1" x14ac:dyDescent="0.2">
      <c r="F2874" s="11"/>
    </row>
    <row r="2875" spans="6:6" hidden="1" x14ac:dyDescent="0.2">
      <c r="F2875" s="11"/>
    </row>
    <row r="2876" spans="6:6" hidden="1" x14ac:dyDescent="0.2">
      <c r="F2876" s="11"/>
    </row>
    <row r="2877" spans="6:6" hidden="1" x14ac:dyDescent="0.2">
      <c r="F2877" s="11"/>
    </row>
    <row r="2878" spans="6:6" hidden="1" x14ac:dyDescent="0.2">
      <c r="F2878" s="11"/>
    </row>
    <row r="2879" spans="6:6" hidden="1" x14ac:dyDescent="0.2">
      <c r="F2879" s="11"/>
    </row>
    <row r="2880" spans="6:6" hidden="1" x14ac:dyDescent="0.2">
      <c r="F2880" s="11"/>
    </row>
    <row r="2881" spans="6:6" hidden="1" x14ac:dyDescent="0.2">
      <c r="F2881" s="11"/>
    </row>
    <row r="2882" spans="6:6" hidden="1" x14ac:dyDescent="0.2">
      <c r="F2882" s="11"/>
    </row>
    <row r="2883" spans="6:6" hidden="1" x14ac:dyDescent="0.2">
      <c r="F2883" s="11"/>
    </row>
    <row r="2884" spans="6:6" hidden="1" x14ac:dyDescent="0.2">
      <c r="F2884" s="11"/>
    </row>
    <row r="2885" spans="6:6" hidden="1" x14ac:dyDescent="0.2">
      <c r="F2885" s="11"/>
    </row>
    <row r="2886" spans="6:6" hidden="1" x14ac:dyDescent="0.2">
      <c r="F2886" s="11"/>
    </row>
    <row r="2887" spans="6:6" hidden="1" x14ac:dyDescent="0.2">
      <c r="F2887" s="11"/>
    </row>
    <row r="2888" spans="6:6" hidden="1" x14ac:dyDescent="0.2">
      <c r="F2888" s="11"/>
    </row>
    <row r="2889" spans="6:6" hidden="1" x14ac:dyDescent="0.2">
      <c r="F2889" s="11"/>
    </row>
    <row r="2890" spans="6:6" hidden="1" x14ac:dyDescent="0.2">
      <c r="F2890" s="11"/>
    </row>
    <row r="2891" spans="6:6" hidden="1" x14ac:dyDescent="0.2">
      <c r="F2891" s="11"/>
    </row>
    <row r="2892" spans="6:6" hidden="1" x14ac:dyDescent="0.2">
      <c r="F2892" s="11"/>
    </row>
    <row r="2893" spans="6:6" hidden="1" x14ac:dyDescent="0.2">
      <c r="F2893" s="11"/>
    </row>
    <row r="2894" spans="6:6" hidden="1" x14ac:dyDescent="0.2">
      <c r="F2894" s="11"/>
    </row>
    <row r="2895" spans="6:6" hidden="1" x14ac:dyDescent="0.2">
      <c r="F2895" s="11"/>
    </row>
    <row r="2896" spans="6:6" hidden="1" x14ac:dyDescent="0.2">
      <c r="F2896" s="11"/>
    </row>
    <row r="2897" spans="6:6" hidden="1" x14ac:dyDescent="0.2">
      <c r="F2897" s="11"/>
    </row>
    <row r="2898" spans="6:6" hidden="1" x14ac:dyDescent="0.2">
      <c r="F2898" s="11"/>
    </row>
    <row r="2899" spans="6:6" hidden="1" x14ac:dyDescent="0.2">
      <c r="F2899" s="11"/>
    </row>
    <row r="2900" spans="6:6" hidden="1" x14ac:dyDescent="0.2">
      <c r="F2900" s="11"/>
    </row>
    <row r="2901" spans="6:6" hidden="1" x14ac:dyDescent="0.2">
      <c r="F2901" s="11"/>
    </row>
    <row r="2902" spans="6:6" hidden="1" x14ac:dyDescent="0.2">
      <c r="F2902" s="11"/>
    </row>
    <row r="2903" spans="6:6" hidden="1" x14ac:dyDescent="0.2">
      <c r="F2903" s="11"/>
    </row>
    <row r="2904" spans="6:6" hidden="1" x14ac:dyDescent="0.2">
      <c r="F2904" s="11"/>
    </row>
    <row r="2905" spans="6:6" hidden="1" x14ac:dyDescent="0.2">
      <c r="F2905" s="11"/>
    </row>
    <row r="2906" spans="6:6" hidden="1" x14ac:dyDescent="0.2">
      <c r="F2906" s="11"/>
    </row>
    <row r="2907" spans="6:6" hidden="1" x14ac:dyDescent="0.2">
      <c r="F2907" s="11"/>
    </row>
    <row r="2908" spans="6:6" hidden="1" x14ac:dyDescent="0.2">
      <c r="F2908" s="11"/>
    </row>
    <row r="2909" spans="6:6" hidden="1" x14ac:dyDescent="0.2">
      <c r="F2909" s="11"/>
    </row>
    <row r="2910" spans="6:6" hidden="1" x14ac:dyDescent="0.2">
      <c r="F2910" s="11"/>
    </row>
    <row r="2911" spans="6:6" hidden="1" x14ac:dyDescent="0.2">
      <c r="F2911" s="11"/>
    </row>
    <row r="2912" spans="6:6" hidden="1" x14ac:dyDescent="0.2">
      <c r="F2912" s="11"/>
    </row>
    <row r="2913" spans="6:6" hidden="1" x14ac:dyDescent="0.2">
      <c r="F2913" s="11"/>
    </row>
    <row r="2914" spans="6:6" hidden="1" x14ac:dyDescent="0.2">
      <c r="F2914" s="11"/>
    </row>
    <row r="2915" spans="6:6" hidden="1" x14ac:dyDescent="0.2">
      <c r="F2915" s="11"/>
    </row>
    <row r="2916" spans="6:6" hidden="1" x14ac:dyDescent="0.2">
      <c r="F2916" s="11"/>
    </row>
    <row r="2917" spans="6:6" hidden="1" x14ac:dyDescent="0.2">
      <c r="F2917" s="11"/>
    </row>
    <row r="2918" spans="6:6" hidden="1" x14ac:dyDescent="0.2">
      <c r="F2918" s="11"/>
    </row>
    <row r="2919" spans="6:6" hidden="1" x14ac:dyDescent="0.2">
      <c r="F2919" s="11"/>
    </row>
    <row r="2920" spans="6:6" hidden="1" x14ac:dyDescent="0.2">
      <c r="F2920" s="11"/>
    </row>
    <row r="2921" spans="6:6" hidden="1" x14ac:dyDescent="0.2">
      <c r="F2921" s="11"/>
    </row>
    <row r="2922" spans="6:6" hidden="1" x14ac:dyDescent="0.2">
      <c r="F2922" s="11"/>
    </row>
    <row r="2923" spans="6:6" hidden="1" x14ac:dyDescent="0.2">
      <c r="F2923" s="11"/>
    </row>
    <row r="2924" spans="6:6" hidden="1" x14ac:dyDescent="0.2">
      <c r="F2924" s="11"/>
    </row>
    <row r="2925" spans="6:6" hidden="1" x14ac:dyDescent="0.2">
      <c r="F2925" s="11"/>
    </row>
    <row r="2926" spans="6:6" hidden="1" x14ac:dyDescent="0.2">
      <c r="F2926" s="11"/>
    </row>
    <row r="2927" spans="6:6" hidden="1" x14ac:dyDescent="0.2">
      <c r="F2927" s="11"/>
    </row>
    <row r="2928" spans="6:6" hidden="1" x14ac:dyDescent="0.2">
      <c r="F2928" s="11"/>
    </row>
    <row r="2929" spans="6:6" hidden="1" x14ac:dyDescent="0.2">
      <c r="F2929" s="11"/>
    </row>
    <row r="2930" spans="6:6" hidden="1" x14ac:dyDescent="0.2">
      <c r="F2930" s="11"/>
    </row>
    <row r="2931" spans="6:6" hidden="1" x14ac:dyDescent="0.2">
      <c r="F2931" s="11"/>
    </row>
    <row r="2932" spans="6:6" hidden="1" x14ac:dyDescent="0.2">
      <c r="F2932" s="11"/>
    </row>
    <row r="2933" spans="6:6" hidden="1" x14ac:dyDescent="0.2">
      <c r="F2933" s="11"/>
    </row>
    <row r="2934" spans="6:6" hidden="1" x14ac:dyDescent="0.2">
      <c r="F2934" s="11"/>
    </row>
    <row r="2935" spans="6:6" hidden="1" x14ac:dyDescent="0.2">
      <c r="F2935" s="11"/>
    </row>
    <row r="2936" spans="6:6" hidden="1" x14ac:dyDescent="0.2">
      <c r="F2936" s="11"/>
    </row>
    <row r="2937" spans="6:6" hidden="1" x14ac:dyDescent="0.2">
      <c r="F2937" s="11"/>
    </row>
    <row r="2938" spans="6:6" hidden="1" x14ac:dyDescent="0.2">
      <c r="F2938" s="11"/>
    </row>
    <row r="2939" spans="6:6" hidden="1" x14ac:dyDescent="0.2">
      <c r="F2939" s="11"/>
    </row>
    <row r="2940" spans="6:6" hidden="1" x14ac:dyDescent="0.2">
      <c r="F2940" s="11"/>
    </row>
    <row r="2941" spans="6:6" hidden="1" x14ac:dyDescent="0.2">
      <c r="F2941" s="11"/>
    </row>
    <row r="2942" spans="6:6" hidden="1" x14ac:dyDescent="0.2">
      <c r="F2942" s="11"/>
    </row>
    <row r="2943" spans="6:6" hidden="1" x14ac:dyDescent="0.2">
      <c r="F2943" s="11"/>
    </row>
    <row r="2944" spans="6:6" hidden="1" x14ac:dyDescent="0.2">
      <c r="F2944" s="11"/>
    </row>
    <row r="2945" spans="6:6" hidden="1" x14ac:dyDescent="0.2">
      <c r="F2945" s="11"/>
    </row>
    <row r="2946" spans="6:6" hidden="1" x14ac:dyDescent="0.2">
      <c r="F2946" s="11"/>
    </row>
    <row r="2947" spans="6:6" hidden="1" x14ac:dyDescent="0.2">
      <c r="F2947" s="11"/>
    </row>
    <row r="2948" spans="6:6" hidden="1" x14ac:dyDescent="0.2">
      <c r="F2948" s="11"/>
    </row>
    <row r="2949" spans="6:6" hidden="1" x14ac:dyDescent="0.2">
      <c r="F2949" s="11"/>
    </row>
    <row r="2950" spans="6:6" hidden="1" x14ac:dyDescent="0.2">
      <c r="F2950" s="11"/>
    </row>
    <row r="2951" spans="6:6" hidden="1" x14ac:dyDescent="0.2">
      <c r="F2951" s="11"/>
    </row>
    <row r="2952" spans="6:6" hidden="1" x14ac:dyDescent="0.2">
      <c r="F2952" s="11"/>
    </row>
    <row r="2953" spans="6:6" hidden="1" x14ac:dyDescent="0.2">
      <c r="F2953" s="11"/>
    </row>
    <row r="2954" spans="6:6" hidden="1" x14ac:dyDescent="0.2">
      <c r="F2954" s="11"/>
    </row>
    <row r="2955" spans="6:6" hidden="1" x14ac:dyDescent="0.2">
      <c r="F2955" s="11"/>
    </row>
    <row r="2956" spans="6:6" hidden="1" x14ac:dyDescent="0.2">
      <c r="F2956" s="11"/>
    </row>
    <row r="2957" spans="6:6" hidden="1" x14ac:dyDescent="0.2">
      <c r="F2957" s="11"/>
    </row>
    <row r="2958" spans="6:6" hidden="1" x14ac:dyDescent="0.2">
      <c r="F2958" s="11"/>
    </row>
    <row r="2959" spans="6:6" hidden="1" x14ac:dyDescent="0.2">
      <c r="F2959" s="11"/>
    </row>
    <row r="2960" spans="6:6" hidden="1" x14ac:dyDescent="0.2">
      <c r="F2960" s="11"/>
    </row>
    <row r="2961" spans="6:6" hidden="1" x14ac:dyDescent="0.2">
      <c r="F2961" s="11"/>
    </row>
    <row r="2962" spans="6:6" hidden="1" x14ac:dyDescent="0.2">
      <c r="F2962" s="11"/>
    </row>
    <row r="2963" spans="6:6" hidden="1" x14ac:dyDescent="0.2">
      <c r="F2963" s="11"/>
    </row>
    <row r="2964" spans="6:6" hidden="1" x14ac:dyDescent="0.2">
      <c r="F2964" s="11"/>
    </row>
    <row r="2965" spans="6:6" hidden="1" x14ac:dyDescent="0.2">
      <c r="F2965" s="11"/>
    </row>
    <row r="2966" spans="6:6" hidden="1" x14ac:dyDescent="0.2">
      <c r="F2966" s="11"/>
    </row>
    <row r="2967" spans="6:6" hidden="1" x14ac:dyDescent="0.2">
      <c r="F2967" s="11"/>
    </row>
    <row r="2968" spans="6:6" hidden="1" x14ac:dyDescent="0.2">
      <c r="F2968" s="11"/>
    </row>
    <row r="2969" spans="6:6" hidden="1" x14ac:dyDescent="0.2">
      <c r="F2969" s="11"/>
    </row>
    <row r="2970" spans="6:6" hidden="1" x14ac:dyDescent="0.2">
      <c r="F2970" s="11"/>
    </row>
    <row r="2971" spans="6:6" hidden="1" x14ac:dyDescent="0.2">
      <c r="F2971" s="11"/>
    </row>
    <row r="2972" spans="6:6" hidden="1" x14ac:dyDescent="0.2">
      <c r="F2972" s="11"/>
    </row>
    <row r="2973" spans="6:6" hidden="1" x14ac:dyDescent="0.2">
      <c r="F2973" s="11"/>
    </row>
    <row r="2974" spans="6:6" hidden="1" x14ac:dyDescent="0.2">
      <c r="F2974" s="11"/>
    </row>
    <row r="2975" spans="6:6" hidden="1" x14ac:dyDescent="0.2">
      <c r="F2975" s="11"/>
    </row>
    <row r="2976" spans="6:6" hidden="1" x14ac:dyDescent="0.2">
      <c r="F2976" s="11"/>
    </row>
    <row r="2977" spans="6:6" hidden="1" x14ac:dyDescent="0.2">
      <c r="F2977" s="11"/>
    </row>
    <row r="2978" spans="6:6" hidden="1" x14ac:dyDescent="0.2">
      <c r="F2978" s="11"/>
    </row>
    <row r="2979" spans="6:6" hidden="1" x14ac:dyDescent="0.2">
      <c r="F2979" s="11"/>
    </row>
    <row r="2980" spans="6:6" hidden="1" x14ac:dyDescent="0.2">
      <c r="F2980" s="11"/>
    </row>
    <row r="2981" spans="6:6" hidden="1" x14ac:dyDescent="0.2">
      <c r="F2981" s="11"/>
    </row>
    <row r="2982" spans="6:6" hidden="1" x14ac:dyDescent="0.2">
      <c r="F2982" s="11"/>
    </row>
    <row r="2983" spans="6:6" hidden="1" x14ac:dyDescent="0.2">
      <c r="F2983" s="11"/>
    </row>
    <row r="2984" spans="6:6" hidden="1" x14ac:dyDescent="0.2">
      <c r="F2984" s="11"/>
    </row>
    <row r="2985" spans="6:6" hidden="1" x14ac:dyDescent="0.2">
      <c r="F2985" s="11"/>
    </row>
    <row r="2986" spans="6:6" hidden="1" x14ac:dyDescent="0.2">
      <c r="F2986" s="11"/>
    </row>
    <row r="2987" spans="6:6" hidden="1" x14ac:dyDescent="0.2">
      <c r="F2987" s="11"/>
    </row>
    <row r="2988" spans="6:6" hidden="1" x14ac:dyDescent="0.2">
      <c r="F2988" s="11"/>
    </row>
    <row r="2989" spans="6:6" hidden="1" x14ac:dyDescent="0.2">
      <c r="F2989" s="11"/>
    </row>
    <row r="2990" spans="6:6" hidden="1" x14ac:dyDescent="0.2">
      <c r="F2990" s="11"/>
    </row>
    <row r="2991" spans="6:6" hidden="1" x14ac:dyDescent="0.2">
      <c r="F2991" s="11"/>
    </row>
    <row r="2992" spans="6:6" hidden="1" x14ac:dyDescent="0.2">
      <c r="F2992" s="11"/>
    </row>
    <row r="2993" spans="6:6" hidden="1" x14ac:dyDescent="0.2">
      <c r="F2993" s="11"/>
    </row>
    <row r="2994" spans="6:6" hidden="1" x14ac:dyDescent="0.2">
      <c r="F2994" s="11"/>
    </row>
    <row r="2995" spans="6:6" hidden="1" x14ac:dyDescent="0.2">
      <c r="F2995" s="11"/>
    </row>
    <row r="2996" spans="6:6" hidden="1" x14ac:dyDescent="0.2">
      <c r="F2996" s="11"/>
    </row>
    <row r="2997" spans="6:6" hidden="1" x14ac:dyDescent="0.2">
      <c r="F2997" s="11"/>
    </row>
    <row r="2998" spans="6:6" hidden="1" x14ac:dyDescent="0.2">
      <c r="F2998" s="11"/>
    </row>
    <row r="2999" spans="6:6" hidden="1" x14ac:dyDescent="0.2">
      <c r="F2999" s="11"/>
    </row>
    <row r="3000" spans="6:6" hidden="1" x14ac:dyDescent="0.2">
      <c r="F3000" s="11"/>
    </row>
    <row r="3001" spans="6:6" hidden="1" x14ac:dyDescent="0.2">
      <c r="F3001" s="11"/>
    </row>
    <row r="3002" spans="6:6" hidden="1" x14ac:dyDescent="0.2">
      <c r="F3002" s="11"/>
    </row>
    <row r="3003" spans="6:6" hidden="1" x14ac:dyDescent="0.2">
      <c r="F3003" s="11"/>
    </row>
    <row r="3004" spans="6:6" hidden="1" x14ac:dyDescent="0.2">
      <c r="F3004" s="11"/>
    </row>
    <row r="3005" spans="6:6" hidden="1" x14ac:dyDescent="0.2">
      <c r="F3005" s="11"/>
    </row>
    <row r="3006" spans="6:6" hidden="1" x14ac:dyDescent="0.2">
      <c r="F3006" s="11"/>
    </row>
    <row r="3007" spans="6:6" hidden="1" x14ac:dyDescent="0.2">
      <c r="F3007" s="11"/>
    </row>
    <row r="3008" spans="6:6" hidden="1" x14ac:dyDescent="0.2">
      <c r="F3008" s="11"/>
    </row>
    <row r="3009" spans="6:6" hidden="1" x14ac:dyDescent="0.2">
      <c r="F3009" s="11"/>
    </row>
    <row r="3010" spans="6:6" hidden="1" x14ac:dyDescent="0.2">
      <c r="F3010" s="11"/>
    </row>
    <row r="3011" spans="6:6" hidden="1" x14ac:dyDescent="0.2">
      <c r="F3011" s="11"/>
    </row>
    <row r="3012" spans="6:6" hidden="1" x14ac:dyDescent="0.2">
      <c r="F3012" s="11"/>
    </row>
    <row r="3013" spans="6:6" hidden="1" x14ac:dyDescent="0.2">
      <c r="F3013" s="11"/>
    </row>
    <row r="3014" spans="6:6" hidden="1" x14ac:dyDescent="0.2">
      <c r="F3014" s="11"/>
    </row>
    <row r="3015" spans="6:6" hidden="1" x14ac:dyDescent="0.2">
      <c r="F3015" s="11"/>
    </row>
    <row r="3016" spans="6:6" hidden="1" x14ac:dyDescent="0.2">
      <c r="F3016" s="11"/>
    </row>
    <row r="3017" spans="6:6" hidden="1" x14ac:dyDescent="0.2">
      <c r="F3017" s="11"/>
    </row>
    <row r="3018" spans="6:6" hidden="1" x14ac:dyDescent="0.2">
      <c r="F3018" s="11"/>
    </row>
    <row r="3019" spans="6:6" hidden="1" x14ac:dyDescent="0.2">
      <c r="F3019" s="11"/>
    </row>
    <row r="3020" spans="6:6" hidden="1" x14ac:dyDescent="0.2">
      <c r="F3020" s="11"/>
    </row>
    <row r="3021" spans="6:6" hidden="1" x14ac:dyDescent="0.2">
      <c r="F3021" s="11"/>
    </row>
    <row r="3022" spans="6:6" hidden="1" x14ac:dyDescent="0.2">
      <c r="F3022" s="11"/>
    </row>
    <row r="3023" spans="6:6" hidden="1" x14ac:dyDescent="0.2">
      <c r="F3023" s="11"/>
    </row>
    <row r="3024" spans="6:6" hidden="1" x14ac:dyDescent="0.2">
      <c r="F3024" s="11"/>
    </row>
    <row r="3025" spans="6:6" hidden="1" x14ac:dyDescent="0.2">
      <c r="F3025" s="11"/>
    </row>
    <row r="3026" spans="6:6" hidden="1" x14ac:dyDescent="0.2">
      <c r="F3026" s="11"/>
    </row>
    <row r="3027" spans="6:6" hidden="1" x14ac:dyDescent="0.2">
      <c r="F3027" s="11"/>
    </row>
    <row r="3028" spans="6:6" hidden="1" x14ac:dyDescent="0.2">
      <c r="F3028" s="11"/>
    </row>
    <row r="3029" spans="6:6" hidden="1" x14ac:dyDescent="0.2">
      <c r="F3029" s="11"/>
    </row>
    <row r="3030" spans="6:6" hidden="1" x14ac:dyDescent="0.2">
      <c r="F3030" s="11"/>
    </row>
    <row r="3031" spans="6:6" hidden="1" x14ac:dyDescent="0.2">
      <c r="F3031" s="11"/>
    </row>
    <row r="3032" spans="6:6" hidden="1" x14ac:dyDescent="0.2">
      <c r="F3032" s="11"/>
    </row>
    <row r="3033" spans="6:6" hidden="1" x14ac:dyDescent="0.2">
      <c r="F3033" s="11"/>
    </row>
    <row r="3034" spans="6:6" hidden="1" x14ac:dyDescent="0.2">
      <c r="F3034" s="11"/>
    </row>
    <row r="3035" spans="6:6" hidden="1" x14ac:dyDescent="0.2">
      <c r="F3035" s="11"/>
    </row>
    <row r="3036" spans="6:6" hidden="1" x14ac:dyDescent="0.2">
      <c r="F3036" s="11"/>
    </row>
    <row r="3037" spans="6:6" hidden="1" x14ac:dyDescent="0.2">
      <c r="F3037" s="11"/>
    </row>
    <row r="3038" spans="6:6" hidden="1" x14ac:dyDescent="0.2">
      <c r="F3038" s="11"/>
    </row>
    <row r="3039" spans="6:6" hidden="1" x14ac:dyDescent="0.2">
      <c r="F3039" s="11"/>
    </row>
    <row r="3040" spans="6:6" hidden="1" x14ac:dyDescent="0.2">
      <c r="F3040" s="11"/>
    </row>
    <row r="3041" spans="6:6" hidden="1" x14ac:dyDescent="0.2">
      <c r="F3041" s="11"/>
    </row>
    <row r="3042" spans="6:6" hidden="1" x14ac:dyDescent="0.2">
      <c r="F3042" s="11"/>
    </row>
    <row r="3043" spans="6:6" hidden="1" x14ac:dyDescent="0.2">
      <c r="F3043" s="11"/>
    </row>
    <row r="3044" spans="6:6" hidden="1" x14ac:dyDescent="0.2">
      <c r="F3044" s="11"/>
    </row>
    <row r="3045" spans="6:6" hidden="1" x14ac:dyDescent="0.2">
      <c r="F3045" s="11"/>
    </row>
    <row r="3046" spans="6:6" hidden="1" x14ac:dyDescent="0.2">
      <c r="F3046" s="11"/>
    </row>
    <row r="3047" spans="6:6" hidden="1" x14ac:dyDescent="0.2">
      <c r="F3047" s="11"/>
    </row>
    <row r="3048" spans="6:6" hidden="1" x14ac:dyDescent="0.2">
      <c r="F3048" s="11"/>
    </row>
    <row r="3049" spans="6:6" hidden="1" x14ac:dyDescent="0.2">
      <c r="F3049" s="11"/>
    </row>
    <row r="3050" spans="6:6" hidden="1" x14ac:dyDescent="0.2">
      <c r="F3050" s="11"/>
    </row>
    <row r="3051" spans="6:6" hidden="1" x14ac:dyDescent="0.2">
      <c r="F3051" s="11"/>
    </row>
    <row r="3052" spans="6:6" hidden="1" x14ac:dyDescent="0.2">
      <c r="F3052" s="11"/>
    </row>
    <row r="3053" spans="6:6" hidden="1" x14ac:dyDescent="0.2">
      <c r="F3053" s="11"/>
    </row>
    <row r="3054" spans="6:6" hidden="1" x14ac:dyDescent="0.2">
      <c r="F3054" s="11"/>
    </row>
    <row r="3055" spans="6:6" hidden="1" x14ac:dyDescent="0.2">
      <c r="F3055" s="11"/>
    </row>
    <row r="3056" spans="6:6" hidden="1" x14ac:dyDescent="0.2">
      <c r="F3056" s="11"/>
    </row>
    <row r="3057" spans="6:6" hidden="1" x14ac:dyDescent="0.2">
      <c r="F3057" s="11"/>
    </row>
    <row r="3058" spans="6:6" hidden="1" x14ac:dyDescent="0.2">
      <c r="F3058" s="11"/>
    </row>
    <row r="3059" spans="6:6" hidden="1" x14ac:dyDescent="0.2">
      <c r="F3059" s="11"/>
    </row>
    <row r="3060" spans="6:6" hidden="1" x14ac:dyDescent="0.2">
      <c r="F3060" s="11"/>
    </row>
    <row r="3061" spans="6:6" hidden="1" x14ac:dyDescent="0.2">
      <c r="F3061" s="11"/>
    </row>
    <row r="3062" spans="6:6" hidden="1" x14ac:dyDescent="0.2">
      <c r="F3062" s="11"/>
    </row>
    <row r="3063" spans="6:6" hidden="1" x14ac:dyDescent="0.2">
      <c r="F3063" s="11"/>
    </row>
    <row r="3064" spans="6:6" hidden="1" x14ac:dyDescent="0.2">
      <c r="F3064" s="11"/>
    </row>
    <row r="3065" spans="6:6" hidden="1" x14ac:dyDescent="0.2">
      <c r="F3065" s="11"/>
    </row>
    <row r="3066" spans="6:6" hidden="1" x14ac:dyDescent="0.2">
      <c r="F3066" s="11"/>
    </row>
    <row r="3067" spans="6:6" hidden="1" x14ac:dyDescent="0.2">
      <c r="F3067" s="11"/>
    </row>
    <row r="3068" spans="6:6" hidden="1" x14ac:dyDescent="0.2">
      <c r="F3068" s="11"/>
    </row>
    <row r="3069" spans="6:6" hidden="1" x14ac:dyDescent="0.2">
      <c r="F3069" s="11"/>
    </row>
    <row r="3070" spans="6:6" hidden="1" x14ac:dyDescent="0.2">
      <c r="F3070" s="11"/>
    </row>
    <row r="3071" spans="6:6" hidden="1" x14ac:dyDescent="0.2">
      <c r="F3071" s="11"/>
    </row>
    <row r="3072" spans="6:6" hidden="1" x14ac:dyDescent="0.2">
      <c r="F3072" s="11"/>
    </row>
    <row r="3073" spans="6:6" hidden="1" x14ac:dyDescent="0.2">
      <c r="F3073" s="11"/>
    </row>
    <row r="3074" spans="6:6" hidden="1" x14ac:dyDescent="0.2">
      <c r="F3074" s="11"/>
    </row>
    <row r="3075" spans="6:6" hidden="1" x14ac:dyDescent="0.2">
      <c r="F3075" s="11"/>
    </row>
    <row r="3076" spans="6:6" hidden="1" x14ac:dyDescent="0.2">
      <c r="F3076" s="11"/>
    </row>
    <row r="3077" spans="6:6" hidden="1" x14ac:dyDescent="0.2">
      <c r="F3077" s="11"/>
    </row>
    <row r="3078" spans="6:6" hidden="1" x14ac:dyDescent="0.2">
      <c r="F3078" s="11"/>
    </row>
    <row r="3079" spans="6:6" hidden="1" x14ac:dyDescent="0.2">
      <c r="F3079" s="11"/>
    </row>
    <row r="3080" spans="6:6" hidden="1" x14ac:dyDescent="0.2">
      <c r="F3080" s="11"/>
    </row>
    <row r="3081" spans="6:6" hidden="1" x14ac:dyDescent="0.2">
      <c r="F3081" s="11"/>
    </row>
    <row r="3082" spans="6:6" hidden="1" x14ac:dyDescent="0.2">
      <c r="F3082" s="11"/>
    </row>
    <row r="3083" spans="6:6" hidden="1" x14ac:dyDescent="0.2">
      <c r="F3083" s="11"/>
    </row>
    <row r="3084" spans="6:6" hidden="1" x14ac:dyDescent="0.2">
      <c r="F3084" s="11"/>
    </row>
    <row r="3085" spans="6:6" hidden="1" x14ac:dyDescent="0.2">
      <c r="F3085" s="11"/>
    </row>
    <row r="3086" spans="6:6" hidden="1" x14ac:dyDescent="0.2">
      <c r="F3086" s="11"/>
    </row>
    <row r="3087" spans="6:6" hidden="1" x14ac:dyDescent="0.2">
      <c r="F3087" s="11"/>
    </row>
    <row r="3088" spans="6:6" hidden="1" x14ac:dyDescent="0.2">
      <c r="F3088" s="11"/>
    </row>
    <row r="3089" spans="6:6" hidden="1" x14ac:dyDescent="0.2">
      <c r="F3089" s="11"/>
    </row>
    <row r="3090" spans="6:6" hidden="1" x14ac:dyDescent="0.2">
      <c r="F3090" s="11"/>
    </row>
    <row r="3091" spans="6:6" hidden="1" x14ac:dyDescent="0.2">
      <c r="F3091" s="11"/>
    </row>
    <row r="3092" spans="6:6" hidden="1" x14ac:dyDescent="0.2">
      <c r="F3092" s="11"/>
    </row>
    <row r="3093" spans="6:6" hidden="1" x14ac:dyDescent="0.2">
      <c r="F3093" s="11"/>
    </row>
    <row r="3094" spans="6:6" hidden="1" x14ac:dyDescent="0.2">
      <c r="F3094" s="11"/>
    </row>
    <row r="3095" spans="6:6" hidden="1" x14ac:dyDescent="0.2">
      <c r="F3095" s="11"/>
    </row>
    <row r="3096" spans="6:6" hidden="1" x14ac:dyDescent="0.2">
      <c r="F3096" s="11"/>
    </row>
    <row r="3097" spans="6:6" hidden="1" x14ac:dyDescent="0.2">
      <c r="F3097" s="11"/>
    </row>
    <row r="3098" spans="6:6" hidden="1" x14ac:dyDescent="0.2">
      <c r="F3098" s="11"/>
    </row>
    <row r="3099" spans="6:6" hidden="1" x14ac:dyDescent="0.2">
      <c r="F3099" s="11"/>
    </row>
    <row r="3100" spans="6:6" hidden="1" x14ac:dyDescent="0.2">
      <c r="F3100" s="11"/>
    </row>
    <row r="3101" spans="6:6" hidden="1" x14ac:dyDescent="0.2">
      <c r="F3101" s="11"/>
    </row>
    <row r="3102" spans="6:6" hidden="1" x14ac:dyDescent="0.2">
      <c r="F3102" s="11"/>
    </row>
    <row r="3103" spans="6:6" hidden="1" x14ac:dyDescent="0.2">
      <c r="F3103" s="11"/>
    </row>
    <row r="3104" spans="6:6" hidden="1" x14ac:dyDescent="0.2">
      <c r="F3104" s="11"/>
    </row>
    <row r="3105" spans="6:6" hidden="1" x14ac:dyDescent="0.2">
      <c r="F3105" s="11"/>
    </row>
    <row r="3106" spans="6:6" hidden="1" x14ac:dyDescent="0.2">
      <c r="F3106" s="11"/>
    </row>
    <row r="3107" spans="6:6" hidden="1" x14ac:dyDescent="0.2">
      <c r="F3107" s="11"/>
    </row>
    <row r="3108" spans="6:6" hidden="1" x14ac:dyDescent="0.2">
      <c r="F3108" s="11"/>
    </row>
    <row r="3109" spans="6:6" hidden="1" x14ac:dyDescent="0.2">
      <c r="F3109" s="11"/>
    </row>
    <row r="3110" spans="6:6" hidden="1" x14ac:dyDescent="0.2">
      <c r="F3110" s="11"/>
    </row>
    <row r="3111" spans="6:6" hidden="1" x14ac:dyDescent="0.2">
      <c r="F3111" s="11"/>
    </row>
    <row r="3112" spans="6:6" hidden="1" x14ac:dyDescent="0.2">
      <c r="F3112" s="11"/>
    </row>
    <row r="3113" spans="6:6" hidden="1" x14ac:dyDescent="0.2">
      <c r="F3113" s="11"/>
    </row>
    <row r="3114" spans="6:6" hidden="1" x14ac:dyDescent="0.2">
      <c r="F3114" s="11"/>
    </row>
    <row r="3115" spans="6:6" hidden="1" x14ac:dyDescent="0.2">
      <c r="F3115" s="11"/>
    </row>
    <row r="3116" spans="6:6" hidden="1" x14ac:dyDescent="0.2">
      <c r="F3116" s="11"/>
    </row>
    <row r="3117" spans="6:6" hidden="1" x14ac:dyDescent="0.2">
      <c r="F3117" s="11"/>
    </row>
    <row r="3118" spans="6:6" hidden="1" x14ac:dyDescent="0.2">
      <c r="F3118" s="11"/>
    </row>
    <row r="3119" spans="6:6" hidden="1" x14ac:dyDescent="0.2">
      <c r="F3119" s="11"/>
    </row>
    <row r="3120" spans="6:6" hidden="1" x14ac:dyDescent="0.2">
      <c r="F3120" s="11"/>
    </row>
    <row r="3121" spans="6:6" hidden="1" x14ac:dyDescent="0.2">
      <c r="F3121" s="11"/>
    </row>
    <row r="3122" spans="6:6" hidden="1" x14ac:dyDescent="0.2">
      <c r="F3122" s="11"/>
    </row>
    <row r="3123" spans="6:6" hidden="1" x14ac:dyDescent="0.2">
      <c r="F3123" s="11"/>
    </row>
    <row r="3124" spans="6:6" hidden="1" x14ac:dyDescent="0.2">
      <c r="F3124" s="11"/>
    </row>
    <row r="3125" spans="6:6" hidden="1" x14ac:dyDescent="0.2">
      <c r="F3125" s="11"/>
    </row>
    <row r="3126" spans="6:6" hidden="1" x14ac:dyDescent="0.2">
      <c r="F3126" s="11"/>
    </row>
    <row r="3127" spans="6:6" hidden="1" x14ac:dyDescent="0.2">
      <c r="F3127" s="11"/>
    </row>
    <row r="3128" spans="6:6" hidden="1" x14ac:dyDescent="0.2">
      <c r="F3128" s="11"/>
    </row>
    <row r="3129" spans="6:6" hidden="1" x14ac:dyDescent="0.2">
      <c r="F3129" s="11"/>
    </row>
    <row r="3130" spans="6:6" hidden="1" x14ac:dyDescent="0.2">
      <c r="F3130" s="11"/>
    </row>
    <row r="3131" spans="6:6" hidden="1" x14ac:dyDescent="0.2">
      <c r="F3131" s="11"/>
    </row>
    <row r="3132" spans="6:6" hidden="1" x14ac:dyDescent="0.2">
      <c r="F3132" s="11"/>
    </row>
    <row r="3133" spans="6:6" hidden="1" x14ac:dyDescent="0.2">
      <c r="F3133" s="11"/>
    </row>
    <row r="3134" spans="6:6" hidden="1" x14ac:dyDescent="0.2">
      <c r="F3134" s="11"/>
    </row>
    <row r="3135" spans="6:6" hidden="1" x14ac:dyDescent="0.2">
      <c r="F3135" s="11"/>
    </row>
    <row r="3136" spans="6:6" hidden="1" x14ac:dyDescent="0.2">
      <c r="F3136" s="11"/>
    </row>
    <row r="3137" spans="6:6" hidden="1" x14ac:dyDescent="0.2">
      <c r="F3137" s="11"/>
    </row>
    <row r="3138" spans="6:6" hidden="1" x14ac:dyDescent="0.2">
      <c r="F3138" s="11"/>
    </row>
    <row r="3139" spans="6:6" hidden="1" x14ac:dyDescent="0.2">
      <c r="F3139" s="11"/>
    </row>
    <row r="3140" spans="6:6" hidden="1" x14ac:dyDescent="0.2">
      <c r="F3140" s="11"/>
    </row>
    <row r="3141" spans="6:6" hidden="1" x14ac:dyDescent="0.2">
      <c r="F3141" s="11"/>
    </row>
    <row r="3142" spans="6:6" hidden="1" x14ac:dyDescent="0.2">
      <c r="F3142" s="11"/>
    </row>
    <row r="3143" spans="6:6" hidden="1" x14ac:dyDescent="0.2">
      <c r="F3143" s="11"/>
    </row>
    <row r="3144" spans="6:6" hidden="1" x14ac:dyDescent="0.2">
      <c r="F3144" s="11"/>
    </row>
    <row r="3145" spans="6:6" hidden="1" x14ac:dyDescent="0.2">
      <c r="F3145" s="11"/>
    </row>
    <row r="3146" spans="6:6" hidden="1" x14ac:dyDescent="0.2">
      <c r="F3146" s="11"/>
    </row>
    <row r="3147" spans="6:6" hidden="1" x14ac:dyDescent="0.2">
      <c r="F3147" s="11"/>
    </row>
    <row r="3148" spans="6:6" hidden="1" x14ac:dyDescent="0.2">
      <c r="F3148" s="11"/>
    </row>
    <row r="3149" spans="6:6" hidden="1" x14ac:dyDescent="0.2">
      <c r="F3149" s="11"/>
    </row>
    <row r="3150" spans="6:6" hidden="1" x14ac:dyDescent="0.2">
      <c r="F3150" s="11"/>
    </row>
    <row r="3151" spans="6:6" hidden="1" x14ac:dyDescent="0.2">
      <c r="F3151" s="11"/>
    </row>
    <row r="3152" spans="6:6" hidden="1" x14ac:dyDescent="0.2">
      <c r="F3152" s="11"/>
    </row>
    <row r="3153" spans="6:6" hidden="1" x14ac:dyDescent="0.2">
      <c r="F3153" s="11"/>
    </row>
    <row r="3154" spans="6:6" hidden="1" x14ac:dyDescent="0.2">
      <c r="F3154" s="11"/>
    </row>
    <row r="3155" spans="6:6" hidden="1" x14ac:dyDescent="0.2">
      <c r="F3155" s="11"/>
    </row>
    <row r="3156" spans="6:6" hidden="1" x14ac:dyDescent="0.2">
      <c r="F3156" s="11"/>
    </row>
    <row r="3157" spans="6:6" hidden="1" x14ac:dyDescent="0.2">
      <c r="F3157" s="11"/>
    </row>
    <row r="3158" spans="6:6" hidden="1" x14ac:dyDescent="0.2">
      <c r="F3158" s="11"/>
    </row>
    <row r="3159" spans="6:6" hidden="1" x14ac:dyDescent="0.2">
      <c r="F3159" s="11"/>
    </row>
    <row r="3160" spans="6:6" hidden="1" x14ac:dyDescent="0.2">
      <c r="F3160" s="11"/>
    </row>
    <row r="3161" spans="6:6" hidden="1" x14ac:dyDescent="0.2">
      <c r="F3161" s="11"/>
    </row>
    <row r="3162" spans="6:6" hidden="1" x14ac:dyDescent="0.2">
      <c r="F3162" s="11"/>
    </row>
    <row r="3163" spans="6:6" hidden="1" x14ac:dyDescent="0.2">
      <c r="F3163" s="11"/>
    </row>
    <row r="3164" spans="6:6" hidden="1" x14ac:dyDescent="0.2">
      <c r="F3164" s="11"/>
    </row>
    <row r="3165" spans="6:6" hidden="1" x14ac:dyDescent="0.2">
      <c r="F3165" s="11"/>
    </row>
    <row r="3166" spans="6:6" hidden="1" x14ac:dyDescent="0.2">
      <c r="F3166" s="11"/>
    </row>
    <row r="3167" spans="6:6" hidden="1" x14ac:dyDescent="0.2">
      <c r="F3167" s="11"/>
    </row>
    <row r="3168" spans="6:6" hidden="1" x14ac:dyDescent="0.2">
      <c r="F3168" s="11"/>
    </row>
    <row r="3169" spans="6:6" hidden="1" x14ac:dyDescent="0.2">
      <c r="F3169" s="11"/>
    </row>
    <row r="3170" spans="6:6" hidden="1" x14ac:dyDescent="0.2">
      <c r="F3170" s="11"/>
    </row>
    <row r="3171" spans="6:6" hidden="1" x14ac:dyDescent="0.2">
      <c r="F3171" s="11"/>
    </row>
    <row r="3172" spans="6:6" hidden="1" x14ac:dyDescent="0.2">
      <c r="F3172" s="11"/>
    </row>
    <row r="3173" spans="6:6" hidden="1" x14ac:dyDescent="0.2">
      <c r="F3173" s="11"/>
    </row>
    <row r="3174" spans="6:6" hidden="1" x14ac:dyDescent="0.2">
      <c r="F3174" s="11"/>
    </row>
    <row r="3175" spans="6:6" hidden="1" x14ac:dyDescent="0.2">
      <c r="F3175" s="11"/>
    </row>
    <row r="3176" spans="6:6" hidden="1" x14ac:dyDescent="0.2">
      <c r="F3176" s="11"/>
    </row>
    <row r="3177" spans="6:6" hidden="1" x14ac:dyDescent="0.2">
      <c r="F3177" s="11"/>
    </row>
    <row r="3178" spans="6:6" hidden="1" x14ac:dyDescent="0.2">
      <c r="F3178" s="11"/>
    </row>
    <row r="3179" spans="6:6" hidden="1" x14ac:dyDescent="0.2">
      <c r="F3179" s="11"/>
    </row>
    <row r="3180" spans="6:6" hidden="1" x14ac:dyDescent="0.2">
      <c r="F3180" s="11"/>
    </row>
    <row r="3181" spans="6:6" hidden="1" x14ac:dyDescent="0.2">
      <c r="F3181" s="11"/>
    </row>
    <row r="3182" spans="6:6" hidden="1" x14ac:dyDescent="0.2">
      <c r="F3182" s="11"/>
    </row>
    <row r="3183" spans="6:6" hidden="1" x14ac:dyDescent="0.2">
      <c r="F3183" s="11"/>
    </row>
    <row r="3184" spans="6:6" hidden="1" x14ac:dyDescent="0.2">
      <c r="F3184" s="11"/>
    </row>
    <row r="3185" spans="6:6" hidden="1" x14ac:dyDescent="0.2">
      <c r="F3185" s="11"/>
    </row>
    <row r="3186" spans="6:6" hidden="1" x14ac:dyDescent="0.2">
      <c r="F3186" s="11"/>
    </row>
    <row r="3187" spans="6:6" hidden="1" x14ac:dyDescent="0.2">
      <c r="F3187" s="11"/>
    </row>
    <row r="3188" spans="6:6" hidden="1" x14ac:dyDescent="0.2">
      <c r="F3188" s="11"/>
    </row>
    <row r="3189" spans="6:6" hidden="1" x14ac:dyDescent="0.2">
      <c r="F3189" s="11"/>
    </row>
    <row r="3190" spans="6:6" hidden="1" x14ac:dyDescent="0.2">
      <c r="F3190" s="11"/>
    </row>
    <row r="3191" spans="6:6" hidden="1" x14ac:dyDescent="0.2">
      <c r="F3191" s="11"/>
    </row>
    <row r="3192" spans="6:6" hidden="1" x14ac:dyDescent="0.2">
      <c r="F3192" s="11"/>
    </row>
    <row r="3193" spans="6:6" hidden="1" x14ac:dyDescent="0.2">
      <c r="F3193" s="11"/>
    </row>
    <row r="3194" spans="6:6" hidden="1" x14ac:dyDescent="0.2">
      <c r="F3194" s="11"/>
    </row>
    <row r="3195" spans="6:6" hidden="1" x14ac:dyDescent="0.2">
      <c r="F3195" s="11"/>
    </row>
    <row r="3196" spans="6:6" hidden="1" x14ac:dyDescent="0.2">
      <c r="F3196" s="11"/>
    </row>
    <row r="3197" spans="6:6" hidden="1" x14ac:dyDescent="0.2">
      <c r="F3197" s="11"/>
    </row>
    <row r="3198" spans="6:6" hidden="1" x14ac:dyDescent="0.2">
      <c r="F3198" s="11"/>
    </row>
    <row r="3199" spans="6:6" hidden="1" x14ac:dyDescent="0.2">
      <c r="F3199" s="11"/>
    </row>
    <row r="3200" spans="6:6" hidden="1" x14ac:dyDescent="0.2">
      <c r="F3200" s="11"/>
    </row>
    <row r="3201" spans="6:6" hidden="1" x14ac:dyDescent="0.2">
      <c r="F3201" s="11"/>
    </row>
    <row r="3202" spans="6:6" hidden="1" x14ac:dyDescent="0.2">
      <c r="F3202" s="11"/>
    </row>
    <row r="3203" spans="6:6" hidden="1" x14ac:dyDescent="0.2">
      <c r="F3203" s="11"/>
    </row>
    <row r="3204" spans="6:6" hidden="1" x14ac:dyDescent="0.2">
      <c r="F3204" s="11"/>
    </row>
    <row r="3205" spans="6:6" hidden="1" x14ac:dyDescent="0.2">
      <c r="F3205" s="11"/>
    </row>
    <row r="3206" spans="6:6" hidden="1" x14ac:dyDescent="0.2">
      <c r="F3206" s="11"/>
    </row>
    <row r="3207" spans="6:6" hidden="1" x14ac:dyDescent="0.2">
      <c r="F3207" s="11"/>
    </row>
    <row r="3208" spans="6:6" hidden="1" x14ac:dyDescent="0.2">
      <c r="F3208" s="11"/>
    </row>
    <row r="3209" spans="6:6" hidden="1" x14ac:dyDescent="0.2">
      <c r="F3209" s="11"/>
    </row>
    <row r="3210" spans="6:6" hidden="1" x14ac:dyDescent="0.2">
      <c r="F3210" s="11"/>
    </row>
    <row r="3211" spans="6:6" hidden="1" x14ac:dyDescent="0.2">
      <c r="F3211" s="11"/>
    </row>
    <row r="3212" spans="6:6" hidden="1" x14ac:dyDescent="0.2">
      <c r="F3212" s="11"/>
    </row>
    <row r="3213" spans="6:6" hidden="1" x14ac:dyDescent="0.2">
      <c r="F3213" s="11"/>
    </row>
    <row r="3214" spans="6:6" hidden="1" x14ac:dyDescent="0.2">
      <c r="F3214" s="11"/>
    </row>
    <row r="3215" spans="6:6" hidden="1" x14ac:dyDescent="0.2">
      <c r="F3215" s="11"/>
    </row>
    <row r="3216" spans="6:6" hidden="1" x14ac:dyDescent="0.2">
      <c r="F3216" s="11"/>
    </row>
    <row r="3217" spans="6:6" hidden="1" x14ac:dyDescent="0.2">
      <c r="F3217" s="11"/>
    </row>
    <row r="3218" spans="6:6" hidden="1" x14ac:dyDescent="0.2">
      <c r="F3218" s="11"/>
    </row>
    <row r="3219" spans="6:6" hidden="1" x14ac:dyDescent="0.2">
      <c r="F3219" s="11"/>
    </row>
    <row r="3220" spans="6:6" hidden="1" x14ac:dyDescent="0.2">
      <c r="F3220" s="11"/>
    </row>
    <row r="3221" spans="6:6" hidden="1" x14ac:dyDescent="0.2">
      <c r="F3221" s="11"/>
    </row>
    <row r="3222" spans="6:6" hidden="1" x14ac:dyDescent="0.2">
      <c r="F3222" s="11"/>
    </row>
    <row r="3223" spans="6:6" hidden="1" x14ac:dyDescent="0.2">
      <c r="F3223" s="11"/>
    </row>
    <row r="3224" spans="6:6" hidden="1" x14ac:dyDescent="0.2">
      <c r="F3224" s="11"/>
    </row>
    <row r="3225" spans="6:6" hidden="1" x14ac:dyDescent="0.2">
      <c r="F3225" s="11"/>
    </row>
    <row r="3226" spans="6:6" hidden="1" x14ac:dyDescent="0.2">
      <c r="F3226" s="11"/>
    </row>
    <row r="3227" spans="6:6" hidden="1" x14ac:dyDescent="0.2">
      <c r="F3227" s="11"/>
    </row>
    <row r="3228" spans="6:6" hidden="1" x14ac:dyDescent="0.2">
      <c r="F3228" s="11"/>
    </row>
    <row r="3229" spans="6:6" hidden="1" x14ac:dyDescent="0.2">
      <c r="F3229" s="11"/>
    </row>
    <row r="3230" spans="6:6" hidden="1" x14ac:dyDescent="0.2">
      <c r="F3230" s="11"/>
    </row>
    <row r="3231" spans="6:6" hidden="1" x14ac:dyDescent="0.2">
      <c r="F3231" s="11"/>
    </row>
    <row r="3232" spans="6:6" hidden="1" x14ac:dyDescent="0.2">
      <c r="F3232" s="11"/>
    </row>
    <row r="3233" spans="6:6" hidden="1" x14ac:dyDescent="0.2">
      <c r="F3233" s="11"/>
    </row>
    <row r="3234" spans="6:6" hidden="1" x14ac:dyDescent="0.2">
      <c r="F3234" s="11"/>
    </row>
    <row r="3235" spans="6:6" hidden="1" x14ac:dyDescent="0.2">
      <c r="F3235" s="11"/>
    </row>
    <row r="3236" spans="6:6" hidden="1" x14ac:dyDescent="0.2">
      <c r="F3236" s="11"/>
    </row>
    <row r="3237" spans="6:6" hidden="1" x14ac:dyDescent="0.2">
      <c r="F3237" s="11"/>
    </row>
    <row r="3238" spans="6:6" hidden="1" x14ac:dyDescent="0.2">
      <c r="F3238" s="11"/>
    </row>
    <row r="3239" spans="6:6" hidden="1" x14ac:dyDescent="0.2">
      <c r="F3239" s="11"/>
    </row>
    <row r="3240" spans="6:6" hidden="1" x14ac:dyDescent="0.2">
      <c r="F3240" s="11"/>
    </row>
    <row r="3241" spans="6:6" hidden="1" x14ac:dyDescent="0.2">
      <c r="F3241" s="11"/>
    </row>
    <row r="3242" spans="6:6" hidden="1" x14ac:dyDescent="0.2">
      <c r="F3242" s="11"/>
    </row>
    <row r="3243" spans="6:6" hidden="1" x14ac:dyDescent="0.2">
      <c r="F3243" s="11"/>
    </row>
    <row r="3244" spans="6:6" hidden="1" x14ac:dyDescent="0.2">
      <c r="F3244" s="11"/>
    </row>
    <row r="3245" spans="6:6" hidden="1" x14ac:dyDescent="0.2">
      <c r="F3245" s="11"/>
    </row>
    <row r="3246" spans="6:6" hidden="1" x14ac:dyDescent="0.2">
      <c r="F3246" s="11"/>
    </row>
    <row r="3247" spans="6:6" hidden="1" x14ac:dyDescent="0.2">
      <c r="F3247" s="11"/>
    </row>
    <row r="3248" spans="6:6" hidden="1" x14ac:dyDescent="0.2">
      <c r="F3248" s="11"/>
    </row>
    <row r="3249" spans="6:6" hidden="1" x14ac:dyDescent="0.2">
      <c r="F3249" s="11"/>
    </row>
    <row r="3250" spans="6:6" hidden="1" x14ac:dyDescent="0.2">
      <c r="F3250" s="11"/>
    </row>
    <row r="3251" spans="6:6" hidden="1" x14ac:dyDescent="0.2">
      <c r="F3251" s="11"/>
    </row>
    <row r="3252" spans="6:6" hidden="1" x14ac:dyDescent="0.2">
      <c r="F3252" s="11"/>
    </row>
    <row r="3253" spans="6:6" hidden="1" x14ac:dyDescent="0.2">
      <c r="F3253" s="11"/>
    </row>
    <row r="3254" spans="6:6" hidden="1" x14ac:dyDescent="0.2">
      <c r="F3254" s="11"/>
    </row>
    <row r="3255" spans="6:6" hidden="1" x14ac:dyDescent="0.2">
      <c r="F3255" s="11"/>
    </row>
    <row r="3256" spans="6:6" hidden="1" x14ac:dyDescent="0.2">
      <c r="F3256" s="11"/>
    </row>
    <row r="3257" spans="6:6" hidden="1" x14ac:dyDescent="0.2">
      <c r="F3257" s="11"/>
    </row>
    <row r="3258" spans="6:6" hidden="1" x14ac:dyDescent="0.2">
      <c r="F3258" s="11"/>
    </row>
    <row r="3259" spans="6:6" hidden="1" x14ac:dyDescent="0.2">
      <c r="F3259" s="11"/>
    </row>
    <row r="3260" spans="6:6" hidden="1" x14ac:dyDescent="0.2">
      <c r="F3260" s="11"/>
    </row>
    <row r="3261" spans="6:6" hidden="1" x14ac:dyDescent="0.2">
      <c r="F3261" s="11"/>
    </row>
    <row r="3262" spans="6:6" hidden="1" x14ac:dyDescent="0.2">
      <c r="F3262" s="11"/>
    </row>
    <row r="3263" spans="6:6" hidden="1" x14ac:dyDescent="0.2">
      <c r="F3263" s="11"/>
    </row>
    <row r="3264" spans="6:6" hidden="1" x14ac:dyDescent="0.2">
      <c r="F3264" s="11"/>
    </row>
    <row r="3265" spans="6:6" hidden="1" x14ac:dyDescent="0.2">
      <c r="F3265" s="11"/>
    </row>
    <row r="3266" spans="6:6" hidden="1" x14ac:dyDescent="0.2">
      <c r="F3266" s="11"/>
    </row>
    <row r="3267" spans="6:6" hidden="1" x14ac:dyDescent="0.2">
      <c r="F3267" s="11"/>
    </row>
    <row r="3268" spans="6:6" hidden="1" x14ac:dyDescent="0.2">
      <c r="F3268" s="11"/>
    </row>
    <row r="3269" spans="6:6" hidden="1" x14ac:dyDescent="0.2">
      <c r="F3269" s="11"/>
    </row>
    <row r="3270" spans="6:6" hidden="1" x14ac:dyDescent="0.2">
      <c r="F3270" s="11"/>
    </row>
    <row r="3271" spans="6:6" hidden="1" x14ac:dyDescent="0.2">
      <c r="F3271" s="11"/>
    </row>
    <row r="3272" spans="6:6" hidden="1" x14ac:dyDescent="0.2">
      <c r="F3272" s="11"/>
    </row>
    <row r="3273" spans="6:6" hidden="1" x14ac:dyDescent="0.2">
      <c r="F3273" s="11"/>
    </row>
    <row r="3274" spans="6:6" hidden="1" x14ac:dyDescent="0.2">
      <c r="F3274" s="11"/>
    </row>
    <row r="3275" spans="6:6" hidden="1" x14ac:dyDescent="0.2">
      <c r="F3275" s="11"/>
    </row>
    <row r="3276" spans="6:6" hidden="1" x14ac:dyDescent="0.2">
      <c r="F3276" s="11"/>
    </row>
    <row r="3277" spans="6:6" hidden="1" x14ac:dyDescent="0.2">
      <c r="F3277" s="11"/>
    </row>
    <row r="3278" spans="6:6" hidden="1" x14ac:dyDescent="0.2">
      <c r="F3278" s="11"/>
    </row>
    <row r="3279" spans="6:6" hidden="1" x14ac:dyDescent="0.2">
      <c r="F3279" s="11"/>
    </row>
    <row r="3280" spans="6:6" hidden="1" x14ac:dyDescent="0.2">
      <c r="F3280" s="11"/>
    </row>
    <row r="3281" spans="6:6" hidden="1" x14ac:dyDescent="0.2">
      <c r="F3281" s="11"/>
    </row>
    <row r="3282" spans="6:6" hidden="1" x14ac:dyDescent="0.2">
      <c r="F3282" s="11"/>
    </row>
    <row r="3283" spans="6:6" hidden="1" x14ac:dyDescent="0.2">
      <c r="F3283" s="11"/>
    </row>
    <row r="3284" spans="6:6" hidden="1" x14ac:dyDescent="0.2">
      <c r="F3284" s="11"/>
    </row>
    <row r="3285" spans="6:6" hidden="1" x14ac:dyDescent="0.2">
      <c r="F3285" s="11"/>
    </row>
    <row r="3286" spans="6:6" hidden="1" x14ac:dyDescent="0.2">
      <c r="F3286" s="11"/>
    </row>
    <row r="3287" spans="6:6" hidden="1" x14ac:dyDescent="0.2">
      <c r="F3287" s="11"/>
    </row>
    <row r="3288" spans="6:6" hidden="1" x14ac:dyDescent="0.2">
      <c r="F3288" s="11"/>
    </row>
    <row r="3289" spans="6:6" hidden="1" x14ac:dyDescent="0.2">
      <c r="F3289" s="11"/>
    </row>
    <row r="3290" spans="6:6" hidden="1" x14ac:dyDescent="0.2">
      <c r="F3290" s="11"/>
    </row>
    <row r="3291" spans="6:6" hidden="1" x14ac:dyDescent="0.2">
      <c r="F3291" s="11"/>
    </row>
    <row r="3292" spans="6:6" hidden="1" x14ac:dyDescent="0.2">
      <c r="F3292" s="11"/>
    </row>
    <row r="3293" spans="6:6" hidden="1" x14ac:dyDescent="0.2">
      <c r="F3293" s="11"/>
    </row>
    <row r="3294" spans="6:6" hidden="1" x14ac:dyDescent="0.2">
      <c r="F3294" s="11"/>
    </row>
    <row r="3295" spans="6:6" hidden="1" x14ac:dyDescent="0.2">
      <c r="F3295" s="11"/>
    </row>
    <row r="3296" spans="6:6" hidden="1" x14ac:dyDescent="0.2">
      <c r="F3296" s="11"/>
    </row>
    <row r="3297" spans="6:6" hidden="1" x14ac:dyDescent="0.2">
      <c r="F3297" s="11"/>
    </row>
    <row r="3298" spans="6:6" hidden="1" x14ac:dyDescent="0.2">
      <c r="F3298" s="11"/>
    </row>
    <row r="3299" spans="6:6" hidden="1" x14ac:dyDescent="0.2">
      <c r="F3299" s="11"/>
    </row>
    <row r="3300" spans="6:6" hidden="1" x14ac:dyDescent="0.2">
      <c r="F3300" s="11"/>
    </row>
    <row r="3301" spans="6:6" hidden="1" x14ac:dyDescent="0.2">
      <c r="F3301" s="11"/>
    </row>
    <row r="3302" spans="6:6" hidden="1" x14ac:dyDescent="0.2">
      <c r="F3302" s="11"/>
    </row>
    <row r="3303" spans="6:6" hidden="1" x14ac:dyDescent="0.2">
      <c r="F3303" s="11"/>
    </row>
    <row r="3304" spans="6:6" hidden="1" x14ac:dyDescent="0.2">
      <c r="F3304" s="11"/>
    </row>
    <row r="3305" spans="6:6" hidden="1" x14ac:dyDescent="0.2">
      <c r="F3305" s="11"/>
    </row>
    <row r="3306" spans="6:6" hidden="1" x14ac:dyDescent="0.2">
      <c r="F3306" s="11"/>
    </row>
    <row r="3307" spans="6:6" hidden="1" x14ac:dyDescent="0.2">
      <c r="F3307" s="11"/>
    </row>
    <row r="3308" spans="6:6" hidden="1" x14ac:dyDescent="0.2">
      <c r="F3308" s="11"/>
    </row>
    <row r="3309" spans="6:6" hidden="1" x14ac:dyDescent="0.2">
      <c r="F3309" s="11"/>
    </row>
    <row r="3310" spans="6:6" hidden="1" x14ac:dyDescent="0.2">
      <c r="F3310" s="11"/>
    </row>
    <row r="3311" spans="6:6" hidden="1" x14ac:dyDescent="0.2">
      <c r="F3311" s="11"/>
    </row>
    <row r="3312" spans="6:6" hidden="1" x14ac:dyDescent="0.2">
      <c r="F3312" s="11"/>
    </row>
    <row r="3313" spans="6:6" hidden="1" x14ac:dyDescent="0.2">
      <c r="F3313" s="11"/>
    </row>
    <row r="3314" spans="6:6" hidden="1" x14ac:dyDescent="0.2">
      <c r="F3314" s="11"/>
    </row>
    <row r="3315" spans="6:6" hidden="1" x14ac:dyDescent="0.2">
      <c r="F3315" s="11"/>
    </row>
    <row r="3316" spans="6:6" hidden="1" x14ac:dyDescent="0.2">
      <c r="F3316" s="11"/>
    </row>
    <row r="3317" spans="6:6" hidden="1" x14ac:dyDescent="0.2">
      <c r="F3317" s="11"/>
    </row>
    <row r="3318" spans="6:6" hidden="1" x14ac:dyDescent="0.2">
      <c r="F3318" s="11"/>
    </row>
    <row r="3319" spans="6:6" hidden="1" x14ac:dyDescent="0.2">
      <c r="F3319" s="11"/>
    </row>
    <row r="3320" spans="6:6" hidden="1" x14ac:dyDescent="0.2">
      <c r="F3320" s="11"/>
    </row>
    <row r="3321" spans="6:6" hidden="1" x14ac:dyDescent="0.2">
      <c r="F3321" s="11"/>
    </row>
    <row r="3322" spans="6:6" hidden="1" x14ac:dyDescent="0.2">
      <c r="F3322" s="11"/>
    </row>
    <row r="3323" spans="6:6" hidden="1" x14ac:dyDescent="0.2">
      <c r="F3323" s="11"/>
    </row>
    <row r="3324" spans="6:6" hidden="1" x14ac:dyDescent="0.2">
      <c r="F3324" s="11"/>
    </row>
    <row r="3325" spans="6:6" hidden="1" x14ac:dyDescent="0.2">
      <c r="F3325" s="11"/>
    </row>
    <row r="3326" spans="6:6" hidden="1" x14ac:dyDescent="0.2">
      <c r="F3326" s="11"/>
    </row>
    <row r="3327" spans="6:6" hidden="1" x14ac:dyDescent="0.2">
      <c r="F3327" s="11"/>
    </row>
    <row r="3328" spans="6:6" hidden="1" x14ac:dyDescent="0.2">
      <c r="F3328" s="11"/>
    </row>
    <row r="3329" spans="6:6" hidden="1" x14ac:dyDescent="0.2">
      <c r="F3329" s="11"/>
    </row>
    <row r="3330" spans="6:6" hidden="1" x14ac:dyDescent="0.2">
      <c r="F3330" s="11"/>
    </row>
    <row r="3331" spans="6:6" hidden="1" x14ac:dyDescent="0.2">
      <c r="F3331" s="11"/>
    </row>
    <row r="3332" spans="6:6" hidden="1" x14ac:dyDescent="0.2">
      <c r="F3332" s="11"/>
    </row>
    <row r="3333" spans="6:6" hidden="1" x14ac:dyDescent="0.2">
      <c r="F3333" s="11"/>
    </row>
    <row r="3334" spans="6:6" hidden="1" x14ac:dyDescent="0.2">
      <c r="F3334" s="11"/>
    </row>
    <row r="3335" spans="6:6" hidden="1" x14ac:dyDescent="0.2">
      <c r="F3335" s="11"/>
    </row>
    <row r="3336" spans="6:6" hidden="1" x14ac:dyDescent="0.2">
      <c r="F3336" s="11"/>
    </row>
    <row r="3337" spans="6:6" hidden="1" x14ac:dyDescent="0.2">
      <c r="F3337" s="11"/>
    </row>
    <row r="3338" spans="6:6" hidden="1" x14ac:dyDescent="0.2">
      <c r="F3338" s="11"/>
    </row>
    <row r="3339" spans="6:6" hidden="1" x14ac:dyDescent="0.2">
      <c r="F3339" s="11"/>
    </row>
    <row r="3340" spans="6:6" hidden="1" x14ac:dyDescent="0.2">
      <c r="F3340" s="11"/>
    </row>
    <row r="3341" spans="6:6" hidden="1" x14ac:dyDescent="0.2">
      <c r="F3341" s="11"/>
    </row>
    <row r="3342" spans="6:6" hidden="1" x14ac:dyDescent="0.2">
      <c r="F3342" s="11"/>
    </row>
    <row r="3343" spans="6:6" hidden="1" x14ac:dyDescent="0.2">
      <c r="F3343" s="11"/>
    </row>
    <row r="3344" spans="6:6" hidden="1" x14ac:dyDescent="0.2">
      <c r="F3344" s="11"/>
    </row>
    <row r="3345" spans="6:6" hidden="1" x14ac:dyDescent="0.2">
      <c r="F3345" s="11"/>
    </row>
    <row r="3346" spans="6:6" hidden="1" x14ac:dyDescent="0.2">
      <c r="F3346" s="11"/>
    </row>
    <row r="3347" spans="6:6" hidden="1" x14ac:dyDescent="0.2">
      <c r="F3347" s="11"/>
    </row>
    <row r="3348" spans="6:6" hidden="1" x14ac:dyDescent="0.2">
      <c r="F3348" s="11"/>
    </row>
    <row r="3349" spans="6:6" hidden="1" x14ac:dyDescent="0.2">
      <c r="F3349" s="11"/>
    </row>
    <row r="3350" spans="6:6" hidden="1" x14ac:dyDescent="0.2">
      <c r="F3350" s="11"/>
    </row>
    <row r="3351" spans="6:6" hidden="1" x14ac:dyDescent="0.2">
      <c r="F3351" s="11"/>
    </row>
    <row r="3352" spans="6:6" hidden="1" x14ac:dyDescent="0.2">
      <c r="F3352" s="11"/>
    </row>
    <row r="3353" spans="6:6" hidden="1" x14ac:dyDescent="0.2">
      <c r="F3353" s="11"/>
    </row>
    <row r="3354" spans="6:6" hidden="1" x14ac:dyDescent="0.2">
      <c r="F3354" s="11"/>
    </row>
    <row r="3355" spans="6:6" hidden="1" x14ac:dyDescent="0.2">
      <c r="F3355" s="11"/>
    </row>
    <row r="3356" spans="6:6" hidden="1" x14ac:dyDescent="0.2">
      <c r="F3356" s="11"/>
    </row>
    <row r="3357" spans="6:6" hidden="1" x14ac:dyDescent="0.2">
      <c r="F3357" s="11"/>
    </row>
    <row r="3358" spans="6:6" hidden="1" x14ac:dyDescent="0.2">
      <c r="F3358" s="11"/>
    </row>
    <row r="3359" spans="6:6" hidden="1" x14ac:dyDescent="0.2">
      <c r="F3359" s="11"/>
    </row>
    <row r="3360" spans="6:6" hidden="1" x14ac:dyDescent="0.2">
      <c r="F3360" s="11"/>
    </row>
    <row r="3361" spans="6:6" hidden="1" x14ac:dyDescent="0.2">
      <c r="F3361" s="11"/>
    </row>
    <row r="3362" spans="6:6" hidden="1" x14ac:dyDescent="0.2">
      <c r="F3362" s="11"/>
    </row>
    <row r="3363" spans="6:6" hidden="1" x14ac:dyDescent="0.2">
      <c r="F3363" s="11"/>
    </row>
    <row r="3364" spans="6:6" hidden="1" x14ac:dyDescent="0.2">
      <c r="F3364" s="11"/>
    </row>
    <row r="3365" spans="6:6" hidden="1" x14ac:dyDescent="0.2">
      <c r="F3365" s="11"/>
    </row>
    <row r="3366" spans="6:6" hidden="1" x14ac:dyDescent="0.2">
      <c r="F3366" s="11"/>
    </row>
    <row r="3367" spans="6:6" hidden="1" x14ac:dyDescent="0.2">
      <c r="F3367" s="11"/>
    </row>
    <row r="3368" spans="6:6" hidden="1" x14ac:dyDescent="0.2">
      <c r="F3368" s="11"/>
    </row>
    <row r="3369" spans="6:6" hidden="1" x14ac:dyDescent="0.2">
      <c r="F3369" s="11"/>
    </row>
    <row r="3370" spans="6:6" hidden="1" x14ac:dyDescent="0.2">
      <c r="F3370" s="11"/>
    </row>
    <row r="3371" spans="6:6" hidden="1" x14ac:dyDescent="0.2">
      <c r="F3371" s="11"/>
    </row>
    <row r="3372" spans="6:6" hidden="1" x14ac:dyDescent="0.2">
      <c r="F3372" s="11"/>
    </row>
    <row r="3373" spans="6:6" hidden="1" x14ac:dyDescent="0.2">
      <c r="F3373" s="11"/>
    </row>
    <row r="3374" spans="6:6" hidden="1" x14ac:dyDescent="0.2">
      <c r="F3374" s="11"/>
    </row>
    <row r="3375" spans="6:6" hidden="1" x14ac:dyDescent="0.2">
      <c r="F3375" s="11"/>
    </row>
    <row r="3376" spans="6:6" hidden="1" x14ac:dyDescent="0.2">
      <c r="F3376" s="11"/>
    </row>
    <row r="3377" spans="6:6" hidden="1" x14ac:dyDescent="0.2">
      <c r="F3377" s="11"/>
    </row>
    <row r="3378" spans="6:6" hidden="1" x14ac:dyDescent="0.2">
      <c r="F3378" s="11"/>
    </row>
    <row r="3379" spans="6:6" hidden="1" x14ac:dyDescent="0.2">
      <c r="F3379" s="11"/>
    </row>
    <row r="3380" spans="6:6" hidden="1" x14ac:dyDescent="0.2">
      <c r="F3380" s="11"/>
    </row>
    <row r="3381" spans="6:6" hidden="1" x14ac:dyDescent="0.2">
      <c r="F3381" s="11"/>
    </row>
    <row r="3382" spans="6:6" hidden="1" x14ac:dyDescent="0.2">
      <c r="F3382" s="11"/>
    </row>
    <row r="3383" spans="6:6" hidden="1" x14ac:dyDescent="0.2">
      <c r="F3383" s="11"/>
    </row>
    <row r="3384" spans="6:6" hidden="1" x14ac:dyDescent="0.2">
      <c r="F3384" s="11"/>
    </row>
    <row r="3385" spans="6:6" hidden="1" x14ac:dyDescent="0.2">
      <c r="F3385" s="11"/>
    </row>
    <row r="3386" spans="6:6" hidden="1" x14ac:dyDescent="0.2">
      <c r="F3386" s="11"/>
    </row>
    <row r="3387" spans="6:6" hidden="1" x14ac:dyDescent="0.2">
      <c r="F3387" s="11"/>
    </row>
    <row r="3388" spans="6:6" hidden="1" x14ac:dyDescent="0.2">
      <c r="F3388" s="11"/>
    </row>
    <row r="3389" spans="6:6" hidden="1" x14ac:dyDescent="0.2">
      <c r="F3389" s="11"/>
    </row>
    <row r="3390" spans="6:6" hidden="1" x14ac:dyDescent="0.2">
      <c r="F3390" s="11"/>
    </row>
    <row r="3391" spans="6:6" hidden="1" x14ac:dyDescent="0.2">
      <c r="F3391" s="11"/>
    </row>
    <row r="3392" spans="6:6" hidden="1" x14ac:dyDescent="0.2">
      <c r="F3392" s="11"/>
    </row>
    <row r="3393" spans="6:6" hidden="1" x14ac:dyDescent="0.2">
      <c r="F3393" s="11"/>
    </row>
    <row r="3394" spans="6:6" hidden="1" x14ac:dyDescent="0.2">
      <c r="F3394" s="11"/>
    </row>
    <row r="3395" spans="6:6" hidden="1" x14ac:dyDescent="0.2">
      <c r="F3395" s="11"/>
    </row>
    <row r="3396" spans="6:6" hidden="1" x14ac:dyDescent="0.2">
      <c r="F3396" s="11"/>
    </row>
    <row r="3397" spans="6:6" hidden="1" x14ac:dyDescent="0.2">
      <c r="F3397" s="11"/>
    </row>
    <row r="3398" spans="6:6" hidden="1" x14ac:dyDescent="0.2">
      <c r="F3398" s="11"/>
    </row>
    <row r="3399" spans="6:6" hidden="1" x14ac:dyDescent="0.2">
      <c r="F3399" s="11"/>
    </row>
    <row r="3400" spans="6:6" hidden="1" x14ac:dyDescent="0.2">
      <c r="F3400" s="11"/>
    </row>
    <row r="3401" spans="6:6" hidden="1" x14ac:dyDescent="0.2">
      <c r="F3401" s="11"/>
    </row>
    <row r="3402" spans="6:6" hidden="1" x14ac:dyDescent="0.2">
      <c r="F3402" s="11"/>
    </row>
    <row r="3403" spans="6:6" hidden="1" x14ac:dyDescent="0.2">
      <c r="F3403" s="11"/>
    </row>
    <row r="3404" spans="6:6" hidden="1" x14ac:dyDescent="0.2">
      <c r="F3404" s="11"/>
    </row>
    <row r="3405" spans="6:6" hidden="1" x14ac:dyDescent="0.2">
      <c r="F3405" s="11"/>
    </row>
    <row r="3406" spans="6:6" hidden="1" x14ac:dyDescent="0.2">
      <c r="F3406" s="11"/>
    </row>
    <row r="3407" spans="6:6" hidden="1" x14ac:dyDescent="0.2">
      <c r="F3407" s="11"/>
    </row>
    <row r="3408" spans="6:6" hidden="1" x14ac:dyDescent="0.2">
      <c r="F3408" s="11"/>
    </row>
    <row r="3409" spans="6:6" hidden="1" x14ac:dyDescent="0.2">
      <c r="F3409" s="11"/>
    </row>
    <row r="3410" spans="6:6" hidden="1" x14ac:dyDescent="0.2">
      <c r="F3410" s="11"/>
    </row>
    <row r="3411" spans="6:6" hidden="1" x14ac:dyDescent="0.2">
      <c r="F3411" s="11"/>
    </row>
    <row r="3412" spans="6:6" hidden="1" x14ac:dyDescent="0.2">
      <c r="F3412" s="11"/>
    </row>
    <row r="3413" spans="6:6" hidden="1" x14ac:dyDescent="0.2">
      <c r="F3413" s="11"/>
    </row>
    <row r="3414" spans="6:6" hidden="1" x14ac:dyDescent="0.2">
      <c r="F3414" s="11"/>
    </row>
    <row r="3415" spans="6:6" hidden="1" x14ac:dyDescent="0.2">
      <c r="F3415" s="11"/>
    </row>
    <row r="3416" spans="6:6" hidden="1" x14ac:dyDescent="0.2">
      <c r="F3416" s="11"/>
    </row>
    <row r="3417" spans="6:6" hidden="1" x14ac:dyDescent="0.2">
      <c r="F3417" s="11"/>
    </row>
    <row r="3418" spans="6:6" hidden="1" x14ac:dyDescent="0.2">
      <c r="F3418" s="11"/>
    </row>
    <row r="3419" spans="6:6" hidden="1" x14ac:dyDescent="0.2">
      <c r="F3419" s="11"/>
    </row>
    <row r="3420" spans="6:6" hidden="1" x14ac:dyDescent="0.2">
      <c r="F3420" s="11"/>
    </row>
    <row r="3421" spans="6:6" hidden="1" x14ac:dyDescent="0.2">
      <c r="F3421" s="11"/>
    </row>
    <row r="3422" spans="6:6" hidden="1" x14ac:dyDescent="0.2">
      <c r="F3422" s="11"/>
    </row>
    <row r="3423" spans="6:6" hidden="1" x14ac:dyDescent="0.2">
      <c r="F3423" s="11"/>
    </row>
    <row r="3424" spans="6:6" hidden="1" x14ac:dyDescent="0.2">
      <c r="F3424" s="11"/>
    </row>
    <row r="3425" spans="6:6" hidden="1" x14ac:dyDescent="0.2">
      <c r="F3425" s="11"/>
    </row>
    <row r="3426" spans="6:6" hidden="1" x14ac:dyDescent="0.2">
      <c r="F3426" s="11"/>
    </row>
    <row r="3427" spans="6:6" hidden="1" x14ac:dyDescent="0.2">
      <c r="F3427" s="11"/>
    </row>
    <row r="3428" spans="6:6" hidden="1" x14ac:dyDescent="0.2">
      <c r="F3428" s="11"/>
    </row>
    <row r="3429" spans="6:6" hidden="1" x14ac:dyDescent="0.2">
      <c r="F3429" s="11"/>
    </row>
    <row r="3430" spans="6:6" hidden="1" x14ac:dyDescent="0.2">
      <c r="F3430" s="11"/>
    </row>
    <row r="3431" spans="6:6" hidden="1" x14ac:dyDescent="0.2">
      <c r="F3431" s="11"/>
    </row>
    <row r="3432" spans="6:6" hidden="1" x14ac:dyDescent="0.2">
      <c r="F3432" s="11"/>
    </row>
    <row r="3433" spans="6:6" hidden="1" x14ac:dyDescent="0.2">
      <c r="F3433" s="11"/>
    </row>
    <row r="3434" spans="6:6" hidden="1" x14ac:dyDescent="0.2">
      <c r="F3434" s="11"/>
    </row>
    <row r="3435" spans="6:6" hidden="1" x14ac:dyDescent="0.2">
      <c r="F3435" s="11"/>
    </row>
    <row r="3436" spans="6:6" hidden="1" x14ac:dyDescent="0.2">
      <c r="F3436" s="11"/>
    </row>
    <row r="3437" spans="6:6" hidden="1" x14ac:dyDescent="0.2">
      <c r="F3437" s="11"/>
    </row>
    <row r="3438" spans="6:6" hidden="1" x14ac:dyDescent="0.2">
      <c r="F3438" s="11"/>
    </row>
    <row r="3439" spans="6:6" hidden="1" x14ac:dyDescent="0.2">
      <c r="F3439" s="11"/>
    </row>
    <row r="3440" spans="6:6" hidden="1" x14ac:dyDescent="0.2">
      <c r="F3440" s="11"/>
    </row>
    <row r="3441" spans="6:6" hidden="1" x14ac:dyDescent="0.2">
      <c r="F3441" s="11"/>
    </row>
    <row r="3442" spans="6:6" hidden="1" x14ac:dyDescent="0.2">
      <c r="F3442" s="11"/>
    </row>
    <row r="3443" spans="6:6" hidden="1" x14ac:dyDescent="0.2">
      <c r="F3443" s="11"/>
    </row>
    <row r="3444" spans="6:6" hidden="1" x14ac:dyDescent="0.2">
      <c r="F3444" s="11"/>
    </row>
    <row r="3445" spans="6:6" hidden="1" x14ac:dyDescent="0.2">
      <c r="F3445" s="11"/>
    </row>
    <row r="3446" spans="6:6" hidden="1" x14ac:dyDescent="0.2">
      <c r="F3446" s="11"/>
    </row>
    <row r="3447" spans="6:6" hidden="1" x14ac:dyDescent="0.2">
      <c r="F3447" s="11"/>
    </row>
    <row r="3448" spans="6:6" hidden="1" x14ac:dyDescent="0.2">
      <c r="F3448" s="11"/>
    </row>
    <row r="3449" spans="6:6" hidden="1" x14ac:dyDescent="0.2">
      <c r="F3449" s="11"/>
    </row>
    <row r="3450" spans="6:6" hidden="1" x14ac:dyDescent="0.2">
      <c r="F3450" s="11"/>
    </row>
    <row r="3451" spans="6:6" hidden="1" x14ac:dyDescent="0.2">
      <c r="F3451" s="11"/>
    </row>
    <row r="3452" spans="6:6" hidden="1" x14ac:dyDescent="0.2">
      <c r="F3452" s="11"/>
    </row>
    <row r="3453" spans="6:6" hidden="1" x14ac:dyDescent="0.2">
      <c r="F3453" s="11"/>
    </row>
    <row r="3454" spans="6:6" hidden="1" x14ac:dyDescent="0.2">
      <c r="F3454" s="11"/>
    </row>
    <row r="3455" spans="6:6" hidden="1" x14ac:dyDescent="0.2">
      <c r="F3455" s="11"/>
    </row>
    <row r="3456" spans="6:6" hidden="1" x14ac:dyDescent="0.2">
      <c r="F3456" s="11"/>
    </row>
    <row r="3457" spans="6:6" hidden="1" x14ac:dyDescent="0.2">
      <c r="F3457" s="11"/>
    </row>
    <row r="3458" spans="6:6" hidden="1" x14ac:dyDescent="0.2">
      <c r="F3458" s="11"/>
    </row>
    <row r="3459" spans="6:6" hidden="1" x14ac:dyDescent="0.2">
      <c r="F3459" s="11"/>
    </row>
    <row r="3460" spans="6:6" hidden="1" x14ac:dyDescent="0.2">
      <c r="F3460" s="11"/>
    </row>
    <row r="3461" spans="6:6" hidden="1" x14ac:dyDescent="0.2">
      <c r="F3461" s="11"/>
    </row>
    <row r="3462" spans="6:6" hidden="1" x14ac:dyDescent="0.2">
      <c r="F3462" s="11"/>
    </row>
    <row r="3463" spans="6:6" hidden="1" x14ac:dyDescent="0.2">
      <c r="F3463" s="11"/>
    </row>
    <row r="3464" spans="6:6" hidden="1" x14ac:dyDescent="0.2">
      <c r="F3464" s="11"/>
    </row>
    <row r="3465" spans="6:6" hidden="1" x14ac:dyDescent="0.2">
      <c r="F3465" s="11"/>
    </row>
    <row r="3466" spans="6:6" hidden="1" x14ac:dyDescent="0.2">
      <c r="F3466" s="11"/>
    </row>
    <row r="3467" spans="6:6" hidden="1" x14ac:dyDescent="0.2">
      <c r="F3467" s="11"/>
    </row>
    <row r="3468" spans="6:6" hidden="1" x14ac:dyDescent="0.2">
      <c r="F3468" s="11"/>
    </row>
    <row r="3469" spans="6:6" hidden="1" x14ac:dyDescent="0.2">
      <c r="F3469" s="11"/>
    </row>
    <row r="3470" spans="6:6" hidden="1" x14ac:dyDescent="0.2">
      <c r="F3470" s="11"/>
    </row>
    <row r="3471" spans="6:6" hidden="1" x14ac:dyDescent="0.2">
      <c r="F3471" s="11"/>
    </row>
    <row r="3472" spans="6:6" hidden="1" x14ac:dyDescent="0.2">
      <c r="F3472" s="11"/>
    </row>
    <row r="3473" spans="6:6" hidden="1" x14ac:dyDescent="0.2">
      <c r="F3473" s="11"/>
    </row>
    <row r="3474" spans="6:6" hidden="1" x14ac:dyDescent="0.2">
      <c r="F3474" s="11"/>
    </row>
    <row r="3475" spans="6:6" hidden="1" x14ac:dyDescent="0.2">
      <c r="F3475" s="11"/>
    </row>
    <row r="3476" spans="6:6" hidden="1" x14ac:dyDescent="0.2">
      <c r="F3476" s="11"/>
    </row>
    <row r="3477" spans="6:6" hidden="1" x14ac:dyDescent="0.2">
      <c r="F3477" s="11"/>
    </row>
    <row r="3478" spans="6:6" hidden="1" x14ac:dyDescent="0.2">
      <c r="F3478" s="11"/>
    </row>
    <row r="3479" spans="6:6" hidden="1" x14ac:dyDescent="0.2">
      <c r="F3479" s="11"/>
    </row>
    <row r="3480" spans="6:6" hidden="1" x14ac:dyDescent="0.2">
      <c r="F3480" s="11"/>
    </row>
    <row r="3481" spans="6:6" hidden="1" x14ac:dyDescent="0.2">
      <c r="F3481" s="11"/>
    </row>
    <row r="3482" spans="6:6" hidden="1" x14ac:dyDescent="0.2">
      <c r="F3482" s="11"/>
    </row>
    <row r="3483" spans="6:6" hidden="1" x14ac:dyDescent="0.2">
      <c r="F3483" s="11"/>
    </row>
    <row r="3484" spans="6:6" hidden="1" x14ac:dyDescent="0.2">
      <c r="F3484" s="11"/>
    </row>
    <row r="3485" spans="6:6" hidden="1" x14ac:dyDescent="0.2">
      <c r="F3485" s="11"/>
    </row>
    <row r="3486" spans="6:6" hidden="1" x14ac:dyDescent="0.2">
      <c r="F3486" s="11"/>
    </row>
    <row r="3487" spans="6:6" hidden="1" x14ac:dyDescent="0.2">
      <c r="F3487" s="11"/>
    </row>
    <row r="3488" spans="6:6" hidden="1" x14ac:dyDescent="0.2">
      <c r="F3488" s="11"/>
    </row>
    <row r="3489" spans="6:6" hidden="1" x14ac:dyDescent="0.2">
      <c r="F3489" s="11"/>
    </row>
    <row r="3490" spans="6:6" hidden="1" x14ac:dyDescent="0.2">
      <c r="F3490" s="11"/>
    </row>
    <row r="3491" spans="6:6" hidden="1" x14ac:dyDescent="0.2">
      <c r="F3491" s="11"/>
    </row>
    <row r="3492" spans="6:6" hidden="1" x14ac:dyDescent="0.2">
      <c r="F3492" s="11"/>
    </row>
    <row r="3493" spans="6:6" hidden="1" x14ac:dyDescent="0.2">
      <c r="F3493" s="11"/>
    </row>
    <row r="3494" spans="6:6" hidden="1" x14ac:dyDescent="0.2">
      <c r="F3494" s="11"/>
    </row>
    <row r="3495" spans="6:6" hidden="1" x14ac:dyDescent="0.2">
      <c r="F3495" s="11"/>
    </row>
    <row r="3496" spans="6:6" hidden="1" x14ac:dyDescent="0.2">
      <c r="F3496" s="11"/>
    </row>
    <row r="3497" spans="6:6" hidden="1" x14ac:dyDescent="0.2">
      <c r="F3497" s="11"/>
    </row>
    <row r="3498" spans="6:6" hidden="1" x14ac:dyDescent="0.2">
      <c r="F3498" s="11"/>
    </row>
    <row r="3499" spans="6:6" hidden="1" x14ac:dyDescent="0.2">
      <c r="F3499" s="11"/>
    </row>
    <row r="3500" spans="6:6" hidden="1" x14ac:dyDescent="0.2">
      <c r="F3500" s="11"/>
    </row>
    <row r="3501" spans="6:6" hidden="1" x14ac:dyDescent="0.2">
      <c r="F3501" s="11"/>
    </row>
    <row r="3502" spans="6:6" hidden="1" x14ac:dyDescent="0.2">
      <c r="F3502" s="11"/>
    </row>
    <row r="3503" spans="6:6" hidden="1" x14ac:dyDescent="0.2">
      <c r="F3503" s="11"/>
    </row>
    <row r="3504" spans="6:6" hidden="1" x14ac:dyDescent="0.2">
      <c r="F3504" s="11"/>
    </row>
    <row r="3505" spans="6:6" hidden="1" x14ac:dyDescent="0.2">
      <c r="F3505" s="11"/>
    </row>
    <row r="3506" spans="6:6" hidden="1" x14ac:dyDescent="0.2">
      <c r="F3506" s="11"/>
    </row>
    <row r="3507" spans="6:6" hidden="1" x14ac:dyDescent="0.2">
      <c r="F3507" s="11"/>
    </row>
    <row r="3508" spans="6:6" hidden="1" x14ac:dyDescent="0.2">
      <c r="F3508" s="11"/>
    </row>
    <row r="3509" spans="6:6" hidden="1" x14ac:dyDescent="0.2">
      <c r="F3509" s="11"/>
    </row>
    <row r="3510" spans="6:6" hidden="1" x14ac:dyDescent="0.2">
      <c r="F3510" s="11"/>
    </row>
    <row r="3511" spans="6:6" hidden="1" x14ac:dyDescent="0.2">
      <c r="F3511" s="11"/>
    </row>
    <row r="3512" spans="6:6" hidden="1" x14ac:dyDescent="0.2">
      <c r="F3512" s="11"/>
    </row>
    <row r="3513" spans="6:6" hidden="1" x14ac:dyDescent="0.2">
      <c r="F3513" s="11"/>
    </row>
    <row r="3514" spans="6:6" hidden="1" x14ac:dyDescent="0.2">
      <c r="F3514" s="11"/>
    </row>
    <row r="3515" spans="6:6" hidden="1" x14ac:dyDescent="0.2">
      <c r="F3515" s="11"/>
    </row>
    <row r="3516" spans="6:6" hidden="1" x14ac:dyDescent="0.2">
      <c r="F3516" s="11"/>
    </row>
    <row r="3517" spans="6:6" hidden="1" x14ac:dyDescent="0.2">
      <c r="F3517" s="11"/>
    </row>
    <row r="3518" spans="6:6" hidden="1" x14ac:dyDescent="0.2">
      <c r="F3518" s="11"/>
    </row>
    <row r="3519" spans="6:6" hidden="1" x14ac:dyDescent="0.2">
      <c r="F3519" s="11"/>
    </row>
    <row r="3520" spans="6:6" hidden="1" x14ac:dyDescent="0.2">
      <c r="F3520" s="11"/>
    </row>
    <row r="3521" spans="6:6" hidden="1" x14ac:dyDescent="0.2">
      <c r="F3521" s="11"/>
    </row>
    <row r="3522" spans="6:6" hidden="1" x14ac:dyDescent="0.2">
      <c r="F3522" s="11"/>
    </row>
    <row r="3523" spans="6:6" hidden="1" x14ac:dyDescent="0.2">
      <c r="F3523" s="11"/>
    </row>
    <row r="3524" spans="6:6" hidden="1" x14ac:dyDescent="0.2">
      <c r="F3524" s="11"/>
    </row>
    <row r="3525" spans="6:6" hidden="1" x14ac:dyDescent="0.2">
      <c r="F3525" s="11"/>
    </row>
    <row r="3526" spans="6:6" hidden="1" x14ac:dyDescent="0.2">
      <c r="F3526" s="11"/>
    </row>
    <row r="3527" spans="6:6" hidden="1" x14ac:dyDescent="0.2">
      <c r="F3527" s="11"/>
    </row>
    <row r="3528" spans="6:6" hidden="1" x14ac:dyDescent="0.2">
      <c r="F3528" s="11"/>
    </row>
    <row r="3529" spans="6:6" hidden="1" x14ac:dyDescent="0.2">
      <c r="F3529" s="11"/>
    </row>
    <row r="3530" spans="6:6" hidden="1" x14ac:dyDescent="0.2">
      <c r="F3530" s="11"/>
    </row>
    <row r="3531" spans="6:6" hidden="1" x14ac:dyDescent="0.2">
      <c r="F3531" s="11"/>
    </row>
    <row r="3532" spans="6:6" hidden="1" x14ac:dyDescent="0.2">
      <c r="F3532" s="11"/>
    </row>
    <row r="3533" spans="6:6" hidden="1" x14ac:dyDescent="0.2">
      <c r="F3533" s="11"/>
    </row>
    <row r="3534" spans="6:6" hidden="1" x14ac:dyDescent="0.2">
      <c r="F3534" s="11"/>
    </row>
    <row r="3535" spans="6:6" hidden="1" x14ac:dyDescent="0.2">
      <c r="F3535" s="11"/>
    </row>
    <row r="3536" spans="6:6" hidden="1" x14ac:dyDescent="0.2">
      <c r="F3536" s="11"/>
    </row>
    <row r="3537" spans="6:6" hidden="1" x14ac:dyDescent="0.2">
      <c r="F3537" s="11"/>
    </row>
    <row r="3538" spans="6:6" hidden="1" x14ac:dyDescent="0.2">
      <c r="F3538" s="11"/>
    </row>
    <row r="3539" spans="6:6" hidden="1" x14ac:dyDescent="0.2">
      <c r="F3539" s="11"/>
    </row>
    <row r="3540" spans="6:6" hidden="1" x14ac:dyDescent="0.2">
      <c r="F3540" s="11"/>
    </row>
    <row r="3541" spans="6:6" hidden="1" x14ac:dyDescent="0.2">
      <c r="F3541" s="11"/>
    </row>
    <row r="3542" spans="6:6" hidden="1" x14ac:dyDescent="0.2">
      <c r="F3542" s="11"/>
    </row>
    <row r="3543" spans="6:6" hidden="1" x14ac:dyDescent="0.2">
      <c r="F3543" s="11"/>
    </row>
    <row r="3544" spans="6:6" hidden="1" x14ac:dyDescent="0.2">
      <c r="F3544" s="11"/>
    </row>
    <row r="3545" spans="6:6" hidden="1" x14ac:dyDescent="0.2">
      <c r="F3545" s="11"/>
    </row>
    <row r="3546" spans="6:6" hidden="1" x14ac:dyDescent="0.2">
      <c r="F3546" s="11"/>
    </row>
    <row r="3547" spans="6:6" hidden="1" x14ac:dyDescent="0.2">
      <c r="F3547" s="11"/>
    </row>
    <row r="3548" spans="6:6" hidden="1" x14ac:dyDescent="0.2">
      <c r="F3548" s="11"/>
    </row>
    <row r="3549" spans="6:6" hidden="1" x14ac:dyDescent="0.2">
      <c r="F3549" s="11"/>
    </row>
    <row r="3550" spans="6:6" hidden="1" x14ac:dyDescent="0.2">
      <c r="F3550" s="11"/>
    </row>
    <row r="3551" spans="6:6" hidden="1" x14ac:dyDescent="0.2">
      <c r="F3551" s="11"/>
    </row>
    <row r="3552" spans="6:6" hidden="1" x14ac:dyDescent="0.2">
      <c r="F3552" s="11"/>
    </row>
    <row r="3553" spans="6:6" hidden="1" x14ac:dyDescent="0.2">
      <c r="F3553" s="11"/>
    </row>
    <row r="3554" spans="6:6" hidden="1" x14ac:dyDescent="0.2">
      <c r="F3554" s="11"/>
    </row>
    <row r="3555" spans="6:6" hidden="1" x14ac:dyDescent="0.2">
      <c r="F3555" s="11"/>
    </row>
    <row r="3556" spans="6:6" hidden="1" x14ac:dyDescent="0.2">
      <c r="F3556" s="11"/>
    </row>
    <row r="3557" spans="6:6" hidden="1" x14ac:dyDescent="0.2">
      <c r="F3557" s="11"/>
    </row>
    <row r="3558" spans="6:6" hidden="1" x14ac:dyDescent="0.2">
      <c r="F3558" s="11"/>
    </row>
    <row r="3559" spans="6:6" hidden="1" x14ac:dyDescent="0.2">
      <c r="F3559" s="11"/>
    </row>
    <row r="3560" spans="6:6" hidden="1" x14ac:dyDescent="0.2">
      <c r="F3560" s="11"/>
    </row>
    <row r="3561" spans="6:6" hidden="1" x14ac:dyDescent="0.2">
      <c r="F3561" s="11"/>
    </row>
    <row r="3562" spans="6:6" hidden="1" x14ac:dyDescent="0.2">
      <c r="F3562" s="11"/>
    </row>
    <row r="3563" spans="6:6" hidden="1" x14ac:dyDescent="0.2">
      <c r="F3563" s="11"/>
    </row>
    <row r="3564" spans="6:6" hidden="1" x14ac:dyDescent="0.2">
      <c r="F3564" s="11"/>
    </row>
    <row r="3565" spans="6:6" hidden="1" x14ac:dyDescent="0.2">
      <c r="F3565" s="11"/>
    </row>
    <row r="3566" spans="6:6" hidden="1" x14ac:dyDescent="0.2">
      <c r="F3566" s="11"/>
    </row>
    <row r="3567" spans="6:6" hidden="1" x14ac:dyDescent="0.2">
      <c r="F3567" s="11"/>
    </row>
    <row r="3568" spans="6:6" hidden="1" x14ac:dyDescent="0.2">
      <c r="F3568" s="11"/>
    </row>
    <row r="3569" spans="6:6" hidden="1" x14ac:dyDescent="0.2">
      <c r="F3569" s="11"/>
    </row>
    <row r="3570" spans="6:6" hidden="1" x14ac:dyDescent="0.2">
      <c r="F3570" s="11"/>
    </row>
    <row r="3571" spans="6:6" hidden="1" x14ac:dyDescent="0.2">
      <c r="F3571" s="11"/>
    </row>
    <row r="3572" spans="6:6" hidden="1" x14ac:dyDescent="0.2">
      <c r="F3572" s="11"/>
    </row>
    <row r="3573" spans="6:6" hidden="1" x14ac:dyDescent="0.2">
      <c r="F3573" s="11"/>
    </row>
    <row r="3574" spans="6:6" hidden="1" x14ac:dyDescent="0.2">
      <c r="F3574" s="11"/>
    </row>
    <row r="3575" spans="6:6" hidden="1" x14ac:dyDescent="0.2">
      <c r="F3575" s="11"/>
    </row>
    <row r="3576" spans="6:6" hidden="1" x14ac:dyDescent="0.2">
      <c r="F3576" s="11"/>
    </row>
    <row r="3577" spans="6:6" hidden="1" x14ac:dyDescent="0.2">
      <c r="F3577" s="11"/>
    </row>
    <row r="3578" spans="6:6" hidden="1" x14ac:dyDescent="0.2">
      <c r="F3578" s="11"/>
    </row>
    <row r="3579" spans="6:6" hidden="1" x14ac:dyDescent="0.2">
      <c r="F3579" s="11"/>
    </row>
    <row r="3580" spans="6:6" hidden="1" x14ac:dyDescent="0.2">
      <c r="F3580" s="11"/>
    </row>
    <row r="3581" spans="6:6" hidden="1" x14ac:dyDescent="0.2">
      <c r="F3581" s="11"/>
    </row>
    <row r="3582" spans="6:6" hidden="1" x14ac:dyDescent="0.2">
      <c r="F3582" s="11"/>
    </row>
    <row r="3583" spans="6:6" hidden="1" x14ac:dyDescent="0.2">
      <c r="F3583" s="11"/>
    </row>
    <row r="3584" spans="6:6" hidden="1" x14ac:dyDescent="0.2">
      <c r="F3584" s="11"/>
    </row>
    <row r="3585" spans="6:6" hidden="1" x14ac:dyDescent="0.2">
      <c r="F3585" s="11"/>
    </row>
    <row r="3586" spans="6:6" hidden="1" x14ac:dyDescent="0.2">
      <c r="F3586" s="11"/>
    </row>
    <row r="3587" spans="6:6" hidden="1" x14ac:dyDescent="0.2">
      <c r="F3587" s="11"/>
    </row>
    <row r="3588" spans="6:6" hidden="1" x14ac:dyDescent="0.2">
      <c r="F3588" s="11"/>
    </row>
    <row r="3589" spans="6:6" hidden="1" x14ac:dyDescent="0.2">
      <c r="F3589" s="11"/>
    </row>
    <row r="3590" spans="6:6" hidden="1" x14ac:dyDescent="0.2">
      <c r="F3590" s="11"/>
    </row>
    <row r="3591" spans="6:6" hidden="1" x14ac:dyDescent="0.2">
      <c r="F3591" s="11"/>
    </row>
    <row r="3592" spans="6:6" hidden="1" x14ac:dyDescent="0.2">
      <c r="F3592" s="11"/>
    </row>
    <row r="3593" spans="6:6" hidden="1" x14ac:dyDescent="0.2">
      <c r="F3593" s="11"/>
    </row>
    <row r="3594" spans="6:6" hidden="1" x14ac:dyDescent="0.2">
      <c r="F3594" s="11"/>
    </row>
    <row r="3595" spans="6:6" hidden="1" x14ac:dyDescent="0.2">
      <c r="F3595" s="11"/>
    </row>
    <row r="3596" spans="6:6" hidden="1" x14ac:dyDescent="0.2">
      <c r="F3596" s="11"/>
    </row>
    <row r="3597" spans="6:6" hidden="1" x14ac:dyDescent="0.2">
      <c r="F3597" s="11"/>
    </row>
    <row r="3598" spans="6:6" hidden="1" x14ac:dyDescent="0.2">
      <c r="F3598" s="11"/>
    </row>
    <row r="3599" spans="6:6" hidden="1" x14ac:dyDescent="0.2">
      <c r="F3599" s="11"/>
    </row>
    <row r="3600" spans="6:6" hidden="1" x14ac:dyDescent="0.2">
      <c r="F3600" s="11"/>
    </row>
    <row r="3601" spans="6:6" hidden="1" x14ac:dyDescent="0.2">
      <c r="F3601" s="11"/>
    </row>
    <row r="3602" spans="6:6" hidden="1" x14ac:dyDescent="0.2">
      <c r="F3602" s="11"/>
    </row>
    <row r="3603" spans="6:6" hidden="1" x14ac:dyDescent="0.2">
      <c r="F3603" s="11"/>
    </row>
    <row r="3604" spans="6:6" hidden="1" x14ac:dyDescent="0.2">
      <c r="F3604" s="11"/>
    </row>
    <row r="3605" spans="6:6" hidden="1" x14ac:dyDescent="0.2">
      <c r="F3605" s="11"/>
    </row>
    <row r="3606" spans="6:6" hidden="1" x14ac:dyDescent="0.2">
      <c r="F3606" s="11"/>
    </row>
    <row r="3607" spans="6:6" hidden="1" x14ac:dyDescent="0.2">
      <c r="F3607" s="11"/>
    </row>
    <row r="3608" spans="6:6" hidden="1" x14ac:dyDescent="0.2">
      <c r="F3608" s="11"/>
    </row>
    <row r="3609" spans="6:6" hidden="1" x14ac:dyDescent="0.2">
      <c r="F3609" s="11"/>
    </row>
    <row r="3610" spans="6:6" hidden="1" x14ac:dyDescent="0.2">
      <c r="F3610" s="11"/>
    </row>
    <row r="3611" spans="6:6" hidden="1" x14ac:dyDescent="0.2">
      <c r="F3611" s="11"/>
    </row>
    <row r="3612" spans="6:6" hidden="1" x14ac:dyDescent="0.2">
      <c r="F3612" s="11"/>
    </row>
    <row r="3613" spans="6:6" hidden="1" x14ac:dyDescent="0.2">
      <c r="F3613" s="11"/>
    </row>
    <row r="3614" spans="6:6" hidden="1" x14ac:dyDescent="0.2">
      <c r="F3614" s="11"/>
    </row>
    <row r="3615" spans="6:6" hidden="1" x14ac:dyDescent="0.2">
      <c r="F3615" s="11"/>
    </row>
    <row r="3616" spans="6:6" hidden="1" x14ac:dyDescent="0.2">
      <c r="F3616" s="11"/>
    </row>
    <row r="3617" spans="6:6" hidden="1" x14ac:dyDescent="0.2">
      <c r="F3617" s="11"/>
    </row>
    <row r="3618" spans="6:6" hidden="1" x14ac:dyDescent="0.2">
      <c r="F3618" s="11"/>
    </row>
    <row r="3619" spans="6:6" hidden="1" x14ac:dyDescent="0.2">
      <c r="F3619" s="11"/>
    </row>
    <row r="3620" spans="6:6" hidden="1" x14ac:dyDescent="0.2">
      <c r="F3620" s="11"/>
    </row>
    <row r="3621" spans="6:6" hidden="1" x14ac:dyDescent="0.2">
      <c r="F3621" s="11"/>
    </row>
    <row r="3622" spans="6:6" hidden="1" x14ac:dyDescent="0.2">
      <c r="F3622" s="11"/>
    </row>
    <row r="3623" spans="6:6" hidden="1" x14ac:dyDescent="0.2">
      <c r="F3623" s="11"/>
    </row>
    <row r="3624" spans="6:6" hidden="1" x14ac:dyDescent="0.2">
      <c r="F3624" s="11"/>
    </row>
    <row r="3625" spans="6:6" hidden="1" x14ac:dyDescent="0.2">
      <c r="F3625" s="11"/>
    </row>
    <row r="3626" spans="6:6" hidden="1" x14ac:dyDescent="0.2">
      <c r="F3626" s="11"/>
    </row>
    <row r="3627" spans="6:6" hidden="1" x14ac:dyDescent="0.2">
      <c r="F3627" s="11"/>
    </row>
    <row r="3628" spans="6:6" hidden="1" x14ac:dyDescent="0.2">
      <c r="F3628" s="11"/>
    </row>
    <row r="3629" spans="6:6" hidden="1" x14ac:dyDescent="0.2">
      <c r="F3629" s="11"/>
    </row>
    <row r="3630" spans="6:6" hidden="1" x14ac:dyDescent="0.2">
      <c r="F3630" s="11"/>
    </row>
    <row r="3631" spans="6:6" hidden="1" x14ac:dyDescent="0.2">
      <c r="F3631" s="11"/>
    </row>
    <row r="3632" spans="6:6" hidden="1" x14ac:dyDescent="0.2">
      <c r="F3632" s="11"/>
    </row>
    <row r="3633" spans="6:6" hidden="1" x14ac:dyDescent="0.2">
      <c r="F3633" s="11"/>
    </row>
    <row r="3634" spans="6:6" hidden="1" x14ac:dyDescent="0.2">
      <c r="F3634" s="11"/>
    </row>
    <row r="3635" spans="6:6" hidden="1" x14ac:dyDescent="0.2">
      <c r="F3635" s="11"/>
    </row>
    <row r="3636" spans="6:6" hidden="1" x14ac:dyDescent="0.2">
      <c r="F3636" s="11"/>
    </row>
    <row r="3637" spans="6:6" hidden="1" x14ac:dyDescent="0.2">
      <c r="F3637" s="11"/>
    </row>
    <row r="3638" spans="6:6" hidden="1" x14ac:dyDescent="0.2">
      <c r="F3638" s="11"/>
    </row>
    <row r="3639" spans="6:6" hidden="1" x14ac:dyDescent="0.2">
      <c r="F3639" s="11"/>
    </row>
    <row r="3640" spans="6:6" hidden="1" x14ac:dyDescent="0.2">
      <c r="F3640" s="11"/>
    </row>
    <row r="3641" spans="6:6" hidden="1" x14ac:dyDescent="0.2">
      <c r="F3641" s="11"/>
    </row>
    <row r="3642" spans="6:6" hidden="1" x14ac:dyDescent="0.2">
      <c r="F3642" s="11"/>
    </row>
    <row r="3643" spans="6:6" hidden="1" x14ac:dyDescent="0.2">
      <c r="F3643" s="11"/>
    </row>
    <row r="3644" spans="6:6" hidden="1" x14ac:dyDescent="0.2">
      <c r="F3644" s="11"/>
    </row>
    <row r="3645" spans="6:6" hidden="1" x14ac:dyDescent="0.2">
      <c r="F3645" s="11"/>
    </row>
    <row r="3646" spans="6:6" hidden="1" x14ac:dyDescent="0.2">
      <c r="F3646" s="11"/>
    </row>
    <row r="3647" spans="6:6" hidden="1" x14ac:dyDescent="0.2">
      <c r="F3647" s="11"/>
    </row>
    <row r="3648" spans="6:6" hidden="1" x14ac:dyDescent="0.2">
      <c r="F3648" s="11"/>
    </row>
    <row r="3649" spans="6:6" hidden="1" x14ac:dyDescent="0.2">
      <c r="F3649" s="11"/>
    </row>
    <row r="3650" spans="6:6" hidden="1" x14ac:dyDescent="0.2">
      <c r="F3650" s="11"/>
    </row>
    <row r="3651" spans="6:6" hidden="1" x14ac:dyDescent="0.2">
      <c r="F3651" s="11"/>
    </row>
    <row r="3652" spans="6:6" hidden="1" x14ac:dyDescent="0.2">
      <c r="F3652" s="11"/>
    </row>
    <row r="3653" spans="6:6" hidden="1" x14ac:dyDescent="0.2">
      <c r="F3653" s="11"/>
    </row>
    <row r="3654" spans="6:6" hidden="1" x14ac:dyDescent="0.2">
      <c r="F3654" s="11"/>
    </row>
    <row r="3655" spans="6:6" hidden="1" x14ac:dyDescent="0.2">
      <c r="F3655" s="11"/>
    </row>
    <row r="3656" spans="6:6" hidden="1" x14ac:dyDescent="0.2">
      <c r="F3656" s="11"/>
    </row>
    <row r="3657" spans="6:6" hidden="1" x14ac:dyDescent="0.2">
      <c r="F3657" s="11"/>
    </row>
    <row r="3658" spans="6:6" hidden="1" x14ac:dyDescent="0.2">
      <c r="F3658" s="11"/>
    </row>
    <row r="3659" spans="6:6" hidden="1" x14ac:dyDescent="0.2">
      <c r="F3659" s="11"/>
    </row>
    <row r="3660" spans="6:6" hidden="1" x14ac:dyDescent="0.2">
      <c r="F3660" s="11"/>
    </row>
    <row r="3661" spans="6:6" hidden="1" x14ac:dyDescent="0.2">
      <c r="F3661" s="11"/>
    </row>
    <row r="3662" spans="6:6" hidden="1" x14ac:dyDescent="0.2">
      <c r="F3662" s="11"/>
    </row>
    <row r="3663" spans="6:6" hidden="1" x14ac:dyDescent="0.2">
      <c r="F3663" s="11"/>
    </row>
    <row r="3664" spans="6:6" hidden="1" x14ac:dyDescent="0.2">
      <c r="F3664" s="11"/>
    </row>
    <row r="3665" spans="6:6" hidden="1" x14ac:dyDescent="0.2">
      <c r="F3665" s="11"/>
    </row>
    <row r="3666" spans="6:6" hidden="1" x14ac:dyDescent="0.2">
      <c r="F3666" s="11"/>
    </row>
    <row r="3667" spans="6:6" hidden="1" x14ac:dyDescent="0.2">
      <c r="F3667" s="11"/>
    </row>
    <row r="3668" spans="6:6" hidden="1" x14ac:dyDescent="0.2">
      <c r="F3668" s="11"/>
    </row>
    <row r="3669" spans="6:6" hidden="1" x14ac:dyDescent="0.2">
      <c r="F3669" s="11"/>
    </row>
    <row r="3670" spans="6:6" hidden="1" x14ac:dyDescent="0.2">
      <c r="F3670" s="11"/>
    </row>
    <row r="3671" spans="6:6" hidden="1" x14ac:dyDescent="0.2">
      <c r="F3671" s="11"/>
    </row>
    <row r="3672" spans="6:6" hidden="1" x14ac:dyDescent="0.2">
      <c r="F3672" s="11"/>
    </row>
    <row r="3673" spans="6:6" hidden="1" x14ac:dyDescent="0.2">
      <c r="F3673" s="11"/>
    </row>
    <row r="3674" spans="6:6" hidden="1" x14ac:dyDescent="0.2">
      <c r="F3674" s="11"/>
    </row>
    <row r="3675" spans="6:6" hidden="1" x14ac:dyDescent="0.2">
      <c r="F3675" s="11"/>
    </row>
    <row r="3676" spans="6:6" hidden="1" x14ac:dyDescent="0.2">
      <c r="F3676" s="11"/>
    </row>
    <row r="3677" spans="6:6" hidden="1" x14ac:dyDescent="0.2">
      <c r="F3677" s="11"/>
    </row>
    <row r="3678" spans="6:6" hidden="1" x14ac:dyDescent="0.2">
      <c r="F3678" s="11"/>
    </row>
    <row r="3679" spans="6:6" hidden="1" x14ac:dyDescent="0.2">
      <c r="F3679" s="11"/>
    </row>
    <row r="3680" spans="6:6" hidden="1" x14ac:dyDescent="0.2">
      <c r="F3680" s="11"/>
    </row>
    <row r="3681" spans="6:6" hidden="1" x14ac:dyDescent="0.2">
      <c r="F3681" s="11"/>
    </row>
    <row r="3682" spans="6:6" hidden="1" x14ac:dyDescent="0.2">
      <c r="F3682" s="11"/>
    </row>
    <row r="3683" spans="6:6" hidden="1" x14ac:dyDescent="0.2">
      <c r="F3683" s="11"/>
    </row>
    <row r="3684" spans="6:6" hidden="1" x14ac:dyDescent="0.2">
      <c r="F3684" s="11"/>
    </row>
    <row r="3685" spans="6:6" hidden="1" x14ac:dyDescent="0.2">
      <c r="F3685" s="11"/>
    </row>
    <row r="3686" spans="6:6" hidden="1" x14ac:dyDescent="0.2">
      <c r="F3686" s="11"/>
    </row>
    <row r="3687" spans="6:6" hidden="1" x14ac:dyDescent="0.2">
      <c r="F3687" s="11"/>
    </row>
    <row r="3688" spans="6:6" hidden="1" x14ac:dyDescent="0.2">
      <c r="F3688" s="11"/>
    </row>
    <row r="3689" spans="6:6" hidden="1" x14ac:dyDescent="0.2">
      <c r="F3689" s="11"/>
    </row>
    <row r="3690" spans="6:6" hidden="1" x14ac:dyDescent="0.2">
      <c r="F3690" s="11"/>
    </row>
    <row r="3691" spans="6:6" hidden="1" x14ac:dyDescent="0.2">
      <c r="F3691" s="11"/>
    </row>
    <row r="3692" spans="6:6" hidden="1" x14ac:dyDescent="0.2">
      <c r="F3692" s="11"/>
    </row>
    <row r="3693" spans="6:6" hidden="1" x14ac:dyDescent="0.2">
      <c r="F3693" s="11"/>
    </row>
    <row r="3694" spans="6:6" hidden="1" x14ac:dyDescent="0.2">
      <c r="F3694" s="11"/>
    </row>
    <row r="3695" spans="6:6" hidden="1" x14ac:dyDescent="0.2">
      <c r="F3695" s="11"/>
    </row>
    <row r="3696" spans="6:6" hidden="1" x14ac:dyDescent="0.2">
      <c r="F3696" s="11"/>
    </row>
    <row r="3697" spans="6:6" hidden="1" x14ac:dyDescent="0.2">
      <c r="F3697" s="11"/>
    </row>
    <row r="3698" spans="6:6" hidden="1" x14ac:dyDescent="0.2">
      <c r="F3698" s="11"/>
    </row>
    <row r="3699" spans="6:6" hidden="1" x14ac:dyDescent="0.2">
      <c r="F3699" s="11"/>
    </row>
    <row r="3700" spans="6:6" hidden="1" x14ac:dyDescent="0.2">
      <c r="F3700" s="11"/>
    </row>
    <row r="3701" spans="6:6" hidden="1" x14ac:dyDescent="0.2">
      <c r="F3701" s="11"/>
    </row>
    <row r="3702" spans="6:6" hidden="1" x14ac:dyDescent="0.2">
      <c r="F3702" s="11"/>
    </row>
    <row r="3703" spans="6:6" hidden="1" x14ac:dyDescent="0.2">
      <c r="F3703" s="11"/>
    </row>
    <row r="3704" spans="6:6" hidden="1" x14ac:dyDescent="0.2">
      <c r="F3704" s="11"/>
    </row>
    <row r="3705" spans="6:6" hidden="1" x14ac:dyDescent="0.2">
      <c r="F3705" s="11"/>
    </row>
    <row r="3706" spans="6:6" hidden="1" x14ac:dyDescent="0.2">
      <c r="F3706" s="11"/>
    </row>
    <row r="3707" spans="6:6" hidden="1" x14ac:dyDescent="0.2">
      <c r="F3707" s="11"/>
    </row>
    <row r="3708" spans="6:6" hidden="1" x14ac:dyDescent="0.2">
      <c r="F3708" s="11"/>
    </row>
    <row r="3709" spans="6:6" hidden="1" x14ac:dyDescent="0.2">
      <c r="F3709" s="11"/>
    </row>
    <row r="3710" spans="6:6" hidden="1" x14ac:dyDescent="0.2">
      <c r="F3710" s="11"/>
    </row>
    <row r="3711" spans="6:6" hidden="1" x14ac:dyDescent="0.2">
      <c r="F3711" s="11"/>
    </row>
    <row r="3712" spans="6:6" hidden="1" x14ac:dyDescent="0.2">
      <c r="F3712" s="11"/>
    </row>
    <row r="3713" spans="6:6" hidden="1" x14ac:dyDescent="0.2">
      <c r="F3713" s="11"/>
    </row>
    <row r="3714" spans="6:6" hidden="1" x14ac:dyDescent="0.2">
      <c r="F3714" s="11"/>
    </row>
    <row r="3715" spans="6:6" hidden="1" x14ac:dyDescent="0.2">
      <c r="F3715" s="11"/>
    </row>
    <row r="3716" spans="6:6" hidden="1" x14ac:dyDescent="0.2">
      <c r="F3716" s="11"/>
    </row>
    <row r="3717" spans="6:6" hidden="1" x14ac:dyDescent="0.2">
      <c r="F3717" s="11"/>
    </row>
    <row r="3718" spans="6:6" hidden="1" x14ac:dyDescent="0.2">
      <c r="F3718" s="11"/>
    </row>
    <row r="3719" spans="6:6" hidden="1" x14ac:dyDescent="0.2">
      <c r="F3719" s="11"/>
    </row>
    <row r="3720" spans="6:6" hidden="1" x14ac:dyDescent="0.2">
      <c r="F3720" s="11"/>
    </row>
    <row r="3721" spans="6:6" hidden="1" x14ac:dyDescent="0.2">
      <c r="F3721" s="11"/>
    </row>
    <row r="3722" spans="6:6" hidden="1" x14ac:dyDescent="0.2">
      <c r="F3722" s="11"/>
    </row>
    <row r="3723" spans="6:6" hidden="1" x14ac:dyDescent="0.2">
      <c r="F3723" s="11"/>
    </row>
    <row r="3724" spans="6:6" hidden="1" x14ac:dyDescent="0.2">
      <c r="F3724" s="11"/>
    </row>
    <row r="3725" spans="6:6" hidden="1" x14ac:dyDescent="0.2">
      <c r="F3725" s="11"/>
    </row>
    <row r="3726" spans="6:6" hidden="1" x14ac:dyDescent="0.2">
      <c r="F3726" s="11"/>
    </row>
    <row r="3727" spans="6:6" hidden="1" x14ac:dyDescent="0.2">
      <c r="F3727" s="11"/>
    </row>
    <row r="3728" spans="6:6" hidden="1" x14ac:dyDescent="0.2">
      <c r="F3728" s="11"/>
    </row>
    <row r="3729" spans="6:6" hidden="1" x14ac:dyDescent="0.2">
      <c r="F3729" s="11"/>
    </row>
    <row r="3730" spans="6:6" hidden="1" x14ac:dyDescent="0.2">
      <c r="F3730" s="11"/>
    </row>
    <row r="3731" spans="6:6" hidden="1" x14ac:dyDescent="0.2">
      <c r="F3731" s="11"/>
    </row>
    <row r="3732" spans="6:6" hidden="1" x14ac:dyDescent="0.2">
      <c r="F3732" s="11"/>
    </row>
    <row r="3733" spans="6:6" hidden="1" x14ac:dyDescent="0.2">
      <c r="F3733" s="11"/>
    </row>
    <row r="3734" spans="6:6" hidden="1" x14ac:dyDescent="0.2">
      <c r="F3734" s="11"/>
    </row>
    <row r="3735" spans="6:6" hidden="1" x14ac:dyDescent="0.2">
      <c r="F3735" s="11"/>
    </row>
    <row r="3736" spans="6:6" hidden="1" x14ac:dyDescent="0.2">
      <c r="F3736" s="11"/>
    </row>
    <row r="3737" spans="6:6" hidden="1" x14ac:dyDescent="0.2">
      <c r="F3737" s="11"/>
    </row>
    <row r="3738" spans="6:6" hidden="1" x14ac:dyDescent="0.2">
      <c r="F3738" s="11"/>
    </row>
    <row r="3739" spans="6:6" hidden="1" x14ac:dyDescent="0.2">
      <c r="F3739" s="11"/>
    </row>
    <row r="3740" spans="6:6" hidden="1" x14ac:dyDescent="0.2">
      <c r="F3740" s="11"/>
    </row>
    <row r="3741" spans="6:6" hidden="1" x14ac:dyDescent="0.2">
      <c r="F3741" s="11"/>
    </row>
    <row r="3742" spans="6:6" hidden="1" x14ac:dyDescent="0.2">
      <c r="F3742" s="11"/>
    </row>
    <row r="3743" spans="6:6" hidden="1" x14ac:dyDescent="0.2">
      <c r="F3743" s="11"/>
    </row>
    <row r="3744" spans="6:6" hidden="1" x14ac:dyDescent="0.2">
      <c r="F3744" s="11"/>
    </row>
    <row r="3745" spans="6:6" hidden="1" x14ac:dyDescent="0.2">
      <c r="F3745" s="11"/>
    </row>
    <row r="3746" spans="6:6" hidden="1" x14ac:dyDescent="0.2">
      <c r="F3746" s="11"/>
    </row>
    <row r="3747" spans="6:6" hidden="1" x14ac:dyDescent="0.2">
      <c r="F3747" s="11"/>
    </row>
    <row r="3748" spans="6:6" hidden="1" x14ac:dyDescent="0.2">
      <c r="F3748" s="11"/>
    </row>
    <row r="3749" spans="6:6" hidden="1" x14ac:dyDescent="0.2">
      <c r="F3749" s="11"/>
    </row>
    <row r="3750" spans="6:6" hidden="1" x14ac:dyDescent="0.2">
      <c r="F3750" s="11"/>
    </row>
    <row r="3751" spans="6:6" hidden="1" x14ac:dyDescent="0.2">
      <c r="F3751" s="11"/>
    </row>
    <row r="3752" spans="6:6" hidden="1" x14ac:dyDescent="0.2">
      <c r="F3752" s="11"/>
    </row>
    <row r="3753" spans="6:6" hidden="1" x14ac:dyDescent="0.2">
      <c r="F3753" s="11"/>
    </row>
    <row r="3754" spans="6:6" hidden="1" x14ac:dyDescent="0.2">
      <c r="F3754" s="11"/>
    </row>
    <row r="3755" spans="6:6" hidden="1" x14ac:dyDescent="0.2">
      <c r="F3755" s="11"/>
    </row>
    <row r="3756" spans="6:6" hidden="1" x14ac:dyDescent="0.2">
      <c r="F3756" s="11"/>
    </row>
    <row r="3757" spans="6:6" hidden="1" x14ac:dyDescent="0.2">
      <c r="F3757" s="11"/>
    </row>
    <row r="3758" spans="6:6" hidden="1" x14ac:dyDescent="0.2">
      <c r="F3758" s="11"/>
    </row>
    <row r="3759" spans="6:6" hidden="1" x14ac:dyDescent="0.2">
      <c r="F3759" s="11"/>
    </row>
    <row r="3760" spans="6:6" hidden="1" x14ac:dyDescent="0.2">
      <c r="F3760" s="11"/>
    </row>
    <row r="3761" spans="6:6" hidden="1" x14ac:dyDescent="0.2">
      <c r="F3761" s="11"/>
    </row>
    <row r="3762" spans="6:6" hidden="1" x14ac:dyDescent="0.2">
      <c r="F3762" s="11"/>
    </row>
    <row r="3763" spans="6:6" hidden="1" x14ac:dyDescent="0.2">
      <c r="F3763" s="11"/>
    </row>
    <row r="3764" spans="6:6" hidden="1" x14ac:dyDescent="0.2">
      <c r="F3764" s="11"/>
    </row>
    <row r="3765" spans="6:6" hidden="1" x14ac:dyDescent="0.2">
      <c r="F3765" s="11"/>
    </row>
    <row r="3766" spans="6:6" hidden="1" x14ac:dyDescent="0.2">
      <c r="F3766" s="11"/>
    </row>
    <row r="3767" spans="6:6" hidden="1" x14ac:dyDescent="0.2">
      <c r="F3767" s="11"/>
    </row>
    <row r="3768" spans="6:6" hidden="1" x14ac:dyDescent="0.2">
      <c r="F3768" s="11"/>
    </row>
    <row r="3769" spans="6:6" hidden="1" x14ac:dyDescent="0.2">
      <c r="F3769" s="11"/>
    </row>
    <row r="3770" spans="6:6" hidden="1" x14ac:dyDescent="0.2">
      <c r="F3770" s="11"/>
    </row>
    <row r="3771" spans="6:6" hidden="1" x14ac:dyDescent="0.2">
      <c r="F3771" s="11"/>
    </row>
    <row r="3772" spans="6:6" hidden="1" x14ac:dyDescent="0.2">
      <c r="F3772" s="11"/>
    </row>
    <row r="3773" spans="6:6" hidden="1" x14ac:dyDescent="0.2">
      <c r="F3773" s="11"/>
    </row>
    <row r="3774" spans="6:6" hidden="1" x14ac:dyDescent="0.2">
      <c r="F3774" s="11"/>
    </row>
    <row r="3775" spans="6:6" hidden="1" x14ac:dyDescent="0.2">
      <c r="F3775" s="11"/>
    </row>
    <row r="3776" spans="6:6" hidden="1" x14ac:dyDescent="0.2">
      <c r="F3776" s="11"/>
    </row>
    <row r="3777" spans="6:6" hidden="1" x14ac:dyDescent="0.2">
      <c r="F3777" s="11"/>
    </row>
    <row r="3778" spans="6:6" hidden="1" x14ac:dyDescent="0.2">
      <c r="F3778" s="11"/>
    </row>
    <row r="3779" spans="6:6" hidden="1" x14ac:dyDescent="0.2">
      <c r="F3779" s="11"/>
    </row>
    <row r="3780" spans="6:6" hidden="1" x14ac:dyDescent="0.2">
      <c r="F3780" s="11"/>
    </row>
    <row r="3781" spans="6:6" hidden="1" x14ac:dyDescent="0.2">
      <c r="F3781" s="11"/>
    </row>
    <row r="3782" spans="6:6" hidden="1" x14ac:dyDescent="0.2">
      <c r="F3782" s="11"/>
    </row>
    <row r="3783" spans="6:6" hidden="1" x14ac:dyDescent="0.2">
      <c r="F3783" s="11"/>
    </row>
    <row r="3784" spans="6:6" hidden="1" x14ac:dyDescent="0.2">
      <c r="F3784" s="11"/>
    </row>
    <row r="3785" spans="6:6" hidden="1" x14ac:dyDescent="0.2">
      <c r="F3785" s="11"/>
    </row>
    <row r="3786" spans="6:6" hidden="1" x14ac:dyDescent="0.2">
      <c r="F3786" s="11"/>
    </row>
    <row r="3787" spans="6:6" hidden="1" x14ac:dyDescent="0.2">
      <c r="F3787" s="11"/>
    </row>
    <row r="3788" spans="6:6" hidden="1" x14ac:dyDescent="0.2">
      <c r="F3788" s="11"/>
    </row>
    <row r="3789" spans="6:6" hidden="1" x14ac:dyDescent="0.2">
      <c r="F3789" s="11"/>
    </row>
    <row r="3790" spans="6:6" hidden="1" x14ac:dyDescent="0.2">
      <c r="F3790" s="11"/>
    </row>
    <row r="3791" spans="6:6" hidden="1" x14ac:dyDescent="0.2">
      <c r="F3791" s="11"/>
    </row>
    <row r="3792" spans="6:6" hidden="1" x14ac:dyDescent="0.2">
      <c r="F3792" s="11"/>
    </row>
    <row r="3793" spans="6:6" hidden="1" x14ac:dyDescent="0.2">
      <c r="F3793" s="11"/>
    </row>
    <row r="3794" spans="6:6" hidden="1" x14ac:dyDescent="0.2">
      <c r="F3794" s="11"/>
    </row>
    <row r="3795" spans="6:6" hidden="1" x14ac:dyDescent="0.2">
      <c r="F3795" s="11"/>
    </row>
    <row r="3796" spans="6:6" hidden="1" x14ac:dyDescent="0.2">
      <c r="F3796" s="11"/>
    </row>
    <row r="3797" spans="6:6" hidden="1" x14ac:dyDescent="0.2">
      <c r="F3797" s="11"/>
    </row>
    <row r="3798" spans="6:6" hidden="1" x14ac:dyDescent="0.2">
      <c r="F3798" s="11"/>
    </row>
    <row r="3799" spans="6:6" hidden="1" x14ac:dyDescent="0.2">
      <c r="F3799" s="11"/>
    </row>
    <row r="3800" spans="6:6" hidden="1" x14ac:dyDescent="0.2">
      <c r="F3800" s="11"/>
    </row>
    <row r="3801" spans="6:6" hidden="1" x14ac:dyDescent="0.2">
      <c r="F3801" s="11"/>
    </row>
    <row r="3802" spans="6:6" hidden="1" x14ac:dyDescent="0.2">
      <c r="F3802" s="11"/>
    </row>
    <row r="3803" spans="6:6" hidden="1" x14ac:dyDescent="0.2">
      <c r="F3803" s="11"/>
    </row>
    <row r="3804" spans="6:6" hidden="1" x14ac:dyDescent="0.2">
      <c r="F3804" s="11"/>
    </row>
    <row r="3805" spans="6:6" hidden="1" x14ac:dyDescent="0.2">
      <c r="F3805" s="11"/>
    </row>
    <row r="3806" spans="6:6" hidden="1" x14ac:dyDescent="0.2">
      <c r="F3806" s="11"/>
    </row>
    <row r="3807" spans="6:6" hidden="1" x14ac:dyDescent="0.2">
      <c r="F3807" s="11"/>
    </row>
    <row r="3808" spans="6:6" hidden="1" x14ac:dyDescent="0.2">
      <c r="F3808" s="11"/>
    </row>
    <row r="3809" spans="6:6" hidden="1" x14ac:dyDescent="0.2">
      <c r="F3809" s="11"/>
    </row>
    <row r="3810" spans="6:6" hidden="1" x14ac:dyDescent="0.2">
      <c r="F3810" s="11"/>
    </row>
    <row r="3811" spans="6:6" hidden="1" x14ac:dyDescent="0.2">
      <c r="F3811" s="11"/>
    </row>
    <row r="3812" spans="6:6" hidden="1" x14ac:dyDescent="0.2">
      <c r="F3812" s="11"/>
    </row>
    <row r="3813" spans="6:6" hidden="1" x14ac:dyDescent="0.2">
      <c r="F3813" s="11"/>
    </row>
    <row r="3814" spans="6:6" hidden="1" x14ac:dyDescent="0.2">
      <c r="F3814" s="11"/>
    </row>
    <row r="3815" spans="6:6" hidden="1" x14ac:dyDescent="0.2">
      <c r="F3815" s="11"/>
    </row>
    <row r="3816" spans="6:6" hidden="1" x14ac:dyDescent="0.2">
      <c r="F3816" s="11"/>
    </row>
    <row r="3817" spans="6:6" hidden="1" x14ac:dyDescent="0.2">
      <c r="F3817" s="11"/>
    </row>
    <row r="3818" spans="6:6" hidden="1" x14ac:dyDescent="0.2">
      <c r="F3818" s="11"/>
    </row>
    <row r="3819" spans="6:6" hidden="1" x14ac:dyDescent="0.2">
      <c r="F3819" s="11"/>
    </row>
    <row r="3820" spans="6:6" hidden="1" x14ac:dyDescent="0.2">
      <c r="F3820" s="11"/>
    </row>
    <row r="3821" spans="6:6" hidden="1" x14ac:dyDescent="0.2">
      <c r="F3821" s="11"/>
    </row>
    <row r="3822" spans="6:6" hidden="1" x14ac:dyDescent="0.2">
      <c r="F3822" s="11"/>
    </row>
    <row r="3823" spans="6:6" hidden="1" x14ac:dyDescent="0.2">
      <c r="F3823" s="11"/>
    </row>
    <row r="3824" spans="6:6" hidden="1" x14ac:dyDescent="0.2">
      <c r="F3824" s="11"/>
    </row>
    <row r="3825" spans="6:6" hidden="1" x14ac:dyDescent="0.2">
      <c r="F3825" s="11"/>
    </row>
    <row r="3826" spans="6:6" hidden="1" x14ac:dyDescent="0.2">
      <c r="F3826" s="11"/>
    </row>
    <row r="3827" spans="6:6" hidden="1" x14ac:dyDescent="0.2">
      <c r="F3827" s="11"/>
    </row>
    <row r="3828" spans="6:6" hidden="1" x14ac:dyDescent="0.2">
      <c r="F3828" s="11"/>
    </row>
    <row r="3829" spans="6:6" hidden="1" x14ac:dyDescent="0.2">
      <c r="F3829" s="11"/>
    </row>
    <row r="3830" spans="6:6" hidden="1" x14ac:dyDescent="0.2">
      <c r="F3830" s="11"/>
    </row>
    <row r="3831" spans="6:6" hidden="1" x14ac:dyDescent="0.2">
      <c r="F3831" s="11"/>
    </row>
    <row r="3832" spans="6:6" hidden="1" x14ac:dyDescent="0.2">
      <c r="F3832" s="11"/>
    </row>
    <row r="3833" spans="6:6" hidden="1" x14ac:dyDescent="0.2">
      <c r="F3833" s="11"/>
    </row>
    <row r="3834" spans="6:6" hidden="1" x14ac:dyDescent="0.2">
      <c r="F3834" s="11"/>
    </row>
    <row r="3835" spans="6:6" hidden="1" x14ac:dyDescent="0.2">
      <c r="F3835" s="11"/>
    </row>
    <row r="3836" spans="6:6" hidden="1" x14ac:dyDescent="0.2">
      <c r="F3836" s="11"/>
    </row>
    <row r="3837" spans="6:6" hidden="1" x14ac:dyDescent="0.2">
      <c r="F3837" s="11"/>
    </row>
    <row r="3838" spans="6:6" hidden="1" x14ac:dyDescent="0.2">
      <c r="F3838" s="11"/>
    </row>
    <row r="3839" spans="6:6" hidden="1" x14ac:dyDescent="0.2">
      <c r="F3839" s="11"/>
    </row>
    <row r="3840" spans="6:6" hidden="1" x14ac:dyDescent="0.2">
      <c r="F3840" s="11"/>
    </row>
    <row r="3841" spans="6:6" hidden="1" x14ac:dyDescent="0.2">
      <c r="F3841" s="11"/>
    </row>
    <row r="3842" spans="6:6" hidden="1" x14ac:dyDescent="0.2">
      <c r="F3842" s="11"/>
    </row>
    <row r="3843" spans="6:6" hidden="1" x14ac:dyDescent="0.2">
      <c r="F3843" s="11"/>
    </row>
    <row r="3844" spans="6:6" hidden="1" x14ac:dyDescent="0.2">
      <c r="F3844" s="11"/>
    </row>
    <row r="3845" spans="6:6" hidden="1" x14ac:dyDescent="0.2">
      <c r="F3845" s="11"/>
    </row>
    <row r="3846" spans="6:6" hidden="1" x14ac:dyDescent="0.2">
      <c r="F3846" s="11"/>
    </row>
    <row r="3847" spans="6:6" hidden="1" x14ac:dyDescent="0.2">
      <c r="F3847" s="11"/>
    </row>
    <row r="3848" spans="6:6" hidden="1" x14ac:dyDescent="0.2">
      <c r="F3848" s="11"/>
    </row>
    <row r="3849" spans="6:6" hidden="1" x14ac:dyDescent="0.2">
      <c r="F3849" s="11"/>
    </row>
    <row r="3850" spans="6:6" hidden="1" x14ac:dyDescent="0.2">
      <c r="F3850" s="11"/>
    </row>
    <row r="3851" spans="6:6" hidden="1" x14ac:dyDescent="0.2">
      <c r="F3851" s="11"/>
    </row>
    <row r="3852" spans="6:6" hidden="1" x14ac:dyDescent="0.2">
      <c r="F3852" s="11"/>
    </row>
    <row r="3853" spans="6:6" hidden="1" x14ac:dyDescent="0.2">
      <c r="F3853" s="11"/>
    </row>
    <row r="3854" spans="6:6" hidden="1" x14ac:dyDescent="0.2">
      <c r="F3854" s="11"/>
    </row>
    <row r="3855" spans="6:6" hidden="1" x14ac:dyDescent="0.2">
      <c r="F3855" s="11"/>
    </row>
    <row r="3856" spans="6:6" hidden="1" x14ac:dyDescent="0.2">
      <c r="F3856" s="11"/>
    </row>
    <row r="3857" spans="6:6" hidden="1" x14ac:dyDescent="0.2">
      <c r="F3857" s="11"/>
    </row>
    <row r="3858" spans="6:6" hidden="1" x14ac:dyDescent="0.2">
      <c r="F3858" s="11"/>
    </row>
    <row r="3859" spans="6:6" hidden="1" x14ac:dyDescent="0.2">
      <c r="F3859" s="11"/>
    </row>
    <row r="3860" spans="6:6" hidden="1" x14ac:dyDescent="0.2">
      <c r="F3860" s="11"/>
    </row>
    <row r="3861" spans="6:6" hidden="1" x14ac:dyDescent="0.2">
      <c r="F3861" s="11"/>
    </row>
    <row r="3862" spans="6:6" hidden="1" x14ac:dyDescent="0.2">
      <c r="F3862" s="11"/>
    </row>
    <row r="3863" spans="6:6" hidden="1" x14ac:dyDescent="0.2">
      <c r="F3863" s="11"/>
    </row>
    <row r="3864" spans="6:6" hidden="1" x14ac:dyDescent="0.2">
      <c r="F3864" s="11"/>
    </row>
    <row r="3865" spans="6:6" hidden="1" x14ac:dyDescent="0.2">
      <c r="F3865" s="11"/>
    </row>
    <row r="3866" spans="6:6" hidden="1" x14ac:dyDescent="0.2">
      <c r="F3866" s="11"/>
    </row>
    <row r="3867" spans="6:6" hidden="1" x14ac:dyDescent="0.2">
      <c r="F3867" s="11"/>
    </row>
    <row r="3868" spans="6:6" hidden="1" x14ac:dyDescent="0.2">
      <c r="F3868" s="11"/>
    </row>
    <row r="3869" spans="6:6" hidden="1" x14ac:dyDescent="0.2">
      <c r="F3869" s="11"/>
    </row>
    <row r="3870" spans="6:6" hidden="1" x14ac:dyDescent="0.2">
      <c r="F3870" s="11"/>
    </row>
    <row r="3871" spans="6:6" hidden="1" x14ac:dyDescent="0.2">
      <c r="F3871" s="11"/>
    </row>
    <row r="3872" spans="6:6" hidden="1" x14ac:dyDescent="0.2">
      <c r="F3872" s="11"/>
    </row>
    <row r="3873" spans="6:6" hidden="1" x14ac:dyDescent="0.2">
      <c r="F3873" s="11"/>
    </row>
    <row r="3874" spans="6:6" hidden="1" x14ac:dyDescent="0.2">
      <c r="F3874" s="11"/>
    </row>
    <row r="3875" spans="6:6" hidden="1" x14ac:dyDescent="0.2">
      <c r="F3875" s="11"/>
    </row>
    <row r="3876" spans="6:6" hidden="1" x14ac:dyDescent="0.2">
      <c r="F3876" s="11"/>
    </row>
    <row r="3877" spans="6:6" hidden="1" x14ac:dyDescent="0.2">
      <c r="F3877" s="11"/>
    </row>
    <row r="3878" spans="6:6" hidden="1" x14ac:dyDescent="0.2">
      <c r="F3878" s="11"/>
    </row>
    <row r="3879" spans="6:6" hidden="1" x14ac:dyDescent="0.2">
      <c r="F3879" s="11"/>
    </row>
    <row r="3880" spans="6:6" hidden="1" x14ac:dyDescent="0.2">
      <c r="F3880" s="11"/>
    </row>
    <row r="3881" spans="6:6" hidden="1" x14ac:dyDescent="0.2">
      <c r="F3881" s="11"/>
    </row>
    <row r="3882" spans="6:6" hidden="1" x14ac:dyDescent="0.2">
      <c r="F3882" s="11"/>
    </row>
    <row r="3883" spans="6:6" hidden="1" x14ac:dyDescent="0.2">
      <c r="F3883" s="11"/>
    </row>
    <row r="3884" spans="6:6" hidden="1" x14ac:dyDescent="0.2">
      <c r="F3884" s="11"/>
    </row>
    <row r="3885" spans="6:6" hidden="1" x14ac:dyDescent="0.2">
      <c r="F3885" s="11"/>
    </row>
    <row r="3886" spans="6:6" hidden="1" x14ac:dyDescent="0.2">
      <c r="F3886" s="11"/>
    </row>
    <row r="3887" spans="6:6" hidden="1" x14ac:dyDescent="0.2">
      <c r="F3887" s="11"/>
    </row>
    <row r="3888" spans="6:6" hidden="1" x14ac:dyDescent="0.2">
      <c r="F3888" s="11"/>
    </row>
    <row r="3889" spans="6:6" hidden="1" x14ac:dyDescent="0.2">
      <c r="F3889" s="11"/>
    </row>
    <row r="3890" spans="6:6" hidden="1" x14ac:dyDescent="0.2">
      <c r="F3890" s="11"/>
    </row>
    <row r="3891" spans="6:6" hidden="1" x14ac:dyDescent="0.2">
      <c r="F3891" s="11"/>
    </row>
    <row r="3892" spans="6:6" hidden="1" x14ac:dyDescent="0.2">
      <c r="F3892" s="11"/>
    </row>
    <row r="3893" spans="6:6" hidden="1" x14ac:dyDescent="0.2">
      <c r="F3893" s="11"/>
    </row>
    <row r="3894" spans="6:6" hidden="1" x14ac:dyDescent="0.2">
      <c r="F3894" s="11"/>
    </row>
    <row r="3895" spans="6:6" hidden="1" x14ac:dyDescent="0.2">
      <c r="F3895" s="11"/>
    </row>
    <row r="3896" spans="6:6" hidden="1" x14ac:dyDescent="0.2">
      <c r="F3896" s="11"/>
    </row>
    <row r="3897" spans="6:6" hidden="1" x14ac:dyDescent="0.2">
      <c r="F3897" s="11"/>
    </row>
    <row r="3898" spans="6:6" hidden="1" x14ac:dyDescent="0.2">
      <c r="F3898" s="11"/>
    </row>
    <row r="3899" spans="6:6" hidden="1" x14ac:dyDescent="0.2">
      <c r="F3899" s="11"/>
    </row>
    <row r="3900" spans="6:6" hidden="1" x14ac:dyDescent="0.2">
      <c r="F3900" s="11"/>
    </row>
    <row r="3901" spans="6:6" hidden="1" x14ac:dyDescent="0.2">
      <c r="F3901" s="11"/>
    </row>
    <row r="3902" spans="6:6" hidden="1" x14ac:dyDescent="0.2">
      <c r="F3902" s="11"/>
    </row>
    <row r="3903" spans="6:6" hidden="1" x14ac:dyDescent="0.2">
      <c r="F3903" s="11"/>
    </row>
    <row r="3904" spans="6:6" hidden="1" x14ac:dyDescent="0.2">
      <c r="F3904" s="11"/>
    </row>
    <row r="3905" spans="6:6" hidden="1" x14ac:dyDescent="0.2">
      <c r="F3905" s="11"/>
    </row>
    <row r="3906" spans="6:6" hidden="1" x14ac:dyDescent="0.2">
      <c r="F3906" s="11"/>
    </row>
    <row r="3907" spans="6:6" hidden="1" x14ac:dyDescent="0.2">
      <c r="F3907" s="11"/>
    </row>
    <row r="3908" spans="6:6" hidden="1" x14ac:dyDescent="0.2">
      <c r="F3908" s="11"/>
    </row>
    <row r="3909" spans="6:6" hidden="1" x14ac:dyDescent="0.2">
      <c r="F3909" s="11"/>
    </row>
    <row r="3910" spans="6:6" hidden="1" x14ac:dyDescent="0.2">
      <c r="F3910" s="11"/>
    </row>
    <row r="3911" spans="6:6" hidden="1" x14ac:dyDescent="0.2">
      <c r="F3911" s="11"/>
    </row>
    <row r="3912" spans="6:6" hidden="1" x14ac:dyDescent="0.2">
      <c r="F3912" s="11"/>
    </row>
    <row r="3913" spans="6:6" hidden="1" x14ac:dyDescent="0.2">
      <c r="F3913" s="11"/>
    </row>
    <row r="3914" spans="6:6" hidden="1" x14ac:dyDescent="0.2">
      <c r="F3914" s="11"/>
    </row>
    <row r="3915" spans="6:6" hidden="1" x14ac:dyDescent="0.2">
      <c r="F3915" s="11"/>
    </row>
    <row r="3916" spans="6:6" hidden="1" x14ac:dyDescent="0.2">
      <c r="F3916" s="11"/>
    </row>
    <row r="3917" spans="6:6" hidden="1" x14ac:dyDescent="0.2">
      <c r="F3917" s="11"/>
    </row>
    <row r="3918" spans="6:6" hidden="1" x14ac:dyDescent="0.2">
      <c r="F3918" s="11"/>
    </row>
    <row r="3919" spans="6:6" hidden="1" x14ac:dyDescent="0.2">
      <c r="F3919" s="11"/>
    </row>
    <row r="3920" spans="6:6" hidden="1" x14ac:dyDescent="0.2">
      <c r="F3920" s="11"/>
    </row>
    <row r="3921" spans="6:6" hidden="1" x14ac:dyDescent="0.2">
      <c r="F3921" s="11"/>
    </row>
    <row r="3922" spans="6:6" hidden="1" x14ac:dyDescent="0.2">
      <c r="F3922" s="11"/>
    </row>
    <row r="3923" spans="6:6" hidden="1" x14ac:dyDescent="0.2">
      <c r="F3923" s="11"/>
    </row>
    <row r="3924" spans="6:6" hidden="1" x14ac:dyDescent="0.2">
      <c r="F3924" s="11"/>
    </row>
    <row r="3925" spans="6:6" hidden="1" x14ac:dyDescent="0.2">
      <c r="F3925" s="11"/>
    </row>
    <row r="3926" spans="6:6" hidden="1" x14ac:dyDescent="0.2">
      <c r="F3926" s="11"/>
    </row>
    <row r="3927" spans="6:6" hidden="1" x14ac:dyDescent="0.2">
      <c r="F3927" s="11"/>
    </row>
    <row r="3928" spans="6:6" hidden="1" x14ac:dyDescent="0.2">
      <c r="F3928" s="11"/>
    </row>
    <row r="3929" spans="6:6" hidden="1" x14ac:dyDescent="0.2">
      <c r="F3929" s="11"/>
    </row>
    <row r="3930" spans="6:6" hidden="1" x14ac:dyDescent="0.2">
      <c r="F3930" s="11"/>
    </row>
    <row r="3931" spans="6:6" hidden="1" x14ac:dyDescent="0.2">
      <c r="F3931" s="11"/>
    </row>
    <row r="3932" spans="6:6" hidden="1" x14ac:dyDescent="0.2">
      <c r="F3932" s="11"/>
    </row>
    <row r="3933" spans="6:6" hidden="1" x14ac:dyDescent="0.2">
      <c r="F3933" s="11"/>
    </row>
    <row r="3934" spans="6:6" hidden="1" x14ac:dyDescent="0.2">
      <c r="F3934" s="11"/>
    </row>
    <row r="3935" spans="6:6" hidden="1" x14ac:dyDescent="0.2">
      <c r="F3935" s="11"/>
    </row>
    <row r="3936" spans="6:6" hidden="1" x14ac:dyDescent="0.2">
      <c r="F3936" s="11"/>
    </row>
    <row r="3937" spans="6:6" hidden="1" x14ac:dyDescent="0.2">
      <c r="F3937" s="11"/>
    </row>
    <row r="3938" spans="6:6" hidden="1" x14ac:dyDescent="0.2">
      <c r="F3938" s="11"/>
    </row>
    <row r="3939" spans="6:6" hidden="1" x14ac:dyDescent="0.2">
      <c r="F3939" s="11"/>
    </row>
    <row r="3940" spans="6:6" hidden="1" x14ac:dyDescent="0.2">
      <c r="F3940" s="11"/>
    </row>
    <row r="3941" spans="6:6" hidden="1" x14ac:dyDescent="0.2">
      <c r="F3941" s="11"/>
    </row>
    <row r="3942" spans="6:6" hidden="1" x14ac:dyDescent="0.2">
      <c r="F3942" s="11"/>
    </row>
    <row r="3943" spans="6:6" hidden="1" x14ac:dyDescent="0.2">
      <c r="F3943" s="11"/>
    </row>
    <row r="3944" spans="6:6" hidden="1" x14ac:dyDescent="0.2">
      <c r="F3944" s="11"/>
    </row>
    <row r="3945" spans="6:6" hidden="1" x14ac:dyDescent="0.2">
      <c r="F3945" s="11"/>
    </row>
    <row r="3946" spans="6:6" hidden="1" x14ac:dyDescent="0.2">
      <c r="F3946" s="11"/>
    </row>
    <row r="3947" spans="6:6" hidden="1" x14ac:dyDescent="0.2">
      <c r="F3947" s="11"/>
    </row>
    <row r="3948" spans="6:6" hidden="1" x14ac:dyDescent="0.2">
      <c r="F3948" s="11"/>
    </row>
    <row r="3949" spans="6:6" hidden="1" x14ac:dyDescent="0.2">
      <c r="F3949" s="11"/>
    </row>
    <row r="3950" spans="6:6" hidden="1" x14ac:dyDescent="0.2">
      <c r="F3950" s="11"/>
    </row>
    <row r="3951" spans="6:6" hidden="1" x14ac:dyDescent="0.2">
      <c r="F3951" s="11"/>
    </row>
    <row r="3952" spans="6:6" hidden="1" x14ac:dyDescent="0.2">
      <c r="F3952" s="11"/>
    </row>
    <row r="3953" spans="6:6" hidden="1" x14ac:dyDescent="0.2">
      <c r="F3953" s="11"/>
    </row>
    <row r="3954" spans="6:6" hidden="1" x14ac:dyDescent="0.2">
      <c r="F3954" s="11"/>
    </row>
    <row r="3955" spans="6:6" hidden="1" x14ac:dyDescent="0.2">
      <c r="F3955" s="11"/>
    </row>
    <row r="3956" spans="6:6" hidden="1" x14ac:dyDescent="0.2">
      <c r="F3956" s="11"/>
    </row>
    <row r="3957" spans="6:6" hidden="1" x14ac:dyDescent="0.2">
      <c r="F3957" s="11"/>
    </row>
    <row r="3958" spans="6:6" hidden="1" x14ac:dyDescent="0.2">
      <c r="F3958" s="11"/>
    </row>
    <row r="3959" spans="6:6" hidden="1" x14ac:dyDescent="0.2">
      <c r="F3959" s="11"/>
    </row>
    <row r="3960" spans="6:6" hidden="1" x14ac:dyDescent="0.2">
      <c r="F3960" s="11"/>
    </row>
    <row r="3961" spans="6:6" hidden="1" x14ac:dyDescent="0.2">
      <c r="F3961" s="11"/>
    </row>
    <row r="3962" spans="6:6" hidden="1" x14ac:dyDescent="0.2">
      <c r="F3962" s="11"/>
    </row>
    <row r="3963" spans="6:6" hidden="1" x14ac:dyDescent="0.2">
      <c r="F3963" s="11"/>
    </row>
    <row r="3964" spans="6:6" hidden="1" x14ac:dyDescent="0.2">
      <c r="F3964" s="11"/>
    </row>
    <row r="3965" spans="6:6" hidden="1" x14ac:dyDescent="0.2">
      <c r="F3965" s="11"/>
    </row>
    <row r="3966" spans="6:6" hidden="1" x14ac:dyDescent="0.2">
      <c r="F3966" s="11"/>
    </row>
    <row r="3967" spans="6:6" hidden="1" x14ac:dyDescent="0.2">
      <c r="F3967" s="11"/>
    </row>
    <row r="3968" spans="6:6" hidden="1" x14ac:dyDescent="0.2">
      <c r="F3968" s="11"/>
    </row>
    <row r="3969" spans="6:6" hidden="1" x14ac:dyDescent="0.2">
      <c r="F3969" s="11"/>
    </row>
    <row r="3970" spans="6:6" hidden="1" x14ac:dyDescent="0.2">
      <c r="F3970" s="11"/>
    </row>
    <row r="3971" spans="6:6" hidden="1" x14ac:dyDescent="0.2">
      <c r="F3971" s="11"/>
    </row>
    <row r="3972" spans="6:6" hidden="1" x14ac:dyDescent="0.2">
      <c r="F3972" s="11"/>
    </row>
    <row r="3973" spans="6:6" hidden="1" x14ac:dyDescent="0.2">
      <c r="F3973" s="11"/>
    </row>
    <row r="3974" spans="6:6" hidden="1" x14ac:dyDescent="0.2">
      <c r="F3974" s="11"/>
    </row>
    <row r="3975" spans="6:6" hidden="1" x14ac:dyDescent="0.2">
      <c r="F3975" s="11"/>
    </row>
    <row r="3976" spans="6:6" hidden="1" x14ac:dyDescent="0.2">
      <c r="F3976" s="11"/>
    </row>
    <row r="3977" spans="6:6" hidden="1" x14ac:dyDescent="0.2">
      <c r="F3977" s="11"/>
    </row>
    <row r="3978" spans="6:6" hidden="1" x14ac:dyDescent="0.2">
      <c r="F3978" s="11"/>
    </row>
    <row r="3979" spans="6:6" hidden="1" x14ac:dyDescent="0.2">
      <c r="F3979" s="11"/>
    </row>
    <row r="3980" spans="6:6" hidden="1" x14ac:dyDescent="0.2">
      <c r="F3980" s="11"/>
    </row>
    <row r="3981" spans="6:6" hidden="1" x14ac:dyDescent="0.2">
      <c r="F3981" s="11"/>
    </row>
    <row r="3982" spans="6:6" hidden="1" x14ac:dyDescent="0.2">
      <c r="F3982" s="11"/>
    </row>
    <row r="3983" spans="6:6" hidden="1" x14ac:dyDescent="0.2">
      <c r="F3983" s="11"/>
    </row>
    <row r="3984" spans="6:6" hidden="1" x14ac:dyDescent="0.2">
      <c r="F3984" s="11"/>
    </row>
    <row r="3985" spans="6:6" hidden="1" x14ac:dyDescent="0.2">
      <c r="F3985" s="11"/>
    </row>
    <row r="3986" spans="6:6" hidden="1" x14ac:dyDescent="0.2">
      <c r="F3986" s="11"/>
    </row>
    <row r="3987" spans="6:6" hidden="1" x14ac:dyDescent="0.2">
      <c r="F3987" s="11"/>
    </row>
    <row r="3988" spans="6:6" hidden="1" x14ac:dyDescent="0.2">
      <c r="F3988" s="11"/>
    </row>
    <row r="3989" spans="6:6" hidden="1" x14ac:dyDescent="0.2">
      <c r="F3989" s="11"/>
    </row>
    <row r="3990" spans="6:6" hidden="1" x14ac:dyDescent="0.2">
      <c r="F3990" s="11"/>
    </row>
    <row r="3991" spans="6:6" hidden="1" x14ac:dyDescent="0.2">
      <c r="F3991" s="11"/>
    </row>
    <row r="3992" spans="6:6" hidden="1" x14ac:dyDescent="0.2">
      <c r="F3992" s="11"/>
    </row>
    <row r="3993" spans="6:6" hidden="1" x14ac:dyDescent="0.2">
      <c r="F3993" s="11"/>
    </row>
    <row r="3994" spans="6:6" hidden="1" x14ac:dyDescent="0.2">
      <c r="F3994" s="11"/>
    </row>
    <row r="3995" spans="6:6" hidden="1" x14ac:dyDescent="0.2">
      <c r="F3995" s="11"/>
    </row>
    <row r="3996" spans="6:6" hidden="1" x14ac:dyDescent="0.2">
      <c r="F3996" s="11"/>
    </row>
    <row r="3997" spans="6:6" hidden="1" x14ac:dyDescent="0.2">
      <c r="F3997" s="11"/>
    </row>
    <row r="3998" spans="6:6" hidden="1" x14ac:dyDescent="0.2">
      <c r="F3998" s="11"/>
    </row>
    <row r="3999" spans="6:6" hidden="1" x14ac:dyDescent="0.2">
      <c r="F3999" s="11"/>
    </row>
    <row r="4000" spans="6:6" hidden="1" x14ac:dyDescent="0.2">
      <c r="F4000" s="11"/>
    </row>
    <row r="4001" spans="6:6" hidden="1" x14ac:dyDescent="0.2">
      <c r="F4001" s="11"/>
    </row>
    <row r="4002" spans="6:6" hidden="1" x14ac:dyDescent="0.2">
      <c r="F4002" s="11"/>
    </row>
    <row r="4003" spans="6:6" hidden="1" x14ac:dyDescent="0.2">
      <c r="F4003" s="11"/>
    </row>
    <row r="4004" spans="6:6" hidden="1" x14ac:dyDescent="0.2">
      <c r="F4004" s="11"/>
    </row>
    <row r="4005" spans="6:6" hidden="1" x14ac:dyDescent="0.2">
      <c r="F4005" s="11"/>
    </row>
    <row r="4006" spans="6:6" hidden="1" x14ac:dyDescent="0.2">
      <c r="F4006" s="11"/>
    </row>
    <row r="4007" spans="6:6" hidden="1" x14ac:dyDescent="0.2">
      <c r="F4007" s="11"/>
    </row>
    <row r="4008" spans="6:6" hidden="1" x14ac:dyDescent="0.2">
      <c r="F4008" s="11"/>
    </row>
    <row r="4009" spans="6:6" hidden="1" x14ac:dyDescent="0.2">
      <c r="F4009" s="11"/>
    </row>
    <row r="4010" spans="6:6" hidden="1" x14ac:dyDescent="0.2">
      <c r="F4010" s="11"/>
    </row>
    <row r="4011" spans="6:6" hidden="1" x14ac:dyDescent="0.2">
      <c r="F4011" s="11"/>
    </row>
    <row r="4012" spans="6:6" hidden="1" x14ac:dyDescent="0.2">
      <c r="F4012" s="11"/>
    </row>
    <row r="4013" spans="6:6" hidden="1" x14ac:dyDescent="0.2">
      <c r="F4013" s="11"/>
    </row>
    <row r="4014" spans="6:6" hidden="1" x14ac:dyDescent="0.2">
      <c r="F4014" s="11"/>
    </row>
    <row r="4015" spans="6:6" hidden="1" x14ac:dyDescent="0.2">
      <c r="F4015" s="11"/>
    </row>
    <row r="4016" spans="6:6" hidden="1" x14ac:dyDescent="0.2">
      <c r="F4016" s="11"/>
    </row>
    <row r="4017" spans="6:6" hidden="1" x14ac:dyDescent="0.2">
      <c r="F4017" s="11"/>
    </row>
    <row r="4018" spans="6:6" hidden="1" x14ac:dyDescent="0.2">
      <c r="F4018" s="11"/>
    </row>
    <row r="4019" spans="6:6" hidden="1" x14ac:dyDescent="0.2">
      <c r="F4019" s="11"/>
    </row>
    <row r="4020" spans="6:6" hidden="1" x14ac:dyDescent="0.2">
      <c r="F4020" s="11"/>
    </row>
    <row r="4021" spans="6:6" hidden="1" x14ac:dyDescent="0.2">
      <c r="F4021" s="11"/>
    </row>
    <row r="4022" spans="6:6" hidden="1" x14ac:dyDescent="0.2">
      <c r="F4022" s="11"/>
    </row>
    <row r="4023" spans="6:6" hidden="1" x14ac:dyDescent="0.2">
      <c r="F4023" s="11"/>
    </row>
    <row r="4024" spans="6:6" hidden="1" x14ac:dyDescent="0.2">
      <c r="F4024" s="11"/>
    </row>
    <row r="4025" spans="6:6" hidden="1" x14ac:dyDescent="0.2">
      <c r="F4025" s="11"/>
    </row>
    <row r="4026" spans="6:6" hidden="1" x14ac:dyDescent="0.2">
      <c r="F4026" s="11"/>
    </row>
    <row r="4027" spans="6:6" hidden="1" x14ac:dyDescent="0.2">
      <c r="F4027" s="11"/>
    </row>
    <row r="4028" spans="6:6" hidden="1" x14ac:dyDescent="0.2">
      <c r="F4028" s="11"/>
    </row>
    <row r="4029" spans="6:6" hidden="1" x14ac:dyDescent="0.2">
      <c r="F4029" s="11"/>
    </row>
    <row r="4030" spans="6:6" hidden="1" x14ac:dyDescent="0.2">
      <c r="F4030" s="11"/>
    </row>
    <row r="4031" spans="6:6" hidden="1" x14ac:dyDescent="0.2">
      <c r="F4031" s="11"/>
    </row>
    <row r="4032" spans="6:6" hidden="1" x14ac:dyDescent="0.2">
      <c r="F4032" s="11"/>
    </row>
    <row r="4033" spans="6:6" hidden="1" x14ac:dyDescent="0.2">
      <c r="F4033" s="11"/>
    </row>
    <row r="4034" spans="6:6" hidden="1" x14ac:dyDescent="0.2">
      <c r="F4034" s="11"/>
    </row>
    <row r="4035" spans="6:6" hidden="1" x14ac:dyDescent="0.2">
      <c r="F4035" s="11"/>
    </row>
    <row r="4036" spans="6:6" hidden="1" x14ac:dyDescent="0.2">
      <c r="F4036" s="11"/>
    </row>
    <row r="4037" spans="6:6" hidden="1" x14ac:dyDescent="0.2">
      <c r="F4037" s="11"/>
    </row>
    <row r="4038" spans="6:6" hidden="1" x14ac:dyDescent="0.2">
      <c r="F4038" s="11"/>
    </row>
    <row r="4039" spans="6:6" hidden="1" x14ac:dyDescent="0.2">
      <c r="F4039" s="11"/>
    </row>
    <row r="4040" spans="6:6" hidden="1" x14ac:dyDescent="0.2">
      <c r="F4040" s="11"/>
    </row>
    <row r="4041" spans="6:6" hidden="1" x14ac:dyDescent="0.2">
      <c r="F4041" s="11"/>
    </row>
    <row r="4042" spans="6:6" hidden="1" x14ac:dyDescent="0.2">
      <c r="F4042" s="11"/>
    </row>
    <row r="4043" spans="6:6" hidden="1" x14ac:dyDescent="0.2">
      <c r="F4043" s="11"/>
    </row>
    <row r="4044" spans="6:6" hidden="1" x14ac:dyDescent="0.2">
      <c r="F4044" s="11"/>
    </row>
    <row r="4045" spans="6:6" hidden="1" x14ac:dyDescent="0.2">
      <c r="F4045" s="11"/>
    </row>
    <row r="4046" spans="6:6" hidden="1" x14ac:dyDescent="0.2">
      <c r="F4046" s="11"/>
    </row>
    <row r="4047" spans="6:6" hidden="1" x14ac:dyDescent="0.2">
      <c r="F4047" s="11"/>
    </row>
    <row r="4048" spans="6:6" hidden="1" x14ac:dyDescent="0.2">
      <c r="F4048" s="11"/>
    </row>
    <row r="4049" spans="6:6" hidden="1" x14ac:dyDescent="0.2">
      <c r="F4049" s="11"/>
    </row>
    <row r="4050" spans="6:6" hidden="1" x14ac:dyDescent="0.2">
      <c r="F4050" s="11"/>
    </row>
    <row r="4051" spans="6:6" hidden="1" x14ac:dyDescent="0.2">
      <c r="F4051" s="11"/>
    </row>
    <row r="4052" spans="6:6" hidden="1" x14ac:dyDescent="0.2">
      <c r="F4052" s="11"/>
    </row>
    <row r="4053" spans="6:6" hidden="1" x14ac:dyDescent="0.2">
      <c r="F4053" s="11"/>
    </row>
    <row r="4054" spans="6:6" hidden="1" x14ac:dyDescent="0.2">
      <c r="F4054" s="11"/>
    </row>
    <row r="4055" spans="6:6" hidden="1" x14ac:dyDescent="0.2">
      <c r="F4055" s="11"/>
    </row>
    <row r="4056" spans="6:6" hidden="1" x14ac:dyDescent="0.2">
      <c r="F4056" s="11"/>
    </row>
    <row r="4057" spans="6:6" hidden="1" x14ac:dyDescent="0.2">
      <c r="F4057" s="11"/>
    </row>
    <row r="4058" spans="6:6" hidden="1" x14ac:dyDescent="0.2">
      <c r="F4058" s="11"/>
    </row>
    <row r="4059" spans="6:6" hidden="1" x14ac:dyDescent="0.2">
      <c r="F4059" s="11"/>
    </row>
    <row r="4060" spans="6:6" hidden="1" x14ac:dyDescent="0.2">
      <c r="F4060" s="11"/>
    </row>
    <row r="4061" spans="6:6" hidden="1" x14ac:dyDescent="0.2">
      <c r="F4061" s="11"/>
    </row>
    <row r="4062" spans="6:6" hidden="1" x14ac:dyDescent="0.2">
      <c r="F4062" s="11"/>
    </row>
    <row r="4063" spans="6:6" hidden="1" x14ac:dyDescent="0.2">
      <c r="F4063" s="11"/>
    </row>
    <row r="4064" spans="6:6" hidden="1" x14ac:dyDescent="0.2">
      <c r="F4064" s="11"/>
    </row>
    <row r="4065" spans="6:6" hidden="1" x14ac:dyDescent="0.2">
      <c r="F4065" s="11"/>
    </row>
    <row r="4066" spans="6:6" hidden="1" x14ac:dyDescent="0.2">
      <c r="F4066" s="11"/>
    </row>
    <row r="4067" spans="6:6" hidden="1" x14ac:dyDescent="0.2">
      <c r="F4067" s="11"/>
    </row>
    <row r="4068" spans="6:6" hidden="1" x14ac:dyDescent="0.2">
      <c r="F4068" s="11"/>
    </row>
    <row r="4069" spans="6:6" hidden="1" x14ac:dyDescent="0.2">
      <c r="F4069" s="11"/>
    </row>
    <row r="4070" spans="6:6" hidden="1" x14ac:dyDescent="0.2">
      <c r="F4070" s="11"/>
    </row>
    <row r="4071" spans="6:6" hidden="1" x14ac:dyDescent="0.2">
      <c r="F4071" s="11"/>
    </row>
    <row r="4072" spans="6:6" hidden="1" x14ac:dyDescent="0.2">
      <c r="F4072" s="11"/>
    </row>
    <row r="4073" spans="6:6" hidden="1" x14ac:dyDescent="0.2">
      <c r="F4073" s="11"/>
    </row>
    <row r="4074" spans="6:6" hidden="1" x14ac:dyDescent="0.2">
      <c r="F4074" s="11"/>
    </row>
    <row r="4075" spans="6:6" hidden="1" x14ac:dyDescent="0.2">
      <c r="F4075" s="11"/>
    </row>
    <row r="4076" spans="6:6" hidden="1" x14ac:dyDescent="0.2">
      <c r="F4076" s="11"/>
    </row>
    <row r="4077" spans="6:6" hidden="1" x14ac:dyDescent="0.2">
      <c r="F4077" s="11"/>
    </row>
    <row r="4078" spans="6:6" hidden="1" x14ac:dyDescent="0.2">
      <c r="F4078" s="11"/>
    </row>
    <row r="4079" spans="6:6" hidden="1" x14ac:dyDescent="0.2">
      <c r="F4079" s="11"/>
    </row>
    <row r="4080" spans="6:6" hidden="1" x14ac:dyDescent="0.2">
      <c r="F4080" s="11"/>
    </row>
    <row r="4081" spans="6:6" hidden="1" x14ac:dyDescent="0.2">
      <c r="F4081" s="11"/>
    </row>
    <row r="4082" spans="6:6" hidden="1" x14ac:dyDescent="0.2">
      <c r="F4082" s="11"/>
    </row>
    <row r="4083" spans="6:6" hidden="1" x14ac:dyDescent="0.2">
      <c r="F4083" s="11"/>
    </row>
    <row r="4084" spans="6:6" hidden="1" x14ac:dyDescent="0.2">
      <c r="F4084" s="11"/>
    </row>
    <row r="4085" spans="6:6" hidden="1" x14ac:dyDescent="0.2">
      <c r="F4085" s="11"/>
    </row>
    <row r="4086" spans="6:6" hidden="1" x14ac:dyDescent="0.2">
      <c r="F4086" s="11"/>
    </row>
    <row r="4087" spans="6:6" hidden="1" x14ac:dyDescent="0.2">
      <c r="F4087" s="11"/>
    </row>
    <row r="4088" spans="6:6" hidden="1" x14ac:dyDescent="0.2">
      <c r="F4088" s="11"/>
    </row>
    <row r="4089" spans="6:6" hidden="1" x14ac:dyDescent="0.2">
      <c r="F4089" s="11"/>
    </row>
    <row r="4090" spans="6:6" hidden="1" x14ac:dyDescent="0.2">
      <c r="F4090" s="11"/>
    </row>
    <row r="4091" spans="6:6" hidden="1" x14ac:dyDescent="0.2">
      <c r="F4091" s="11"/>
    </row>
    <row r="4092" spans="6:6" hidden="1" x14ac:dyDescent="0.2">
      <c r="F4092" s="11"/>
    </row>
    <row r="4093" spans="6:6" hidden="1" x14ac:dyDescent="0.2">
      <c r="F4093" s="11"/>
    </row>
    <row r="4094" spans="6:6" hidden="1" x14ac:dyDescent="0.2">
      <c r="F4094" s="11"/>
    </row>
    <row r="4095" spans="6:6" hidden="1" x14ac:dyDescent="0.2">
      <c r="F4095" s="11"/>
    </row>
    <row r="4096" spans="6:6" hidden="1" x14ac:dyDescent="0.2">
      <c r="F4096" s="11"/>
    </row>
    <row r="4097" spans="6:6" hidden="1" x14ac:dyDescent="0.2">
      <c r="F4097" s="11"/>
    </row>
    <row r="4098" spans="6:6" hidden="1" x14ac:dyDescent="0.2">
      <c r="F4098" s="11"/>
    </row>
    <row r="4099" spans="6:6" hidden="1" x14ac:dyDescent="0.2">
      <c r="F4099" s="11"/>
    </row>
    <row r="4100" spans="6:6" hidden="1" x14ac:dyDescent="0.2">
      <c r="F4100" s="11"/>
    </row>
    <row r="4101" spans="6:6" hidden="1" x14ac:dyDescent="0.2">
      <c r="F4101" s="11"/>
    </row>
    <row r="4102" spans="6:6" hidden="1" x14ac:dyDescent="0.2">
      <c r="F4102" s="11"/>
    </row>
    <row r="4103" spans="6:6" hidden="1" x14ac:dyDescent="0.2">
      <c r="F4103" s="11"/>
    </row>
    <row r="4104" spans="6:6" hidden="1" x14ac:dyDescent="0.2">
      <c r="F4104" s="11"/>
    </row>
    <row r="4105" spans="6:6" hidden="1" x14ac:dyDescent="0.2">
      <c r="F4105" s="11"/>
    </row>
    <row r="4106" spans="6:6" hidden="1" x14ac:dyDescent="0.2">
      <c r="F4106" s="11"/>
    </row>
    <row r="4107" spans="6:6" hidden="1" x14ac:dyDescent="0.2">
      <c r="F4107" s="11"/>
    </row>
    <row r="4108" spans="6:6" hidden="1" x14ac:dyDescent="0.2">
      <c r="F4108" s="11"/>
    </row>
    <row r="4109" spans="6:6" hidden="1" x14ac:dyDescent="0.2">
      <c r="F4109" s="11"/>
    </row>
    <row r="4110" spans="6:6" hidden="1" x14ac:dyDescent="0.2">
      <c r="F4110" s="11"/>
    </row>
    <row r="4111" spans="6:6" hidden="1" x14ac:dyDescent="0.2">
      <c r="F4111" s="11"/>
    </row>
    <row r="4112" spans="6:6" hidden="1" x14ac:dyDescent="0.2">
      <c r="F4112" s="11"/>
    </row>
    <row r="4113" spans="6:6" hidden="1" x14ac:dyDescent="0.2">
      <c r="F4113" s="11"/>
    </row>
    <row r="4114" spans="6:6" hidden="1" x14ac:dyDescent="0.2">
      <c r="F4114" s="11"/>
    </row>
    <row r="4115" spans="6:6" hidden="1" x14ac:dyDescent="0.2">
      <c r="F4115" s="11"/>
    </row>
    <row r="4116" spans="6:6" hidden="1" x14ac:dyDescent="0.2">
      <c r="F4116" s="11"/>
    </row>
    <row r="4117" spans="6:6" hidden="1" x14ac:dyDescent="0.2">
      <c r="F4117" s="11"/>
    </row>
    <row r="4118" spans="6:6" hidden="1" x14ac:dyDescent="0.2">
      <c r="F4118" s="11"/>
    </row>
    <row r="4119" spans="6:6" hidden="1" x14ac:dyDescent="0.2">
      <c r="F4119" s="11"/>
    </row>
    <row r="4120" spans="6:6" hidden="1" x14ac:dyDescent="0.2">
      <c r="F4120" s="11"/>
    </row>
    <row r="4121" spans="6:6" hidden="1" x14ac:dyDescent="0.2">
      <c r="F4121" s="11"/>
    </row>
    <row r="4122" spans="6:6" hidden="1" x14ac:dyDescent="0.2">
      <c r="F4122" s="11"/>
    </row>
    <row r="4123" spans="6:6" hidden="1" x14ac:dyDescent="0.2">
      <c r="F4123" s="11"/>
    </row>
    <row r="4124" spans="6:6" hidden="1" x14ac:dyDescent="0.2">
      <c r="F4124" s="11"/>
    </row>
    <row r="4125" spans="6:6" hidden="1" x14ac:dyDescent="0.2">
      <c r="F4125" s="11"/>
    </row>
    <row r="4126" spans="6:6" hidden="1" x14ac:dyDescent="0.2">
      <c r="F4126" s="11"/>
    </row>
    <row r="4127" spans="6:6" hidden="1" x14ac:dyDescent="0.2">
      <c r="F4127" s="11"/>
    </row>
    <row r="4128" spans="6:6" hidden="1" x14ac:dyDescent="0.2">
      <c r="F4128" s="11"/>
    </row>
    <row r="4129" spans="6:6" hidden="1" x14ac:dyDescent="0.2">
      <c r="F4129" s="11"/>
    </row>
    <row r="4130" spans="6:6" hidden="1" x14ac:dyDescent="0.2">
      <c r="F4130" s="11"/>
    </row>
    <row r="4131" spans="6:6" hidden="1" x14ac:dyDescent="0.2">
      <c r="F4131" s="11"/>
    </row>
    <row r="4132" spans="6:6" hidden="1" x14ac:dyDescent="0.2">
      <c r="F4132" s="11"/>
    </row>
    <row r="4133" spans="6:6" hidden="1" x14ac:dyDescent="0.2">
      <c r="F4133" s="11"/>
    </row>
    <row r="4134" spans="6:6" hidden="1" x14ac:dyDescent="0.2">
      <c r="F4134" s="11"/>
    </row>
    <row r="4135" spans="6:6" hidden="1" x14ac:dyDescent="0.2">
      <c r="F4135" s="11"/>
    </row>
    <row r="4136" spans="6:6" hidden="1" x14ac:dyDescent="0.2">
      <c r="F4136" s="11"/>
    </row>
    <row r="4137" spans="6:6" hidden="1" x14ac:dyDescent="0.2">
      <c r="F4137" s="11"/>
    </row>
    <row r="4138" spans="6:6" hidden="1" x14ac:dyDescent="0.2">
      <c r="F4138" s="11"/>
    </row>
    <row r="4139" spans="6:6" hidden="1" x14ac:dyDescent="0.2">
      <c r="F4139" s="11"/>
    </row>
    <row r="4140" spans="6:6" hidden="1" x14ac:dyDescent="0.2">
      <c r="F4140" s="11"/>
    </row>
    <row r="4141" spans="6:6" hidden="1" x14ac:dyDescent="0.2">
      <c r="F4141" s="11"/>
    </row>
    <row r="4142" spans="6:6" hidden="1" x14ac:dyDescent="0.2">
      <c r="F4142" s="11"/>
    </row>
    <row r="4143" spans="6:6" hidden="1" x14ac:dyDescent="0.2">
      <c r="F4143" s="11"/>
    </row>
    <row r="4144" spans="6:6" hidden="1" x14ac:dyDescent="0.2">
      <c r="F4144" s="11"/>
    </row>
    <row r="4145" spans="6:6" hidden="1" x14ac:dyDescent="0.2">
      <c r="F4145" s="11"/>
    </row>
    <row r="4146" spans="6:6" hidden="1" x14ac:dyDescent="0.2">
      <c r="F4146" s="11"/>
    </row>
    <row r="4147" spans="6:6" hidden="1" x14ac:dyDescent="0.2">
      <c r="F4147" s="11"/>
    </row>
    <row r="4148" spans="6:6" hidden="1" x14ac:dyDescent="0.2">
      <c r="F4148" s="11"/>
    </row>
    <row r="4149" spans="6:6" hidden="1" x14ac:dyDescent="0.2">
      <c r="F4149" s="11"/>
    </row>
    <row r="4150" spans="6:6" hidden="1" x14ac:dyDescent="0.2">
      <c r="F4150" s="11"/>
    </row>
    <row r="4151" spans="6:6" hidden="1" x14ac:dyDescent="0.2">
      <c r="F4151" s="11"/>
    </row>
    <row r="4152" spans="6:6" hidden="1" x14ac:dyDescent="0.2">
      <c r="F4152" s="11"/>
    </row>
    <row r="4153" spans="6:6" hidden="1" x14ac:dyDescent="0.2">
      <c r="F4153" s="11"/>
    </row>
    <row r="4154" spans="6:6" hidden="1" x14ac:dyDescent="0.2">
      <c r="F4154" s="11"/>
    </row>
    <row r="4155" spans="6:6" hidden="1" x14ac:dyDescent="0.2">
      <c r="F4155" s="11"/>
    </row>
    <row r="4156" spans="6:6" hidden="1" x14ac:dyDescent="0.2">
      <c r="F4156" s="11"/>
    </row>
    <row r="4157" spans="6:6" hidden="1" x14ac:dyDescent="0.2">
      <c r="F4157" s="11"/>
    </row>
    <row r="4158" spans="6:6" hidden="1" x14ac:dyDescent="0.2">
      <c r="F4158" s="11"/>
    </row>
    <row r="4159" spans="6:6" hidden="1" x14ac:dyDescent="0.2">
      <c r="F4159" s="11"/>
    </row>
    <row r="4160" spans="6:6" hidden="1" x14ac:dyDescent="0.2">
      <c r="F4160" s="11"/>
    </row>
    <row r="4161" spans="6:6" hidden="1" x14ac:dyDescent="0.2">
      <c r="F4161" s="11"/>
    </row>
    <row r="4162" spans="6:6" hidden="1" x14ac:dyDescent="0.2">
      <c r="F4162" s="11"/>
    </row>
    <row r="4163" spans="6:6" hidden="1" x14ac:dyDescent="0.2">
      <c r="F4163" s="11"/>
    </row>
    <row r="4164" spans="6:6" hidden="1" x14ac:dyDescent="0.2">
      <c r="F4164" s="11"/>
    </row>
    <row r="4165" spans="6:6" hidden="1" x14ac:dyDescent="0.2">
      <c r="F4165" s="11"/>
    </row>
    <row r="4166" spans="6:6" hidden="1" x14ac:dyDescent="0.2">
      <c r="F4166" s="11"/>
    </row>
    <row r="4167" spans="6:6" hidden="1" x14ac:dyDescent="0.2">
      <c r="F4167" s="11"/>
    </row>
    <row r="4168" spans="6:6" hidden="1" x14ac:dyDescent="0.2">
      <c r="F4168" s="11"/>
    </row>
    <row r="4169" spans="6:6" hidden="1" x14ac:dyDescent="0.2">
      <c r="F4169" s="11"/>
    </row>
    <row r="4170" spans="6:6" hidden="1" x14ac:dyDescent="0.2">
      <c r="F4170" s="11"/>
    </row>
    <row r="4171" spans="6:6" hidden="1" x14ac:dyDescent="0.2">
      <c r="F4171" s="11"/>
    </row>
    <row r="4172" spans="6:6" hidden="1" x14ac:dyDescent="0.2">
      <c r="F4172" s="11"/>
    </row>
    <row r="4173" spans="6:6" hidden="1" x14ac:dyDescent="0.2">
      <c r="F4173" s="11"/>
    </row>
    <row r="4174" spans="6:6" hidden="1" x14ac:dyDescent="0.2">
      <c r="F4174" s="11"/>
    </row>
    <row r="4175" spans="6:6" hidden="1" x14ac:dyDescent="0.2">
      <c r="F4175" s="11"/>
    </row>
    <row r="4176" spans="6:6" hidden="1" x14ac:dyDescent="0.2">
      <c r="F4176" s="11"/>
    </row>
    <row r="4177" spans="6:6" hidden="1" x14ac:dyDescent="0.2">
      <c r="F4177" s="11"/>
    </row>
    <row r="4178" spans="6:6" hidden="1" x14ac:dyDescent="0.2">
      <c r="F4178" s="11"/>
    </row>
    <row r="4179" spans="6:6" hidden="1" x14ac:dyDescent="0.2">
      <c r="F4179" s="11"/>
    </row>
    <row r="4180" spans="6:6" hidden="1" x14ac:dyDescent="0.2">
      <c r="F4180" s="11"/>
    </row>
    <row r="4181" spans="6:6" hidden="1" x14ac:dyDescent="0.2">
      <c r="F4181" s="11"/>
    </row>
    <row r="4182" spans="6:6" hidden="1" x14ac:dyDescent="0.2">
      <c r="F4182" s="11"/>
    </row>
    <row r="4183" spans="6:6" hidden="1" x14ac:dyDescent="0.2">
      <c r="F4183" s="11"/>
    </row>
    <row r="4184" spans="6:6" hidden="1" x14ac:dyDescent="0.2">
      <c r="F4184" s="11"/>
    </row>
    <row r="4185" spans="6:6" hidden="1" x14ac:dyDescent="0.2">
      <c r="F4185" s="11"/>
    </row>
    <row r="4186" spans="6:6" hidden="1" x14ac:dyDescent="0.2">
      <c r="F4186" s="11"/>
    </row>
    <row r="4187" spans="6:6" hidden="1" x14ac:dyDescent="0.2">
      <c r="F4187" s="11"/>
    </row>
    <row r="4188" spans="6:6" hidden="1" x14ac:dyDescent="0.2">
      <c r="F4188" s="11"/>
    </row>
    <row r="4189" spans="6:6" hidden="1" x14ac:dyDescent="0.2">
      <c r="F4189" s="11"/>
    </row>
    <row r="4190" spans="6:6" hidden="1" x14ac:dyDescent="0.2">
      <c r="F4190" s="11"/>
    </row>
    <row r="4191" spans="6:6" hidden="1" x14ac:dyDescent="0.2">
      <c r="F4191" s="11"/>
    </row>
    <row r="4192" spans="6:6" hidden="1" x14ac:dyDescent="0.2">
      <c r="F4192" s="11"/>
    </row>
    <row r="4193" spans="6:6" hidden="1" x14ac:dyDescent="0.2">
      <c r="F4193" s="11"/>
    </row>
    <row r="4194" spans="6:6" hidden="1" x14ac:dyDescent="0.2">
      <c r="F4194" s="11"/>
    </row>
    <row r="4195" spans="6:6" hidden="1" x14ac:dyDescent="0.2">
      <c r="F4195" s="11"/>
    </row>
    <row r="4196" spans="6:6" hidden="1" x14ac:dyDescent="0.2">
      <c r="F4196" s="11"/>
    </row>
    <row r="4197" spans="6:6" hidden="1" x14ac:dyDescent="0.2">
      <c r="F4197" s="11"/>
    </row>
    <row r="4198" spans="6:6" hidden="1" x14ac:dyDescent="0.2">
      <c r="F4198" s="11"/>
    </row>
    <row r="4199" spans="6:6" hidden="1" x14ac:dyDescent="0.2">
      <c r="F4199" s="11"/>
    </row>
    <row r="4200" spans="6:6" hidden="1" x14ac:dyDescent="0.2">
      <c r="F4200" s="11"/>
    </row>
    <row r="4201" spans="6:6" hidden="1" x14ac:dyDescent="0.2">
      <c r="F4201" s="11"/>
    </row>
    <row r="4202" spans="6:6" hidden="1" x14ac:dyDescent="0.2">
      <c r="F4202" s="11"/>
    </row>
    <row r="4203" spans="6:6" hidden="1" x14ac:dyDescent="0.2">
      <c r="F4203" s="11"/>
    </row>
    <row r="4204" spans="6:6" hidden="1" x14ac:dyDescent="0.2">
      <c r="F4204" s="11"/>
    </row>
    <row r="4205" spans="6:6" hidden="1" x14ac:dyDescent="0.2">
      <c r="F4205" s="11"/>
    </row>
    <row r="4206" spans="6:6" hidden="1" x14ac:dyDescent="0.2">
      <c r="F4206" s="11"/>
    </row>
    <row r="4207" spans="6:6" hidden="1" x14ac:dyDescent="0.2">
      <c r="F4207" s="11"/>
    </row>
    <row r="4208" spans="6:6" hidden="1" x14ac:dyDescent="0.2">
      <c r="F4208" s="11"/>
    </row>
    <row r="4209" spans="6:6" hidden="1" x14ac:dyDescent="0.2">
      <c r="F4209" s="11"/>
    </row>
    <row r="4210" spans="6:6" hidden="1" x14ac:dyDescent="0.2">
      <c r="F4210" s="11"/>
    </row>
    <row r="4211" spans="6:6" hidden="1" x14ac:dyDescent="0.2">
      <c r="F4211" s="11"/>
    </row>
    <row r="4212" spans="6:6" hidden="1" x14ac:dyDescent="0.2">
      <c r="F4212" s="11"/>
    </row>
    <row r="4213" spans="6:6" hidden="1" x14ac:dyDescent="0.2">
      <c r="F4213" s="11"/>
    </row>
    <row r="4214" spans="6:6" hidden="1" x14ac:dyDescent="0.2">
      <c r="F4214" s="11"/>
    </row>
    <row r="4215" spans="6:6" hidden="1" x14ac:dyDescent="0.2">
      <c r="F4215" s="11"/>
    </row>
    <row r="4216" spans="6:6" hidden="1" x14ac:dyDescent="0.2">
      <c r="F4216" s="11"/>
    </row>
    <row r="4217" spans="6:6" hidden="1" x14ac:dyDescent="0.2">
      <c r="F4217" s="11"/>
    </row>
    <row r="4218" spans="6:6" hidden="1" x14ac:dyDescent="0.2">
      <c r="F4218" s="11"/>
    </row>
    <row r="4219" spans="6:6" hidden="1" x14ac:dyDescent="0.2">
      <c r="F4219" s="11"/>
    </row>
    <row r="4220" spans="6:6" hidden="1" x14ac:dyDescent="0.2">
      <c r="F4220" s="11"/>
    </row>
    <row r="4221" spans="6:6" hidden="1" x14ac:dyDescent="0.2">
      <c r="F4221" s="11"/>
    </row>
    <row r="4222" spans="6:6" hidden="1" x14ac:dyDescent="0.2">
      <c r="F4222" s="11"/>
    </row>
    <row r="4223" spans="6:6" hidden="1" x14ac:dyDescent="0.2">
      <c r="F4223" s="11"/>
    </row>
    <row r="4224" spans="6:6" hidden="1" x14ac:dyDescent="0.2">
      <c r="F4224" s="11"/>
    </row>
    <row r="4225" spans="6:6" hidden="1" x14ac:dyDescent="0.2">
      <c r="F4225" s="11"/>
    </row>
    <row r="4226" spans="6:6" hidden="1" x14ac:dyDescent="0.2">
      <c r="F4226" s="11"/>
    </row>
    <row r="4227" spans="6:6" hidden="1" x14ac:dyDescent="0.2">
      <c r="F4227" s="11"/>
    </row>
    <row r="4228" spans="6:6" hidden="1" x14ac:dyDescent="0.2">
      <c r="F4228" s="11"/>
    </row>
    <row r="4229" spans="6:6" hidden="1" x14ac:dyDescent="0.2">
      <c r="F4229" s="11"/>
    </row>
    <row r="4230" spans="6:6" hidden="1" x14ac:dyDescent="0.2">
      <c r="F4230" s="11"/>
    </row>
    <row r="4231" spans="6:6" hidden="1" x14ac:dyDescent="0.2">
      <c r="F4231" s="11"/>
    </row>
    <row r="4232" spans="6:6" hidden="1" x14ac:dyDescent="0.2">
      <c r="F4232" s="11"/>
    </row>
    <row r="4233" spans="6:6" hidden="1" x14ac:dyDescent="0.2">
      <c r="F4233" s="11"/>
    </row>
    <row r="4234" spans="6:6" hidden="1" x14ac:dyDescent="0.2">
      <c r="F4234" s="11"/>
    </row>
    <row r="4235" spans="6:6" hidden="1" x14ac:dyDescent="0.2">
      <c r="F4235" s="11"/>
    </row>
    <row r="4236" spans="6:6" hidden="1" x14ac:dyDescent="0.2">
      <c r="F4236" s="11"/>
    </row>
    <row r="4237" spans="6:6" hidden="1" x14ac:dyDescent="0.2">
      <c r="F4237" s="11"/>
    </row>
    <row r="4238" spans="6:6" hidden="1" x14ac:dyDescent="0.2">
      <c r="F4238" s="11"/>
    </row>
    <row r="4239" spans="6:6" hidden="1" x14ac:dyDescent="0.2">
      <c r="F4239" s="11"/>
    </row>
    <row r="4240" spans="6:6" hidden="1" x14ac:dyDescent="0.2">
      <c r="F4240" s="11"/>
    </row>
    <row r="4241" spans="6:6" hidden="1" x14ac:dyDescent="0.2">
      <c r="F4241" s="11"/>
    </row>
    <row r="4242" spans="6:6" hidden="1" x14ac:dyDescent="0.2">
      <c r="F4242" s="11"/>
    </row>
    <row r="4243" spans="6:6" hidden="1" x14ac:dyDescent="0.2">
      <c r="F4243" s="11"/>
    </row>
    <row r="4244" spans="6:6" hidden="1" x14ac:dyDescent="0.2">
      <c r="F4244" s="11"/>
    </row>
    <row r="4245" spans="6:6" hidden="1" x14ac:dyDescent="0.2">
      <c r="F4245" s="11"/>
    </row>
    <row r="4246" spans="6:6" hidden="1" x14ac:dyDescent="0.2">
      <c r="F4246" s="11"/>
    </row>
    <row r="4247" spans="6:6" hidden="1" x14ac:dyDescent="0.2">
      <c r="F4247" s="11"/>
    </row>
    <row r="4248" spans="6:6" hidden="1" x14ac:dyDescent="0.2">
      <c r="F4248" s="11"/>
    </row>
    <row r="4249" spans="6:6" hidden="1" x14ac:dyDescent="0.2">
      <c r="F4249" s="11"/>
    </row>
    <row r="4250" spans="6:6" hidden="1" x14ac:dyDescent="0.2">
      <c r="F4250" s="11"/>
    </row>
    <row r="4251" spans="6:6" hidden="1" x14ac:dyDescent="0.2">
      <c r="F4251" s="11"/>
    </row>
    <row r="4252" spans="6:6" hidden="1" x14ac:dyDescent="0.2">
      <c r="F4252" s="11"/>
    </row>
    <row r="4253" spans="6:6" hidden="1" x14ac:dyDescent="0.2">
      <c r="F4253" s="11"/>
    </row>
    <row r="4254" spans="6:6" hidden="1" x14ac:dyDescent="0.2">
      <c r="F4254" s="11"/>
    </row>
    <row r="4255" spans="6:6" hidden="1" x14ac:dyDescent="0.2">
      <c r="F4255" s="11"/>
    </row>
    <row r="4256" spans="6:6" hidden="1" x14ac:dyDescent="0.2">
      <c r="F4256" s="11"/>
    </row>
    <row r="4257" spans="6:6" hidden="1" x14ac:dyDescent="0.2">
      <c r="F4257" s="11"/>
    </row>
    <row r="4258" spans="6:6" hidden="1" x14ac:dyDescent="0.2">
      <c r="F4258" s="11"/>
    </row>
    <row r="4259" spans="6:6" hidden="1" x14ac:dyDescent="0.2">
      <c r="F4259" s="11"/>
    </row>
    <row r="4260" spans="6:6" hidden="1" x14ac:dyDescent="0.2">
      <c r="F4260" s="11"/>
    </row>
    <row r="4261" spans="6:6" hidden="1" x14ac:dyDescent="0.2">
      <c r="F4261" s="11"/>
    </row>
    <row r="4262" spans="6:6" hidden="1" x14ac:dyDescent="0.2">
      <c r="F4262" s="11"/>
    </row>
    <row r="4263" spans="6:6" hidden="1" x14ac:dyDescent="0.2">
      <c r="F4263" s="11"/>
    </row>
    <row r="4264" spans="6:6" hidden="1" x14ac:dyDescent="0.2">
      <c r="F4264" s="11"/>
    </row>
    <row r="4265" spans="6:6" hidden="1" x14ac:dyDescent="0.2">
      <c r="F4265" s="11"/>
    </row>
    <row r="4266" spans="6:6" hidden="1" x14ac:dyDescent="0.2">
      <c r="F4266" s="11"/>
    </row>
    <row r="4267" spans="6:6" hidden="1" x14ac:dyDescent="0.2">
      <c r="F4267" s="11"/>
    </row>
    <row r="4268" spans="6:6" hidden="1" x14ac:dyDescent="0.2">
      <c r="F4268" s="11"/>
    </row>
    <row r="4269" spans="6:6" hidden="1" x14ac:dyDescent="0.2">
      <c r="F4269" s="11"/>
    </row>
    <row r="4270" spans="6:6" hidden="1" x14ac:dyDescent="0.2">
      <c r="F4270" s="11"/>
    </row>
    <row r="4271" spans="6:6" hidden="1" x14ac:dyDescent="0.2">
      <c r="F4271" s="11"/>
    </row>
    <row r="4272" spans="6:6" hidden="1" x14ac:dyDescent="0.2">
      <c r="F4272" s="11"/>
    </row>
    <row r="4273" spans="6:6" hidden="1" x14ac:dyDescent="0.2">
      <c r="F4273" s="11"/>
    </row>
    <row r="4274" spans="6:6" hidden="1" x14ac:dyDescent="0.2">
      <c r="F4274" s="11"/>
    </row>
    <row r="4275" spans="6:6" hidden="1" x14ac:dyDescent="0.2">
      <c r="F4275" s="11"/>
    </row>
    <row r="4276" spans="6:6" hidden="1" x14ac:dyDescent="0.2">
      <c r="F4276" s="11"/>
    </row>
    <row r="4277" spans="6:6" hidden="1" x14ac:dyDescent="0.2">
      <c r="F4277" s="11"/>
    </row>
    <row r="4278" spans="6:6" hidden="1" x14ac:dyDescent="0.2">
      <c r="F4278" s="11"/>
    </row>
    <row r="4279" spans="6:6" hidden="1" x14ac:dyDescent="0.2">
      <c r="F4279" s="11"/>
    </row>
    <row r="4280" spans="6:6" hidden="1" x14ac:dyDescent="0.2">
      <c r="F4280" s="11"/>
    </row>
    <row r="4281" spans="6:6" hidden="1" x14ac:dyDescent="0.2">
      <c r="F4281" s="11"/>
    </row>
    <row r="4282" spans="6:6" hidden="1" x14ac:dyDescent="0.2">
      <c r="F4282" s="11"/>
    </row>
    <row r="4283" spans="6:6" hidden="1" x14ac:dyDescent="0.2">
      <c r="F4283" s="11"/>
    </row>
    <row r="4284" spans="6:6" hidden="1" x14ac:dyDescent="0.2">
      <c r="F4284" s="11"/>
    </row>
    <row r="4285" spans="6:6" hidden="1" x14ac:dyDescent="0.2">
      <c r="F4285" s="11"/>
    </row>
    <row r="4286" spans="6:6" hidden="1" x14ac:dyDescent="0.2">
      <c r="F4286" s="11"/>
    </row>
    <row r="4287" spans="6:6" hidden="1" x14ac:dyDescent="0.2">
      <c r="F4287" s="11"/>
    </row>
    <row r="4288" spans="6:6" hidden="1" x14ac:dyDescent="0.2">
      <c r="F4288" s="11"/>
    </row>
    <row r="4289" spans="6:6" hidden="1" x14ac:dyDescent="0.2">
      <c r="F4289" s="11"/>
    </row>
    <row r="4290" spans="6:6" hidden="1" x14ac:dyDescent="0.2">
      <c r="F4290" s="11"/>
    </row>
    <row r="4291" spans="6:6" hidden="1" x14ac:dyDescent="0.2">
      <c r="F4291" s="11"/>
    </row>
    <row r="4292" spans="6:6" hidden="1" x14ac:dyDescent="0.2">
      <c r="F4292" s="11"/>
    </row>
    <row r="4293" spans="6:6" hidden="1" x14ac:dyDescent="0.2">
      <c r="F4293" s="11"/>
    </row>
    <row r="4294" spans="6:6" hidden="1" x14ac:dyDescent="0.2">
      <c r="F4294" s="11"/>
    </row>
    <row r="4295" spans="6:6" hidden="1" x14ac:dyDescent="0.2">
      <c r="F4295" s="11"/>
    </row>
    <row r="4296" spans="6:6" hidden="1" x14ac:dyDescent="0.2">
      <c r="F4296" s="11"/>
    </row>
    <row r="4297" spans="6:6" hidden="1" x14ac:dyDescent="0.2">
      <c r="F4297" s="11"/>
    </row>
    <row r="4298" spans="6:6" hidden="1" x14ac:dyDescent="0.2">
      <c r="F4298" s="11"/>
    </row>
    <row r="4299" spans="6:6" hidden="1" x14ac:dyDescent="0.2">
      <c r="F4299" s="11"/>
    </row>
    <row r="4300" spans="6:6" hidden="1" x14ac:dyDescent="0.2">
      <c r="F4300" s="11"/>
    </row>
    <row r="4301" spans="6:6" hidden="1" x14ac:dyDescent="0.2">
      <c r="F4301" s="11"/>
    </row>
    <row r="4302" spans="6:6" hidden="1" x14ac:dyDescent="0.2">
      <c r="F4302" s="11"/>
    </row>
    <row r="4303" spans="6:6" hidden="1" x14ac:dyDescent="0.2">
      <c r="F4303" s="11"/>
    </row>
    <row r="4304" spans="6:6" hidden="1" x14ac:dyDescent="0.2">
      <c r="F4304" s="11"/>
    </row>
    <row r="4305" spans="6:6" hidden="1" x14ac:dyDescent="0.2">
      <c r="F4305" s="11"/>
    </row>
    <row r="4306" spans="6:6" hidden="1" x14ac:dyDescent="0.2">
      <c r="F4306" s="11"/>
    </row>
    <row r="4307" spans="6:6" hidden="1" x14ac:dyDescent="0.2">
      <c r="F4307" s="11"/>
    </row>
    <row r="4308" spans="6:6" hidden="1" x14ac:dyDescent="0.2">
      <c r="F4308" s="11"/>
    </row>
    <row r="4309" spans="6:6" hidden="1" x14ac:dyDescent="0.2">
      <c r="F4309" s="11"/>
    </row>
    <row r="4310" spans="6:6" hidden="1" x14ac:dyDescent="0.2">
      <c r="F4310" s="11"/>
    </row>
    <row r="4311" spans="6:6" hidden="1" x14ac:dyDescent="0.2">
      <c r="F4311" s="11"/>
    </row>
    <row r="4312" spans="6:6" hidden="1" x14ac:dyDescent="0.2">
      <c r="F4312" s="11"/>
    </row>
    <row r="4313" spans="6:6" hidden="1" x14ac:dyDescent="0.2">
      <c r="F4313" s="11"/>
    </row>
    <row r="4314" spans="6:6" hidden="1" x14ac:dyDescent="0.2">
      <c r="F4314" s="11"/>
    </row>
    <row r="4315" spans="6:6" hidden="1" x14ac:dyDescent="0.2">
      <c r="F4315" s="11"/>
    </row>
    <row r="4316" spans="6:6" hidden="1" x14ac:dyDescent="0.2">
      <c r="F4316" s="11"/>
    </row>
    <row r="4317" spans="6:6" hidden="1" x14ac:dyDescent="0.2">
      <c r="F4317" s="11"/>
    </row>
    <row r="4318" spans="6:6" hidden="1" x14ac:dyDescent="0.2">
      <c r="F4318" s="11"/>
    </row>
    <row r="4319" spans="6:6" hidden="1" x14ac:dyDescent="0.2">
      <c r="F4319" s="11"/>
    </row>
    <row r="4320" spans="6:6" hidden="1" x14ac:dyDescent="0.2">
      <c r="F4320" s="11"/>
    </row>
    <row r="4321" spans="6:6" hidden="1" x14ac:dyDescent="0.2">
      <c r="F4321" s="11"/>
    </row>
    <row r="4322" spans="6:6" hidden="1" x14ac:dyDescent="0.2">
      <c r="F4322" s="11"/>
    </row>
    <row r="4323" spans="6:6" hidden="1" x14ac:dyDescent="0.2">
      <c r="F4323" s="11"/>
    </row>
    <row r="4324" spans="6:6" hidden="1" x14ac:dyDescent="0.2">
      <c r="F4324" s="11"/>
    </row>
    <row r="4325" spans="6:6" hidden="1" x14ac:dyDescent="0.2">
      <c r="F4325" s="11"/>
    </row>
    <row r="4326" spans="6:6" hidden="1" x14ac:dyDescent="0.2">
      <c r="F4326" s="11"/>
    </row>
    <row r="4327" spans="6:6" hidden="1" x14ac:dyDescent="0.2">
      <c r="F4327" s="11"/>
    </row>
    <row r="4328" spans="6:6" hidden="1" x14ac:dyDescent="0.2">
      <c r="F4328" s="11"/>
    </row>
    <row r="4329" spans="6:6" hidden="1" x14ac:dyDescent="0.2">
      <c r="F4329" s="11"/>
    </row>
    <row r="4330" spans="6:6" hidden="1" x14ac:dyDescent="0.2">
      <c r="F4330" s="11"/>
    </row>
    <row r="4331" spans="6:6" hidden="1" x14ac:dyDescent="0.2">
      <c r="F4331" s="11"/>
    </row>
    <row r="4332" spans="6:6" hidden="1" x14ac:dyDescent="0.2">
      <c r="F4332" s="11"/>
    </row>
    <row r="4333" spans="6:6" hidden="1" x14ac:dyDescent="0.2">
      <c r="F4333" s="11"/>
    </row>
    <row r="4334" spans="6:6" hidden="1" x14ac:dyDescent="0.2">
      <c r="F4334" s="11"/>
    </row>
    <row r="4335" spans="6:6" hidden="1" x14ac:dyDescent="0.2">
      <c r="F4335" s="11"/>
    </row>
    <row r="4336" spans="6:6" hidden="1" x14ac:dyDescent="0.2">
      <c r="F4336" s="11"/>
    </row>
    <row r="4337" spans="6:6" hidden="1" x14ac:dyDescent="0.2">
      <c r="F4337" s="11"/>
    </row>
    <row r="4338" spans="6:6" hidden="1" x14ac:dyDescent="0.2">
      <c r="F4338" s="11"/>
    </row>
    <row r="4339" spans="6:6" hidden="1" x14ac:dyDescent="0.2">
      <c r="F4339" s="11"/>
    </row>
    <row r="4340" spans="6:6" hidden="1" x14ac:dyDescent="0.2">
      <c r="F4340" s="11"/>
    </row>
    <row r="4341" spans="6:6" hidden="1" x14ac:dyDescent="0.2">
      <c r="F4341" s="11"/>
    </row>
    <row r="4342" spans="6:6" hidden="1" x14ac:dyDescent="0.2">
      <c r="F4342" s="11"/>
    </row>
    <row r="4343" spans="6:6" hidden="1" x14ac:dyDescent="0.2">
      <c r="F4343" s="11"/>
    </row>
    <row r="4344" spans="6:6" hidden="1" x14ac:dyDescent="0.2">
      <c r="F4344" s="11"/>
    </row>
    <row r="4345" spans="6:6" hidden="1" x14ac:dyDescent="0.2">
      <c r="F4345" s="11"/>
    </row>
    <row r="4346" spans="6:6" hidden="1" x14ac:dyDescent="0.2">
      <c r="F4346" s="11"/>
    </row>
    <row r="4347" spans="6:6" hidden="1" x14ac:dyDescent="0.2">
      <c r="F4347" s="11"/>
    </row>
    <row r="4348" spans="6:6" hidden="1" x14ac:dyDescent="0.2">
      <c r="F4348" s="11"/>
    </row>
    <row r="4349" spans="6:6" hidden="1" x14ac:dyDescent="0.2">
      <c r="F4349" s="11"/>
    </row>
    <row r="4350" spans="6:6" hidden="1" x14ac:dyDescent="0.2">
      <c r="F4350" s="11"/>
    </row>
    <row r="4351" spans="6:6" hidden="1" x14ac:dyDescent="0.2">
      <c r="F4351" s="11"/>
    </row>
    <row r="4352" spans="6:6" hidden="1" x14ac:dyDescent="0.2">
      <c r="F4352" s="11"/>
    </row>
    <row r="4353" spans="6:6" hidden="1" x14ac:dyDescent="0.2">
      <c r="F4353" s="11"/>
    </row>
    <row r="4354" spans="6:6" hidden="1" x14ac:dyDescent="0.2">
      <c r="F4354" s="11"/>
    </row>
    <row r="4355" spans="6:6" hidden="1" x14ac:dyDescent="0.2">
      <c r="F4355" s="11"/>
    </row>
    <row r="4356" spans="6:6" hidden="1" x14ac:dyDescent="0.2">
      <c r="F4356" s="11"/>
    </row>
    <row r="4357" spans="6:6" hidden="1" x14ac:dyDescent="0.2">
      <c r="F4357" s="11"/>
    </row>
    <row r="4358" spans="6:6" hidden="1" x14ac:dyDescent="0.2">
      <c r="F4358" s="11"/>
    </row>
    <row r="4359" spans="6:6" hidden="1" x14ac:dyDescent="0.2">
      <c r="F4359" s="11"/>
    </row>
    <row r="4360" spans="6:6" hidden="1" x14ac:dyDescent="0.2">
      <c r="F4360" s="11"/>
    </row>
    <row r="4361" spans="6:6" hidden="1" x14ac:dyDescent="0.2">
      <c r="F4361" s="11"/>
    </row>
    <row r="4362" spans="6:6" hidden="1" x14ac:dyDescent="0.2">
      <c r="F4362" s="11"/>
    </row>
    <row r="4363" spans="6:6" hidden="1" x14ac:dyDescent="0.2">
      <c r="F4363" s="11"/>
    </row>
    <row r="4364" spans="6:6" hidden="1" x14ac:dyDescent="0.2">
      <c r="F4364" s="11"/>
    </row>
    <row r="4365" spans="6:6" hidden="1" x14ac:dyDescent="0.2">
      <c r="F4365" s="11"/>
    </row>
    <row r="4366" spans="6:6" hidden="1" x14ac:dyDescent="0.2">
      <c r="F4366" s="11"/>
    </row>
    <row r="4367" spans="6:6" hidden="1" x14ac:dyDescent="0.2">
      <c r="F4367" s="11"/>
    </row>
    <row r="4368" spans="6:6" hidden="1" x14ac:dyDescent="0.2">
      <c r="F4368" s="11"/>
    </row>
    <row r="4369" spans="6:6" hidden="1" x14ac:dyDescent="0.2">
      <c r="F4369" s="11"/>
    </row>
    <row r="4370" spans="6:6" hidden="1" x14ac:dyDescent="0.2">
      <c r="F4370" s="11"/>
    </row>
    <row r="4371" spans="6:6" hidden="1" x14ac:dyDescent="0.2">
      <c r="F4371" s="11"/>
    </row>
    <row r="4372" spans="6:6" hidden="1" x14ac:dyDescent="0.2">
      <c r="F4372" s="11"/>
    </row>
    <row r="4373" spans="6:6" hidden="1" x14ac:dyDescent="0.2">
      <c r="F4373" s="11"/>
    </row>
    <row r="4374" spans="6:6" hidden="1" x14ac:dyDescent="0.2">
      <c r="F4374" s="11"/>
    </row>
    <row r="4375" spans="6:6" hidden="1" x14ac:dyDescent="0.2">
      <c r="F4375" s="11"/>
    </row>
    <row r="4376" spans="6:6" hidden="1" x14ac:dyDescent="0.2">
      <c r="F4376" s="11"/>
    </row>
    <row r="4377" spans="6:6" hidden="1" x14ac:dyDescent="0.2">
      <c r="F4377" s="11"/>
    </row>
    <row r="4378" spans="6:6" hidden="1" x14ac:dyDescent="0.2">
      <c r="F4378" s="11"/>
    </row>
    <row r="4379" spans="6:6" hidden="1" x14ac:dyDescent="0.2">
      <c r="F4379" s="11"/>
    </row>
    <row r="4380" spans="6:6" hidden="1" x14ac:dyDescent="0.2">
      <c r="F4380" s="11"/>
    </row>
    <row r="4381" spans="6:6" hidden="1" x14ac:dyDescent="0.2">
      <c r="F4381" s="11"/>
    </row>
    <row r="4382" spans="6:6" hidden="1" x14ac:dyDescent="0.2">
      <c r="F4382" s="11"/>
    </row>
    <row r="4383" spans="6:6" hidden="1" x14ac:dyDescent="0.2">
      <c r="F4383" s="11"/>
    </row>
    <row r="4384" spans="6:6" hidden="1" x14ac:dyDescent="0.2">
      <c r="F4384" s="11"/>
    </row>
    <row r="4385" spans="6:6" hidden="1" x14ac:dyDescent="0.2">
      <c r="F4385" s="11"/>
    </row>
    <row r="4386" spans="6:6" hidden="1" x14ac:dyDescent="0.2">
      <c r="F4386" s="11"/>
    </row>
    <row r="4387" spans="6:6" hidden="1" x14ac:dyDescent="0.2">
      <c r="F4387" s="11"/>
    </row>
    <row r="4388" spans="6:6" hidden="1" x14ac:dyDescent="0.2">
      <c r="F4388" s="11"/>
    </row>
    <row r="4389" spans="6:6" hidden="1" x14ac:dyDescent="0.2">
      <c r="F4389" s="11"/>
    </row>
    <row r="4390" spans="6:6" hidden="1" x14ac:dyDescent="0.2">
      <c r="F4390" s="11"/>
    </row>
    <row r="4391" spans="6:6" hidden="1" x14ac:dyDescent="0.2">
      <c r="F4391" s="11"/>
    </row>
    <row r="4392" spans="6:6" hidden="1" x14ac:dyDescent="0.2">
      <c r="F4392" s="11"/>
    </row>
    <row r="4393" spans="6:6" hidden="1" x14ac:dyDescent="0.2">
      <c r="F4393" s="11"/>
    </row>
    <row r="4394" spans="6:6" hidden="1" x14ac:dyDescent="0.2">
      <c r="F4394" s="11"/>
    </row>
    <row r="4395" spans="6:6" hidden="1" x14ac:dyDescent="0.2">
      <c r="F4395" s="11"/>
    </row>
    <row r="4396" spans="6:6" hidden="1" x14ac:dyDescent="0.2">
      <c r="F4396" s="11"/>
    </row>
    <row r="4397" spans="6:6" hidden="1" x14ac:dyDescent="0.2">
      <c r="F4397" s="11"/>
    </row>
    <row r="4398" spans="6:6" hidden="1" x14ac:dyDescent="0.2">
      <c r="F4398" s="11"/>
    </row>
    <row r="4399" spans="6:6" hidden="1" x14ac:dyDescent="0.2">
      <c r="F4399" s="11"/>
    </row>
    <row r="4400" spans="6:6" hidden="1" x14ac:dyDescent="0.2">
      <c r="F4400" s="11"/>
    </row>
    <row r="4401" spans="6:6" hidden="1" x14ac:dyDescent="0.2">
      <c r="F4401" s="11"/>
    </row>
    <row r="4402" spans="6:6" hidden="1" x14ac:dyDescent="0.2">
      <c r="F4402" s="11"/>
    </row>
    <row r="4403" spans="6:6" hidden="1" x14ac:dyDescent="0.2">
      <c r="F4403" s="11"/>
    </row>
    <row r="4404" spans="6:6" hidden="1" x14ac:dyDescent="0.2">
      <c r="F4404" s="11"/>
    </row>
    <row r="4405" spans="6:6" hidden="1" x14ac:dyDescent="0.2">
      <c r="F4405" s="11"/>
    </row>
    <row r="4406" spans="6:6" hidden="1" x14ac:dyDescent="0.2">
      <c r="F4406" s="11"/>
    </row>
    <row r="4407" spans="6:6" hidden="1" x14ac:dyDescent="0.2">
      <c r="F4407" s="11"/>
    </row>
    <row r="4408" spans="6:6" hidden="1" x14ac:dyDescent="0.2">
      <c r="F4408" s="11"/>
    </row>
    <row r="4409" spans="6:6" hidden="1" x14ac:dyDescent="0.2">
      <c r="F4409" s="11"/>
    </row>
    <row r="4410" spans="6:6" hidden="1" x14ac:dyDescent="0.2">
      <c r="F4410" s="11"/>
    </row>
    <row r="4411" spans="6:6" hidden="1" x14ac:dyDescent="0.2">
      <c r="F4411" s="11"/>
    </row>
    <row r="4412" spans="6:6" hidden="1" x14ac:dyDescent="0.2">
      <c r="F4412" s="11"/>
    </row>
    <row r="4413" spans="6:6" hidden="1" x14ac:dyDescent="0.2">
      <c r="F4413" s="11"/>
    </row>
    <row r="4414" spans="6:6" hidden="1" x14ac:dyDescent="0.2">
      <c r="F4414" s="11"/>
    </row>
    <row r="4415" spans="6:6" hidden="1" x14ac:dyDescent="0.2">
      <c r="F4415" s="11"/>
    </row>
    <row r="4416" spans="6:6" hidden="1" x14ac:dyDescent="0.2">
      <c r="F4416" s="11"/>
    </row>
    <row r="4417" spans="6:6" hidden="1" x14ac:dyDescent="0.2">
      <c r="F4417" s="11"/>
    </row>
    <row r="4418" spans="6:6" hidden="1" x14ac:dyDescent="0.2">
      <c r="F4418" s="11"/>
    </row>
    <row r="4419" spans="6:6" hidden="1" x14ac:dyDescent="0.2">
      <c r="F4419" s="11"/>
    </row>
    <row r="4420" spans="6:6" hidden="1" x14ac:dyDescent="0.2">
      <c r="F4420" s="11"/>
    </row>
    <row r="4421" spans="6:6" hidden="1" x14ac:dyDescent="0.2">
      <c r="F4421" s="11"/>
    </row>
    <row r="4422" spans="6:6" hidden="1" x14ac:dyDescent="0.2">
      <c r="F4422" s="11"/>
    </row>
    <row r="4423" spans="6:6" hidden="1" x14ac:dyDescent="0.2">
      <c r="F4423" s="11"/>
    </row>
    <row r="4424" spans="6:6" hidden="1" x14ac:dyDescent="0.2">
      <c r="F4424" s="11"/>
    </row>
    <row r="4425" spans="6:6" hidden="1" x14ac:dyDescent="0.2">
      <c r="F4425" s="11"/>
    </row>
    <row r="4426" spans="6:6" hidden="1" x14ac:dyDescent="0.2">
      <c r="F4426" s="11"/>
    </row>
    <row r="4427" spans="6:6" hidden="1" x14ac:dyDescent="0.2">
      <c r="F4427" s="11"/>
    </row>
    <row r="4428" spans="6:6" hidden="1" x14ac:dyDescent="0.2">
      <c r="F4428" s="11"/>
    </row>
    <row r="4429" spans="6:6" hidden="1" x14ac:dyDescent="0.2">
      <c r="F4429" s="11"/>
    </row>
    <row r="4430" spans="6:6" hidden="1" x14ac:dyDescent="0.2">
      <c r="F4430" s="11"/>
    </row>
    <row r="4431" spans="6:6" hidden="1" x14ac:dyDescent="0.2">
      <c r="F4431" s="11"/>
    </row>
    <row r="4432" spans="6:6" hidden="1" x14ac:dyDescent="0.2">
      <c r="F4432" s="11"/>
    </row>
    <row r="4433" spans="6:6" hidden="1" x14ac:dyDescent="0.2">
      <c r="F4433" s="11"/>
    </row>
    <row r="4434" spans="6:6" hidden="1" x14ac:dyDescent="0.2">
      <c r="F4434" s="11"/>
    </row>
    <row r="4435" spans="6:6" hidden="1" x14ac:dyDescent="0.2">
      <c r="F4435" s="11"/>
    </row>
    <row r="4436" spans="6:6" hidden="1" x14ac:dyDescent="0.2">
      <c r="F4436" s="11"/>
    </row>
    <row r="4437" spans="6:6" hidden="1" x14ac:dyDescent="0.2">
      <c r="F4437" s="11"/>
    </row>
    <row r="4438" spans="6:6" hidden="1" x14ac:dyDescent="0.2">
      <c r="F4438" s="11"/>
    </row>
    <row r="4439" spans="6:6" hidden="1" x14ac:dyDescent="0.2">
      <c r="F4439" s="11"/>
    </row>
    <row r="4440" spans="6:6" hidden="1" x14ac:dyDescent="0.2">
      <c r="F4440" s="11"/>
    </row>
    <row r="4441" spans="6:6" hidden="1" x14ac:dyDescent="0.2">
      <c r="F4441" s="11"/>
    </row>
    <row r="4442" spans="6:6" hidden="1" x14ac:dyDescent="0.2">
      <c r="F4442" s="11"/>
    </row>
    <row r="4443" spans="6:6" hidden="1" x14ac:dyDescent="0.2">
      <c r="F4443" s="11"/>
    </row>
    <row r="4444" spans="6:6" hidden="1" x14ac:dyDescent="0.2">
      <c r="F4444" s="11"/>
    </row>
    <row r="4445" spans="6:6" hidden="1" x14ac:dyDescent="0.2">
      <c r="F4445" s="11"/>
    </row>
    <row r="4446" spans="6:6" hidden="1" x14ac:dyDescent="0.2">
      <c r="F4446" s="11"/>
    </row>
    <row r="4447" spans="6:6" hidden="1" x14ac:dyDescent="0.2">
      <c r="F4447" s="11"/>
    </row>
    <row r="4448" spans="6:6" hidden="1" x14ac:dyDescent="0.2">
      <c r="F4448" s="11"/>
    </row>
    <row r="4449" spans="6:6" hidden="1" x14ac:dyDescent="0.2">
      <c r="F4449" s="11"/>
    </row>
    <row r="4450" spans="6:6" hidden="1" x14ac:dyDescent="0.2">
      <c r="F4450" s="11"/>
    </row>
    <row r="4451" spans="6:6" hidden="1" x14ac:dyDescent="0.2">
      <c r="F4451" s="11"/>
    </row>
    <row r="4452" spans="6:6" hidden="1" x14ac:dyDescent="0.2">
      <c r="F4452" s="11"/>
    </row>
    <row r="4453" spans="6:6" hidden="1" x14ac:dyDescent="0.2">
      <c r="F4453" s="11"/>
    </row>
    <row r="4454" spans="6:6" hidden="1" x14ac:dyDescent="0.2">
      <c r="F4454" s="11"/>
    </row>
    <row r="4455" spans="6:6" hidden="1" x14ac:dyDescent="0.2">
      <c r="F4455" s="11"/>
    </row>
    <row r="4456" spans="6:6" hidden="1" x14ac:dyDescent="0.2">
      <c r="F4456" s="11"/>
    </row>
    <row r="4457" spans="6:6" hidden="1" x14ac:dyDescent="0.2">
      <c r="F4457" s="11"/>
    </row>
    <row r="4458" spans="6:6" hidden="1" x14ac:dyDescent="0.2">
      <c r="F4458" s="11"/>
    </row>
    <row r="4459" spans="6:6" hidden="1" x14ac:dyDescent="0.2">
      <c r="F4459" s="11"/>
    </row>
    <row r="4460" spans="6:6" hidden="1" x14ac:dyDescent="0.2">
      <c r="F4460" s="11"/>
    </row>
    <row r="4461" spans="6:6" hidden="1" x14ac:dyDescent="0.2">
      <c r="F4461" s="11"/>
    </row>
    <row r="4462" spans="6:6" hidden="1" x14ac:dyDescent="0.2">
      <c r="F4462" s="11"/>
    </row>
    <row r="4463" spans="6:6" hidden="1" x14ac:dyDescent="0.2">
      <c r="F4463" s="11"/>
    </row>
    <row r="4464" spans="6:6" hidden="1" x14ac:dyDescent="0.2">
      <c r="F4464" s="11"/>
    </row>
    <row r="4465" spans="6:6" hidden="1" x14ac:dyDescent="0.2">
      <c r="F4465" s="11"/>
    </row>
    <row r="4466" spans="6:6" hidden="1" x14ac:dyDescent="0.2">
      <c r="F4466" s="11"/>
    </row>
    <row r="4467" spans="6:6" hidden="1" x14ac:dyDescent="0.2">
      <c r="F4467" s="11"/>
    </row>
    <row r="4468" spans="6:6" hidden="1" x14ac:dyDescent="0.2">
      <c r="F4468" s="11"/>
    </row>
    <row r="4469" spans="6:6" hidden="1" x14ac:dyDescent="0.2">
      <c r="F4469" s="11"/>
    </row>
    <row r="4470" spans="6:6" hidden="1" x14ac:dyDescent="0.2">
      <c r="F4470" s="11"/>
    </row>
    <row r="4471" spans="6:6" hidden="1" x14ac:dyDescent="0.2">
      <c r="F4471" s="11"/>
    </row>
    <row r="4472" spans="6:6" hidden="1" x14ac:dyDescent="0.2">
      <c r="F4472" s="11"/>
    </row>
    <row r="4473" spans="6:6" hidden="1" x14ac:dyDescent="0.2">
      <c r="F4473" s="11"/>
    </row>
    <row r="4474" spans="6:6" hidden="1" x14ac:dyDescent="0.2">
      <c r="F4474" s="11"/>
    </row>
    <row r="4475" spans="6:6" hidden="1" x14ac:dyDescent="0.2">
      <c r="F4475" s="11"/>
    </row>
    <row r="4476" spans="6:6" hidden="1" x14ac:dyDescent="0.2">
      <c r="F4476" s="11"/>
    </row>
    <row r="4477" spans="6:6" hidden="1" x14ac:dyDescent="0.2">
      <c r="F4477" s="11"/>
    </row>
    <row r="4478" spans="6:6" hidden="1" x14ac:dyDescent="0.2">
      <c r="F4478" s="11"/>
    </row>
    <row r="4479" spans="6:6" hidden="1" x14ac:dyDescent="0.2">
      <c r="F4479" s="11"/>
    </row>
    <row r="4480" spans="6:6" hidden="1" x14ac:dyDescent="0.2">
      <c r="F4480" s="11"/>
    </row>
    <row r="4481" spans="6:6" hidden="1" x14ac:dyDescent="0.2">
      <c r="F4481" s="11"/>
    </row>
    <row r="4482" spans="6:6" hidden="1" x14ac:dyDescent="0.2">
      <c r="F4482" s="11"/>
    </row>
    <row r="4483" spans="6:6" hidden="1" x14ac:dyDescent="0.2">
      <c r="F4483" s="11"/>
    </row>
    <row r="4484" spans="6:6" hidden="1" x14ac:dyDescent="0.2">
      <c r="F4484" s="11"/>
    </row>
    <row r="4485" spans="6:6" hidden="1" x14ac:dyDescent="0.2">
      <c r="F4485" s="11"/>
    </row>
    <row r="4486" spans="6:6" hidden="1" x14ac:dyDescent="0.2">
      <c r="F4486" s="11"/>
    </row>
    <row r="4487" spans="6:6" hidden="1" x14ac:dyDescent="0.2">
      <c r="F4487" s="11"/>
    </row>
    <row r="4488" spans="6:6" hidden="1" x14ac:dyDescent="0.2">
      <c r="F4488" s="11"/>
    </row>
    <row r="4489" spans="6:6" hidden="1" x14ac:dyDescent="0.2">
      <c r="F4489" s="11"/>
    </row>
    <row r="4490" spans="6:6" hidden="1" x14ac:dyDescent="0.2">
      <c r="F4490" s="11"/>
    </row>
    <row r="4491" spans="6:6" hidden="1" x14ac:dyDescent="0.2">
      <c r="F4491" s="11"/>
    </row>
    <row r="4492" spans="6:6" hidden="1" x14ac:dyDescent="0.2">
      <c r="F4492" s="11"/>
    </row>
    <row r="4493" spans="6:6" hidden="1" x14ac:dyDescent="0.2">
      <c r="F4493" s="11"/>
    </row>
    <row r="4494" spans="6:6" hidden="1" x14ac:dyDescent="0.2">
      <c r="F4494" s="11"/>
    </row>
    <row r="4495" spans="6:6" hidden="1" x14ac:dyDescent="0.2">
      <c r="F4495" s="11"/>
    </row>
    <row r="4496" spans="6:6" hidden="1" x14ac:dyDescent="0.2">
      <c r="F4496" s="11"/>
    </row>
    <row r="4497" spans="6:6" hidden="1" x14ac:dyDescent="0.2">
      <c r="F4497" s="11"/>
    </row>
    <row r="4498" spans="6:6" hidden="1" x14ac:dyDescent="0.2">
      <c r="F4498" s="11"/>
    </row>
    <row r="4499" spans="6:6" hidden="1" x14ac:dyDescent="0.2">
      <c r="F4499" s="11"/>
    </row>
    <row r="4500" spans="6:6" hidden="1" x14ac:dyDescent="0.2">
      <c r="F4500" s="11"/>
    </row>
    <row r="4501" spans="6:6" hidden="1" x14ac:dyDescent="0.2">
      <c r="F4501" s="11"/>
    </row>
    <row r="4502" spans="6:6" hidden="1" x14ac:dyDescent="0.2">
      <c r="F4502" s="11"/>
    </row>
    <row r="4503" spans="6:6" hidden="1" x14ac:dyDescent="0.2">
      <c r="F4503" s="11"/>
    </row>
    <row r="4504" spans="6:6" hidden="1" x14ac:dyDescent="0.2">
      <c r="F4504" s="11"/>
    </row>
    <row r="4505" spans="6:6" hidden="1" x14ac:dyDescent="0.2">
      <c r="F4505" s="11"/>
    </row>
    <row r="4506" spans="6:6" hidden="1" x14ac:dyDescent="0.2">
      <c r="F4506" s="11"/>
    </row>
    <row r="4507" spans="6:6" hidden="1" x14ac:dyDescent="0.2">
      <c r="F4507" s="11"/>
    </row>
    <row r="4508" spans="6:6" hidden="1" x14ac:dyDescent="0.2">
      <c r="F4508" s="11"/>
    </row>
    <row r="4509" spans="6:6" hidden="1" x14ac:dyDescent="0.2">
      <c r="F4509" s="11"/>
    </row>
    <row r="4510" spans="6:6" hidden="1" x14ac:dyDescent="0.2">
      <c r="F4510" s="11"/>
    </row>
    <row r="4511" spans="6:6" hidden="1" x14ac:dyDescent="0.2">
      <c r="F4511" s="11"/>
    </row>
    <row r="4512" spans="6:6" hidden="1" x14ac:dyDescent="0.2">
      <c r="F4512" s="11"/>
    </row>
    <row r="4513" spans="6:6" hidden="1" x14ac:dyDescent="0.2">
      <c r="F4513" s="11"/>
    </row>
    <row r="4514" spans="6:6" hidden="1" x14ac:dyDescent="0.2">
      <c r="F4514" s="11"/>
    </row>
    <row r="4515" spans="6:6" hidden="1" x14ac:dyDescent="0.2">
      <c r="F4515" s="11"/>
    </row>
    <row r="4516" spans="6:6" hidden="1" x14ac:dyDescent="0.2">
      <c r="F4516" s="11"/>
    </row>
    <row r="4517" spans="6:6" hidden="1" x14ac:dyDescent="0.2">
      <c r="F4517" s="11"/>
    </row>
    <row r="4518" spans="6:6" hidden="1" x14ac:dyDescent="0.2">
      <c r="F4518" s="11"/>
    </row>
    <row r="4519" spans="6:6" hidden="1" x14ac:dyDescent="0.2">
      <c r="F4519" s="11"/>
    </row>
    <row r="4520" spans="6:6" hidden="1" x14ac:dyDescent="0.2">
      <c r="F4520" s="11"/>
    </row>
    <row r="4521" spans="6:6" hidden="1" x14ac:dyDescent="0.2">
      <c r="F4521" s="11"/>
    </row>
    <row r="4522" spans="6:6" hidden="1" x14ac:dyDescent="0.2">
      <c r="F4522" s="11"/>
    </row>
    <row r="4523" spans="6:6" hidden="1" x14ac:dyDescent="0.2">
      <c r="F4523" s="11"/>
    </row>
    <row r="4524" spans="6:6" hidden="1" x14ac:dyDescent="0.2">
      <c r="F4524" s="11"/>
    </row>
    <row r="4525" spans="6:6" hidden="1" x14ac:dyDescent="0.2">
      <c r="F4525" s="11"/>
    </row>
    <row r="4526" spans="6:6" hidden="1" x14ac:dyDescent="0.2">
      <c r="F4526" s="11"/>
    </row>
    <row r="4527" spans="6:6" hidden="1" x14ac:dyDescent="0.2">
      <c r="F4527" s="11"/>
    </row>
    <row r="4528" spans="6:6" hidden="1" x14ac:dyDescent="0.2">
      <c r="F4528" s="11"/>
    </row>
    <row r="4529" spans="6:6" hidden="1" x14ac:dyDescent="0.2">
      <c r="F4529" s="11"/>
    </row>
    <row r="4530" spans="6:6" hidden="1" x14ac:dyDescent="0.2">
      <c r="F4530" s="11"/>
    </row>
    <row r="4531" spans="6:6" hidden="1" x14ac:dyDescent="0.2">
      <c r="F4531" s="11"/>
    </row>
    <row r="4532" spans="6:6" hidden="1" x14ac:dyDescent="0.2">
      <c r="F4532" s="11"/>
    </row>
    <row r="4533" spans="6:6" hidden="1" x14ac:dyDescent="0.2">
      <c r="F4533" s="11"/>
    </row>
    <row r="4534" spans="6:6" hidden="1" x14ac:dyDescent="0.2">
      <c r="F4534" s="11"/>
    </row>
    <row r="4535" spans="6:6" hidden="1" x14ac:dyDescent="0.2">
      <c r="F4535" s="11"/>
    </row>
    <row r="4536" spans="6:6" hidden="1" x14ac:dyDescent="0.2">
      <c r="F4536" s="11"/>
    </row>
    <row r="4537" spans="6:6" hidden="1" x14ac:dyDescent="0.2">
      <c r="F4537" s="11"/>
    </row>
    <row r="4538" spans="6:6" hidden="1" x14ac:dyDescent="0.2">
      <c r="F4538" s="11"/>
    </row>
    <row r="4539" spans="6:6" hidden="1" x14ac:dyDescent="0.2">
      <c r="F4539" s="11"/>
    </row>
    <row r="4540" spans="6:6" hidden="1" x14ac:dyDescent="0.2">
      <c r="F4540" s="11"/>
    </row>
    <row r="4541" spans="6:6" hidden="1" x14ac:dyDescent="0.2">
      <c r="F4541" s="11"/>
    </row>
    <row r="4542" spans="6:6" hidden="1" x14ac:dyDescent="0.2">
      <c r="F4542" s="11"/>
    </row>
    <row r="4543" spans="6:6" hidden="1" x14ac:dyDescent="0.2">
      <c r="F4543" s="11"/>
    </row>
    <row r="4544" spans="6:6" hidden="1" x14ac:dyDescent="0.2">
      <c r="F4544" s="11"/>
    </row>
    <row r="4545" spans="6:6" hidden="1" x14ac:dyDescent="0.2">
      <c r="F4545" s="11"/>
    </row>
    <row r="4546" spans="6:6" hidden="1" x14ac:dyDescent="0.2">
      <c r="F4546" s="11"/>
    </row>
    <row r="4547" spans="6:6" hidden="1" x14ac:dyDescent="0.2">
      <c r="F4547" s="11"/>
    </row>
    <row r="4548" spans="6:6" hidden="1" x14ac:dyDescent="0.2">
      <c r="F4548" s="11"/>
    </row>
    <row r="4549" spans="6:6" hidden="1" x14ac:dyDescent="0.2">
      <c r="F4549" s="11"/>
    </row>
    <row r="4550" spans="6:6" hidden="1" x14ac:dyDescent="0.2">
      <c r="F4550" s="11"/>
    </row>
    <row r="4551" spans="6:6" hidden="1" x14ac:dyDescent="0.2">
      <c r="F4551" s="11"/>
    </row>
    <row r="4552" spans="6:6" hidden="1" x14ac:dyDescent="0.2">
      <c r="F4552" s="11"/>
    </row>
    <row r="4553" spans="6:6" hidden="1" x14ac:dyDescent="0.2">
      <c r="F4553" s="11"/>
    </row>
    <row r="4554" spans="6:6" hidden="1" x14ac:dyDescent="0.2">
      <c r="F4554" s="11"/>
    </row>
    <row r="4555" spans="6:6" hidden="1" x14ac:dyDescent="0.2">
      <c r="F4555" s="11"/>
    </row>
    <row r="4556" spans="6:6" hidden="1" x14ac:dyDescent="0.2">
      <c r="F4556" s="11"/>
    </row>
    <row r="4557" spans="6:6" hidden="1" x14ac:dyDescent="0.2">
      <c r="F4557" s="11"/>
    </row>
    <row r="4558" spans="6:6" hidden="1" x14ac:dyDescent="0.2">
      <c r="F4558" s="11"/>
    </row>
    <row r="4559" spans="6:6" hidden="1" x14ac:dyDescent="0.2">
      <c r="F4559" s="11"/>
    </row>
    <row r="4560" spans="6:6" hidden="1" x14ac:dyDescent="0.2">
      <c r="F4560" s="11"/>
    </row>
    <row r="4561" spans="6:6" hidden="1" x14ac:dyDescent="0.2">
      <c r="F4561" s="11"/>
    </row>
    <row r="4562" spans="6:6" hidden="1" x14ac:dyDescent="0.2">
      <c r="F4562" s="11"/>
    </row>
    <row r="4563" spans="6:6" hidden="1" x14ac:dyDescent="0.2">
      <c r="F4563" s="11"/>
    </row>
    <row r="4564" spans="6:6" hidden="1" x14ac:dyDescent="0.2">
      <c r="F4564" s="11"/>
    </row>
    <row r="4565" spans="6:6" hidden="1" x14ac:dyDescent="0.2">
      <c r="F4565" s="11"/>
    </row>
    <row r="4566" spans="6:6" hidden="1" x14ac:dyDescent="0.2">
      <c r="F4566" s="11"/>
    </row>
    <row r="4567" spans="6:6" hidden="1" x14ac:dyDescent="0.2">
      <c r="F4567" s="11"/>
    </row>
    <row r="4568" spans="6:6" hidden="1" x14ac:dyDescent="0.2">
      <c r="F4568" s="11"/>
    </row>
    <row r="4569" spans="6:6" hidden="1" x14ac:dyDescent="0.2">
      <c r="F4569" s="11"/>
    </row>
    <row r="4570" spans="6:6" hidden="1" x14ac:dyDescent="0.2">
      <c r="F4570" s="11"/>
    </row>
    <row r="4571" spans="6:6" hidden="1" x14ac:dyDescent="0.2">
      <c r="F4571" s="11"/>
    </row>
    <row r="4572" spans="6:6" hidden="1" x14ac:dyDescent="0.2">
      <c r="F4572" s="11"/>
    </row>
    <row r="4573" spans="6:6" hidden="1" x14ac:dyDescent="0.2">
      <c r="F4573" s="11"/>
    </row>
    <row r="4574" spans="6:6" hidden="1" x14ac:dyDescent="0.2">
      <c r="F4574" s="11"/>
    </row>
    <row r="4575" spans="6:6" hidden="1" x14ac:dyDescent="0.2">
      <c r="F4575" s="11"/>
    </row>
    <row r="4576" spans="6:6" hidden="1" x14ac:dyDescent="0.2">
      <c r="F4576" s="11"/>
    </row>
    <row r="4577" spans="6:6" hidden="1" x14ac:dyDescent="0.2">
      <c r="F4577" s="11"/>
    </row>
    <row r="4578" spans="6:6" hidden="1" x14ac:dyDescent="0.2">
      <c r="F4578" s="11"/>
    </row>
    <row r="4579" spans="6:6" hidden="1" x14ac:dyDescent="0.2">
      <c r="F4579" s="11"/>
    </row>
    <row r="4580" spans="6:6" hidden="1" x14ac:dyDescent="0.2">
      <c r="F4580" s="11"/>
    </row>
    <row r="4581" spans="6:6" hidden="1" x14ac:dyDescent="0.2">
      <c r="F4581" s="11"/>
    </row>
    <row r="4582" spans="6:6" hidden="1" x14ac:dyDescent="0.2">
      <c r="F4582" s="11"/>
    </row>
    <row r="4583" spans="6:6" hidden="1" x14ac:dyDescent="0.2">
      <c r="F4583" s="11"/>
    </row>
    <row r="4584" spans="6:6" hidden="1" x14ac:dyDescent="0.2">
      <c r="F4584" s="11"/>
    </row>
    <row r="4585" spans="6:6" hidden="1" x14ac:dyDescent="0.2">
      <c r="F4585" s="11"/>
    </row>
    <row r="4586" spans="6:6" hidden="1" x14ac:dyDescent="0.2">
      <c r="F4586" s="11"/>
    </row>
    <row r="4587" spans="6:6" hidden="1" x14ac:dyDescent="0.2">
      <c r="F4587" s="11"/>
    </row>
    <row r="4588" spans="6:6" hidden="1" x14ac:dyDescent="0.2">
      <c r="F4588" s="11"/>
    </row>
    <row r="4589" spans="6:6" hidden="1" x14ac:dyDescent="0.2">
      <c r="F4589" s="11"/>
    </row>
    <row r="4590" spans="6:6" hidden="1" x14ac:dyDescent="0.2">
      <c r="F4590" s="11"/>
    </row>
    <row r="4591" spans="6:6" hidden="1" x14ac:dyDescent="0.2">
      <c r="F4591" s="11"/>
    </row>
    <row r="4592" spans="6:6" hidden="1" x14ac:dyDescent="0.2">
      <c r="F4592" s="11"/>
    </row>
    <row r="4593" spans="6:6" hidden="1" x14ac:dyDescent="0.2">
      <c r="F4593" s="11"/>
    </row>
    <row r="4594" spans="6:6" hidden="1" x14ac:dyDescent="0.2">
      <c r="F4594" s="11"/>
    </row>
    <row r="4595" spans="6:6" hidden="1" x14ac:dyDescent="0.2">
      <c r="F4595" s="11"/>
    </row>
    <row r="4596" spans="6:6" hidden="1" x14ac:dyDescent="0.2">
      <c r="F4596" s="11"/>
    </row>
    <row r="4597" spans="6:6" hidden="1" x14ac:dyDescent="0.2">
      <c r="F4597" s="11"/>
    </row>
    <row r="4598" spans="6:6" hidden="1" x14ac:dyDescent="0.2">
      <c r="F4598" s="11"/>
    </row>
    <row r="4599" spans="6:6" hidden="1" x14ac:dyDescent="0.2">
      <c r="F4599" s="11"/>
    </row>
    <row r="4600" spans="6:6" hidden="1" x14ac:dyDescent="0.2">
      <c r="F4600" s="11"/>
    </row>
    <row r="4601" spans="6:6" hidden="1" x14ac:dyDescent="0.2">
      <c r="F4601" s="11"/>
    </row>
    <row r="4602" spans="6:6" hidden="1" x14ac:dyDescent="0.2">
      <c r="F4602" s="11"/>
    </row>
    <row r="4603" spans="6:6" hidden="1" x14ac:dyDescent="0.2">
      <c r="F4603" s="11"/>
    </row>
    <row r="4604" spans="6:6" hidden="1" x14ac:dyDescent="0.2">
      <c r="F4604" s="11"/>
    </row>
    <row r="4605" spans="6:6" hidden="1" x14ac:dyDescent="0.2">
      <c r="F4605" s="11"/>
    </row>
    <row r="4606" spans="6:6" hidden="1" x14ac:dyDescent="0.2">
      <c r="F4606" s="11"/>
    </row>
    <row r="4607" spans="6:6" hidden="1" x14ac:dyDescent="0.2">
      <c r="F4607" s="11"/>
    </row>
    <row r="4608" spans="6:6" hidden="1" x14ac:dyDescent="0.2">
      <c r="F4608" s="11"/>
    </row>
    <row r="4609" spans="6:6" hidden="1" x14ac:dyDescent="0.2">
      <c r="F4609" s="11"/>
    </row>
    <row r="4610" spans="6:6" hidden="1" x14ac:dyDescent="0.2">
      <c r="F4610" s="11"/>
    </row>
    <row r="4611" spans="6:6" hidden="1" x14ac:dyDescent="0.2">
      <c r="F4611" s="11"/>
    </row>
    <row r="4612" spans="6:6" hidden="1" x14ac:dyDescent="0.2">
      <c r="F4612" s="11"/>
    </row>
    <row r="4613" spans="6:6" hidden="1" x14ac:dyDescent="0.2">
      <c r="F4613" s="11"/>
    </row>
    <row r="4614" spans="6:6" hidden="1" x14ac:dyDescent="0.2">
      <c r="F4614" s="11"/>
    </row>
    <row r="4615" spans="6:6" hidden="1" x14ac:dyDescent="0.2">
      <c r="F4615" s="11"/>
    </row>
    <row r="4616" spans="6:6" hidden="1" x14ac:dyDescent="0.2">
      <c r="F4616" s="11"/>
    </row>
    <row r="4617" spans="6:6" hidden="1" x14ac:dyDescent="0.2">
      <c r="F4617" s="11"/>
    </row>
    <row r="4618" spans="6:6" hidden="1" x14ac:dyDescent="0.2">
      <c r="F4618" s="11"/>
    </row>
    <row r="4619" spans="6:6" hidden="1" x14ac:dyDescent="0.2">
      <c r="F4619" s="11"/>
    </row>
    <row r="4620" spans="6:6" hidden="1" x14ac:dyDescent="0.2">
      <c r="F4620" s="11"/>
    </row>
    <row r="4621" spans="6:6" hidden="1" x14ac:dyDescent="0.2">
      <c r="F4621" s="11"/>
    </row>
    <row r="4622" spans="6:6" hidden="1" x14ac:dyDescent="0.2">
      <c r="F4622" s="11"/>
    </row>
    <row r="4623" spans="6:6" hidden="1" x14ac:dyDescent="0.2">
      <c r="F4623" s="11"/>
    </row>
    <row r="4624" spans="6:6" hidden="1" x14ac:dyDescent="0.2">
      <c r="F4624" s="11"/>
    </row>
    <row r="4625" spans="6:6" hidden="1" x14ac:dyDescent="0.2">
      <c r="F4625" s="11"/>
    </row>
    <row r="4626" spans="6:6" hidden="1" x14ac:dyDescent="0.2">
      <c r="F4626" s="11"/>
    </row>
    <row r="4627" spans="6:6" hidden="1" x14ac:dyDescent="0.2">
      <c r="F4627" s="11"/>
    </row>
    <row r="4628" spans="6:6" hidden="1" x14ac:dyDescent="0.2">
      <c r="F4628" s="11"/>
    </row>
    <row r="4629" spans="6:6" hidden="1" x14ac:dyDescent="0.2">
      <c r="F4629" s="11"/>
    </row>
    <row r="4630" spans="6:6" hidden="1" x14ac:dyDescent="0.2">
      <c r="F4630" s="11"/>
    </row>
    <row r="4631" spans="6:6" hidden="1" x14ac:dyDescent="0.2">
      <c r="F4631" s="11"/>
    </row>
    <row r="4632" spans="6:6" hidden="1" x14ac:dyDescent="0.2">
      <c r="F4632" s="11"/>
    </row>
    <row r="4633" spans="6:6" hidden="1" x14ac:dyDescent="0.2">
      <c r="F4633" s="11"/>
    </row>
    <row r="4634" spans="6:6" hidden="1" x14ac:dyDescent="0.2">
      <c r="F4634" s="11"/>
    </row>
    <row r="4635" spans="6:6" hidden="1" x14ac:dyDescent="0.2">
      <c r="F4635" s="11"/>
    </row>
    <row r="4636" spans="6:6" hidden="1" x14ac:dyDescent="0.2">
      <c r="F4636" s="11"/>
    </row>
    <row r="4637" spans="6:6" hidden="1" x14ac:dyDescent="0.2">
      <c r="F4637" s="11"/>
    </row>
    <row r="4638" spans="6:6" hidden="1" x14ac:dyDescent="0.2">
      <c r="F4638" s="11"/>
    </row>
    <row r="4639" spans="6:6" hidden="1" x14ac:dyDescent="0.2">
      <c r="F4639" s="11"/>
    </row>
    <row r="4640" spans="6:6" hidden="1" x14ac:dyDescent="0.2">
      <c r="F4640" s="11"/>
    </row>
    <row r="4641" spans="6:6" hidden="1" x14ac:dyDescent="0.2">
      <c r="F4641" s="11"/>
    </row>
    <row r="4642" spans="6:6" hidden="1" x14ac:dyDescent="0.2">
      <c r="F4642" s="11"/>
    </row>
    <row r="4643" spans="6:6" hidden="1" x14ac:dyDescent="0.2">
      <c r="F4643" s="11"/>
    </row>
    <row r="4644" spans="6:6" hidden="1" x14ac:dyDescent="0.2">
      <c r="F4644" s="11"/>
    </row>
    <row r="4645" spans="6:6" hidden="1" x14ac:dyDescent="0.2">
      <c r="F4645" s="11"/>
    </row>
    <row r="4646" spans="6:6" hidden="1" x14ac:dyDescent="0.2">
      <c r="F4646" s="11"/>
    </row>
    <row r="4647" spans="6:6" hidden="1" x14ac:dyDescent="0.2">
      <c r="F4647" s="11"/>
    </row>
    <row r="4648" spans="6:6" hidden="1" x14ac:dyDescent="0.2">
      <c r="F4648" s="11"/>
    </row>
    <row r="4649" spans="6:6" hidden="1" x14ac:dyDescent="0.2">
      <c r="F4649" s="11"/>
    </row>
    <row r="4650" spans="6:6" hidden="1" x14ac:dyDescent="0.2">
      <c r="F4650" s="11"/>
    </row>
    <row r="4651" spans="6:6" hidden="1" x14ac:dyDescent="0.2">
      <c r="F4651" s="11"/>
    </row>
    <row r="4652" spans="6:6" hidden="1" x14ac:dyDescent="0.2">
      <c r="F4652" s="11"/>
    </row>
    <row r="4653" spans="6:6" hidden="1" x14ac:dyDescent="0.2">
      <c r="F4653" s="11"/>
    </row>
    <row r="4654" spans="6:6" hidden="1" x14ac:dyDescent="0.2">
      <c r="F4654" s="11"/>
    </row>
    <row r="4655" spans="6:6" hidden="1" x14ac:dyDescent="0.2">
      <c r="F4655" s="11"/>
    </row>
    <row r="4656" spans="6:6" hidden="1" x14ac:dyDescent="0.2">
      <c r="F4656" s="11"/>
    </row>
    <row r="4657" spans="6:6" hidden="1" x14ac:dyDescent="0.2">
      <c r="F4657" s="11"/>
    </row>
    <row r="4658" spans="6:6" hidden="1" x14ac:dyDescent="0.2">
      <c r="F4658" s="11"/>
    </row>
    <row r="4659" spans="6:6" hidden="1" x14ac:dyDescent="0.2">
      <c r="F4659" s="11"/>
    </row>
    <row r="4660" spans="6:6" hidden="1" x14ac:dyDescent="0.2">
      <c r="F4660" s="11"/>
    </row>
    <row r="4661" spans="6:6" hidden="1" x14ac:dyDescent="0.2">
      <c r="F4661" s="11"/>
    </row>
    <row r="4662" spans="6:6" hidden="1" x14ac:dyDescent="0.2">
      <c r="F4662" s="11"/>
    </row>
    <row r="4663" spans="6:6" hidden="1" x14ac:dyDescent="0.2">
      <c r="F4663" s="11"/>
    </row>
    <row r="4664" spans="6:6" hidden="1" x14ac:dyDescent="0.2">
      <c r="F4664" s="11"/>
    </row>
    <row r="4665" spans="6:6" hidden="1" x14ac:dyDescent="0.2">
      <c r="F4665" s="11"/>
    </row>
    <row r="4666" spans="6:6" hidden="1" x14ac:dyDescent="0.2">
      <c r="F4666" s="11"/>
    </row>
    <row r="4667" spans="6:6" hidden="1" x14ac:dyDescent="0.2">
      <c r="F4667" s="11"/>
    </row>
    <row r="4668" spans="6:6" hidden="1" x14ac:dyDescent="0.2">
      <c r="F4668" s="11"/>
    </row>
    <row r="4669" spans="6:6" hidden="1" x14ac:dyDescent="0.2">
      <c r="F4669" s="11"/>
    </row>
    <row r="4670" spans="6:6" hidden="1" x14ac:dyDescent="0.2">
      <c r="F4670" s="11"/>
    </row>
    <row r="4671" spans="6:6" hidden="1" x14ac:dyDescent="0.2">
      <c r="F4671" s="11"/>
    </row>
    <row r="4672" spans="6:6" hidden="1" x14ac:dyDescent="0.2">
      <c r="F4672" s="11"/>
    </row>
    <row r="4673" spans="6:6" hidden="1" x14ac:dyDescent="0.2">
      <c r="F4673" s="11"/>
    </row>
    <row r="4674" spans="6:6" hidden="1" x14ac:dyDescent="0.2">
      <c r="F4674" s="11"/>
    </row>
    <row r="4675" spans="6:6" hidden="1" x14ac:dyDescent="0.2">
      <c r="F4675" s="11"/>
    </row>
    <row r="4676" spans="6:6" hidden="1" x14ac:dyDescent="0.2">
      <c r="F4676" s="11"/>
    </row>
    <row r="4677" spans="6:6" hidden="1" x14ac:dyDescent="0.2">
      <c r="F4677" s="11"/>
    </row>
    <row r="4678" spans="6:6" hidden="1" x14ac:dyDescent="0.2">
      <c r="F4678" s="11"/>
    </row>
    <row r="4679" spans="6:6" hidden="1" x14ac:dyDescent="0.2">
      <c r="F4679" s="11"/>
    </row>
    <row r="4680" spans="6:6" hidden="1" x14ac:dyDescent="0.2">
      <c r="F4680" s="11"/>
    </row>
    <row r="4681" spans="6:6" hidden="1" x14ac:dyDescent="0.2">
      <c r="F4681" s="11"/>
    </row>
    <row r="4682" spans="6:6" hidden="1" x14ac:dyDescent="0.2">
      <c r="F4682" s="11"/>
    </row>
    <row r="4683" spans="6:6" hidden="1" x14ac:dyDescent="0.2">
      <c r="F4683" s="11"/>
    </row>
    <row r="4684" spans="6:6" hidden="1" x14ac:dyDescent="0.2">
      <c r="F4684" s="11"/>
    </row>
    <row r="4685" spans="6:6" hidden="1" x14ac:dyDescent="0.2">
      <c r="F4685" s="11"/>
    </row>
    <row r="4686" spans="6:6" hidden="1" x14ac:dyDescent="0.2">
      <c r="F4686" s="11"/>
    </row>
    <row r="4687" spans="6:6" hidden="1" x14ac:dyDescent="0.2">
      <c r="F4687" s="11"/>
    </row>
    <row r="4688" spans="6:6" hidden="1" x14ac:dyDescent="0.2">
      <c r="F4688" s="11"/>
    </row>
    <row r="4689" spans="6:6" hidden="1" x14ac:dyDescent="0.2">
      <c r="F4689" s="11"/>
    </row>
    <row r="4690" spans="6:6" hidden="1" x14ac:dyDescent="0.2">
      <c r="F4690" s="11"/>
    </row>
    <row r="4691" spans="6:6" hidden="1" x14ac:dyDescent="0.2">
      <c r="F4691" s="11"/>
    </row>
    <row r="4692" spans="6:6" hidden="1" x14ac:dyDescent="0.2">
      <c r="F4692" s="11"/>
    </row>
    <row r="4693" spans="6:6" hidden="1" x14ac:dyDescent="0.2">
      <c r="F4693" s="11"/>
    </row>
    <row r="4694" spans="6:6" hidden="1" x14ac:dyDescent="0.2">
      <c r="F4694" s="11"/>
    </row>
    <row r="4695" spans="6:6" hidden="1" x14ac:dyDescent="0.2">
      <c r="F4695" s="11"/>
    </row>
    <row r="4696" spans="6:6" hidden="1" x14ac:dyDescent="0.2">
      <c r="F4696" s="11"/>
    </row>
    <row r="4697" spans="6:6" hidden="1" x14ac:dyDescent="0.2">
      <c r="F4697" s="11"/>
    </row>
    <row r="4698" spans="6:6" hidden="1" x14ac:dyDescent="0.2">
      <c r="F4698" s="11"/>
    </row>
    <row r="4699" spans="6:6" hidden="1" x14ac:dyDescent="0.2">
      <c r="F4699" s="11"/>
    </row>
    <row r="4700" spans="6:6" hidden="1" x14ac:dyDescent="0.2">
      <c r="F4700" s="11"/>
    </row>
    <row r="4701" spans="6:6" hidden="1" x14ac:dyDescent="0.2">
      <c r="F4701" s="11"/>
    </row>
    <row r="4702" spans="6:6" hidden="1" x14ac:dyDescent="0.2">
      <c r="F4702" s="11"/>
    </row>
    <row r="4703" spans="6:6" hidden="1" x14ac:dyDescent="0.2">
      <c r="F4703" s="11"/>
    </row>
    <row r="4704" spans="6:6" hidden="1" x14ac:dyDescent="0.2">
      <c r="F4704" s="11"/>
    </row>
    <row r="4705" spans="6:6" hidden="1" x14ac:dyDescent="0.2">
      <c r="F4705" s="11"/>
    </row>
    <row r="4706" spans="6:6" hidden="1" x14ac:dyDescent="0.2">
      <c r="F4706" s="11"/>
    </row>
    <row r="4707" spans="6:6" hidden="1" x14ac:dyDescent="0.2">
      <c r="F4707" s="11"/>
    </row>
    <row r="4708" spans="6:6" hidden="1" x14ac:dyDescent="0.2">
      <c r="F4708" s="11"/>
    </row>
    <row r="4709" spans="6:6" hidden="1" x14ac:dyDescent="0.2">
      <c r="F4709" s="11"/>
    </row>
    <row r="4710" spans="6:6" hidden="1" x14ac:dyDescent="0.2">
      <c r="F4710" s="11"/>
    </row>
    <row r="4711" spans="6:6" hidden="1" x14ac:dyDescent="0.2">
      <c r="F4711" s="11"/>
    </row>
    <row r="4712" spans="6:6" hidden="1" x14ac:dyDescent="0.2">
      <c r="F4712" s="11"/>
    </row>
    <row r="4713" spans="6:6" hidden="1" x14ac:dyDescent="0.2">
      <c r="F4713" s="11"/>
    </row>
    <row r="4714" spans="6:6" hidden="1" x14ac:dyDescent="0.2">
      <c r="F4714" s="11"/>
    </row>
    <row r="4715" spans="6:6" hidden="1" x14ac:dyDescent="0.2">
      <c r="F4715" s="11"/>
    </row>
    <row r="4716" spans="6:6" hidden="1" x14ac:dyDescent="0.2">
      <c r="F4716" s="11"/>
    </row>
    <row r="4717" spans="6:6" hidden="1" x14ac:dyDescent="0.2">
      <c r="F4717" s="11"/>
    </row>
    <row r="4718" spans="6:6" hidden="1" x14ac:dyDescent="0.2">
      <c r="F4718" s="11"/>
    </row>
    <row r="4719" spans="6:6" hidden="1" x14ac:dyDescent="0.2">
      <c r="F4719" s="11"/>
    </row>
    <row r="4720" spans="6:6" hidden="1" x14ac:dyDescent="0.2">
      <c r="F4720" s="11"/>
    </row>
    <row r="4721" spans="6:6" hidden="1" x14ac:dyDescent="0.2">
      <c r="F4721" s="11"/>
    </row>
    <row r="4722" spans="6:6" hidden="1" x14ac:dyDescent="0.2">
      <c r="F4722" s="11"/>
    </row>
    <row r="4723" spans="6:6" hidden="1" x14ac:dyDescent="0.2">
      <c r="F4723" s="11"/>
    </row>
    <row r="4724" spans="6:6" hidden="1" x14ac:dyDescent="0.2">
      <c r="F4724" s="11"/>
    </row>
    <row r="4725" spans="6:6" hidden="1" x14ac:dyDescent="0.2">
      <c r="F4725" s="11"/>
    </row>
    <row r="4726" spans="6:6" hidden="1" x14ac:dyDescent="0.2">
      <c r="F4726" s="11"/>
    </row>
    <row r="4727" spans="6:6" hidden="1" x14ac:dyDescent="0.2">
      <c r="F4727" s="11"/>
    </row>
    <row r="4728" spans="6:6" hidden="1" x14ac:dyDescent="0.2">
      <c r="F4728" s="11"/>
    </row>
    <row r="4729" spans="6:6" hidden="1" x14ac:dyDescent="0.2">
      <c r="F4729" s="11"/>
    </row>
    <row r="4730" spans="6:6" hidden="1" x14ac:dyDescent="0.2">
      <c r="F4730" s="11"/>
    </row>
    <row r="4731" spans="6:6" hidden="1" x14ac:dyDescent="0.2">
      <c r="F4731" s="11"/>
    </row>
    <row r="4732" spans="6:6" hidden="1" x14ac:dyDescent="0.2">
      <c r="F4732" s="11"/>
    </row>
    <row r="4733" spans="6:6" hidden="1" x14ac:dyDescent="0.2">
      <c r="F4733" s="11"/>
    </row>
    <row r="4734" spans="6:6" hidden="1" x14ac:dyDescent="0.2">
      <c r="F4734" s="11"/>
    </row>
    <row r="4735" spans="6:6" hidden="1" x14ac:dyDescent="0.2">
      <c r="F4735" s="11"/>
    </row>
    <row r="4736" spans="6:6" hidden="1" x14ac:dyDescent="0.2">
      <c r="F4736" s="11"/>
    </row>
    <row r="4737" spans="6:6" hidden="1" x14ac:dyDescent="0.2">
      <c r="F4737" s="11"/>
    </row>
    <row r="4738" spans="6:6" hidden="1" x14ac:dyDescent="0.2">
      <c r="F4738" s="11"/>
    </row>
    <row r="4739" spans="6:6" hidden="1" x14ac:dyDescent="0.2">
      <c r="F4739" s="11"/>
    </row>
    <row r="4740" spans="6:6" hidden="1" x14ac:dyDescent="0.2">
      <c r="F4740" s="11"/>
    </row>
    <row r="4741" spans="6:6" hidden="1" x14ac:dyDescent="0.2">
      <c r="F4741" s="11"/>
    </row>
    <row r="4742" spans="6:6" hidden="1" x14ac:dyDescent="0.2">
      <c r="F4742" s="11"/>
    </row>
    <row r="4743" spans="6:6" hidden="1" x14ac:dyDescent="0.2">
      <c r="F4743" s="11"/>
    </row>
    <row r="4744" spans="6:6" hidden="1" x14ac:dyDescent="0.2">
      <c r="F4744" s="11"/>
    </row>
    <row r="4745" spans="6:6" hidden="1" x14ac:dyDescent="0.2">
      <c r="F4745" s="11"/>
    </row>
    <row r="4746" spans="6:6" hidden="1" x14ac:dyDescent="0.2">
      <c r="F4746" s="11"/>
    </row>
    <row r="4747" spans="6:6" hidden="1" x14ac:dyDescent="0.2">
      <c r="F4747" s="11"/>
    </row>
    <row r="4748" spans="6:6" hidden="1" x14ac:dyDescent="0.2">
      <c r="F4748" s="11"/>
    </row>
    <row r="4749" spans="6:6" hidden="1" x14ac:dyDescent="0.2">
      <c r="F4749" s="11"/>
    </row>
    <row r="4750" spans="6:6" hidden="1" x14ac:dyDescent="0.2">
      <c r="F4750" s="11"/>
    </row>
    <row r="4751" spans="6:6" hidden="1" x14ac:dyDescent="0.2">
      <c r="F4751" s="11"/>
    </row>
    <row r="4752" spans="6:6" hidden="1" x14ac:dyDescent="0.2">
      <c r="F4752" s="11"/>
    </row>
    <row r="4753" spans="6:6" hidden="1" x14ac:dyDescent="0.2">
      <c r="F4753" s="11"/>
    </row>
    <row r="4754" spans="6:6" hidden="1" x14ac:dyDescent="0.2">
      <c r="F4754" s="11"/>
    </row>
    <row r="4755" spans="6:6" hidden="1" x14ac:dyDescent="0.2">
      <c r="F4755" s="11"/>
    </row>
    <row r="4756" spans="6:6" hidden="1" x14ac:dyDescent="0.2">
      <c r="F4756" s="11"/>
    </row>
    <row r="4757" spans="6:6" hidden="1" x14ac:dyDescent="0.2">
      <c r="F4757" s="11"/>
    </row>
    <row r="4758" spans="6:6" hidden="1" x14ac:dyDescent="0.2">
      <c r="F4758" s="11"/>
    </row>
    <row r="4759" spans="6:6" hidden="1" x14ac:dyDescent="0.2">
      <c r="F4759" s="11"/>
    </row>
    <row r="4760" spans="6:6" hidden="1" x14ac:dyDescent="0.2">
      <c r="F4760" s="11"/>
    </row>
    <row r="4761" spans="6:6" hidden="1" x14ac:dyDescent="0.2">
      <c r="F4761" s="11"/>
    </row>
    <row r="4762" spans="6:6" hidden="1" x14ac:dyDescent="0.2">
      <c r="F4762" s="11"/>
    </row>
    <row r="4763" spans="6:6" hidden="1" x14ac:dyDescent="0.2">
      <c r="F4763" s="11"/>
    </row>
    <row r="4764" spans="6:6" hidden="1" x14ac:dyDescent="0.2">
      <c r="F4764" s="11"/>
    </row>
    <row r="4765" spans="6:6" hidden="1" x14ac:dyDescent="0.2">
      <c r="F4765" s="11"/>
    </row>
    <row r="4766" spans="6:6" hidden="1" x14ac:dyDescent="0.2">
      <c r="F4766" s="11"/>
    </row>
    <row r="4767" spans="6:6" hidden="1" x14ac:dyDescent="0.2">
      <c r="F4767" s="11"/>
    </row>
    <row r="4768" spans="6:6" hidden="1" x14ac:dyDescent="0.2">
      <c r="F4768" s="11"/>
    </row>
    <row r="4769" spans="6:6" hidden="1" x14ac:dyDescent="0.2">
      <c r="F4769" s="11"/>
    </row>
    <row r="4770" spans="6:6" hidden="1" x14ac:dyDescent="0.2">
      <c r="F4770" s="11"/>
    </row>
    <row r="4771" spans="6:6" hidden="1" x14ac:dyDescent="0.2">
      <c r="F4771" s="11"/>
    </row>
    <row r="4772" spans="6:6" hidden="1" x14ac:dyDescent="0.2">
      <c r="F4772" s="11"/>
    </row>
    <row r="4773" spans="6:6" hidden="1" x14ac:dyDescent="0.2">
      <c r="F4773" s="11"/>
    </row>
    <row r="4774" spans="6:6" hidden="1" x14ac:dyDescent="0.2">
      <c r="F4774" s="11"/>
    </row>
    <row r="4775" spans="6:6" hidden="1" x14ac:dyDescent="0.2">
      <c r="F4775" s="11"/>
    </row>
    <row r="4776" spans="6:6" hidden="1" x14ac:dyDescent="0.2">
      <c r="F4776" s="11"/>
    </row>
    <row r="4777" spans="6:6" hidden="1" x14ac:dyDescent="0.2">
      <c r="F4777" s="11"/>
    </row>
    <row r="4778" spans="6:6" hidden="1" x14ac:dyDescent="0.2">
      <c r="F4778" s="11"/>
    </row>
    <row r="4779" spans="6:6" hidden="1" x14ac:dyDescent="0.2">
      <c r="F4779" s="11"/>
    </row>
    <row r="4780" spans="6:6" hidden="1" x14ac:dyDescent="0.2">
      <c r="F4780" s="11"/>
    </row>
    <row r="4781" spans="6:6" hidden="1" x14ac:dyDescent="0.2">
      <c r="F4781" s="11"/>
    </row>
    <row r="4782" spans="6:6" hidden="1" x14ac:dyDescent="0.2">
      <c r="F4782" s="11"/>
    </row>
    <row r="4783" spans="6:6" hidden="1" x14ac:dyDescent="0.2">
      <c r="F4783" s="11"/>
    </row>
    <row r="4784" spans="6:6" hidden="1" x14ac:dyDescent="0.2">
      <c r="F4784" s="11"/>
    </row>
    <row r="4785" spans="6:6" hidden="1" x14ac:dyDescent="0.2">
      <c r="F4785" s="11"/>
    </row>
    <row r="4786" spans="6:6" hidden="1" x14ac:dyDescent="0.2">
      <c r="F4786" s="11"/>
    </row>
    <row r="4787" spans="6:6" hidden="1" x14ac:dyDescent="0.2">
      <c r="F4787" s="11"/>
    </row>
    <row r="4788" spans="6:6" hidden="1" x14ac:dyDescent="0.2">
      <c r="F4788" s="11"/>
    </row>
    <row r="4789" spans="6:6" hidden="1" x14ac:dyDescent="0.2">
      <c r="F4789" s="11"/>
    </row>
    <row r="4790" spans="6:6" hidden="1" x14ac:dyDescent="0.2">
      <c r="F4790" s="11"/>
    </row>
    <row r="4791" spans="6:6" hidden="1" x14ac:dyDescent="0.2">
      <c r="F4791" s="11"/>
    </row>
    <row r="4792" spans="6:6" hidden="1" x14ac:dyDescent="0.2">
      <c r="F4792" s="11"/>
    </row>
    <row r="4793" spans="6:6" hidden="1" x14ac:dyDescent="0.2">
      <c r="F4793" s="11"/>
    </row>
    <row r="4794" spans="6:6" hidden="1" x14ac:dyDescent="0.2">
      <c r="F4794" s="11"/>
    </row>
    <row r="4795" spans="6:6" hidden="1" x14ac:dyDescent="0.2">
      <c r="F4795" s="11"/>
    </row>
    <row r="4796" spans="6:6" hidden="1" x14ac:dyDescent="0.2">
      <c r="F4796" s="11"/>
    </row>
    <row r="4797" spans="6:6" hidden="1" x14ac:dyDescent="0.2">
      <c r="F4797" s="11"/>
    </row>
    <row r="4798" spans="6:6" hidden="1" x14ac:dyDescent="0.2">
      <c r="F4798" s="11"/>
    </row>
    <row r="4799" spans="6:6" hidden="1" x14ac:dyDescent="0.2">
      <c r="F4799" s="11"/>
    </row>
    <row r="4800" spans="6:6" hidden="1" x14ac:dyDescent="0.2">
      <c r="F4800" s="11"/>
    </row>
    <row r="4801" spans="6:6" hidden="1" x14ac:dyDescent="0.2">
      <c r="F4801" s="11"/>
    </row>
    <row r="4802" spans="6:6" hidden="1" x14ac:dyDescent="0.2">
      <c r="F4802" s="11"/>
    </row>
    <row r="4803" spans="6:6" hidden="1" x14ac:dyDescent="0.2">
      <c r="F4803" s="11"/>
    </row>
    <row r="4804" spans="6:6" hidden="1" x14ac:dyDescent="0.2">
      <c r="F4804" s="11"/>
    </row>
    <row r="4805" spans="6:6" hidden="1" x14ac:dyDescent="0.2">
      <c r="F4805" s="11"/>
    </row>
    <row r="4806" spans="6:6" hidden="1" x14ac:dyDescent="0.2">
      <c r="F4806" s="11"/>
    </row>
    <row r="4807" spans="6:6" hidden="1" x14ac:dyDescent="0.2">
      <c r="F4807" s="11"/>
    </row>
    <row r="4808" spans="6:6" hidden="1" x14ac:dyDescent="0.2">
      <c r="F4808" s="11"/>
    </row>
    <row r="4809" spans="6:6" hidden="1" x14ac:dyDescent="0.2">
      <c r="F4809" s="11"/>
    </row>
    <row r="4810" spans="6:6" hidden="1" x14ac:dyDescent="0.2">
      <c r="F4810" s="11"/>
    </row>
    <row r="4811" spans="6:6" hidden="1" x14ac:dyDescent="0.2">
      <c r="F4811" s="11"/>
    </row>
    <row r="4812" spans="6:6" hidden="1" x14ac:dyDescent="0.2">
      <c r="F4812" s="11"/>
    </row>
    <row r="4813" spans="6:6" hidden="1" x14ac:dyDescent="0.2">
      <c r="F4813" s="11"/>
    </row>
    <row r="4814" spans="6:6" hidden="1" x14ac:dyDescent="0.2">
      <c r="F4814" s="11"/>
    </row>
    <row r="4815" spans="6:6" hidden="1" x14ac:dyDescent="0.2">
      <c r="F4815" s="11"/>
    </row>
    <row r="4816" spans="6:6" hidden="1" x14ac:dyDescent="0.2">
      <c r="F4816" s="11"/>
    </row>
    <row r="4817" spans="6:6" hidden="1" x14ac:dyDescent="0.2">
      <c r="F4817" s="11"/>
    </row>
    <row r="4818" spans="6:6" hidden="1" x14ac:dyDescent="0.2">
      <c r="F4818" s="11"/>
    </row>
    <row r="4819" spans="6:6" hidden="1" x14ac:dyDescent="0.2">
      <c r="F4819" s="11"/>
    </row>
    <row r="4820" spans="6:6" hidden="1" x14ac:dyDescent="0.2">
      <c r="F4820" s="11"/>
    </row>
    <row r="4821" spans="6:6" hidden="1" x14ac:dyDescent="0.2">
      <c r="F4821" s="11"/>
    </row>
    <row r="4822" spans="6:6" hidden="1" x14ac:dyDescent="0.2">
      <c r="F4822" s="11"/>
    </row>
    <row r="4823" spans="6:6" hidden="1" x14ac:dyDescent="0.2">
      <c r="F4823" s="11"/>
    </row>
    <row r="4824" spans="6:6" hidden="1" x14ac:dyDescent="0.2">
      <c r="F4824" s="11"/>
    </row>
    <row r="4825" spans="6:6" hidden="1" x14ac:dyDescent="0.2">
      <c r="F4825" s="11"/>
    </row>
    <row r="4826" spans="6:6" hidden="1" x14ac:dyDescent="0.2">
      <c r="F4826" s="11"/>
    </row>
    <row r="4827" spans="6:6" hidden="1" x14ac:dyDescent="0.2">
      <c r="F4827" s="11"/>
    </row>
    <row r="4828" spans="6:6" hidden="1" x14ac:dyDescent="0.2">
      <c r="F4828" s="11"/>
    </row>
    <row r="4829" spans="6:6" hidden="1" x14ac:dyDescent="0.2">
      <c r="F4829" s="11"/>
    </row>
    <row r="4830" spans="6:6" hidden="1" x14ac:dyDescent="0.2">
      <c r="F4830" s="11"/>
    </row>
    <row r="4831" spans="6:6" hidden="1" x14ac:dyDescent="0.2">
      <c r="F4831" s="11"/>
    </row>
    <row r="4832" spans="6:6" hidden="1" x14ac:dyDescent="0.2">
      <c r="F4832" s="11"/>
    </row>
    <row r="4833" spans="6:6" hidden="1" x14ac:dyDescent="0.2">
      <c r="F4833" s="11"/>
    </row>
    <row r="4834" spans="6:6" hidden="1" x14ac:dyDescent="0.2">
      <c r="F4834" s="11"/>
    </row>
    <row r="4835" spans="6:6" hidden="1" x14ac:dyDescent="0.2">
      <c r="F4835" s="11"/>
    </row>
    <row r="4836" spans="6:6" hidden="1" x14ac:dyDescent="0.2">
      <c r="F4836" s="11"/>
    </row>
    <row r="4837" spans="6:6" hidden="1" x14ac:dyDescent="0.2">
      <c r="F4837" s="11"/>
    </row>
    <row r="4838" spans="6:6" hidden="1" x14ac:dyDescent="0.2">
      <c r="F4838" s="11"/>
    </row>
    <row r="4839" spans="6:6" hidden="1" x14ac:dyDescent="0.2">
      <c r="F4839" s="11"/>
    </row>
    <row r="4840" spans="6:6" hidden="1" x14ac:dyDescent="0.2">
      <c r="F4840" s="11"/>
    </row>
    <row r="4841" spans="6:6" hidden="1" x14ac:dyDescent="0.2">
      <c r="F4841" s="11"/>
    </row>
    <row r="4842" spans="6:6" hidden="1" x14ac:dyDescent="0.2">
      <c r="F4842" s="11"/>
    </row>
    <row r="4843" spans="6:6" hidden="1" x14ac:dyDescent="0.2">
      <c r="F4843" s="11"/>
    </row>
    <row r="4844" spans="6:6" hidden="1" x14ac:dyDescent="0.2">
      <c r="F4844" s="11"/>
    </row>
    <row r="4845" spans="6:6" hidden="1" x14ac:dyDescent="0.2">
      <c r="F4845" s="11"/>
    </row>
    <row r="4846" spans="6:6" hidden="1" x14ac:dyDescent="0.2">
      <c r="F4846" s="11"/>
    </row>
    <row r="4847" spans="6:6" hidden="1" x14ac:dyDescent="0.2">
      <c r="F4847" s="11"/>
    </row>
    <row r="4848" spans="6:6" hidden="1" x14ac:dyDescent="0.2">
      <c r="F4848" s="11"/>
    </row>
    <row r="4849" spans="6:6" hidden="1" x14ac:dyDescent="0.2">
      <c r="F4849" s="11"/>
    </row>
    <row r="4850" spans="6:6" hidden="1" x14ac:dyDescent="0.2">
      <c r="F4850" s="11"/>
    </row>
    <row r="4851" spans="6:6" hidden="1" x14ac:dyDescent="0.2">
      <c r="F4851" s="11"/>
    </row>
    <row r="4852" spans="6:6" hidden="1" x14ac:dyDescent="0.2">
      <c r="F4852" s="11"/>
    </row>
    <row r="4853" spans="6:6" hidden="1" x14ac:dyDescent="0.2">
      <c r="F4853" s="11"/>
    </row>
    <row r="4854" spans="6:6" hidden="1" x14ac:dyDescent="0.2">
      <c r="F4854" s="11"/>
    </row>
    <row r="4855" spans="6:6" hidden="1" x14ac:dyDescent="0.2">
      <c r="F4855" s="11"/>
    </row>
    <row r="4856" spans="6:6" hidden="1" x14ac:dyDescent="0.2">
      <c r="F4856" s="11"/>
    </row>
    <row r="4857" spans="6:6" hidden="1" x14ac:dyDescent="0.2">
      <c r="F4857" s="11"/>
    </row>
    <row r="4858" spans="6:6" hidden="1" x14ac:dyDescent="0.2">
      <c r="F4858" s="11"/>
    </row>
    <row r="4859" spans="6:6" hidden="1" x14ac:dyDescent="0.2">
      <c r="F4859" s="11"/>
    </row>
    <row r="4860" spans="6:6" hidden="1" x14ac:dyDescent="0.2">
      <c r="F4860" s="11"/>
    </row>
    <row r="4861" spans="6:6" hidden="1" x14ac:dyDescent="0.2">
      <c r="F4861" s="11"/>
    </row>
    <row r="4862" spans="6:6" hidden="1" x14ac:dyDescent="0.2">
      <c r="F4862" s="11"/>
    </row>
    <row r="4863" spans="6:6" hidden="1" x14ac:dyDescent="0.2">
      <c r="F4863" s="11"/>
    </row>
    <row r="4864" spans="6:6" hidden="1" x14ac:dyDescent="0.2">
      <c r="F4864" s="11"/>
    </row>
    <row r="4865" spans="6:6" hidden="1" x14ac:dyDescent="0.2">
      <c r="F4865" s="11"/>
    </row>
    <row r="4866" spans="6:6" hidden="1" x14ac:dyDescent="0.2">
      <c r="F4866" s="11"/>
    </row>
    <row r="4867" spans="6:6" hidden="1" x14ac:dyDescent="0.2">
      <c r="F4867" s="11"/>
    </row>
    <row r="4868" spans="6:6" hidden="1" x14ac:dyDescent="0.2">
      <c r="F4868" s="11"/>
    </row>
    <row r="4869" spans="6:6" hidden="1" x14ac:dyDescent="0.2">
      <c r="F4869" s="11"/>
    </row>
    <row r="4870" spans="6:6" hidden="1" x14ac:dyDescent="0.2">
      <c r="F4870" s="11"/>
    </row>
    <row r="4871" spans="6:6" hidden="1" x14ac:dyDescent="0.2">
      <c r="F4871" s="11"/>
    </row>
    <row r="4872" spans="6:6" hidden="1" x14ac:dyDescent="0.2">
      <c r="F4872" s="11"/>
    </row>
    <row r="4873" spans="6:6" hidden="1" x14ac:dyDescent="0.2">
      <c r="F4873" s="11"/>
    </row>
    <row r="4874" spans="6:6" hidden="1" x14ac:dyDescent="0.2">
      <c r="F4874" s="11"/>
    </row>
    <row r="4875" spans="6:6" hidden="1" x14ac:dyDescent="0.2">
      <c r="F4875" s="11"/>
    </row>
    <row r="4876" spans="6:6" hidden="1" x14ac:dyDescent="0.2">
      <c r="F4876" s="11"/>
    </row>
    <row r="4877" spans="6:6" hidden="1" x14ac:dyDescent="0.2">
      <c r="F4877" s="11"/>
    </row>
    <row r="4878" spans="6:6" hidden="1" x14ac:dyDescent="0.2">
      <c r="F4878" s="11"/>
    </row>
    <row r="4879" spans="6:6" hidden="1" x14ac:dyDescent="0.2">
      <c r="F4879" s="11"/>
    </row>
    <row r="4880" spans="6:6" hidden="1" x14ac:dyDescent="0.2">
      <c r="F4880" s="11"/>
    </row>
    <row r="4881" spans="6:6" hidden="1" x14ac:dyDescent="0.2">
      <c r="F4881" s="11"/>
    </row>
    <row r="4882" spans="6:6" hidden="1" x14ac:dyDescent="0.2">
      <c r="F4882" s="11"/>
    </row>
    <row r="4883" spans="6:6" hidden="1" x14ac:dyDescent="0.2">
      <c r="F4883" s="11"/>
    </row>
    <row r="4884" spans="6:6" hidden="1" x14ac:dyDescent="0.2">
      <c r="F4884" s="11"/>
    </row>
    <row r="4885" spans="6:6" hidden="1" x14ac:dyDescent="0.2">
      <c r="F4885" s="11"/>
    </row>
    <row r="4886" spans="6:6" hidden="1" x14ac:dyDescent="0.2">
      <c r="F4886" s="11"/>
    </row>
    <row r="4887" spans="6:6" hidden="1" x14ac:dyDescent="0.2">
      <c r="F4887" s="11"/>
    </row>
    <row r="4888" spans="6:6" hidden="1" x14ac:dyDescent="0.2">
      <c r="F4888" s="11"/>
    </row>
    <row r="4889" spans="6:6" hidden="1" x14ac:dyDescent="0.2">
      <c r="F4889" s="11"/>
    </row>
    <row r="4890" spans="6:6" hidden="1" x14ac:dyDescent="0.2">
      <c r="F4890" s="11"/>
    </row>
    <row r="4891" spans="6:6" hidden="1" x14ac:dyDescent="0.2">
      <c r="F4891" s="11"/>
    </row>
    <row r="4892" spans="6:6" hidden="1" x14ac:dyDescent="0.2">
      <c r="F4892" s="11"/>
    </row>
    <row r="4893" spans="6:6" hidden="1" x14ac:dyDescent="0.2">
      <c r="F4893" s="11"/>
    </row>
    <row r="4894" spans="6:6" hidden="1" x14ac:dyDescent="0.2">
      <c r="F4894" s="11"/>
    </row>
    <row r="4895" spans="6:6" hidden="1" x14ac:dyDescent="0.2">
      <c r="F4895" s="11"/>
    </row>
    <row r="4896" spans="6:6" hidden="1" x14ac:dyDescent="0.2">
      <c r="F4896" s="11"/>
    </row>
    <row r="4897" spans="6:6" hidden="1" x14ac:dyDescent="0.2">
      <c r="F4897" s="11"/>
    </row>
    <row r="4898" spans="6:6" hidden="1" x14ac:dyDescent="0.2">
      <c r="F4898" s="11"/>
    </row>
    <row r="4899" spans="6:6" hidden="1" x14ac:dyDescent="0.2">
      <c r="F4899" s="11"/>
    </row>
    <row r="4900" spans="6:6" hidden="1" x14ac:dyDescent="0.2">
      <c r="F4900" s="11"/>
    </row>
    <row r="4901" spans="6:6" hidden="1" x14ac:dyDescent="0.2">
      <c r="F4901" s="11"/>
    </row>
    <row r="4902" spans="6:6" hidden="1" x14ac:dyDescent="0.2">
      <c r="F4902" s="11"/>
    </row>
    <row r="4903" spans="6:6" hidden="1" x14ac:dyDescent="0.2">
      <c r="F4903" s="11"/>
    </row>
    <row r="4904" spans="6:6" hidden="1" x14ac:dyDescent="0.2">
      <c r="F4904" s="11"/>
    </row>
    <row r="4905" spans="6:6" hidden="1" x14ac:dyDescent="0.2">
      <c r="F4905" s="11"/>
    </row>
    <row r="4906" spans="6:6" hidden="1" x14ac:dyDescent="0.2">
      <c r="F4906" s="11"/>
    </row>
    <row r="4907" spans="6:6" hidden="1" x14ac:dyDescent="0.2">
      <c r="F4907" s="11"/>
    </row>
    <row r="4908" spans="6:6" hidden="1" x14ac:dyDescent="0.2">
      <c r="F4908" s="11"/>
    </row>
    <row r="4909" spans="6:6" hidden="1" x14ac:dyDescent="0.2">
      <c r="F4909" s="11"/>
    </row>
    <row r="4910" spans="6:6" hidden="1" x14ac:dyDescent="0.2">
      <c r="F4910" s="11"/>
    </row>
    <row r="4911" spans="6:6" hidden="1" x14ac:dyDescent="0.2">
      <c r="F4911" s="11"/>
    </row>
    <row r="4912" spans="6:6" hidden="1" x14ac:dyDescent="0.2">
      <c r="F4912" s="11"/>
    </row>
    <row r="4913" spans="6:6" hidden="1" x14ac:dyDescent="0.2">
      <c r="F4913" s="11"/>
    </row>
    <row r="4914" spans="6:6" hidden="1" x14ac:dyDescent="0.2">
      <c r="F4914" s="11"/>
    </row>
    <row r="4915" spans="6:6" hidden="1" x14ac:dyDescent="0.2">
      <c r="F4915" s="11"/>
    </row>
    <row r="4916" spans="6:6" hidden="1" x14ac:dyDescent="0.2">
      <c r="F4916" s="11"/>
    </row>
    <row r="4917" spans="6:6" hidden="1" x14ac:dyDescent="0.2">
      <c r="F4917" s="11"/>
    </row>
    <row r="4918" spans="6:6" hidden="1" x14ac:dyDescent="0.2">
      <c r="F4918" s="11"/>
    </row>
    <row r="4919" spans="6:6" hidden="1" x14ac:dyDescent="0.2">
      <c r="F4919" s="11"/>
    </row>
    <row r="4920" spans="6:6" hidden="1" x14ac:dyDescent="0.2">
      <c r="F4920" s="11"/>
    </row>
    <row r="4921" spans="6:6" hidden="1" x14ac:dyDescent="0.2">
      <c r="F4921" s="11"/>
    </row>
    <row r="4922" spans="6:6" hidden="1" x14ac:dyDescent="0.2">
      <c r="F4922" s="11"/>
    </row>
    <row r="4923" spans="6:6" hidden="1" x14ac:dyDescent="0.2">
      <c r="F4923" s="11"/>
    </row>
    <row r="4924" spans="6:6" hidden="1" x14ac:dyDescent="0.2">
      <c r="F4924" s="11"/>
    </row>
    <row r="4925" spans="6:6" hidden="1" x14ac:dyDescent="0.2">
      <c r="F4925" s="11"/>
    </row>
    <row r="4926" spans="6:6" hidden="1" x14ac:dyDescent="0.2">
      <c r="F4926" s="11"/>
    </row>
    <row r="4927" spans="6:6" hidden="1" x14ac:dyDescent="0.2">
      <c r="F4927" s="11"/>
    </row>
    <row r="4928" spans="6:6" hidden="1" x14ac:dyDescent="0.2">
      <c r="F4928" s="11"/>
    </row>
    <row r="4929" spans="6:6" hidden="1" x14ac:dyDescent="0.2">
      <c r="F4929" s="11"/>
    </row>
    <row r="4930" spans="6:6" hidden="1" x14ac:dyDescent="0.2">
      <c r="F4930" s="11"/>
    </row>
    <row r="4931" spans="6:6" hidden="1" x14ac:dyDescent="0.2">
      <c r="F4931" s="11"/>
    </row>
    <row r="4932" spans="6:6" hidden="1" x14ac:dyDescent="0.2">
      <c r="F4932" s="11"/>
    </row>
    <row r="4933" spans="6:6" hidden="1" x14ac:dyDescent="0.2">
      <c r="F4933" s="11"/>
    </row>
    <row r="4934" spans="6:6" hidden="1" x14ac:dyDescent="0.2">
      <c r="F4934" s="11"/>
    </row>
    <row r="4935" spans="6:6" hidden="1" x14ac:dyDescent="0.2">
      <c r="F4935" s="11"/>
    </row>
    <row r="4936" spans="6:6" hidden="1" x14ac:dyDescent="0.2">
      <c r="F4936" s="11"/>
    </row>
    <row r="4937" spans="6:6" hidden="1" x14ac:dyDescent="0.2">
      <c r="F4937" s="11"/>
    </row>
    <row r="4938" spans="6:6" hidden="1" x14ac:dyDescent="0.2">
      <c r="F4938" s="11"/>
    </row>
    <row r="4939" spans="6:6" hidden="1" x14ac:dyDescent="0.2">
      <c r="F4939" s="11"/>
    </row>
    <row r="4940" spans="6:6" hidden="1" x14ac:dyDescent="0.2">
      <c r="F4940" s="11"/>
    </row>
    <row r="4941" spans="6:6" hidden="1" x14ac:dyDescent="0.2">
      <c r="F4941" s="11"/>
    </row>
    <row r="4942" spans="6:6" hidden="1" x14ac:dyDescent="0.2">
      <c r="F4942" s="11"/>
    </row>
    <row r="4943" spans="6:6" hidden="1" x14ac:dyDescent="0.2">
      <c r="F4943" s="11"/>
    </row>
    <row r="4944" spans="6:6" hidden="1" x14ac:dyDescent="0.2">
      <c r="F4944" s="11"/>
    </row>
    <row r="4945" spans="6:6" hidden="1" x14ac:dyDescent="0.2">
      <c r="F4945" s="11"/>
    </row>
    <row r="4946" spans="6:6" hidden="1" x14ac:dyDescent="0.2">
      <c r="F4946" s="11"/>
    </row>
    <row r="4947" spans="6:6" hidden="1" x14ac:dyDescent="0.2">
      <c r="F4947" s="11"/>
    </row>
    <row r="4948" spans="6:6" hidden="1" x14ac:dyDescent="0.2">
      <c r="F4948" s="11"/>
    </row>
    <row r="4949" spans="6:6" hidden="1" x14ac:dyDescent="0.2">
      <c r="F4949" s="11"/>
    </row>
    <row r="4950" spans="6:6" hidden="1" x14ac:dyDescent="0.2">
      <c r="F4950" s="11"/>
    </row>
    <row r="4951" spans="6:6" hidden="1" x14ac:dyDescent="0.2">
      <c r="F4951" s="11"/>
    </row>
    <row r="4952" spans="6:6" hidden="1" x14ac:dyDescent="0.2">
      <c r="F4952" s="11"/>
    </row>
    <row r="4953" spans="6:6" hidden="1" x14ac:dyDescent="0.2">
      <c r="F4953" s="11"/>
    </row>
    <row r="4954" spans="6:6" hidden="1" x14ac:dyDescent="0.2">
      <c r="F4954" s="11"/>
    </row>
    <row r="4955" spans="6:6" hidden="1" x14ac:dyDescent="0.2">
      <c r="F4955" s="11"/>
    </row>
    <row r="4956" spans="6:6" hidden="1" x14ac:dyDescent="0.2">
      <c r="F4956" s="11"/>
    </row>
    <row r="4957" spans="6:6" hidden="1" x14ac:dyDescent="0.2">
      <c r="F4957" s="11"/>
    </row>
    <row r="4958" spans="6:6" hidden="1" x14ac:dyDescent="0.2">
      <c r="F4958" s="11"/>
    </row>
    <row r="4959" spans="6:6" hidden="1" x14ac:dyDescent="0.2">
      <c r="F4959" s="11"/>
    </row>
    <row r="4960" spans="6:6" hidden="1" x14ac:dyDescent="0.2">
      <c r="F4960" s="11"/>
    </row>
    <row r="4961" spans="6:6" hidden="1" x14ac:dyDescent="0.2">
      <c r="F4961" s="11"/>
    </row>
    <row r="4962" spans="6:6" hidden="1" x14ac:dyDescent="0.2">
      <c r="F4962" s="11"/>
    </row>
    <row r="4963" spans="6:6" hidden="1" x14ac:dyDescent="0.2">
      <c r="F4963" s="11"/>
    </row>
    <row r="4964" spans="6:6" hidden="1" x14ac:dyDescent="0.2">
      <c r="F4964" s="11"/>
    </row>
    <row r="4965" spans="6:6" hidden="1" x14ac:dyDescent="0.2">
      <c r="F4965" s="11"/>
    </row>
    <row r="4966" spans="6:6" hidden="1" x14ac:dyDescent="0.2">
      <c r="F4966" s="11"/>
    </row>
    <row r="4967" spans="6:6" hidden="1" x14ac:dyDescent="0.2">
      <c r="F4967" s="11"/>
    </row>
    <row r="4968" spans="6:6" hidden="1" x14ac:dyDescent="0.2">
      <c r="F4968" s="11"/>
    </row>
    <row r="4969" spans="6:6" hidden="1" x14ac:dyDescent="0.2">
      <c r="F4969" s="11"/>
    </row>
    <row r="4970" spans="6:6" hidden="1" x14ac:dyDescent="0.2">
      <c r="F4970" s="11"/>
    </row>
    <row r="4971" spans="6:6" hidden="1" x14ac:dyDescent="0.2">
      <c r="F4971" s="11"/>
    </row>
    <row r="4972" spans="6:6" hidden="1" x14ac:dyDescent="0.2">
      <c r="F4972" s="11"/>
    </row>
    <row r="4973" spans="6:6" hidden="1" x14ac:dyDescent="0.2">
      <c r="F4973" s="11"/>
    </row>
    <row r="4974" spans="6:6" hidden="1" x14ac:dyDescent="0.2">
      <c r="F4974" s="11"/>
    </row>
    <row r="4975" spans="6:6" hidden="1" x14ac:dyDescent="0.2">
      <c r="F4975" s="11"/>
    </row>
    <row r="4976" spans="6:6" hidden="1" x14ac:dyDescent="0.2">
      <c r="F4976" s="11"/>
    </row>
    <row r="4977" spans="6:6" hidden="1" x14ac:dyDescent="0.2">
      <c r="F4977" s="11"/>
    </row>
    <row r="4978" spans="6:6" hidden="1" x14ac:dyDescent="0.2">
      <c r="F4978" s="11"/>
    </row>
    <row r="4979" spans="6:6" hidden="1" x14ac:dyDescent="0.2">
      <c r="F4979" s="11"/>
    </row>
    <row r="4980" spans="6:6" hidden="1" x14ac:dyDescent="0.2">
      <c r="F4980" s="11"/>
    </row>
    <row r="4981" spans="6:6" hidden="1" x14ac:dyDescent="0.2">
      <c r="F4981" s="11"/>
    </row>
    <row r="4982" spans="6:6" hidden="1" x14ac:dyDescent="0.2">
      <c r="F4982" s="11"/>
    </row>
    <row r="4983" spans="6:6" hidden="1" x14ac:dyDescent="0.2">
      <c r="F4983" s="11"/>
    </row>
    <row r="4984" spans="6:6" hidden="1" x14ac:dyDescent="0.2">
      <c r="F4984" s="11"/>
    </row>
    <row r="4985" spans="6:6" hidden="1" x14ac:dyDescent="0.2">
      <c r="F4985" s="11"/>
    </row>
    <row r="4986" spans="6:6" hidden="1" x14ac:dyDescent="0.2">
      <c r="F4986" s="11"/>
    </row>
    <row r="4987" spans="6:6" hidden="1" x14ac:dyDescent="0.2">
      <c r="F4987" s="11"/>
    </row>
    <row r="4988" spans="6:6" hidden="1" x14ac:dyDescent="0.2">
      <c r="F4988" s="11"/>
    </row>
    <row r="4989" spans="6:6" hidden="1" x14ac:dyDescent="0.2">
      <c r="F4989" s="11"/>
    </row>
    <row r="4990" spans="6:6" hidden="1" x14ac:dyDescent="0.2">
      <c r="F4990" s="11"/>
    </row>
    <row r="4991" spans="6:6" hidden="1" x14ac:dyDescent="0.2">
      <c r="F4991" s="11"/>
    </row>
    <row r="4992" spans="6:6" hidden="1" x14ac:dyDescent="0.2">
      <c r="F4992" s="11"/>
    </row>
    <row r="4993" spans="6:6" hidden="1" x14ac:dyDescent="0.2">
      <c r="F4993" s="11"/>
    </row>
    <row r="4994" spans="6:6" hidden="1" x14ac:dyDescent="0.2">
      <c r="F4994" s="11"/>
    </row>
    <row r="4995" spans="6:6" hidden="1" x14ac:dyDescent="0.2">
      <c r="F4995" s="11"/>
    </row>
    <row r="4996" spans="6:6" hidden="1" x14ac:dyDescent="0.2">
      <c r="F4996" s="11"/>
    </row>
    <row r="4997" spans="6:6" hidden="1" x14ac:dyDescent="0.2">
      <c r="F4997" s="11"/>
    </row>
    <row r="4998" spans="6:6" hidden="1" x14ac:dyDescent="0.2">
      <c r="F4998" s="11"/>
    </row>
    <row r="4999" spans="6:6" hidden="1" x14ac:dyDescent="0.2">
      <c r="F4999" s="11"/>
    </row>
    <row r="5000" spans="6:6" hidden="1" x14ac:dyDescent="0.2">
      <c r="F5000" s="11"/>
    </row>
    <row r="5001" spans="6:6" hidden="1" x14ac:dyDescent="0.2">
      <c r="F5001" s="11"/>
    </row>
    <row r="5002" spans="6:6" hidden="1" x14ac:dyDescent="0.2">
      <c r="F5002" s="11"/>
    </row>
    <row r="5003" spans="6:6" hidden="1" x14ac:dyDescent="0.2">
      <c r="F5003" s="11"/>
    </row>
    <row r="5004" spans="6:6" hidden="1" x14ac:dyDescent="0.2">
      <c r="F5004" s="11"/>
    </row>
    <row r="5005" spans="6:6" hidden="1" x14ac:dyDescent="0.2">
      <c r="F5005" s="11"/>
    </row>
    <row r="5006" spans="6:6" hidden="1" x14ac:dyDescent="0.2">
      <c r="F5006" s="11"/>
    </row>
    <row r="5007" spans="6:6" hidden="1" x14ac:dyDescent="0.2">
      <c r="F5007" s="11"/>
    </row>
    <row r="5008" spans="6:6" hidden="1" x14ac:dyDescent="0.2">
      <c r="F5008" s="11"/>
    </row>
    <row r="5009" spans="6:6" hidden="1" x14ac:dyDescent="0.2">
      <c r="F5009" s="11"/>
    </row>
    <row r="5010" spans="6:6" hidden="1" x14ac:dyDescent="0.2">
      <c r="F5010" s="11"/>
    </row>
    <row r="5011" spans="6:6" hidden="1" x14ac:dyDescent="0.2">
      <c r="F5011" s="11"/>
    </row>
    <row r="5012" spans="6:6" hidden="1" x14ac:dyDescent="0.2">
      <c r="F5012" s="11"/>
    </row>
    <row r="5013" spans="6:6" hidden="1" x14ac:dyDescent="0.2">
      <c r="F5013" s="11"/>
    </row>
    <row r="5014" spans="6:6" hidden="1" x14ac:dyDescent="0.2">
      <c r="F5014" s="11"/>
    </row>
    <row r="5015" spans="6:6" hidden="1" x14ac:dyDescent="0.2">
      <c r="F5015" s="11"/>
    </row>
    <row r="5016" spans="6:6" hidden="1" x14ac:dyDescent="0.2">
      <c r="F5016" s="11"/>
    </row>
    <row r="5017" spans="6:6" hidden="1" x14ac:dyDescent="0.2">
      <c r="F5017" s="11"/>
    </row>
    <row r="5018" spans="6:6" hidden="1" x14ac:dyDescent="0.2">
      <c r="F5018" s="11"/>
    </row>
    <row r="5019" spans="6:6" hidden="1" x14ac:dyDescent="0.2">
      <c r="F5019" s="11"/>
    </row>
    <row r="5020" spans="6:6" hidden="1" x14ac:dyDescent="0.2">
      <c r="F5020" s="11"/>
    </row>
    <row r="5021" spans="6:6" hidden="1" x14ac:dyDescent="0.2">
      <c r="F5021" s="11"/>
    </row>
    <row r="5022" spans="6:6" hidden="1" x14ac:dyDescent="0.2">
      <c r="F5022" s="11"/>
    </row>
    <row r="5023" spans="6:6" hidden="1" x14ac:dyDescent="0.2">
      <c r="F5023" s="11"/>
    </row>
    <row r="5024" spans="6:6" hidden="1" x14ac:dyDescent="0.2">
      <c r="F5024" s="11"/>
    </row>
    <row r="5025" spans="6:6" hidden="1" x14ac:dyDescent="0.2">
      <c r="F5025" s="11"/>
    </row>
    <row r="5026" spans="6:6" hidden="1" x14ac:dyDescent="0.2">
      <c r="F5026" s="11"/>
    </row>
    <row r="5027" spans="6:6" hidden="1" x14ac:dyDescent="0.2">
      <c r="F5027" s="11"/>
    </row>
    <row r="5028" spans="6:6" hidden="1" x14ac:dyDescent="0.2">
      <c r="F5028" s="11"/>
    </row>
    <row r="5029" spans="6:6" hidden="1" x14ac:dyDescent="0.2">
      <c r="F5029" s="11"/>
    </row>
    <row r="5030" spans="6:6" hidden="1" x14ac:dyDescent="0.2">
      <c r="F5030" s="11"/>
    </row>
    <row r="5031" spans="6:6" hidden="1" x14ac:dyDescent="0.2">
      <c r="F5031" s="11"/>
    </row>
    <row r="5032" spans="6:6" hidden="1" x14ac:dyDescent="0.2">
      <c r="F5032" s="11"/>
    </row>
    <row r="5033" spans="6:6" hidden="1" x14ac:dyDescent="0.2">
      <c r="F5033" s="11"/>
    </row>
    <row r="5034" spans="6:6" hidden="1" x14ac:dyDescent="0.2">
      <c r="F5034" s="11"/>
    </row>
    <row r="5035" spans="6:6" hidden="1" x14ac:dyDescent="0.2">
      <c r="F5035" s="11"/>
    </row>
    <row r="5036" spans="6:6" hidden="1" x14ac:dyDescent="0.2">
      <c r="F5036" s="11"/>
    </row>
    <row r="5037" spans="6:6" hidden="1" x14ac:dyDescent="0.2">
      <c r="F5037" s="11"/>
    </row>
    <row r="5038" spans="6:6" hidden="1" x14ac:dyDescent="0.2">
      <c r="F5038" s="11"/>
    </row>
    <row r="5039" spans="6:6" hidden="1" x14ac:dyDescent="0.2">
      <c r="F5039" s="11"/>
    </row>
    <row r="5040" spans="6:6" hidden="1" x14ac:dyDescent="0.2">
      <c r="F5040" s="11"/>
    </row>
    <row r="5041" spans="6:6" hidden="1" x14ac:dyDescent="0.2">
      <c r="F5041" s="11"/>
    </row>
    <row r="5042" spans="6:6" hidden="1" x14ac:dyDescent="0.2">
      <c r="F5042" s="11"/>
    </row>
    <row r="5043" spans="6:6" hidden="1" x14ac:dyDescent="0.2">
      <c r="F5043" s="11"/>
    </row>
    <row r="5044" spans="6:6" hidden="1" x14ac:dyDescent="0.2">
      <c r="F5044" s="11"/>
    </row>
    <row r="5045" spans="6:6" hidden="1" x14ac:dyDescent="0.2">
      <c r="F5045" s="11"/>
    </row>
    <row r="5046" spans="6:6" hidden="1" x14ac:dyDescent="0.2">
      <c r="F5046" s="11"/>
    </row>
    <row r="5047" spans="6:6" hidden="1" x14ac:dyDescent="0.2">
      <c r="F5047" s="11"/>
    </row>
    <row r="5048" spans="6:6" hidden="1" x14ac:dyDescent="0.2">
      <c r="F5048" s="11"/>
    </row>
    <row r="5049" spans="6:6" hidden="1" x14ac:dyDescent="0.2">
      <c r="F5049" s="11"/>
    </row>
    <row r="5050" spans="6:6" hidden="1" x14ac:dyDescent="0.2">
      <c r="F5050" s="11"/>
    </row>
    <row r="5051" spans="6:6" hidden="1" x14ac:dyDescent="0.2">
      <c r="F5051" s="11"/>
    </row>
    <row r="5052" spans="6:6" hidden="1" x14ac:dyDescent="0.2">
      <c r="F5052" s="11"/>
    </row>
    <row r="5053" spans="6:6" hidden="1" x14ac:dyDescent="0.2">
      <c r="F5053" s="11"/>
    </row>
    <row r="5054" spans="6:6" hidden="1" x14ac:dyDescent="0.2">
      <c r="F5054" s="11"/>
    </row>
    <row r="5055" spans="6:6" hidden="1" x14ac:dyDescent="0.2">
      <c r="F5055" s="11"/>
    </row>
    <row r="5056" spans="6:6" hidden="1" x14ac:dyDescent="0.2">
      <c r="F5056" s="11"/>
    </row>
    <row r="5057" spans="6:6" hidden="1" x14ac:dyDescent="0.2">
      <c r="F5057" s="11"/>
    </row>
    <row r="5058" spans="6:6" hidden="1" x14ac:dyDescent="0.2">
      <c r="F5058" s="11"/>
    </row>
    <row r="5059" spans="6:6" hidden="1" x14ac:dyDescent="0.2">
      <c r="F5059" s="11"/>
    </row>
    <row r="5060" spans="6:6" hidden="1" x14ac:dyDescent="0.2">
      <c r="F5060" s="11"/>
    </row>
    <row r="5061" spans="6:6" hidden="1" x14ac:dyDescent="0.2">
      <c r="F5061" s="11"/>
    </row>
    <row r="5062" spans="6:6" hidden="1" x14ac:dyDescent="0.2">
      <c r="F5062" s="11"/>
    </row>
    <row r="5063" spans="6:6" hidden="1" x14ac:dyDescent="0.2">
      <c r="F5063" s="11"/>
    </row>
    <row r="5064" spans="6:6" hidden="1" x14ac:dyDescent="0.2">
      <c r="F5064" s="11"/>
    </row>
    <row r="5065" spans="6:6" hidden="1" x14ac:dyDescent="0.2">
      <c r="F5065" s="11"/>
    </row>
    <row r="5066" spans="6:6" hidden="1" x14ac:dyDescent="0.2">
      <c r="F5066" s="11"/>
    </row>
    <row r="5067" spans="6:6" hidden="1" x14ac:dyDescent="0.2">
      <c r="F5067" s="11"/>
    </row>
    <row r="5068" spans="6:6" hidden="1" x14ac:dyDescent="0.2">
      <c r="F5068" s="11"/>
    </row>
    <row r="5069" spans="6:6" hidden="1" x14ac:dyDescent="0.2">
      <c r="F5069" s="11"/>
    </row>
    <row r="5070" spans="6:6" hidden="1" x14ac:dyDescent="0.2">
      <c r="F5070" s="11"/>
    </row>
    <row r="5071" spans="6:6" hidden="1" x14ac:dyDescent="0.2">
      <c r="F5071" s="11"/>
    </row>
    <row r="5072" spans="6:6" hidden="1" x14ac:dyDescent="0.2">
      <c r="F5072" s="11"/>
    </row>
    <row r="5073" spans="6:6" hidden="1" x14ac:dyDescent="0.2">
      <c r="F5073" s="11"/>
    </row>
    <row r="5074" spans="6:6" hidden="1" x14ac:dyDescent="0.2">
      <c r="F5074" s="11"/>
    </row>
    <row r="5075" spans="6:6" hidden="1" x14ac:dyDescent="0.2">
      <c r="F5075" s="11"/>
    </row>
    <row r="5076" spans="6:6" hidden="1" x14ac:dyDescent="0.2">
      <c r="F5076" s="11"/>
    </row>
    <row r="5077" spans="6:6" hidden="1" x14ac:dyDescent="0.2">
      <c r="F5077" s="11"/>
    </row>
    <row r="5078" spans="6:6" hidden="1" x14ac:dyDescent="0.2">
      <c r="F5078" s="11"/>
    </row>
    <row r="5079" spans="6:6" hidden="1" x14ac:dyDescent="0.2">
      <c r="F5079" s="11"/>
    </row>
    <row r="5080" spans="6:6" hidden="1" x14ac:dyDescent="0.2">
      <c r="F5080" s="11"/>
    </row>
    <row r="5081" spans="6:6" hidden="1" x14ac:dyDescent="0.2">
      <c r="F5081" s="11"/>
    </row>
    <row r="5082" spans="6:6" hidden="1" x14ac:dyDescent="0.2">
      <c r="F5082" s="11"/>
    </row>
    <row r="5083" spans="6:6" hidden="1" x14ac:dyDescent="0.2">
      <c r="F5083" s="11"/>
    </row>
    <row r="5084" spans="6:6" hidden="1" x14ac:dyDescent="0.2">
      <c r="F5084" s="11"/>
    </row>
    <row r="5085" spans="6:6" hidden="1" x14ac:dyDescent="0.2">
      <c r="F5085" s="11"/>
    </row>
    <row r="5086" spans="6:6" hidden="1" x14ac:dyDescent="0.2">
      <c r="F5086" s="11"/>
    </row>
    <row r="5087" spans="6:6" hidden="1" x14ac:dyDescent="0.2">
      <c r="F5087" s="11"/>
    </row>
    <row r="5088" spans="6:6" hidden="1" x14ac:dyDescent="0.2">
      <c r="F5088" s="11"/>
    </row>
    <row r="5089" spans="6:6" hidden="1" x14ac:dyDescent="0.2">
      <c r="F5089" s="11"/>
    </row>
    <row r="5090" spans="6:6" hidden="1" x14ac:dyDescent="0.2">
      <c r="F5090" s="11"/>
    </row>
    <row r="5091" spans="6:6" hidden="1" x14ac:dyDescent="0.2">
      <c r="F5091" s="11"/>
    </row>
    <row r="5092" spans="6:6" hidden="1" x14ac:dyDescent="0.2">
      <c r="F5092" s="11"/>
    </row>
    <row r="5093" spans="6:6" hidden="1" x14ac:dyDescent="0.2">
      <c r="F5093" s="11"/>
    </row>
    <row r="5094" spans="6:6" hidden="1" x14ac:dyDescent="0.2">
      <c r="F5094" s="11"/>
    </row>
    <row r="5095" spans="6:6" hidden="1" x14ac:dyDescent="0.2">
      <c r="F5095" s="11"/>
    </row>
    <row r="5096" spans="6:6" hidden="1" x14ac:dyDescent="0.2">
      <c r="F5096" s="11"/>
    </row>
    <row r="5097" spans="6:6" hidden="1" x14ac:dyDescent="0.2">
      <c r="F5097" s="11"/>
    </row>
    <row r="5098" spans="6:6" hidden="1" x14ac:dyDescent="0.2">
      <c r="F5098" s="11"/>
    </row>
    <row r="5099" spans="6:6" hidden="1" x14ac:dyDescent="0.2">
      <c r="F5099" s="11"/>
    </row>
    <row r="5100" spans="6:6" hidden="1" x14ac:dyDescent="0.2">
      <c r="F5100" s="11"/>
    </row>
    <row r="5101" spans="6:6" hidden="1" x14ac:dyDescent="0.2">
      <c r="F5101" s="11"/>
    </row>
    <row r="5102" spans="6:6" hidden="1" x14ac:dyDescent="0.2">
      <c r="F5102" s="11"/>
    </row>
    <row r="5103" spans="6:6" hidden="1" x14ac:dyDescent="0.2">
      <c r="F5103" s="11"/>
    </row>
    <row r="5104" spans="6:6" hidden="1" x14ac:dyDescent="0.2">
      <c r="F5104" s="11"/>
    </row>
    <row r="5105" spans="6:6" hidden="1" x14ac:dyDescent="0.2">
      <c r="F5105" s="11"/>
    </row>
    <row r="5106" spans="6:6" hidden="1" x14ac:dyDescent="0.2">
      <c r="F5106" s="11"/>
    </row>
    <row r="5107" spans="6:6" hidden="1" x14ac:dyDescent="0.2">
      <c r="F5107" s="11"/>
    </row>
    <row r="5108" spans="6:6" hidden="1" x14ac:dyDescent="0.2">
      <c r="F5108" s="11"/>
    </row>
    <row r="5109" spans="6:6" hidden="1" x14ac:dyDescent="0.2">
      <c r="F5109" s="11"/>
    </row>
    <row r="5110" spans="6:6" hidden="1" x14ac:dyDescent="0.2">
      <c r="F5110" s="11"/>
    </row>
    <row r="5111" spans="6:6" hidden="1" x14ac:dyDescent="0.2">
      <c r="F5111" s="11"/>
    </row>
    <row r="5112" spans="6:6" hidden="1" x14ac:dyDescent="0.2">
      <c r="F5112" s="11"/>
    </row>
    <row r="5113" spans="6:6" hidden="1" x14ac:dyDescent="0.2">
      <c r="F5113" s="11"/>
    </row>
    <row r="5114" spans="6:6" hidden="1" x14ac:dyDescent="0.2">
      <c r="F5114" s="11"/>
    </row>
    <row r="5115" spans="6:6" hidden="1" x14ac:dyDescent="0.2">
      <c r="F5115" s="11"/>
    </row>
    <row r="5116" spans="6:6" hidden="1" x14ac:dyDescent="0.2">
      <c r="F5116" s="11"/>
    </row>
    <row r="5117" spans="6:6" hidden="1" x14ac:dyDescent="0.2">
      <c r="F5117" s="11"/>
    </row>
    <row r="5118" spans="6:6" hidden="1" x14ac:dyDescent="0.2">
      <c r="F5118" s="11"/>
    </row>
    <row r="5119" spans="6:6" hidden="1" x14ac:dyDescent="0.2">
      <c r="F5119" s="11"/>
    </row>
    <row r="5120" spans="6:6" hidden="1" x14ac:dyDescent="0.2">
      <c r="F5120" s="11"/>
    </row>
    <row r="5121" spans="6:6" hidden="1" x14ac:dyDescent="0.2">
      <c r="F5121" s="11"/>
    </row>
    <row r="5122" spans="6:6" hidden="1" x14ac:dyDescent="0.2">
      <c r="F5122" s="11"/>
    </row>
    <row r="5123" spans="6:6" hidden="1" x14ac:dyDescent="0.2">
      <c r="F5123" s="11"/>
    </row>
    <row r="5124" spans="6:6" hidden="1" x14ac:dyDescent="0.2">
      <c r="F5124" s="11"/>
    </row>
    <row r="5125" spans="6:6" hidden="1" x14ac:dyDescent="0.2">
      <c r="F5125" s="11"/>
    </row>
    <row r="5126" spans="6:6" hidden="1" x14ac:dyDescent="0.2">
      <c r="F5126" s="11"/>
    </row>
    <row r="5127" spans="6:6" hidden="1" x14ac:dyDescent="0.2">
      <c r="F5127" s="11"/>
    </row>
    <row r="5128" spans="6:6" hidden="1" x14ac:dyDescent="0.2">
      <c r="F5128" s="11"/>
    </row>
    <row r="5129" spans="6:6" hidden="1" x14ac:dyDescent="0.2">
      <c r="F5129" s="11"/>
    </row>
    <row r="5130" spans="6:6" hidden="1" x14ac:dyDescent="0.2">
      <c r="F5130" s="11"/>
    </row>
    <row r="5131" spans="6:6" hidden="1" x14ac:dyDescent="0.2">
      <c r="F5131" s="11"/>
    </row>
    <row r="5132" spans="6:6" hidden="1" x14ac:dyDescent="0.2">
      <c r="F5132" s="11"/>
    </row>
    <row r="5133" spans="6:6" hidden="1" x14ac:dyDescent="0.2">
      <c r="F5133" s="11"/>
    </row>
    <row r="5134" spans="6:6" hidden="1" x14ac:dyDescent="0.2">
      <c r="F5134" s="11"/>
    </row>
    <row r="5135" spans="6:6" hidden="1" x14ac:dyDescent="0.2">
      <c r="F5135" s="11"/>
    </row>
    <row r="5136" spans="6:6" hidden="1" x14ac:dyDescent="0.2">
      <c r="F5136" s="11"/>
    </row>
    <row r="5137" spans="6:6" hidden="1" x14ac:dyDescent="0.2">
      <c r="F5137" s="11"/>
    </row>
    <row r="5138" spans="6:6" hidden="1" x14ac:dyDescent="0.2">
      <c r="F5138" s="11"/>
    </row>
    <row r="5139" spans="6:6" hidden="1" x14ac:dyDescent="0.2">
      <c r="F5139" s="11"/>
    </row>
    <row r="5140" spans="6:6" hidden="1" x14ac:dyDescent="0.2">
      <c r="F5140" s="11"/>
    </row>
    <row r="5141" spans="6:6" hidden="1" x14ac:dyDescent="0.2">
      <c r="F5141" s="11"/>
    </row>
    <row r="5142" spans="6:6" hidden="1" x14ac:dyDescent="0.2">
      <c r="F5142" s="11"/>
    </row>
    <row r="5143" spans="6:6" hidden="1" x14ac:dyDescent="0.2">
      <c r="F5143" s="11"/>
    </row>
    <row r="5144" spans="6:6" hidden="1" x14ac:dyDescent="0.2">
      <c r="F5144" s="11"/>
    </row>
    <row r="5145" spans="6:6" hidden="1" x14ac:dyDescent="0.2">
      <c r="F5145" s="11"/>
    </row>
    <row r="5146" spans="6:6" hidden="1" x14ac:dyDescent="0.2">
      <c r="F5146" s="11"/>
    </row>
    <row r="5147" spans="6:6" hidden="1" x14ac:dyDescent="0.2">
      <c r="F5147" s="11"/>
    </row>
    <row r="5148" spans="6:6" hidden="1" x14ac:dyDescent="0.2">
      <c r="F5148" s="11"/>
    </row>
    <row r="5149" spans="6:6" hidden="1" x14ac:dyDescent="0.2">
      <c r="F5149" s="11"/>
    </row>
    <row r="5150" spans="6:6" hidden="1" x14ac:dyDescent="0.2">
      <c r="F5150" s="11"/>
    </row>
    <row r="5151" spans="6:6" hidden="1" x14ac:dyDescent="0.2">
      <c r="F5151" s="11"/>
    </row>
    <row r="5152" spans="6:6" hidden="1" x14ac:dyDescent="0.2">
      <c r="F5152" s="11"/>
    </row>
    <row r="5153" spans="6:6" hidden="1" x14ac:dyDescent="0.2">
      <c r="F5153" s="11"/>
    </row>
    <row r="5154" spans="6:6" hidden="1" x14ac:dyDescent="0.2">
      <c r="F5154" s="11"/>
    </row>
    <row r="5155" spans="6:6" hidden="1" x14ac:dyDescent="0.2">
      <c r="F5155" s="11"/>
    </row>
    <row r="5156" spans="6:6" hidden="1" x14ac:dyDescent="0.2">
      <c r="F5156" s="11"/>
    </row>
    <row r="5157" spans="6:6" hidden="1" x14ac:dyDescent="0.2">
      <c r="F5157" s="11"/>
    </row>
    <row r="5158" spans="6:6" hidden="1" x14ac:dyDescent="0.2">
      <c r="F5158" s="11"/>
    </row>
    <row r="5159" spans="6:6" hidden="1" x14ac:dyDescent="0.2">
      <c r="F5159" s="11"/>
    </row>
    <row r="5160" spans="6:6" hidden="1" x14ac:dyDescent="0.2">
      <c r="F5160" s="11"/>
    </row>
    <row r="5161" spans="6:6" hidden="1" x14ac:dyDescent="0.2">
      <c r="F5161" s="11"/>
    </row>
    <row r="5162" spans="6:6" hidden="1" x14ac:dyDescent="0.2">
      <c r="F5162" s="11"/>
    </row>
    <row r="5163" spans="6:6" hidden="1" x14ac:dyDescent="0.2">
      <c r="F5163" s="11"/>
    </row>
    <row r="5164" spans="6:6" hidden="1" x14ac:dyDescent="0.2">
      <c r="F5164" s="11"/>
    </row>
    <row r="5165" spans="6:6" hidden="1" x14ac:dyDescent="0.2">
      <c r="F5165" s="11"/>
    </row>
    <row r="5166" spans="6:6" hidden="1" x14ac:dyDescent="0.2">
      <c r="F5166" s="11"/>
    </row>
    <row r="5167" spans="6:6" hidden="1" x14ac:dyDescent="0.2">
      <c r="F5167" s="11"/>
    </row>
    <row r="5168" spans="6:6" hidden="1" x14ac:dyDescent="0.2">
      <c r="F5168" s="11"/>
    </row>
    <row r="5169" spans="6:6" hidden="1" x14ac:dyDescent="0.2">
      <c r="F5169" s="11"/>
    </row>
    <row r="5170" spans="6:6" hidden="1" x14ac:dyDescent="0.2">
      <c r="F5170" s="11"/>
    </row>
    <row r="5171" spans="6:6" hidden="1" x14ac:dyDescent="0.2">
      <c r="F5171" s="11"/>
    </row>
    <row r="5172" spans="6:6" hidden="1" x14ac:dyDescent="0.2">
      <c r="F5172" s="11"/>
    </row>
    <row r="5173" spans="6:6" hidden="1" x14ac:dyDescent="0.2">
      <c r="F5173" s="11"/>
    </row>
    <row r="5174" spans="6:6" hidden="1" x14ac:dyDescent="0.2">
      <c r="F5174" s="11"/>
    </row>
    <row r="5175" spans="6:6" hidden="1" x14ac:dyDescent="0.2">
      <c r="F5175" s="11"/>
    </row>
    <row r="5176" spans="6:6" hidden="1" x14ac:dyDescent="0.2">
      <c r="F5176" s="11"/>
    </row>
    <row r="5177" spans="6:6" hidden="1" x14ac:dyDescent="0.2">
      <c r="F5177" s="11"/>
    </row>
    <row r="5178" spans="6:6" hidden="1" x14ac:dyDescent="0.2">
      <c r="F5178" s="11"/>
    </row>
    <row r="5179" spans="6:6" hidden="1" x14ac:dyDescent="0.2">
      <c r="F5179" s="11"/>
    </row>
    <row r="5180" spans="6:6" hidden="1" x14ac:dyDescent="0.2">
      <c r="F5180" s="11"/>
    </row>
    <row r="5181" spans="6:6" hidden="1" x14ac:dyDescent="0.2">
      <c r="F5181" s="11"/>
    </row>
    <row r="5182" spans="6:6" hidden="1" x14ac:dyDescent="0.2">
      <c r="F5182" s="11"/>
    </row>
    <row r="5183" spans="6:6" hidden="1" x14ac:dyDescent="0.2">
      <c r="F5183" s="11"/>
    </row>
    <row r="5184" spans="6:6" hidden="1" x14ac:dyDescent="0.2">
      <c r="F5184" s="11"/>
    </row>
    <row r="5185" spans="6:6" hidden="1" x14ac:dyDescent="0.2">
      <c r="F5185" s="11"/>
    </row>
    <row r="5186" spans="6:6" hidden="1" x14ac:dyDescent="0.2">
      <c r="F5186" s="11"/>
    </row>
    <row r="5187" spans="6:6" hidden="1" x14ac:dyDescent="0.2">
      <c r="F5187" s="11"/>
    </row>
    <row r="5188" spans="6:6" hidden="1" x14ac:dyDescent="0.2">
      <c r="F5188" s="11"/>
    </row>
    <row r="5189" spans="6:6" hidden="1" x14ac:dyDescent="0.2">
      <c r="F5189" s="11"/>
    </row>
    <row r="5190" spans="6:6" hidden="1" x14ac:dyDescent="0.2">
      <c r="F5190" s="11"/>
    </row>
    <row r="5191" spans="6:6" hidden="1" x14ac:dyDescent="0.2">
      <c r="F5191" s="11"/>
    </row>
    <row r="5192" spans="6:6" hidden="1" x14ac:dyDescent="0.2">
      <c r="F5192" s="11"/>
    </row>
    <row r="5193" spans="6:6" hidden="1" x14ac:dyDescent="0.2">
      <c r="F5193" s="11"/>
    </row>
    <row r="5194" spans="6:6" hidden="1" x14ac:dyDescent="0.2">
      <c r="F5194" s="11"/>
    </row>
    <row r="5195" spans="6:6" hidden="1" x14ac:dyDescent="0.2">
      <c r="F5195" s="11"/>
    </row>
    <row r="5196" spans="6:6" hidden="1" x14ac:dyDescent="0.2">
      <c r="F5196" s="11"/>
    </row>
    <row r="5197" spans="6:6" hidden="1" x14ac:dyDescent="0.2">
      <c r="F5197" s="11"/>
    </row>
    <row r="5198" spans="6:6" hidden="1" x14ac:dyDescent="0.2">
      <c r="F5198" s="11"/>
    </row>
    <row r="5199" spans="6:6" hidden="1" x14ac:dyDescent="0.2">
      <c r="F5199" s="11"/>
    </row>
    <row r="5200" spans="6:6" hidden="1" x14ac:dyDescent="0.2">
      <c r="F5200" s="11"/>
    </row>
    <row r="5201" spans="6:6" hidden="1" x14ac:dyDescent="0.2">
      <c r="F5201" s="11"/>
    </row>
    <row r="5202" spans="6:6" hidden="1" x14ac:dyDescent="0.2">
      <c r="F5202" s="11"/>
    </row>
    <row r="5203" spans="6:6" hidden="1" x14ac:dyDescent="0.2">
      <c r="F5203" s="11"/>
    </row>
    <row r="5204" spans="6:6" hidden="1" x14ac:dyDescent="0.2">
      <c r="F5204" s="11"/>
    </row>
    <row r="5205" spans="6:6" hidden="1" x14ac:dyDescent="0.2">
      <c r="F5205" s="11"/>
    </row>
    <row r="5206" spans="6:6" hidden="1" x14ac:dyDescent="0.2">
      <c r="F5206" s="11"/>
    </row>
    <row r="5207" spans="6:6" hidden="1" x14ac:dyDescent="0.2">
      <c r="F5207" s="11"/>
    </row>
    <row r="5208" spans="6:6" hidden="1" x14ac:dyDescent="0.2">
      <c r="F5208" s="11"/>
    </row>
    <row r="5209" spans="6:6" hidden="1" x14ac:dyDescent="0.2">
      <c r="F5209" s="11"/>
    </row>
    <row r="5210" spans="6:6" hidden="1" x14ac:dyDescent="0.2">
      <c r="F5210" s="11"/>
    </row>
    <row r="5211" spans="6:6" hidden="1" x14ac:dyDescent="0.2">
      <c r="F5211" s="11"/>
    </row>
    <row r="5212" spans="6:6" hidden="1" x14ac:dyDescent="0.2">
      <c r="F5212" s="11"/>
    </row>
    <row r="5213" spans="6:6" hidden="1" x14ac:dyDescent="0.2">
      <c r="F5213" s="11"/>
    </row>
    <row r="5214" spans="6:6" hidden="1" x14ac:dyDescent="0.2">
      <c r="F5214" s="11"/>
    </row>
    <row r="5215" spans="6:6" hidden="1" x14ac:dyDescent="0.2">
      <c r="F5215" s="11"/>
    </row>
    <row r="5216" spans="6:6" hidden="1" x14ac:dyDescent="0.2">
      <c r="F5216" s="11"/>
    </row>
    <row r="5217" spans="6:6" hidden="1" x14ac:dyDescent="0.2">
      <c r="F5217" s="11"/>
    </row>
    <row r="5218" spans="6:6" hidden="1" x14ac:dyDescent="0.2">
      <c r="F5218" s="11"/>
    </row>
    <row r="5219" spans="6:6" hidden="1" x14ac:dyDescent="0.2">
      <c r="F5219" s="11"/>
    </row>
    <row r="5220" spans="6:6" hidden="1" x14ac:dyDescent="0.2">
      <c r="F5220" s="11"/>
    </row>
    <row r="5221" spans="6:6" hidden="1" x14ac:dyDescent="0.2">
      <c r="F5221" s="11"/>
    </row>
    <row r="5222" spans="6:6" hidden="1" x14ac:dyDescent="0.2">
      <c r="F5222" s="11"/>
    </row>
    <row r="5223" spans="6:6" hidden="1" x14ac:dyDescent="0.2">
      <c r="F5223" s="11"/>
    </row>
    <row r="5224" spans="6:6" hidden="1" x14ac:dyDescent="0.2">
      <c r="F5224" s="11"/>
    </row>
    <row r="5225" spans="6:6" hidden="1" x14ac:dyDescent="0.2">
      <c r="F5225" s="11"/>
    </row>
    <row r="5226" spans="6:6" hidden="1" x14ac:dyDescent="0.2">
      <c r="F5226" s="11"/>
    </row>
    <row r="5227" spans="6:6" hidden="1" x14ac:dyDescent="0.2">
      <c r="F5227" s="11"/>
    </row>
    <row r="5228" spans="6:6" hidden="1" x14ac:dyDescent="0.2">
      <c r="F5228" s="11"/>
    </row>
    <row r="5229" spans="6:6" hidden="1" x14ac:dyDescent="0.2">
      <c r="F5229" s="11"/>
    </row>
    <row r="5230" spans="6:6" hidden="1" x14ac:dyDescent="0.2">
      <c r="F5230" s="11"/>
    </row>
    <row r="5231" spans="6:6" hidden="1" x14ac:dyDescent="0.2">
      <c r="F5231" s="11"/>
    </row>
    <row r="5232" spans="6:6" hidden="1" x14ac:dyDescent="0.2">
      <c r="F5232" s="11"/>
    </row>
    <row r="5233" spans="6:6" hidden="1" x14ac:dyDescent="0.2">
      <c r="F5233" s="11"/>
    </row>
    <row r="5234" spans="6:6" hidden="1" x14ac:dyDescent="0.2">
      <c r="F5234" s="11"/>
    </row>
    <row r="5235" spans="6:6" hidden="1" x14ac:dyDescent="0.2">
      <c r="F5235" s="11"/>
    </row>
    <row r="5236" spans="6:6" hidden="1" x14ac:dyDescent="0.2">
      <c r="F5236" s="11"/>
    </row>
    <row r="5237" spans="6:6" hidden="1" x14ac:dyDescent="0.2">
      <c r="F5237" s="11"/>
    </row>
    <row r="5238" spans="6:6" hidden="1" x14ac:dyDescent="0.2">
      <c r="F5238" s="11"/>
    </row>
    <row r="5239" spans="6:6" hidden="1" x14ac:dyDescent="0.2">
      <c r="F5239" s="11"/>
    </row>
    <row r="5240" spans="6:6" hidden="1" x14ac:dyDescent="0.2">
      <c r="F5240" s="11"/>
    </row>
    <row r="5241" spans="6:6" hidden="1" x14ac:dyDescent="0.2">
      <c r="F5241" s="11"/>
    </row>
    <row r="5242" spans="6:6" hidden="1" x14ac:dyDescent="0.2">
      <c r="F5242" s="11"/>
    </row>
    <row r="5243" spans="6:6" hidden="1" x14ac:dyDescent="0.2">
      <c r="F5243" s="11"/>
    </row>
    <row r="5244" spans="6:6" hidden="1" x14ac:dyDescent="0.2">
      <c r="F5244" s="11"/>
    </row>
    <row r="5245" spans="6:6" hidden="1" x14ac:dyDescent="0.2">
      <c r="F5245" s="11"/>
    </row>
    <row r="5246" spans="6:6" hidden="1" x14ac:dyDescent="0.2">
      <c r="F5246" s="11"/>
    </row>
    <row r="5247" spans="6:6" hidden="1" x14ac:dyDescent="0.2">
      <c r="F5247" s="11"/>
    </row>
    <row r="5248" spans="6:6" hidden="1" x14ac:dyDescent="0.2">
      <c r="F5248" s="11"/>
    </row>
    <row r="5249" spans="6:6" hidden="1" x14ac:dyDescent="0.2">
      <c r="F5249" s="11"/>
    </row>
    <row r="5250" spans="6:6" hidden="1" x14ac:dyDescent="0.2">
      <c r="F5250" s="11"/>
    </row>
    <row r="5251" spans="6:6" hidden="1" x14ac:dyDescent="0.2">
      <c r="F5251" s="11"/>
    </row>
    <row r="5252" spans="6:6" hidden="1" x14ac:dyDescent="0.2">
      <c r="F5252" s="11"/>
    </row>
    <row r="5253" spans="6:6" hidden="1" x14ac:dyDescent="0.2">
      <c r="F5253" s="11"/>
    </row>
    <row r="5254" spans="6:6" hidden="1" x14ac:dyDescent="0.2">
      <c r="F5254" s="11"/>
    </row>
    <row r="5255" spans="6:6" hidden="1" x14ac:dyDescent="0.2">
      <c r="F5255" s="11"/>
    </row>
    <row r="5256" spans="6:6" hidden="1" x14ac:dyDescent="0.2">
      <c r="F5256" s="11"/>
    </row>
    <row r="5257" spans="6:6" hidden="1" x14ac:dyDescent="0.2">
      <c r="F5257" s="11"/>
    </row>
    <row r="5258" spans="6:6" hidden="1" x14ac:dyDescent="0.2">
      <c r="F5258" s="11"/>
    </row>
    <row r="5259" spans="6:6" hidden="1" x14ac:dyDescent="0.2">
      <c r="F5259" s="11"/>
    </row>
    <row r="5260" spans="6:6" hidden="1" x14ac:dyDescent="0.2">
      <c r="F5260" s="11"/>
    </row>
    <row r="5261" spans="6:6" hidden="1" x14ac:dyDescent="0.2">
      <c r="F5261" s="11"/>
    </row>
    <row r="5262" spans="6:6" hidden="1" x14ac:dyDescent="0.2">
      <c r="F5262" s="11"/>
    </row>
    <row r="5263" spans="6:6" hidden="1" x14ac:dyDescent="0.2">
      <c r="F5263" s="11"/>
    </row>
    <row r="5264" spans="6:6" hidden="1" x14ac:dyDescent="0.2">
      <c r="F5264" s="11"/>
    </row>
    <row r="5265" spans="6:6" hidden="1" x14ac:dyDescent="0.2">
      <c r="F5265" s="11"/>
    </row>
    <row r="5266" spans="6:6" hidden="1" x14ac:dyDescent="0.2">
      <c r="F5266" s="11"/>
    </row>
    <row r="5267" spans="6:6" hidden="1" x14ac:dyDescent="0.2">
      <c r="F5267" s="11"/>
    </row>
    <row r="5268" spans="6:6" hidden="1" x14ac:dyDescent="0.2">
      <c r="F5268" s="11"/>
    </row>
    <row r="5269" spans="6:6" hidden="1" x14ac:dyDescent="0.2">
      <c r="F5269" s="11"/>
    </row>
    <row r="5270" spans="6:6" hidden="1" x14ac:dyDescent="0.2">
      <c r="F5270" s="11"/>
    </row>
    <row r="5271" spans="6:6" hidden="1" x14ac:dyDescent="0.2">
      <c r="F5271" s="11"/>
    </row>
    <row r="5272" spans="6:6" hidden="1" x14ac:dyDescent="0.2">
      <c r="F5272" s="11"/>
    </row>
    <row r="5273" spans="6:6" hidden="1" x14ac:dyDescent="0.2">
      <c r="F5273" s="11"/>
    </row>
    <row r="5274" spans="6:6" hidden="1" x14ac:dyDescent="0.2">
      <c r="F5274" s="11"/>
    </row>
    <row r="5275" spans="6:6" hidden="1" x14ac:dyDescent="0.2">
      <c r="F5275" s="11"/>
    </row>
    <row r="5276" spans="6:6" hidden="1" x14ac:dyDescent="0.2">
      <c r="F5276" s="11"/>
    </row>
    <row r="5277" spans="6:6" hidden="1" x14ac:dyDescent="0.2">
      <c r="F5277" s="11"/>
    </row>
    <row r="5278" spans="6:6" hidden="1" x14ac:dyDescent="0.2">
      <c r="F5278" s="11"/>
    </row>
    <row r="5279" spans="6:6" hidden="1" x14ac:dyDescent="0.2">
      <c r="F5279" s="11"/>
    </row>
    <row r="5280" spans="6:6" hidden="1" x14ac:dyDescent="0.2">
      <c r="F5280" s="11"/>
    </row>
    <row r="5281" spans="6:6" hidden="1" x14ac:dyDescent="0.2">
      <c r="F5281" s="11"/>
    </row>
    <row r="5282" spans="6:6" hidden="1" x14ac:dyDescent="0.2">
      <c r="F5282" s="11"/>
    </row>
    <row r="5283" spans="6:6" hidden="1" x14ac:dyDescent="0.2">
      <c r="F5283" s="11"/>
    </row>
    <row r="5284" spans="6:6" hidden="1" x14ac:dyDescent="0.2">
      <c r="F5284" s="11"/>
    </row>
    <row r="5285" spans="6:6" hidden="1" x14ac:dyDescent="0.2">
      <c r="F5285" s="11"/>
    </row>
    <row r="5286" spans="6:6" hidden="1" x14ac:dyDescent="0.2">
      <c r="F5286" s="11"/>
    </row>
    <row r="5287" spans="6:6" hidden="1" x14ac:dyDescent="0.2">
      <c r="F5287" s="11"/>
    </row>
    <row r="5288" spans="6:6" hidden="1" x14ac:dyDescent="0.2">
      <c r="F5288" s="11"/>
    </row>
    <row r="5289" spans="6:6" hidden="1" x14ac:dyDescent="0.2">
      <c r="F5289" s="11"/>
    </row>
    <row r="5290" spans="6:6" hidden="1" x14ac:dyDescent="0.2">
      <c r="F5290" s="11"/>
    </row>
    <row r="5291" spans="6:6" hidden="1" x14ac:dyDescent="0.2">
      <c r="F5291" s="11"/>
    </row>
    <row r="5292" spans="6:6" hidden="1" x14ac:dyDescent="0.2">
      <c r="F5292" s="11"/>
    </row>
    <row r="5293" spans="6:6" hidden="1" x14ac:dyDescent="0.2">
      <c r="F5293" s="11"/>
    </row>
    <row r="5294" spans="6:6" hidden="1" x14ac:dyDescent="0.2">
      <c r="F5294" s="11"/>
    </row>
    <row r="5295" spans="6:6" hidden="1" x14ac:dyDescent="0.2">
      <c r="F5295" s="11"/>
    </row>
    <row r="5296" spans="6:6" hidden="1" x14ac:dyDescent="0.2">
      <c r="F5296" s="11"/>
    </row>
    <row r="5297" spans="6:6" hidden="1" x14ac:dyDescent="0.2">
      <c r="F5297" s="11"/>
    </row>
    <row r="5298" spans="6:6" hidden="1" x14ac:dyDescent="0.2">
      <c r="F5298" s="11"/>
    </row>
    <row r="5299" spans="6:6" hidden="1" x14ac:dyDescent="0.2">
      <c r="F5299" s="11"/>
    </row>
    <row r="5300" spans="6:6" hidden="1" x14ac:dyDescent="0.2">
      <c r="F5300" s="11"/>
    </row>
    <row r="5301" spans="6:6" hidden="1" x14ac:dyDescent="0.2">
      <c r="F5301" s="11"/>
    </row>
    <row r="5302" spans="6:6" hidden="1" x14ac:dyDescent="0.2">
      <c r="F5302" s="11"/>
    </row>
    <row r="5303" spans="6:6" hidden="1" x14ac:dyDescent="0.2">
      <c r="F5303" s="11"/>
    </row>
    <row r="5304" spans="6:6" hidden="1" x14ac:dyDescent="0.2">
      <c r="F5304" s="11"/>
    </row>
    <row r="5305" spans="6:6" hidden="1" x14ac:dyDescent="0.2">
      <c r="F5305" s="11"/>
    </row>
    <row r="5306" spans="6:6" hidden="1" x14ac:dyDescent="0.2">
      <c r="F5306" s="11"/>
    </row>
    <row r="5307" spans="6:6" hidden="1" x14ac:dyDescent="0.2">
      <c r="F5307" s="11"/>
    </row>
    <row r="5308" spans="6:6" hidden="1" x14ac:dyDescent="0.2">
      <c r="F5308" s="11"/>
    </row>
    <row r="5309" spans="6:6" hidden="1" x14ac:dyDescent="0.2">
      <c r="F5309" s="11"/>
    </row>
    <row r="5310" spans="6:6" hidden="1" x14ac:dyDescent="0.2">
      <c r="F5310" s="11"/>
    </row>
    <row r="5311" spans="6:6" hidden="1" x14ac:dyDescent="0.2">
      <c r="F5311" s="11"/>
    </row>
    <row r="5312" spans="6:6" hidden="1" x14ac:dyDescent="0.2">
      <c r="F5312" s="11"/>
    </row>
    <row r="5313" spans="6:6" hidden="1" x14ac:dyDescent="0.2">
      <c r="F5313" s="11"/>
    </row>
    <row r="5314" spans="6:6" hidden="1" x14ac:dyDescent="0.2">
      <c r="F5314" s="11"/>
    </row>
    <row r="5315" spans="6:6" hidden="1" x14ac:dyDescent="0.2">
      <c r="F5315" s="11"/>
    </row>
    <row r="5316" spans="6:6" hidden="1" x14ac:dyDescent="0.2">
      <c r="F5316" s="11"/>
    </row>
    <row r="5317" spans="6:6" hidden="1" x14ac:dyDescent="0.2">
      <c r="F5317" s="11"/>
    </row>
    <row r="5318" spans="6:6" hidden="1" x14ac:dyDescent="0.2">
      <c r="F5318" s="11"/>
    </row>
    <row r="5319" spans="6:6" hidden="1" x14ac:dyDescent="0.2">
      <c r="F5319" s="11"/>
    </row>
    <row r="5320" spans="6:6" hidden="1" x14ac:dyDescent="0.2">
      <c r="F5320" s="11"/>
    </row>
    <row r="5321" spans="6:6" hidden="1" x14ac:dyDescent="0.2">
      <c r="F5321" s="11"/>
    </row>
    <row r="5322" spans="6:6" hidden="1" x14ac:dyDescent="0.2">
      <c r="F5322" s="11"/>
    </row>
    <row r="5323" spans="6:6" hidden="1" x14ac:dyDescent="0.2">
      <c r="F5323" s="11"/>
    </row>
    <row r="5324" spans="6:6" hidden="1" x14ac:dyDescent="0.2">
      <c r="F5324" s="11"/>
    </row>
    <row r="5325" spans="6:6" hidden="1" x14ac:dyDescent="0.2">
      <c r="F5325" s="11"/>
    </row>
    <row r="5326" spans="6:6" hidden="1" x14ac:dyDescent="0.2">
      <c r="F5326" s="11"/>
    </row>
    <row r="5327" spans="6:6" hidden="1" x14ac:dyDescent="0.2">
      <c r="F5327" s="11"/>
    </row>
    <row r="5328" spans="6:6" hidden="1" x14ac:dyDescent="0.2">
      <c r="F5328" s="11"/>
    </row>
    <row r="5329" spans="6:6" hidden="1" x14ac:dyDescent="0.2">
      <c r="F5329" s="11"/>
    </row>
    <row r="5330" spans="6:6" hidden="1" x14ac:dyDescent="0.2">
      <c r="F5330" s="11"/>
    </row>
    <row r="5331" spans="6:6" hidden="1" x14ac:dyDescent="0.2">
      <c r="F5331" s="11"/>
    </row>
    <row r="5332" spans="6:6" hidden="1" x14ac:dyDescent="0.2">
      <c r="F5332" s="11"/>
    </row>
    <row r="5333" spans="6:6" hidden="1" x14ac:dyDescent="0.2">
      <c r="F5333" s="11"/>
    </row>
    <row r="5334" spans="6:6" hidden="1" x14ac:dyDescent="0.2">
      <c r="F5334" s="11"/>
    </row>
    <row r="5335" spans="6:6" hidden="1" x14ac:dyDescent="0.2">
      <c r="F5335" s="11"/>
    </row>
    <row r="5336" spans="6:6" hidden="1" x14ac:dyDescent="0.2">
      <c r="F5336" s="11"/>
    </row>
    <row r="5337" spans="6:6" hidden="1" x14ac:dyDescent="0.2">
      <c r="F5337" s="11"/>
    </row>
    <row r="5338" spans="6:6" hidden="1" x14ac:dyDescent="0.2">
      <c r="F5338" s="11"/>
    </row>
    <row r="5339" spans="6:6" hidden="1" x14ac:dyDescent="0.2">
      <c r="F5339" s="11"/>
    </row>
    <row r="5340" spans="6:6" hidden="1" x14ac:dyDescent="0.2">
      <c r="F5340" s="11"/>
    </row>
    <row r="5341" spans="6:6" hidden="1" x14ac:dyDescent="0.2">
      <c r="F5341" s="11"/>
    </row>
    <row r="5342" spans="6:6" hidden="1" x14ac:dyDescent="0.2">
      <c r="F5342" s="11"/>
    </row>
    <row r="5343" spans="6:6" hidden="1" x14ac:dyDescent="0.2">
      <c r="F5343" s="11"/>
    </row>
    <row r="5344" spans="6:6" hidden="1" x14ac:dyDescent="0.2">
      <c r="F5344" s="11"/>
    </row>
    <row r="5345" spans="6:6" hidden="1" x14ac:dyDescent="0.2">
      <c r="F5345" s="11"/>
    </row>
    <row r="5346" spans="6:6" hidden="1" x14ac:dyDescent="0.2">
      <c r="F5346" s="11"/>
    </row>
    <row r="5347" spans="6:6" hidden="1" x14ac:dyDescent="0.2">
      <c r="F5347" s="11"/>
    </row>
    <row r="5348" spans="6:6" hidden="1" x14ac:dyDescent="0.2">
      <c r="F5348" s="11"/>
    </row>
    <row r="5349" spans="6:6" hidden="1" x14ac:dyDescent="0.2">
      <c r="F5349" s="11"/>
    </row>
    <row r="5350" spans="6:6" hidden="1" x14ac:dyDescent="0.2">
      <c r="F5350" s="11"/>
    </row>
    <row r="5351" spans="6:6" hidden="1" x14ac:dyDescent="0.2">
      <c r="F5351" s="11"/>
    </row>
    <row r="5352" spans="6:6" hidden="1" x14ac:dyDescent="0.2">
      <c r="F5352" s="11"/>
    </row>
    <row r="5353" spans="6:6" hidden="1" x14ac:dyDescent="0.2">
      <c r="F5353" s="11"/>
    </row>
    <row r="5354" spans="6:6" hidden="1" x14ac:dyDescent="0.2">
      <c r="F5354" s="11"/>
    </row>
    <row r="5355" spans="6:6" hidden="1" x14ac:dyDescent="0.2">
      <c r="F5355" s="11"/>
    </row>
    <row r="5356" spans="6:6" hidden="1" x14ac:dyDescent="0.2">
      <c r="F5356" s="11"/>
    </row>
    <row r="5357" spans="6:6" hidden="1" x14ac:dyDescent="0.2">
      <c r="F5357" s="11"/>
    </row>
    <row r="5358" spans="6:6" hidden="1" x14ac:dyDescent="0.2">
      <c r="F5358" s="11"/>
    </row>
    <row r="5359" spans="6:6" hidden="1" x14ac:dyDescent="0.2">
      <c r="F5359" s="11"/>
    </row>
    <row r="5360" spans="6:6" hidden="1" x14ac:dyDescent="0.2">
      <c r="F5360" s="11"/>
    </row>
    <row r="5361" spans="6:6" hidden="1" x14ac:dyDescent="0.2">
      <c r="F5361" s="11"/>
    </row>
    <row r="5362" spans="6:6" hidden="1" x14ac:dyDescent="0.2">
      <c r="F5362" s="11"/>
    </row>
    <row r="5363" spans="6:6" hidden="1" x14ac:dyDescent="0.2">
      <c r="F5363" s="11"/>
    </row>
    <row r="5364" spans="6:6" hidden="1" x14ac:dyDescent="0.2">
      <c r="F5364" s="11"/>
    </row>
    <row r="5365" spans="6:6" hidden="1" x14ac:dyDescent="0.2">
      <c r="F5365" s="11"/>
    </row>
    <row r="5366" spans="6:6" hidden="1" x14ac:dyDescent="0.2">
      <c r="F5366" s="11"/>
    </row>
    <row r="5367" spans="6:6" hidden="1" x14ac:dyDescent="0.2">
      <c r="F5367" s="11"/>
    </row>
    <row r="5368" spans="6:6" hidden="1" x14ac:dyDescent="0.2">
      <c r="F5368" s="11"/>
    </row>
    <row r="5369" spans="6:6" hidden="1" x14ac:dyDescent="0.2">
      <c r="F5369" s="11"/>
    </row>
    <row r="5370" spans="6:6" hidden="1" x14ac:dyDescent="0.2">
      <c r="F5370" s="11"/>
    </row>
    <row r="5371" spans="6:6" hidden="1" x14ac:dyDescent="0.2">
      <c r="F5371" s="11"/>
    </row>
    <row r="5372" spans="6:6" hidden="1" x14ac:dyDescent="0.2">
      <c r="F5372" s="11"/>
    </row>
    <row r="5373" spans="6:6" hidden="1" x14ac:dyDescent="0.2">
      <c r="F5373" s="11"/>
    </row>
    <row r="5374" spans="6:6" hidden="1" x14ac:dyDescent="0.2">
      <c r="F5374" s="11"/>
    </row>
    <row r="5375" spans="6:6" hidden="1" x14ac:dyDescent="0.2">
      <c r="F5375" s="11"/>
    </row>
    <row r="5376" spans="6:6" hidden="1" x14ac:dyDescent="0.2">
      <c r="F5376" s="11"/>
    </row>
    <row r="5377" spans="6:6" hidden="1" x14ac:dyDescent="0.2">
      <c r="F5377" s="11"/>
    </row>
    <row r="5378" spans="6:6" hidden="1" x14ac:dyDescent="0.2">
      <c r="F5378" s="11"/>
    </row>
    <row r="5379" spans="6:6" hidden="1" x14ac:dyDescent="0.2">
      <c r="F5379" s="11"/>
    </row>
    <row r="5380" spans="6:6" hidden="1" x14ac:dyDescent="0.2">
      <c r="F5380" s="11"/>
    </row>
    <row r="5381" spans="6:6" hidden="1" x14ac:dyDescent="0.2">
      <c r="F5381" s="11"/>
    </row>
    <row r="5382" spans="6:6" hidden="1" x14ac:dyDescent="0.2">
      <c r="F5382" s="11"/>
    </row>
    <row r="5383" spans="6:6" hidden="1" x14ac:dyDescent="0.2">
      <c r="F5383" s="11"/>
    </row>
    <row r="5384" spans="6:6" hidden="1" x14ac:dyDescent="0.2">
      <c r="F5384" s="11"/>
    </row>
    <row r="5385" spans="6:6" hidden="1" x14ac:dyDescent="0.2">
      <c r="F5385" s="11"/>
    </row>
    <row r="5386" spans="6:6" hidden="1" x14ac:dyDescent="0.2">
      <c r="F5386" s="11"/>
    </row>
    <row r="5387" spans="6:6" hidden="1" x14ac:dyDescent="0.2">
      <c r="F5387" s="11"/>
    </row>
    <row r="5388" spans="6:6" hidden="1" x14ac:dyDescent="0.2">
      <c r="F5388" s="11"/>
    </row>
    <row r="5389" spans="6:6" hidden="1" x14ac:dyDescent="0.2">
      <c r="F5389" s="11"/>
    </row>
    <row r="5390" spans="6:6" hidden="1" x14ac:dyDescent="0.2">
      <c r="F5390" s="11"/>
    </row>
    <row r="5391" spans="6:6" hidden="1" x14ac:dyDescent="0.2">
      <c r="F5391" s="11"/>
    </row>
    <row r="5392" spans="6:6" hidden="1" x14ac:dyDescent="0.2">
      <c r="F5392" s="11"/>
    </row>
    <row r="5393" spans="6:6" hidden="1" x14ac:dyDescent="0.2">
      <c r="F5393" s="11"/>
    </row>
    <row r="5394" spans="6:6" hidden="1" x14ac:dyDescent="0.2">
      <c r="F5394" s="11"/>
    </row>
    <row r="5395" spans="6:6" hidden="1" x14ac:dyDescent="0.2">
      <c r="F5395" s="11"/>
    </row>
    <row r="5396" spans="6:6" hidden="1" x14ac:dyDescent="0.2">
      <c r="F5396" s="11"/>
    </row>
    <row r="5397" spans="6:6" hidden="1" x14ac:dyDescent="0.2">
      <c r="F5397" s="11"/>
    </row>
    <row r="5398" spans="6:6" hidden="1" x14ac:dyDescent="0.2">
      <c r="F5398" s="11"/>
    </row>
    <row r="5399" spans="6:6" hidden="1" x14ac:dyDescent="0.2">
      <c r="F5399" s="11"/>
    </row>
    <row r="5400" spans="6:6" hidden="1" x14ac:dyDescent="0.2">
      <c r="F5400" s="11"/>
    </row>
    <row r="5401" spans="6:6" hidden="1" x14ac:dyDescent="0.2">
      <c r="F5401" s="11"/>
    </row>
    <row r="5402" spans="6:6" hidden="1" x14ac:dyDescent="0.2">
      <c r="F5402" s="11"/>
    </row>
    <row r="5403" spans="6:6" hidden="1" x14ac:dyDescent="0.2">
      <c r="F5403" s="11"/>
    </row>
    <row r="5404" spans="6:6" hidden="1" x14ac:dyDescent="0.2">
      <c r="F5404" s="11"/>
    </row>
    <row r="5405" spans="6:6" hidden="1" x14ac:dyDescent="0.2">
      <c r="F5405" s="11"/>
    </row>
    <row r="5406" spans="6:6" hidden="1" x14ac:dyDescent="0.2">
      <c r="F5406" s="11"/>
    </row>
    <row r="5407" spans="6:6" hidden="1" x14ac:dyDescent="0.2">
      <c r="F5407" s="11"/>
    </row>
    <row r="5408" spans="6:6" hidden="1" x14ac:dyDescent="0.2">
      <c r="F5408" s="11"/>
    </row>
    <row r="5409" spans="6:6" hidden="1" x14ac:dyDescent="0.2">
      <c r="F5409" s="11"/>
    </row>
    <row r="5410" spans="6:6" hidden="1" x14ac:dyDescent="0.2">
      <c r="F5410" s="11"/>
    </row>
    <row r="5411" spans="6:6" hidden="1" x14ac:dyDescent="0.2">
      <c r="F5411" s="11"/>
    </row>
    <row r="5412" spans="6:6" hidden="1" x14ac:dyDescent="0.2">
      <c r="F5412" s="11"/>
    </row>
    <row r="5413" spans="6:6" hidden="1" x14ac:dyDescent="0.2">
      <c r="F5413" s="11"/>
    </row>
    <row r="5414" spans="6:6" hidden="1" x14ac:dyDescent="0.2">
      <c r="F5414" s="11"/>
    </row>
    <row r="5415" spans="6:6" hidden="1" x14ac:dyDescent="0.2">
      <c r="F5415" s="11"/>
    </row>
    <row r="5416" spans="6:6" hidden="1" x14ac:dyDescent="0.2">
      <c r="F5416" s="11"/>
    </row>
    <row r="5417" spans="6:6" hidden="1" x14ac:dyDescent="0.2">
      <c r="F5417" s="11"/>
    </row>
    <row r="5418" spans="6:6" hidden="1" x14ac:dyDescent="0.2">
      <c r="F5418" s="11"/>
    </row>
    <row r="5419" spans="6:6" hidden="1" x14ac:dyDescent="0.2">
      <c r="F5419" s="11"/>
    </row>
    <row r="5420" spans="6:6" hidden="1" x14ac:dyDescent="0.2">
      <c r="F5420" s="11"/>
    </row>
    <row r="5421" spans="6:6" hidden="1" x14ac:dyDescent="0.2">
      <c r="F5421" s="11"/>
    </row>
    <row r="5422" spans="6:6" hidden="1" x14ac:dyDescent="0.2">
      <c r="F5422" s="11"/>
    </row>
    <row r="5423" spans="6:6" hidden="1" x14ac:dyDescent="0.2">
      <c r="F5423" s="11"/>
    </row>
    <row r="5424" spans="6:6" hidden="1" x14ac:dyDescent="0.2">
      <c r="F5424" s="11"/>
    </row>
    <row r="5425" spans="6:6" hidden="1" x14ac:dyDescent="0.2">
      <c r="F5425" s="11"/>
    </row>
    <row r="5426" spans="6:6" hidden="1" x14ac:dyDescent="0.2">
      <c r="F5426" s="11"/>
    </row>
    <row r="5427" spans="6:6" hidden="1" x14ac:dyDescent="0.2">
      <c r="F5427" s="11"/>
    </row>
    <row r="5428" spans="6:6" hidden="1" x14ac:dyDescent="0.2">
      <c r="F5428" s="11"/>
    </row>
    <row r="5429" spans="6:6" hidden="1" x14ac:dyDescent="0.2">
      <c r="F5429" s="11"/>
    </row>
    <row r="5430" spans="6:6" hidden="1" x14ac:dyDescent="0.2">
      <c r="F5430" s="11"/>
    </row>
    <row r="5431" spans="6:6" hidden="1" x14ac:dyDescent="0.2">
      <c r="F5431" s="11"/>
    </row>
    <row r="5432" spans="6:6" hidden="1" x14ac:dyDescent="0.2">
      <c r="F5432" s="11"/>
    </row>
    <row r="5433" spans="6:6" hidden="1" x14ac:dyDescent="0.2">
      <c r="F5433" s="11"/>
    </row>
    <row r="5434" spans="6:6" hidden="1" x14ac:dyDescent="0.2">
      <c r="F5434" s="11"/>
    </row>
    <row r="5435" spans="6:6" hidden="1" x14ac:dyDescent="0.2">
      <c r="F5435" s="11"/>
    </row>
    <row r="5436" spans="6:6" hidden="1" x14ac:dyDescent="0.2">
      <c r="F5436" s="11"/>
    </row>
    <row r="5437" spans="6:6" hidden="1" x14ac:dyDescent="0.2">
      <c r="F5437" s="11"/>
    </row>
    <row r="5438" spans="6:6" hidden="1" x14ac:dyDescent="0.2">
      <c r="F5438" s="11"/>
    </row>
    <row r="5439" spans="6:6" hidden="1" x14ac:dyDescent="0.2">
      <c r="F5439" s="11"/>
    </row>
    <row r="5440" spans="6:6" hidden="1" x14ac:dyDescent="0.2">
      <c r="F5440" s="11"/>
    </row>
    <row r="5441" spans="6:6" hidden="1" x14ac:dyDescent="0.2">
      <c r="F5441" s="11"/>
    </row>
    <row r="5442" spans="6:6" hidden="1" x14ac:dyDescent="0.2">
      <c r="F5442" s="11"/>
    </row>
    <row r="5443" spans="6:6" hidden="1" x14ac:dyDescent="0.2">
      <c r="F5443" s="11"/>
    </row>
    <row r="5444" spans="6:6" hidden="1" x14ac:dyDescent="0.2">
      <c r="F5444" s="11"/>
    </row>
    <row r="5445" spans="6:6" hidden="1" x14ac:dyDescent="0.2">
      <c r="F5445" s="11"/>
    </row>
    <row r="5446" spans="6:6" hidden="1" x14ac:dyDescent="0.2">
      <c r="F5446" s="11"/>
    </row>
    <row r="5447" spans="6:6" hidden="1" x14ac:dyDescent="0.2">
      <c r="F5447" s="11"/>
    </row>
    <row r="5448" spans="6:6" hidden="1" x14ac:dyDescent="0.2">
      <c r="F5448" s="11"/>
    </row>
    <row r="5449" spans="6:6" hidden="1" x14ac:dyDescent="0.2">
      <c r="F5449" s="11"/>
    </row>
    <row r="5450" spans="6:6" hidden="1" x14ac:dyDescent="0.2">
      <c r="F5450" s="11"/>
    </row>
    <row r="5451" spans="6:6" hidden="1" x14ac:dyDescent="0.2">
      <c r="F5451" s="11"/>
    </row>
    <row r="5452" spans="6:6" hidden="1" x14ac:dyDescent="0.2">
      <c r="F5452" s="11"/>
    </row>
    <row r="5453" spans="6:6" hidden="1" x14ac:dyDescent="0.2">
      <c r="F5453" s="11"/>
    </row>
    <row r="5454" spans="6:6" hidden="1" x14ac:dyDescent="0.2">
      <c r="F5454" s="11"/>
    </row>
    <row r="5455" spans="6:6" hidden="1" x14ac:dyDescent="0.2">
      <c r="F5455" s="11"/>
    </row>
    <row r="5456" spans="6:6" hidden="1" x14ac:dyDescent="0.2">
      <c r="F5456" s="11"/>
    </row>
    <row r="5457" spans="6:6" hidden="1" x14ac:dyDescent="0.2">
      <c r="F5457" s="11"/>
    </row>
    <row r="5458" spans="6:6" hidden="1" x14ac:dyDescent="0.2">
      <c r="F5458" s="11"/>
    </row>
    <row r="5459" spans="6:6" hidden="1" x14ac:dyDescent="0.2">
      <c r="F5459" s="11"/>
    </row>
    <row r="5460" spans="6:6" hidden="1" x14ac:dyDescent="0.2">
      <c r="F5460" s="11"/>
    </row>
    <row r="5461" spans="6:6" hidden="1" x14ac:dyDescent="0.2">
      <c r="F5461" s="11"/>
    </row>
    <row r="5462" spans="6:6" hidden="1" x14ac:dyDescent="0.2">
      <c r="F5462" s="11"/>
    </row>
    <row r="5463" spans="6:6" hidden="1" x14ac:dyDescent="0.2">
      <c r="F5463" s="11"/>
    </row>
    <row r="5464" spans="6:6" hidden="1" x14ac:dyDescent="0.2">
      <c r="F5464" s="11"/>
    </row>
    <row r="5465" spans="6:6" hidden="1" x14ac:dyDescent="0.2">
      <c r="F5465" s="11"/>
    </row>
    <row r="5466" spans="6:6" hidden="1" x14ac:dyDescent="0.2">
      <c r="F5466" s="11"/>
    </row>
    <row r="5467" spans="6:6" hidden="1" x14ac:dyDescent="0.2">
      <c r="F5467" s="11"/>
    </row>
    <row r="5468" spans="6:6" hidden="1" x14ac:dyDescent="0.2">
      <c r="F5468" s="11"/>
    </row>
    <row r="5469" spans="6:6" hidden="1" x14ac:dyDescent="0.2">
      <c r="F5469" s="11"/>
    </row>
    <row r="5470" spans="6:6" hidden="1" x14ac:dyDescent="0.2">
      <c r="F5470" s="11"/>
    </row>
    <row r="5471" spans="6:6" hidden="1" x14ac:dyDescent="0.2">
      <c r="F5471" s="11"/>
    </row>
    <row r="5472" spans="6:6" hidden="1" x14ac:dyDescent="0.2">
      <c r="F5472" s="11"/>
    </row>
    <row r="5473" spans="6:6" hidden="1" x14ac:dyDescent="0.2">
      <c r="F5473" s="11"/>
    </row>
    <row r="5474" spans="6:6" hidden="1" x14ac:dyDescent="0.2">
      <c r="F5474" s="11"/>
    </row>
    <row r="5475" spans="6:6" hidden="1" x14ac:dyDescent="0.2">
      <c r="F5475" s="11"/>
    </row>
    <row r="5476" spans="6:6" hidden="1" x14ac:dyDescent="0.2">
      <c r="F5476" s="11"/>
    </row>
    <row r="5477" spans="6:6" hidden="1" x14ac:dyDescent="0.2">
      <c r="F5477" s="11"/>
    </row>
    <row r="5478" spans="6:6" hidden="1" x14ac:dyDescent="0.2">
      <c r="F5478" s="11"/>
    </row>
    <row r="5479" spans="6:6" hidden="1" x14ac:dyDescent="0.2">
      <c r="F5479" s="11"/>
    </row>
    <row r="5480" spans="6:6" hidden="1" x14ac:dyDescent="0.2">
      <c r="F5480" s="11"/>
    </row>
    <row r="5481" spans="6:6" hidden="1" x14ac:dyDescent="0.2">
      <c r="F5481" s="11"/>
    </row>
    <row r="5482" spans="6:6" hidden="1" x14ac:dyDescent="0.2">
      <c r="F5482" s="11"/>
    </row>
    <row r="5483" spans="6:6" hidden="1" x14ac:dyDescent="0.2">
      <c r="F5483" s="11"/>
    </row>
    <row r="5484" spans="6:6" hidden="1" x14ac:dyDescent="0.2">
      <c r="F5484" s="11"/>
    </row>
    <row r="5485" spans="6:6" hidden="1" x14ac:dyDescent="0.2">
      <c r="F5485" s="11"/>
    </row>
    <row r="5486" spans="6:6" hidden="1" x14ac:dyDescent="0.2">
      <c r="F5486" s="11"/>
    </row>
    <row r="5487" spans="6:6" hidden="1" x14ac:dyDescent="0.2">
      <c r="F5487" s="11"/>
    </row>
    <row r="5488" spans="6:6" hidden="1" x14ac:dyDescent="0.2">
      <c r="F5488" s="11"/>
    </row>
    <row r="5489" spans="6:6" hidden="1" x14ac:dyDescent="0.2">
      <c r="F5489" s="11"/>
    </row>
    <row r="5490" spans="6:6" hidden="1" x14ac:dyDescent="0.2">
      <c r="F5490" s="11"/>
    </row>
    <row r="5491" spans="6:6" hidden="1" x14ac:dyDescent="0.2">
      <c r="F5491" s="11"/>
    </row>
    <row r="5492" spans="6:6" hidden="1" x14ac:dyDescent="0.2">
      <c r="F5492" s="11"/>
    </row>
    <row r="5493" spans="6:6" hidden="1" x14ac:dyDescent="0.2">
      <c r="F5493" s="11"/>
    </row>
    <row r="5494" spans="6:6" hidden="1" x14ac:dyDescent="0.2">
      <c r="F5494" s="11"/>
    </row>
    <row r="5495" spans="6:6" hidden="1" x14ac:dyDescent="0.2">
      <c r="F5495" s="11"/>
    </row>
    <row r="5496" spans="6:6" hidden="1" x14ac:dyDescent="0.2">
      <c r="F5496" s="11"/>
    </row>
    <row r="5497" spans="6:6" hidden="1" x14ac:dyDescent="0.2">
      <c r="F5497" s="11"/>
    </row>
    <row r="5498" spans="6:6" hidden="1" x14ac:dyDescent="0.2">
      <c r="F5498" s="11"/>
    </row>
    <row r="5499" spans="6:6" hidden="1" x14ac:dyDescent="0.2">
      <c r="F5499" s="11"/>
    </row>
    <row r="5500" spans="6:6" hidden="1" x14ac:dyDescent="0.2">
      <c r="F5500" s="11"/>
    </row>
    <row r="5501" spans="6:6" hidden="1" x14ac:dyDescent="0.2">
      <c r="F5501" s="11"/>
    </row>
    <row r="5502" spans="6:6" hidden="1" x14ac:dyDescent="0.2">
      <c r="F5502" s="11"/>
    </row>
    <row r="5503" spans="6:6" hidden="1" x14ac:dyDescent="0.2">
      <c r="F5503" s="11"/>
    </row>
    <row r="5504" spans="6:6" hidden="1" x14ac:dyDescent="0.2">
      <c r="F5504" s="11"/>
    </row>
    <row r="5505" spans="6:6" hidden="1" x14ac:dyDescent="0.2">
      <c r="F5505" s="11"/>
    </row>
    <row r="5506" spans="6:6" hidden="1" x14ac:dyDescent="0.2">
      <c r="F5506" s="11"/>
    </row>
    <row r="5507" spans="6:6" hidden="1" x14ac:dyDescent="0.2">
      <c r="F5507" s="11"/>
    </row>
    <row r="5508" spans="6:6" hidden="1" x14ac:dyDescent="0.2">
      <c r="F5508" s="11"/>
    </row>
    <row r="5509" spans="6:6" hidden="1" x14ac:dyDescent="0.2">
      <c r="F5509" s="11"/>
    </row>
    <row r="5510" spans="6:6" hidden="1" x14ac:dyDescent="0.2">
      <c r="F5510" s="11"/>
    </row>
    <row r="5511" spans="6:6" hidden="1" x14ac:dyDescent="0.2">
      <c r="F5511" s="11"/>
    </row>
    <row r="5512" spans="6:6" hidden="1" x14ac:dyDescent="0.2">
      <c r="F5512" s="11"/>
    </row>
    <row r="5513" spans="6:6" hidden="1" x14ac:dyDescent="0.2">
      <c r="F5513" s="11"/>
    </row>
    <row r="5514" spans="6:6" hidden="1" x14ac:dyDescent="0.2">
      <c r="F5514" s="11"/>
    </row>
    <row r="5515" spans="6:6" hidden="1" x14ac:dyDescent="0.2">
      <c r="F5515" s="11"/>
    </row>
    <row r="5516" spans="6:6" hidden="1" x14ac:dyDescent="0.2">
      <c r="F5516" s="11"/>
    </row>
    <row r="5517" spans="6:6" hidden="1" x14ac:dyDescent="0.2">
      <c r="F5517" s="11"/>
    </row>
    <row r="5518" spans="6:6" hidden="1" x14ac:dyDescent="0.2">
      <c r="F5518" s="11"/>
    </row>
    <row r="5519" spans="6:6" hidden="1" x14ac:dyDescent="0.2">
      <c r="F5519" s="11"/>
    </row>
    <row r="5520" spans="6:6" hidden="1" x14ac:dyDescent="0.2">
      <c r="F5520" s="11"/>
    </row>
    <row r="5521" spans="6:6" hidden="1" x14ac:dyDescent="0.2">
      <c r="F5521" s="11"/>
    </row>
    <row r="5522" spans="6:6" hidden="1" x14ac:dyDescent="0.2">
      <c r="F5522" s="11"/>
    </row>
    <row r="5523" spans="6:6" hidden="1" x14ac:dyDescent="0.2">
      <c r="F5523" s="11"/>
    </row>
    <row r="5524" spans="6:6" hidden="1" x14ac:dyDescent="0.2">
      <c r="F5524" s="11"/>
    </row>
    <row r="5525" spans="6:6" hidden="1" x14ac:dyDescent="0.2">
      <c r="F5525" s="11"/>
    </row>
    <row r="5526" spans="6:6" hidden="1" x14ac:dyDescent="0.2">
      <c r="F5526" s="11"/>
    </row>
    <row r="5527" spans="6:6" hidden="1" x14ac:dyDescent="0.2">
      <c r="F5527" s="11"/>
    </row>
    <row r="5528" spans="6:6" hidden="1" x14ac:dyDescent="0.2">
      <c r="F5528" s="11"/>
    </row>
    <row r="5529" spans="6:6" hidden="1" x14ac:dyDescent="0.2">
      <c r="F5529" s="11"/>
    </row>
    <row r="5530" spans="6:6" hidden="1" x14ac:dyDescent="0.2">
      <c r="F5530" s="11"/>
    </row>
    <row r="5531" spans="6:6" hidden="1" x14ac:dyDescent="0.2">
      <c r="F5531" s="11"/>
    </row>
    <row r="5532" spans="6:6" hidden="1" x14ac:dyDescent="0.2">
      <c r="F5532" s="11"/>
    </row>
    <row r="5533" spans="6:6" hidden="1" x14ac:dyDescent="0.2">
      <c r="F5533" s="11"/>
    </row>
    <row r="5534" spans="6:6" hidden="1" x14ac:dyDescent="0.2">
      <c r="F5534" s="11"/>
    </row>
    <row r="5535" spans="6:6" hidden="1" x14ac:dyDescent="0.2">
      <c r="F5535" s="11"/>
    </row>
    <row r="5536" spans="6:6" hidden="1" x14ac:dyDescent="0.2">
      <c r="F5536" s="11"/>
    </row>
    <row r="5537" spans="6:6" hidden="1" x14ac:dyDescent="0.2">
      <c r="F5537" s="11"/>
    </row>
    <row r="5538" spans="6:6" hidden="1" x14ac:dyDescent="0.2">
      <c r="F5538" s="11"/>
    </row>
    <row r="5539" spans="6:6" hidden="1" x14ac:dyDescent="0.2">
      <c r="F5539" s="11"/>
    </row>
    <row r="5540" spans="6:6" hidden="1" x14ac:dyDescent="0.2">
      <c r="F5540" s="11"/>
    </row>
    <row r="5541" spans="6:6" hidden="1" x14ac:dyDescent="0.2">
      <c r="F5541" s="11"/>
    </row>
    <row r="5542" spans="6:6" hidden="1" x14ac:dyDescent="0.2">
      <c r="F5542" s="11"/>
    </row>
    <row r="5543" spans="6:6" hidden="1" x14ac:dyDescent="0.2">
      <c r="F5543" s="11"/>
    </row>
    <row r="5544" spans="6:6" hidden="1" x14ac:dyDescent="0.2">
      <c r="F5544" s="11"/>
    </row>
    <row r="5545" spans="6:6" hidden="1" x14ac:dyDescent="0.2">
      <c r="F5545" s="11"/>
    </row>
    <row r="5546" spans="6:6" hidden="1" x14ac:dyDescent="0.2">
      <c r="F5546" s="11"/>
    </row>
    <row r="5547" spans="6:6" hidden="1" x14ac:dyDescent="0.2">
      <c r="F5547" s="11"/>
    </row>
    <row r="5548" spans="6:6" hidden="1" x14ac:dyDescent="0.2">
      <c r="F5548" s="11"/>
    </row>
    <row r="5549" spans="6:6" hidden="1" x14ac:dyDescent="0.2">
      <c r="F5549" s="11"/>
    </row>
    <row r="5550" spans="6:6" hidden="1" x14ac:dyDescent="0.2">
      <c r="F5550" s="11"/>
    </row>
    <row r="5551" spans="6:6" hidden="1" x14ac:dyDescent="0.2">
      <c r="F5551" s="11"/>
    </row>
    <row r="5552" spans="6:6" hidden="1" x14ac:dyDescent="0.2">
      <c r="F5552" s="11"/>
    </row>
    <row r="5553" spans="6:6" hidden="1" x14ac:dyDescent="0.2">
      <c r="F5553" s="11"/>
    </row>
    <row r="5554" spans="6:6" hidden="1" x14ac:dyDescent="0.2">
      <c r="F5554" s="11"/>
    </row>
    <row r="5555" spans="6:6" hidden="1" x14ac:dyDescent="0.2">
      <c r="F5555" s="11"/>
    </row>
    <row r="5556" spans="6:6" hidden="1" x14ac:dyDescent="0.2">
      <c r="F5556" s="11"/>
    </row>
    <row r="5557" spans="6:6" hidden="1" x14ac:dyDescent="0.2">
      <c r="F5557" s="11"/>
    </row>
    <row r="5558" spans="6:6" hidden="1" x14ac:dyDescent="0.2">
      <c r="F5558" s="11"/>
    </row>
    <row r="5559" spans="6:6" hidden="1" x14ac:dyDescent="0.2">
      <c r="F5559" s="11"/>
    </row>
    <row r="5560" spans="6:6" hidden="1" x14ac:dyDescent="0.2">
      <c r="F5560" s="11"/>
    </row>
    <row r="5561" spans="6:6" hidden="1" x14ac:dyDescent="0.2">
      <c r="F5561" s="11"/>
    </row>
    <row r="5562" spans="6:6" hidden="1" x14ac:dyDescent="0.2">
      <c r="F5562" s="11"/>
    </row>
    <row r="5563" spans="6:6" hidden="1" x14ac:dyDescent="0.2">
      <c r="F5563" s="11"/>
    </row>
    <row r="5564" spans="6:6" hidden="1" x14ac:dyDescent="0.2">
      <c r="F5564" s="11"/>
    </row>
    <row r="5565" spans="6:6" hidden="1" x14ac:dyDescent="0.2">
      <c r="F5565" s="11"/>
    </row>
    <row r="5566" spans="6:6" hidden="1" x14ac:dyDescent="0.2">
      <c r="F5566" s="11"/>
    </row>
    <row r="5567" spans="6:6" hidden="1" x14ac:dyDescent="0.2">
      <c r="F5567" s="11"/>
    </row>
    <row r="5568" spans="6:6" hidden="1" x14ac:dyDescent="0.2">
      <c r="F5568" s="11"/>
    </row>
    <row r="5569" spans="6:6" hidden="1" x14ac:dyDescent="0.2">
      <c r="F5569" s="11"/>
    </row>
    <row r="5570" spans="6:6" hidden="1" x14ac:dyDescent="0.2">
      <c r="F5570" s="11"/>
    </row>
    <row r="5571" spans="6:6" hidden="1" x14ac:dyDescent="0.2">
      <c r="F5571" s="11"/>
    </row>
    <row r="5572" spans="6:6" hidden="1" x14ac:dyDescent="0.2">
      <c r="F5572" s="11"/>
    </row>
    <row r="5573" spans="6:6" hidden="1" x14ac:dyDescent="0.2">
      <c r="F5573" s="11"/>
    </row>
    <row r="5574" spans="6:6" hidden="1" x14ac:dyDescent="0.2">
      <c r="F5574" s="11"/>
    </row>
    <row r="5575" spans="6:6" hidden="1" x14ac:dyDescent="0.2">
      <c r="F5575" s="11"/>
    </row>
    <row r="5576" spans="6:6" hidden="1" x14ac:dyDescent="0.2">
      <c r="F5576" s="11"/>
    </row>
    <row r="5577" spans="6:6" hidden="1" x14ac:dyDescent="0.2">
      <c r="F5577" s="11"/>
    </row>
    <row r="5578" spans="6:6" hidden="1" x14ac:dyDescent="0.2">
      <c r="F5578" s="11"/>
    </row>
    <row r="5579" spans="6:6" hidden="1" x14ac:dyDescent="0.2">
      <c r="F5579" s="11"/>
    </row>
    <row r="5580" spans="6:6" hidden="1" x14ac:dyDescent="0.2">
      <c r="F5580" s="11"/>
    </row>
    <row r="5581" spans="6:6" hidden="1" x14ac:dyDescent="0.2">
      <c r="F5581" s="11"/>
    </row>
    <row r="5582" spans="6:6" hidden="1" x14ac:dyDescent="0.2">
      <c r="F5582" s="11"/>
    </row>
    <row r="5583" spans="6:6" hidden="1" x14ac:dyDescent="0.2">
      <c r="F5583" s="11"/>
    </row>
    <row r="5584" spans="6:6" hidden="1" x14ac:dyDescent="0.2">
      <c r="F5584" s="11"/>
    </row>
    <row r="5585" spans="6:6" hidden="1" x14ac:dyDescent="0.2">
      <c r="F5585" s="11"/>
    </row>
    <row r="5586" spans="6:6" hidden="1" x14ac:dyDescent="0.2">
      <c r="F5586" s="11"/>
    </row>
    <row r="5587" spans="6:6" hidden="1" x14ac:dyDescent="0.2">
      <c r="F5587" s="11"/>
    </row>
    <row r="5588" spans="6:6" hidden="1" x14ac:dyDescent="0.2">
      <c r="F5588" s="11"/>
    </row>
    <row r="5589" spans="6:6" hidden="1" x14ac:dyDescent="0.2">
      <c r="F5589" s="11"/>
    </row>
    <row r="5590" spans="6:6" hidden="1" x14ac:dyDescent="0.2">
      <c r="F5590" s="11"/>
    </row>
    <row r="5591" spans="6:6" hidden="1" x14ac:dyDescent="0.2">
      <c r="F5591" s="11"/>
    </row>
    <row r="5592" spans="6:6" hidden="1" x14ac:dyDescent="0.2">
      <c r="F5592" s="11"/>
    </row>
    <row r="5593" spans="6:6" hidden="1" x14ac:dyDescent="0.2">
      <c r="F5593" s="11"/>
    </row>
    <row r="5594" spans="6:6" hidden="1" x14ac:dyDescent="0.2">
      <c r="F5594" s="11"/>
    </row>
    <row r="5595" spans="6:6" hidden="1" x14ac:dyDescent="0.2">
      <c r="F5595" s="11"/>
    </row>
    <row r="5596" spans="6:6" hidden="1" x14ac:dyDescent="0.2">
      <c r="F5596" s="11"/>
    </row>
    <row r="5597" spans="6:6" hidden="1" x14ac:dyDescent="0.2">
      <c r="F5597" s="11"/>
    </row>
    <row r="5598" spans="6:6" hidden="1" x14ac:dyDescent="0.2">
      <c r="F5598" s="11"/>
    </row>
    <row r="5599" spans="6:6" hidden="1" x14ac:dyDescent="0.2">
      <c r="F5599" s="11"/>
    </row>
    <row r="5600" spans="6:6" hidden="1" x14ac:dyDescent="0.2">
      <c r="F5600" s="11"/>
    </row>
    <row r="5601" spans="6:6" hidden="1" x14ac:dyDescent="0.2">
      <c r="F5601" s="11"/>
    </row>
    <row r="5602" spans="6:6" hidden="1" x14ac:dyDescent="0.2">
      <c r="F5602" s="11"/>
    </row>
    <row r="5603" spans="6:6" hidden="1" x14ac:dyDescent="0.2">
      <c r="F5603" s="11"/>
    </row>
    <row r="5604" spans="6:6" hidden="1" x14ac:dyDescent="0.2">
      <c r="F5604" s="11"/>
    </row>
    <row r="5605" spans="6:6" hidden="1" x14ac:dyDescent="0.2">
      <c r="F5605" s="11"/>
    </row>
    <row r="5606" spans="6:6" hidden="1" x14ac:dyDescent="0.2">
      <c r="F5606" s="11"/>
    </row>
    <row r="5607" spans="6:6" hidden="1" x14ac:dyDescent="0.2">
      <c r="F5607" s="11"/>
    </row>
    <row r="5608" spans="6:6" hidden="1" x14ac:dyDescent="0.2">
      <c r="F5608" s="11"/>
    </row>
    <row r="5609" spans="6:6" hidden="1" x14ac:dyDescent="0.2">
      <c r="F5609" s="11"/>
    </row>
    <row r="5610" spans="6:6" hidden="1" x14ac:dyDescent="0.2">
      <c r="F5610" s="11"/>
    </row>
    <row r="5611" spans="6:6" hidden="1" x14ac:dyDescent="0.2">
      <c r="F5611" s="11"/>
    </row>
    <row r="5612" spans="6:6" hidden="1" x14ac:dyDescent="0.2">
      <c r="F5612" s="11"/>
    </row>
    <row r="5613" spans="6:6" hidden="1" x14ac:dyDescent="0.2">
      <c r="F5613" s="11"/>
    </row>
    <row r="5614" spans="6:6" hidden="1" x14ac:dyDescent="0.2">
      <c r="F5614" s="11"/>
    </row>
    <row r="5615" spans="6:6" hidden="1" x14ac:dyDescent="0.2">
      <c r="F5615" s="11"/>
    </row>
    <row r="5616" spans="6:6" hidden="1" x14ac:dyDescent="0.2">
      <c r="F5616" s="11"/>
    </row>
    <row r="5617" spans="6:6" hidden="1" x14ac:dyDescent="0.2">
      <c r="F5617" s="11"/>
    </row>
    <row r="5618" spans="6:6" hidden="1" x14ac:dyDescent="0.2">
      <c r="F5618" s="11"/>
    </row>
    <row r="5619" spans="6:6" hidden="1" x14ac:dyDescent="0.2">
      <c r="F5619" s="11"/>
    </row>
    <row r="5620" spans="6:6" hidden="1" x14ac:dyDescent="0.2">
      <c r="F5620" s="11"/>
    </row>
    <row r="5621" spans="6:6" hidden="1" x14ac:dyDescent="0.2">
      <c r="F5621" s="11"/>
    </row>
    <row r="5622" spans="6:6" hidden="1" x14ac:dyDescent="0.2">
      <c r="F5622" s="11"/>
    </row>
    <row r="5623" spans="6:6" hidden="1" x14ac:dyDescent="0.2">
      <c r="F5623" s="11"/>
    </row>
    <row r="5624" spans="6:6" hidden="1" x14ac:dyDescent="0.2">
      <c r="F5624" s="11"/>
    </row>
    <row r="5625" spans="6:6" hidden="1" x14ac:dyDescent="0.2">
      <c r="F5625" s="11"/>
    </row>
    <row r="5626" spans="6:6" hidden="1" x14ac:dyDescent="0.2">
      <c r="F5626" s="11"/>
    </row>
    <row r="5627" spans="6:6" hidden="1" x14ac:dyDescent="0.2">
      <c r="F5627" s="11"/>
    </row>
    <row r="5628" spans="6:6" hidden="1" x14ac:dyDescent="0.2">
      <c r="F5628" s="11"/>
    </row>
    <row r="5629" spans="6:6" hidden="1" x14ac:dyDescent="0.2">
      <c r="F5629" s="11"/>
    </row>
    <row r="5630" spans="6:6" hidden="1" x14ac:dyDescent="0.2">
      <c r="F5630" s="11"/>
    </row>
    <row r="5631" spans="6:6" hidden="1" x14ac:dyDescent="0.2">
      <c r="F5631" s="11"/>
    </row>
    <row r="5632" spans="6:6" hidden="1" x14ac:dyDescent="0.2">
      <c r="F5632" s="11"/>
    </row>
    <row r="5633" spans="6:6" hidden="1" x14ac:dyDescent="0.2">
      <c r="F5633" s="11"/>
    </row>
    <row r="5634" spans="6:6" hidden="1" x14ac:dyDescent="0.2">
      <c r="F5634" s="11"/>
    </row>
    <row r="5635" spans="6:6" hidden="1" x14ac:dyDescent="0.2">
      <c r="F5635" s="11"/>
    </row>
    <row r="5636" spans="6:6" hidden="1" x14ac:dyDescent="0.2">
      <c r="F5636" s="11"/>
    </row>
    <row r="5637" spans="6:6" hidden="1" x14ac:dyDescent="0.2">
      <c r="F5637" s="11"/>
    </row>
    <row r="5638" spans="6:6" hidden="1" x14ac:dyDescent="0.2">
      <c r="F5638" s="11"/>
    </row>
    <row r="5639" spans="6:6" hidden="1" x14ac:dyDescent="0.2">
      <c r="F5639" s="11"/>
    </row>
    <row r="5640" spans="6:6" hidden="1" x14ac:dyDescent="0.2">
      <c r="F5640" s="11"/>
    </row>
    <row r="5641" spans="6:6" hidden="1" x14ac:dyDescent="0.2">
      <c r="F5641" s="11"/>
    </row>
    <row r="5642" spans="6:6" hidden="1" x14ac:dyDescent="0.2">
      <c r="F5642" s="11"/>
    </row>
    <row r="5643" spans="6:6" hidden="1" x14ac:dyDescent="0.2">
      <c r="F5643" s="11"/>
    </row>
    <row r="5644" spans="6:6" hidden="1" x14ac:dyDescent="0.2">
      <c r="F5644" s="11"/>
    </row>
    <row r="5645" spans="6:6" hidden="1" x14ac:dyDescent="0.2">
      <c r="F5645" s="11"/>
    </row>
    <row r="5646" spans="6:6" hidden="1" x14ac:dyDescent="0.2">
      <c r="F5646" s="11"/>
    </row>
    <row r="5647" spans="6:6" hidden="1" x14ac:dyDescent="0.2">
      <c r="F5647" s="11"/>
    </row>
    <row r="5648" spans="6:6" hidden="1" x14ac:dyDescent="0.2">
      <c r="F5648" s="11"/>
    </row>
    <row r="5649" spans="6:6" hidden="1" x14ac:dyDescent="0.2">
      <c r="F5649" s="11"/>
    </row>
    <row r="5650" spans="6:6" hidden="1" x14ac:dyDescent="0.2">
      <c r="F5650" s="11"/>
    </row>
    <row r="5651" spans="6:6" hidden="1" x14ac:dyDescent="0.2">
      <c r="F5651" s="11"/>
    </row>
    <row r="5652" spans="6:6" hidden="1" x14ac:dyDescent="0.2">
      <c r="F5652" s="11"/>
    </row>
    <row r="5653" spans="6:6" hidden="1" x14ac:dyDescent="0.2">
      <c r="F5653" s="11"/>
    </row>
    <row r="5654" spans="6:6" hidden="1" x14ac:dyDescent="0.2">
      <c r="F5654" s="11"/>
    </row>
    <row r="5655" spans="6:6" hidden="1" x14ac:dyDescent="0.2">
      <c r="F5655" s="11"/>
    </row>
    <row r="5656" spans="6:6" hidden="1" x14ac:dyDescent="0.2">
      <c r="F5656" s="11"/>
    </row>
    <row r="5657" spans="6:6" hidden="1" x14ac:dyDescent="0.2">
      <c r="F5657" s="11"/>
    </row>
    <row r="5658" spans="6:6" hidden="1" x14ac:dyDescent="0.2">
      <c r="F5658" s="11"/>
    </row>
    <row r="5659" spans="6:6" hidden="1" x14ac:dyDescent="0.2">
      <c r="F5659" s="11"/>
    </row>
    <row r="5660" spans="6:6" hidden="1" x14ac:dyDescent="0.2">
      <c r="F5660" s="11"/>
    </row>
    <row r="5661" spans="6:6" hidden="1" x14ac:dyDescent="0.2">
      <c r="F5661" s="11"/>
    </row>
    <row r="5662" spans="6:6" hidden="1" x14ac:dyDescent="0.2">
      <c r="F5662" s="11"/>
    </row>
    <row r="5663" spans="6:6" hidden="1" x14ac:dyDescent="0.2">
      <c r="F5663" s="11"/>
    </row>
    <row r="5664" spans="6:6" hidden="1" x14ac:dyDescent="0.2">
      <c r="F5664" s="11"/>
    </row>
    <row r="5665" spans="6:6" hidden="1" x14ac:dyDescent="0.2">
      <c r="F5665" s="11"/>
    </row>
    <row r="5666" spans="6:6" hidden="1" x14ac:dyDescent="0.2">
      <c r="F5666" s="11"/>
    </row>
    <row r="5667" spans="6:6" hidden="1" x14ac:dyDescent="0.2">
      <c r="F5667" s="11"/>
    </row>
    <row r="5668" spans="6:6" hidden="1" x14ac:dyDescent="0.2">
      <c r="F5668" s="11"/>
    </row>
    <row r="5669" spans="6:6" hidden="1" x14ac:dyDescent="0.2">
      <c r="F5669" s="11"/>
    </row>
    <row r="5670" spans="6:6" hidden="1" x14ac:dyDescent="0.2">
      <c r="F5670" s="11"/>
    </row>
    <row r="5671" spans="6:6" hidden="1" x14ac:dyDescent="0.2">
      <c r="F5671" s="11"/>
    </row>
    <row r="5672" spans="6:6" hidden="1" x14ac:dyDescent="0.2">
      <c r="F5672" s="11"/>
    </row>
    <row r="5673" spans="6:6" hidden="1" x14ac:dyDescent="0.2">
      <c r="F5673" s="11"/>
    </row>
    <row r="5674" spans="6:6" hidden="1" x14ac:dyDescent="0.2">
      <c r="F5674" s="11"/>
    </row>
    <row r="5675" spans="6:6" hidden="1" x14ac:dyDescent="0.2">
      <c r="F5675" s="11"/>
    </row>
    <row r="5676" spans="6:6" hidden="1" x14ac:dyDescent="0.2">
      <c r="F5676" s="11"/>
    </row>
    <row r="5677" spans="6:6" hidden="1" x14ac:dyDescent="0.2">
      <c r="F5677" s="11"/>
    </row>
    <row r="5678" spans="6:6" hidden="1" x14ac:dyDescent="0.2">
      <c r="F5678" s="11"/>
    </row>
    <row r="5679" spans="6:6" hidden="1" x14ac:dyDescent="0.2">
      <c r="F5679" s="11"/>
    </row>
    <row r="5680" spans="6:6" hidden="1" x14ac:dyDescent="0.2">
      <c r="F5680" s="11"/>
    </row>
    <row r="5681" spans="6:6" hidden="1" x14ac:dyDescent="0.2">
      <c r="F5681" s="11"/>
    </row>
    <row r="5682" spans="6:6" hidden="1" x14ac:dyDescent="0.2">
      <c r="F5682" s="11"/>
    </row>
    <row r="5683" spans="6:6" hidden="1" x14ac:dyDescent="0.2">
      <c r="F5683" s="11"/>
    </row>
    <row r="5684" spans="6:6" hidden="1" x14ac:dyDescent="0.2">
      <c r="F5684" s="11"/>
    </row>
    <row r="5685" spans="6:6" hidden="1" x14ac:dyDescent="0.2">
      <c r="F5685" s="11"/>
    </row>
    <row r="5686" spans="6:6" hidden="1" x14ac:dyDescent="0.2">
      <c r="F5686" s="11"/>
    </row>
    <row r="5687" spans="6:6" hidden="1" x14ac:dyDescent="0.2">
      <c r="F5687" s="11"/>
    </row>
    <row r="5688" spans="6:6" hidden="1" x14ac:dyDescent="0.2">
      <c r="F5688" s="11"/>
    </row>
    <row r="5689" spans="6:6" hidden="1" x14ac:dyDescent="0.2">
      <c r="F5689" s="11"/>
    </row>
    <row r="5690" spans="6:6" hidden="1" x14ac:dyDescent="0.2">
      <c r="F5690" s="11"/>
    </row>
    <row r="5691" spans="6:6" hidden="1" x14ac:dyDescent="0.2">
      <c r="F5691" s="11"/>
    </row>
    <row r="5692" spans="6:6" hidden="1" x14ac:dyDescent="0.2">
      <c r="F5692" s="11"/>
    </row>
    <row r="5693" spans="6:6" hidden="1" x14ac:dyDescent="0.2">
      <c r="F5693" s="11"/>
    </row>
    <row r="5694" spans="6:6" hidden="1" x14ac:dyDescent="0.2">
      <c r="F5694" s="11"/>
    </row>
    <row r="5695" spans="6:6" hidden="1" x14ac:dyDescent="0.2">
      <c r="F5695" s="11"/>
    </row>
    <row r="5696" spans="6:6" hidden="1" x14ac:dyDescent="0.2">
      <c r="F5696" s="11"/>
    </row>
    <row r="5697" spans="6:6" hidden="1" x14ac:dyDescent="0.2">
      <c r="F5697" s="11"/>
    </row>
    <row r="5698" spans="6:6" hidden="1" x14ac:dyDescent="0.2">
      <c r="F5698" s="11"/>
    </row>
    <row r="5699" spans="6:6" hidden="1" x14ac:dyDescent="0.2">
      <c r="F5699" s="11"/>
    </row>
    <row r="5700" spans="6:6" hidden="1" x14ac:dyDescent="0.2">
      <c r="F5700" s="11"/>
    </row>
    <row r="5701" spans="6:6" hidden="1" x14ac:dyDescent="0.2">
      <c r="F5701" s="11"/>
    </row>
    <row r="5702" spans="6:6" hidden="1" x14ac:dyDescent="0.2">
      <c r="F5702" s="11"/>
    </row>
    <row r="5703" spans="6:6" hidden="1" x14ac:dyDescent="0.2">
      <c r="F5703" s="11"/>
    </row>
    <row r="5704" spans="6:6" hidden="1" x14ac:dyDescent="0.2">
      <c r="F5704" s="11"/>
    </row>
    <row r="5705" spans="6:6" hidden="1" x14ac:dyDescent="0.2">
      <c r="F5705" s="11"/>
    </row>
    <row r="5706" spans="6:6" hidden="1" x14ac:dyDescent="0.2">
      <c r="F5706" s="11"/>
    </row>
    <row r="5707" spans="6:6" hidden="1" x14ac:dyDescent="0.2">
      <c r="F5707" s="11"/>
    </row>
    <row r="5708" spans="6:6" hidden="1" x14ac:dyDescent="0.2">
      <c r="F5708" s="11"/>
    </row>
    <row r="5709" spans="6:6" hidden="1" x14ac:dyDescent="0.2">
      <c r="F5709" s="11"/>
    </row>
    <row r="5710" spans="6:6" hidden="1" x14ac:dyDescent="0.2">
      <c r="F5710" s="11"/>
    </row>
    <row r="5711" spans="6:6" hidden="1" x14ac:dyDescent="0.2">
      <c r="F5711" s="11"/>
    </row>
    <row r="5712" spans="6:6" hidden="1" x14ac:dyDescent="0.2">
      <c r="F5712" s="11"/>
    </row>
    <row r="5713" spans="6:6" hidden="1" x14ac:dyDescent="0.2">
      <c r="F5713" s="11"/>
    </row>
    <row r="5714" spans="6:6" hidden="1" x14ac:dyDescent="0.2">
      <c r="F5714" s="11"/>
    </row>
    <row r="5715" spans="6:6" hidden="1" x14ac:dyDescent="0.2">
      <c r="F5715" s="11"/>
    </row>
    <row r="5716" spans="6:6" hidden="1" x14ac:dyDescent="0.2">
      <c r="F5716" s="11"/>
    </row>
    <row r="5717" spans="6:6" hidden="1" x14ac:dyDescent="0.2">
      <c r="F5717" s="11"/>
    </row>
    <row r="5718" spans="6:6" hidden="1" x14ac:dyDescent="0.2">
      <c r="F5718" s="11"/>
    </row>
    <row r="5719" spans="6:6" hidden="1" x14ac:dyDescent="0.2">
      <c r="F5719" s="11"/>
    </row>
    <row r="5720" spans="6:6" hidden="1" x14ac:dyDescent="0.2">
      <c r="F5720" s="11"/>
    </row>
    <row r="5721" spans="6:6" hidden="1" x14ac:dyDescent="0.2">
      <c r="F5721" s="11"/>
    </row>
    <row r="5722" spans="6:6" hidden="1" x14ac:dyDescent="0.2">
      <c r="F5722" s="11"/>
    </row>
    <row r="5723" spans="6:6" hidden="1" x14ac:dyDescent="0.2">
      <c r="F5723" s="11"/>
    </row>
    <row r="5724" spans="6:6" hidden="1" x14ac:dyDescent="0.2">
      <c r="F5724" s="11"/>
    </row>
    <row r="5725" spans="6:6" hidden="1" x14ac:dyDescent="0.2">
      <c r="F5725" s="11"/>
    </row>
    <row r="5726" spans="6:6" hidden="1" x14ac:dyDescent="0.2">
      <c r="F5726" s="11"/>
    </row>
    <row r="5727" spans="6:6" hidden="1" x14ac:dyDescent="0.2">
      <c r="F5727" s="11"/>
    </row>
    <row r="5728" spans="6:6" hidden="1" x14ac:dyDescent="0.2">
      <c r="F5728" s="11"/>
    </row>
    <row r="5729" spans="6:6" hidden="1" x14ac:dyDescent="0.2">
      <c r="F5729" s="11"/>
    </row>
    <row r="5730" spans="6:6" hidden="1" x14ac:dyDescent="0.2">
      <c r="F5730" s="11"/>
    </row>
    <row r="5731" spans="6:6" hidden="1" x14ac:dyDescent="0.2">
      <c r="F5731" s="11"/>
    </row>
    <row r="5732" spans="6:6" hidden="1" x14ac:dyDescent="0.2">
      <c r="F5732" s="11"/>
    </row>
    <row r="5733" spans="6:6" hidden="1" x14ac:dyDescent="0.2">
      <c r="F5733" s="11"/>
    </row>
    <row r="5734" spans="6:6" hidden="1" x14ac:dyDescent="0.2">
      <c r="F5734" s="11"/>
    </row>
    <row r="5735" spans="6:6" hidden="1" x14ac:dyDescent="0.2">
      <c r="F5735" s="11"/>
    </row>
    <row r="5736" spans="6:6" hidden="1" x14ac:dyDescent="0.2">
      <c r="F5736" s="11"/>
    </row>
    <row r="5737" spans="6:6" hidden="1" x14ac:dyDescent="0.2">
      <c r="F5737" s="11"/>
    </row>
    <row r="5738" spans="6:6" hidden="1" x14ac:dyDescent="0.2">
      <c r="F5738" s="11"/>
    </row>
    <row r="5739" spans="6:6" hidden="1" x14ac:dyDescent="0.2">
      <c r="F5739" s="11"/>
    </row>
    <row r="5740" spans="6:6" hidden="1" x14ac:dyDescent="0.2">
      <c r="F5740" s="11"/>
    </row>
    <row r="5741" spans="6:6" hidden="1" x14ac:dyDescent="0.2">
      <c r="F5741" s="11"/>
    </row>
    <row r="5742" spans="6:6" hidden="1" x14ac:dyDescent="0.2">
      <c r="F5742" s="11"/>
    </row>
    <row r="5743" spans="6:6" hidden="1" x14ac:dyDescent="0.2">
      <c r="F5743" s="11"/>
    </row>
    <row r="5744" spans="6:6" hidden="1" x14ac:dyDescent="0.2">
      <c r="F5744" s="11"/>
    </row>
    <row r="5745" spans="6:6" hidden="1" x14ac:dyDescent="0.2">
      <c r="F5745" s="11"/>
    </row>
    <row r="5746" spans="6:6" hidden="1" x14ac:dyDescent="0.2">
      <c r="F5746" s="11"/>
    </row>
    <row r="5747" spans="6:6" hidden="1" x14ac:dyDescent="0.2">
      <c r="F5747" s="11"/>
    </row>
    <row r="5748" spans="6:6" hidden="1" x14ac:dyDescent="0.2">
      <c r="F5748" s="11"/>
    </row>
    <row r="5749" spans="6:6" hidden="1" x14ac:dyDescent="0.2">
      <c r="F5749" s="11"/>
    </row>
    <row r="5750" spans="6:6" hidden="1" x14ac:dyDescent="0.2">
      <c r="F5750" s="11"/>
    </row>
    <row r="5751" spans="6:6" hidden="1" x14ac:dyDescent="0.2">
      <c r="F5751" s="11"/>
    </row>
    <row r="5752" spans="6:6" hidden="1" x14ac:dyDescent="0.2">
      <c r="F5752" s="11"/>
    </row>
    <row r="5753" spans="6:6" hidden="1" x14ac:dyDescent="0.2">
      <c r="F5753" s="11"/>
    </row>
    <row r="5754" spans="6:6" hidden="1" x14ac:dyDescent="0.2">
      <c r="F5754" s="11"/>
    </row>
    <row r="5755" spans="6:6" hidden="1" x14ac:dyDescent="0.2">
      <c r="F5755" s="11"/>
    </row>
    <row r="5756" spans="6:6" hidden="1" x14ac:dyDescent="0.2">
      <c r="F5756" s="11"/>
    </row>
    <row r="5757" spans="6:6" hidden="1" x14ac:dyDescent="0.2">
      <c r="F5757" s="11"/>
    </row>
    <row r="5758" spans="6:6" hidden="1" x14ac:dyDescent="0.2">
      <c r="F5758" s="11"/>
    </row>
    <row r="5759" spans="6:6" hidden="1" x14ac:dyDescent="0.2">
      <c r="F5759" s="11"/>
    </row>
    <row r="5760" spans="6:6" hidden="1" x14ac:dyDescent="0.2">
      <c r="F5760" s="11"/>
    </row>
    <row r="5761" spans="6:6" hidden="1" x14ac:dyDescent="0.2">
      <c r="F5761" s="11"/>
    </row>
    <row r="5762" spans="6:6" hidden="1" x14ac:dyDescent="0.2">
      <c r="F5762" s="11"/>
    </row>
    <row r="5763" spans="6:6" hidden="1" x14ac:dyDescent="0.2">
      <c r="F5763" s="11"/>
    </row>
    <row r="5764" spans="6:6" hidden="1" x14ac:dyDescent="0.2">
      <c r="F5764" s="11"/>
    </row>
    <row r="5765" spans="6:6" hidden="1" x14ac:dyDescent="0.2">
      <c r="F5765" s="11"/>
    </row>
    <row r="5766" spans="6:6" hidden="1" x14ac:dyDescent="0.2">
      <c r="F5766" s="11"/>
    </row>
    <row r="5767" spans="6:6" hidden="1" x14ac:dyDescent="0.2">
      <c r="F5767" s="11"/>
    </row>
    <row r="5768" spans="6:6" hidden="1" x14ac:dyDescent="0.2">
      <c r="F5768" s="11"/>
    </row>
    <row r="5769" spans="6:6" hidden="1" x14ac:dyDescent="0.2">
      <c r="F5769" s="11"/>
    </row>
    <row r="5770" spans="6:6" hidden="1" x14ac:dyDescent="0.2">
      <c r="F5770" s="11"/>
    </row>
    <row r="5771" spans="6:6" hidden="1" x14ac:dyDescent="0.2">
      <c r="F5771" s="11"/>
    </row>
    <row r="5772" spans="6:6" hidden="1" x14ac:dyDescent="0.2">
      <c r="F5772" s="11"/>
    </row>
    <row r="5773" spans="6:6" hidden="1" x14ac:dyDescent="0.2">
      <c r="F5773" s="11"/>
    </row>
    <row r="5774" spans="6:6" hidden="1" x14ac:dyDescent="0.2">
      <c r="F5774" s="11"/>
    </row>
    <row r="5775" spans="6:6" hidden="1" x14ac:dyDescent="0.2">
      <c r="F5775" s="11"/>
    </row>
    <row r="5776" spans="6:6" hidden="1" x14ac:dyDescent="0.2">
      <c r="F5776" s="11"/>
    </row>
    <row r="5777" spans="6:6" hidden="1" x14ac:dyDescent="0.2">
      <c r="F5777" s="11"/>
    </row>
    <row r="5778" spans="6:6" hidden="1" x14ac:dyDescent="0.2">
      <c r="F5778" s="11"/>
    </row>
    <row r="5779" spans="6:6" hidden="1" x14ac:dyDescent="0.2">
      <c r="F5779" s="11"/>
    </row>
    <row r="5780" spans="6:6" hidden="1" x14ac:dyDescent="0.2">
      <c r="F5780" s="11"/>
    </row>
    <row r="5781" spans="6:6" hidden="1" x14ac:dyDescent="0.2">
      <c r="F5781" s="11"/>
    </row>
    <row r="5782" spans="6:6" hidden="1" x14ac:dyDescent="0.2">
      <c r="F5782" s="11"/>
    </row>
    <row r="5783" spans="6:6" hidden="1" x14ac:dyDescent="0.2">
      <c r="F5783" s="11"/>
    </row>
    <row r="5784" spans="6:6" hidden="1" x14ac:dyDescent="0.2">
      <c r="F5784" s="11"/>
    </row>
    <row r="5785" spans="6:6" hidden="1" x14ac:dyDescent="0.2">
      <c r="F5785" s="11"/>
    </row>
    <row r="5786" spans="6:6" hidden="1" x14ac:dyDescent="0.2">
      <c r="F5786" s="11"/>
    </row>
    <row r="5787" spans="6:6" hidden="1" x14ac:dyDescent="0.2">
      <c r="F5787" s="11"/>
    </row>
    <row r="5788" spans="6:6" hidden="1" x14ac:dyDescent="0.2">
      <c r="F5788" s="11"/>
    </row>
    <row r="5789" spans="6:6" hidden="1" x14ac:dyDescent="0.2">
      <c r="F5789" s="11"/>
    </row>
    <row r="5790" spans="6:6" hidden="1" x14ac:dyDescent="0.2">
      <c r="F5790" s="11"/>
    </row>
    <row r="5791" spans="6:6" hidden="1" x14ac:dyDescent="0.2">
      <c r="F5791" s="11"/>
    </row>
    <row r="5792" spans="6:6" hidden="1" x14ac:dyDescent="0.2">
      <c r="F5792" s="11"/>
    </row>
    <row r="5793" spans="6:6" hidden="1" x14ac:dyDescent="0.2">
      <c r="F5793" s="11"/>
    </row>
    <row r="5794" spans="6:6" hidden="1" x14ac:dyDescent="0.2">
      <c r="F5794" s="11"/>
    </row>
    <row r="5795" spans="6:6" hidden="1" x14ac:dyDescent="0.2">
      <c r="F5795" s="11"/>
    </row>
    <row r="5796" spans="6:6" hidden="1" x14ac:dyDescent="0.2">
      <c r="F5796" s="11"/>
    </row>
    <row r="5797" spans="6:6" hidden="1" x14ac:dyDescent="0.2">
      <c r="F5797" s="11"/>
    </row>
    <row r="5798" spans="6:6" hidden="1" x14ac:dyDescent="0.2">
      <c r="F5798" s="11"/>
    </row>
    <row r="5799" spans="6:6" hidden="1" x14ac:dyDescent="0.2">
      <c r="F5799" s="11"/>
    </row>
    <row r="5800" spans="6:6" hidden="1" x14ac:dyDescent="0.2">
      <c r="F5800" s="11"/>
    </row>
    <row r="5801" spans="6:6" hidden="1" x14ac:dyDescent="0.2">
      <c r="F5801" s="11"/>
    </row>
    <row r="5802" spans="6:6" hidden="1" x14ac:dyDescent="0.2">
      <c r="F5802" s="11"/>
    </row>
    <row r="5803" spans="6:6" hidden="1" x14ac:dyDescent="0.2">
      <c r="F5803" s="11"/>
    </row>
    <row r="5804" spans="6:6" hidden="1" x14ac:dyDescent="0.2">
      <c r="F5804" s="11"/>
    </row>
    <row r="5805" spans="6:6" hidden="1" x14ac:dyDescent="0.2">
      <c r="F5805" s="11"/>
    </row>
    <row r="5806" spans="6:6" hidden="1" x14ac:dyDescent="0.2">
      <c r="F5806" s="11"/>
    </row>
    <row r="5807" spans="6:6" hidden="1" x14ac:dyDescent="0.2">
      <c r="F5807" s="11"/>
    </row>
    <row r="5808" spans="6:6" hidden="1" x14ac:dyDescent="0.2">
      <c r="F5808" s="11"/>
    </row>
    <row r="5809" spans="6:6" hidden="1" x14ac:dyDescent="0.2">
      <c r="F5809" s="11"/>
    </row>
    <row r="5810" spans="6:6" hidden="1" x14ac:dyDescent="0.2">
      <c r="F5810" s="11"/>
    </row>
    <row r="5811" spans="6:6" hidden="1" x14ac:dyDescent="0.2">
      <c r="F5811" s="11"/>
    </row>
    <row r="5812" spans="6:6" hidden="1" x14ac:dyDescent="0.2">
      <c r="F5812" s="11"/>
    </row>
    <row r="5813" spans="6:6" hidden="1" x14ac:dyDescent="0.2">
      <c r="F5813" s="11"/>
    </row>
    <row r="5814" spans="6:6" hidden="1" x14ac:dyDescent="0.2">
      <c r="F5814" s="11"/>
    </row>
    <row r="5815" spans="6:6" hidden="1" x14ac:dyDescent="0.2">
      <c r="F5815" s="11"/>
    </row>
    <row r="5816" spans="6:6" hidden="1" x14ac:dyDescent="0.2">
      <c r="F5816" s="11"/>
    </row>
    <row r="5817" spans="6:6" hidden="1" x14ac:dyDescent="0.2">
      <c r="F5817" s="11"/>
    </row>
    <row r="5818" spans="6:6" hidden="1" x14ac:dyDescent="0.2">
      <c r="F5818" s="11"/>
    </row>
    <row r="5819" spans="6:6" hidden="1" x14ac:dyDescent="0.2">
      <c r="F5819" s="11"/>
    </row>
    <row r="5820" spans="6:6" hidden="1" x14ac:dyDescent="0.2">
      <c r="F5820" s="11"/>
    </row>
    <row r="5821" spans="6:6" hidden="1" x14ac:dyDescent="0.2">
      <c r="F5821" s="11"/>
    </row>
    <row r="5822" spans="6:6" hidden="1" x14ac:dyDescent="0.2">
      <c r="F5822" s="11"/>
    </row>
    <row r="5823" spans="6:6" hidden="1" x14ac:dyDescent="0.2">
      <c r="F5823" s="11"/>
    </row>
    <row r="5824" spans="6:6" hidden="1" x14ac:dyDescent="0.2">
      <c r="F5824" s="11"/>
    </row>
    <row r="5825" spans="6:6" hidden="1" x14ac:dyDescent="0.2">
      <c r="F5825" s="11"/>
    </row>
    <row r="5826" spans="6:6" hidden="1" x14ac:dyDescent="0.2">
      <c r="F5826" s="11"/>
    </row>
    <row r="5827" spans="6:6" hidden="1" x14ac:dyDescent="0.2">
      <c r="F5827" s="11"/>
    </row>
    <row r="5828" spans="6:6" hidden="1" x14ac:dyDescent="0.2">
      <c r="F5828" s="11"/>
    </row>
    <row r="5829" spans="6:6" hidden="1" x14ac:dyDescent="0.2">
      <c r="F5829" s="11"/>
    </row>
    <row r="5830" spans="6:6" hidden="1" x14ac:dyDescent="0.2">
      <c r="F5830" s="11"/>
    </row>
    <row r="5831" spans="6:6" hidden="1" x14ac:dyDescent="0.2">
      <c r="F5831" s="11"/>
    </row>
    <row r="5832" spans="6:6" hidden="1" x14ac:dyDescent="0.2">
      <c r="F5832" s="11"/>
    </row>
    <row r="5833" spans="6:6" hidden="1" x14ac:dyDescent="0.2">
      <c r="F5833" s="11"/>
    </row>
    <row r="5834" spans="6:6" hidden="1" x14ac:dyDescent="0.2">
      <c r="F5834" s="11"/>
    </row>
    <row r="5835" spans="6:6" hidden="1" x14ac:dyDescent="0.2">
      <c r="F5835" s="11"/>
    </row>
    <row r="5836" spans="6:6" hidden="1" x14ac:dyDescent="0.2">
      <c r="F5836" s="11"/>
    </row>
    <row r="5837" spans="6:6" hidden="1" x14ac:dyDescent="0.2">
      <c r="F5837" s="11"/>
    </row>
    <row r="5838" spans="6:6" hidden="1" x14ac:dyDescent="0.2">
      <c r="F5838" s="11"/>
    </row>
    <row r="5839" spans="6:6" hidden="1" x14ac:dyDescent="0.2">
      <c r="F5839" s="11"/>
    </row>
    <row r="5840" spans="6:6" hidden="1" x14ac:dyDescent="0.2">
      <c r="F5840" s="11"/>
    </row>
    <row r="5841" spans="6:6" hidden="1" x14ac:dyDescent="0.2">
      <c r="F5841" s="11"/>
    </row>
    <row r="5842" spans="6:6" hidden="1" x14ac:dyDescent="0.2">
      <c r="F5842" s="11"/>
    </row>
    <row r="5843" spans="6:6" hidden="1" x14ac:dyDescent="0.2">
      <c r="F5843" s="11"/>
    </row>
    <row r="5844" spans="6:6" hidden="1" x14ac:dyDescent="0.2">
      <c r="F5844" s="11"/>
    </row>
    <row r="5845" spans="6:6" hidden="1" x14ac:dyDescent="0.2">
      <c r="F5845" s="11"/>
    </row>
    <row r="5846" spans="6:6" hidden="1" x14ac:dyDescent="0.2">
      <c r="F5846" s="11"/>
    </row>
    <row r="5847" spans="6:6" hidden="1" x14ac:dyDescent="0.2">
      <c r="F5847" s="11"/>
    </row>
    <row r="5848" spans="6:6" hidden="1" x14ac:dyDescent="0.2">
      <c r="F5848" s="11"/>
    </row>
    <row r="5849" spans="6:6" hidden="1" x14ac:dyDescent="0.2">
      <c r="F5849" s="11"/>
    </row>
    <row r="5850" spans="6:6" hidden="1" x14ac:dyDescent="0.2">
      <c r="F5850" s="11"/>
    </row>
    <row r="5851" spans="6:6" hidden="1" x14ac:dyDescent="0.2">
      <c r="F5851" s="11"/>
    </row>
    <row r="5852" spans="6:6" hidden="1" x14ac:dyDescent="0.2">
      <c r="F5852" s="11"/>
    </row>
    <row r="5853" spans="6:6" hidden="1" x14ac:dyDescent="0.2">
      <c r="F5853" s="11"/>
    </row>
    <row r="5854" spans="6:6" hidden="1" x14ac:dyDescent="0.2">
      <c r="F5854" s="11"/>
    </row>
    <row r="5855" spans="6:6" hidden="1" x14ac:dyDescent="0.2">
      <c r="F5855" s="11"/>
    </row>
    <row r="5856" spans="6:6" hidden="1" x14ac:dyDescent="0.2">
      <c r="F5856" s="11"/>
    </row>
    <row r="5857" spans="6:6" hidden="1" x14ac:dyDescent="0.2">
      <c r="F5857" s="11"/>
    </row>
    <row r="5858" spans="6:6" hidden="1" x14ac:dyDescent="0.2">
      <c r="F5858" s="11"/>
    </row>
    <row r="5859" spans="6:6" hidden="1" x14ac:dyDescent="0.2">
      <c r="F5859" s="11"/>
    </row>
    <row r="5860" spans="6:6" hidden="1" x14ac:dyDescent="0.2">
      <c r="F5860" s="11"/>
    </row>
    <row r="5861" spans="6:6" hidden="1" x14ac:dyDescent="0.2">
      <c r="F5861" s="11"/>
    </row>
    <row r="5862" spans="6:6" hidden="1" x14ac:dyDescent="0.2">
      <c r="F5862" s="11"/>
    </row>
    <row r="5863" spans="6:6" hidden="1" x14ac:dyDescent="0.2">
      <c r="F5863" s="11"/>
    </row>
    <row r="5864" spans="6:6" hidden="1" x14ac:dyDescent="0.2">
      <c r="F5864" s="11"/>
    </row>
    <row r="5865" spans="6:6" hidden="1" x14ac:dyDescent="0.2">
      <c r="F5865" s="11"/>
    </row>
    <row r="5866" spans="6:6" hidden="1" x14ac:dyDescent="0.2">
      <c r="F5866" s="11"/>
    </row>
    <row r="5867" spans="6:6" hidden="1" x14ac:dyDescent="0.2">
      <c r="F5867" s="11"/>
    </row>
    <row r="5868" spans="6:6" hidden="1" x14ac:dyDescent="0.2">
      <c r="F5868" s="11"/>
    </row>
    <row r="5869" spans="6:6" hidden="1" x14ac:dyDescent="0.2">
      <c r="F5869" s="11"/>
    </row>
    <row r="5870" spans="6:6" hidden="1" x14ac:dyDescent="0.2">
      <c r="F5870" s="11"/>
    </row>
    <row r="5871" spans="6:6" hidden="1" x14ac:dyDescent="0.2">
      <c r="F5871" s="11"/>
    </row>
    <row r="5872" spans="6:6" hidden="1" x14ac:dyDescent="0.2">
      <c r="F5872" s="11"/>
    </row>
    <row r="5873" spans="6:6" hidden="1" x14ac:dyDescent="0.2">
      <c r="F5873" s="11"/>
    </row>
    <row r="5874" spans="6:6" hidden="1" x14ac:dyDescent="0.2">
      <c r="F5874" s="11"/>
    </row>
    <row r="5875" spans="6:6" hidden="1" x14ac:dyDescent="0.2">
      <c r="F5875" s="11"/>
    </row>
    <row r="5876" spans="6:6" hidden="1" x14ac:dyDescent="0.2">
      <c r="F5876" s="11"/>
    </row>
    <row r="5877" spans="6:6" hidden="1" x14ac:dyDescent="0.2">
      <c r="F5877" s="11"/>
    </row>
    <row r="5878" spans="6:6" hidden="1" x14ac:dyDescent="0.2">
      <c r="F5878" s="11"/>
    </row>
    <row r="5879" spans="6:6" hidden="1" x14ac:dyDescent="0.2">
      <c r="F5879" s="11"/>
    </row>
    <row r="5880" spans="6:6" hidden="1" x14ac:dyDescent="0.2">
      <c r="F5880" s="11"/>
    </row>
    <row r="5881" spans="6:6" hidden="1" x14ac:dyDescent="0.2">
      <c r="F5881" s="11"/>
    </row>
    <row r="5882" spans="6:6" hidden="1" x14ac:dyDescent="0.2">
      <c r="F5882" s="11"/>
    </row>
    <row r="5883" spans="6:6" hidden="1" x14ac:dyDescent="0.2">
      <c r="F5883" s="11"/>
    </row>
    <row r="5884" spans="6:6" hidden="1" x14ac:dyDescent="0.2">
      <c r="F5884" s="11"/>
    </row>
    <row r="5885" spans="6:6" hidden="1" x14ac:dyDescent="0.2">
      <c r="F5885" s="11"/>
    </row>
    <row r="5886" spans="6:6" hidden="1" x14ac:dyDescent="0.2">
      <c r="F5886" s="11"/>
    </row>
    <row r="5887" spans="6:6" hidden="1" x14ac:dyDescent="0.2">
      <c r="F5887" s="11"/>
    </row>
    <row r="5888" spans="6:6" hidden="1" x14ac:dyDescent="0.2">
      <c r="F5888" s="11"/>
    </row>
    <row r="5889" spans="6:6" hidden="1" x14ac:dyDescent="0.2">
      <c r="F5889" s="11"/>
    </row>
    <row r="5890" spans="6:6" hidden="1" x14ac:dyDescent="0.2">
      <c r="F5890" s="11"/>
    </row>
    <row r="5891" spans="6:6" hidden="1" x14ac:dyDescent="0.2">
      <c r="F5891" s="11"/>
    </row>
    <row r="5892" spans="6:6" hidden="1" x14ac:dyDescent="0.2">
      <c r="F5892" s="11"/>
    </row>
    <row r="5893" spans="6:6" hidden="1" x14ac:dyDescent="0.2">
      <c r="F5893" s="11"/>
    </row>
    <row r="5894" spans="6:6" hidden="1" x14ac:dyDescent="0.2">
      <c r="F5894" s="11"/>
    </row>
    <row r="5895" spans="6:6" hidden="1" x14ac:dyDescent="0.2">
      <c r="F5895" s="11"/>
    </row>
    <row r="5896" spans="6:6" hidden="1" x14ac:dyDescent="0.2">
      <c r="F5896" s="11"/>
    </row>
    <row r="5897" spans="6:6" hidden="1" x14ac:dyDescent="0.2">
      <c r="F5897" s="11"/>
    </row>
    <row r="5898" spans="6:6" hidden="1" x14ac:dyDescent="0.2">
      <c r="F5898" s="11"/>
    </row>
    <row r="5899" spans="6:6" hidden="1" x14ac:dyDescent="0.2">
      <c r="F5899" s="11"/>
    </row>
    <row r="5900" spans="6:6" hidden="1" x14ac:dyDescent="0.2">
      <c r="F5900" s="11"/>
    </row>
    <row r="5901" spans="6:6" hidden="1" x14ac:dyDescent="0.2">
      <c r="F5901" s="11"/>
    </row>
    <row r="5902" spans="6:6" hidden="1" x14ac:dyDescent="0.2">
      <c r="F5902" s="11"/>
    </row>
    <row r="5903" spans="6:6" hidden="1" x14ac:dyDescent="0.2">
      <c r="F5903" s="11"/>
    </row>
    <row r="5904" spans="6:6" hidden="1" x14ac:dyDescent="0.2">
      <c r="F5904" s="11"/>
    </row>
    <row r="5905" spans="6:6" hidden="1" x14ac:dyDescent="0.2">
      <c r="F5905" s="11"/>
    </row>
    <row r="5906" spans="6:6" hidden="1" x14ac:dyDescent="0.2">
      <c r="F5906" s="11"/>
    </row>
    <row r="5907" spans="6:6" hidden="1" x14ac:dyDescent="0.2">
      <c r="F5907" s="11"/>
    </row>
    <row r="5908" spans="6:6" hidden="1" x14ac:dyDescent="0.2">
      <c r="F5908" s="11"/>
    </row>
    <row r="5909" spans="6:6" hidden="1" x14ac:dyDescent="0.2">
      <c r="F5909" s="11"/>
    </row>
    <row r="5910" spans="6:6" hidden="1" x14ac:dyDescent="0.2">
      <c r="F5910" s="11"/>
    </row>
    <row r="5911" spans="6:6" hidden="1" x14ac:dyDescent="0.2">
      <c r="F5911" s="11"/>
    </row>
    <row r="5912" spans="6:6" hidden="1" x14ac:dyDescent="0.2">
      <c r="F5912" s="11"/>
    </row>
    <row r="5913" spans="6:6" hidden="1" x14ac:dyDescent="0.2">
      <c r="F5913" s="11"/>
    </row>
    <row r="5914" spans="6:6" hidden="1" x14ac:dyDescent="0.2">
      <c r="F5914" s="11"/>
    </row>
    <row r="5915" spans="6:6" hidden="1" x14ac:dyDescent="0.2">
      <c r="F5915" s="11"/>
    </row>
    <row r="5916" spans="6:6" hidden="1" x14ac:dyDescent="0.2">
      <c r="F5916" s="11"/>
    </row>
    <row r="5917" spans="6:6" hidden="1" x14ac:dyDescent="0.2">
      <c r="F5917" s="11"/>
    </row>
    <row r="5918" spans="6:6" hidden="1" x14ac:dyDescent="0.2">
      <c r="F5918" s="11"/>
    </row>
    <row r="5919" spans="6:6" hidden="1" x14ac:dyDescent="0.2">
      <c r="F5919" s="11"/>
    </row>
    <row r="5920" spans="6:6" hidden="1" x14ac:dyDescent="0.2">
      <c r="F5920" s="11"/>
    </row>
    <row r="5921" spans="6:6" hidden="1" x14ac:dyDescent="0.2">
      <c r="F5921" s="11"/>
    </row>
    <row r="5922" spans="6:6" hidden="1" x14ac:dyDescent="0.2">
      <c r="F5922" s="11"/>
    </row>
    <row r="5923" spans="6:6" hidden="1" x14ac:dyDescent="0.2">
      <c r="F5923" s="11"/>
    </row>
    <row r="5924" spans="6:6" hidden="1" x14ac:dyDescent="0.2">
      <c r="F5924" s="11"/>
    </row>
    <row r="5925" spans="6:6" hidden="1" x14ac:dyDescent="0.2">
      <c r="F5925" s="11"/>
    </row>
    <row r="5926" spans="6:6" hidden="1" x14ac:dyDescent="0.2">
      <c r="F5926" s="11"/>
    </row>
    <row r="5927" spans="6:6" hidden="1" x14ac:dyDescent="0.2">
      <c r="F5927" s="11"/>
    </row>
    <row r="5928" spans="6:6" hidden="1" x14ac:dyDescent="0.2">
      <c r="F5928" s="11"/>
    </row>
    <row r="5929" spans="6:6" hidden="1" x14ac:dyDescent="0.2">
      <c r="F5929" s="11"/>
    </row>
    <row r="5930" spans="6:6" hidden="1" x14ac:dyDescent="0.2">
      <c r="F5930" s="11"/>
    </row>
    <row r="5931" spans="6:6" hidden="1" x14ac:dyDescent="0.2">
      <c r="F5931" s="11"/>
    </row>
    <row r="5932" spans="6:6" hidden="1" x14ac:dyDescent="0.2">
      <c r="F5932" s="11"/>
    </row>
    <row r="5933" spans="6:6" hidden="1" x14ac:dyDescent="0.2">
      <c r="F5933" s="11"/>
    </row>
    <row r="5934" spans="6:6" hidden="1" x14ac:dyDescent="0.2">
      <c r="F5934" s="11"/>
    </row>
    <row r="5935" spans="6:6" hidden="1" x14ac:dyDescent="0.2">
      <c r="F5935" s="11"/>
    </row>
    <row r="5936" spans="6:6" hidden="1" x14ac:dyDescent="0.2">
      <c r="F5936" s="11"/>
    </row>
    <row r="5937" spans="6:6" hidden="1" x14ac:dyDescent="0.2">
      <c r="F5937" s="11"/>
    </row>
    <row r="5938" spans="6:6" hidden="1" x14ac:dyDescent="0.2">
      <c r="F5938" s="11"/>
    </row>
    <row r="5939" spans="6:6" hidden="1" x14ac:dyDescent="0.2">
      <c r="F5939" s="11"/>
    </row>
    <row r="5940" spans="6:6" hidden="1" x14ac:dyDescent="0.2">
      <c r="F5940" s="11"/>
    </row>
    <row r="5941" spans="6:6" hidden="1" x14ac:dyDescent="0.2">
      <c r="F5941" s="11"/>
    </row>
    <row r="5942" spans="6:6" hidden="1" x14ac:dyDescent="0.2">
      <c r="F5942" s="11"/>
    </row>
    <row r="5943" spans="6:6" hidden="1" x14ac:dyDescent="0.2">
      <c r="F5943" s="11"/>
    </row>
    <row r="5944" spans="6:6" hidden="1" x14ac:dyDescent="0.2">
      <c r="F5944" s="11"/>
    </row>
    <row r="5945" spans="6:6" hidden="1" x14ac:dyDescent="0.2">
      <c r="F5945" s="11"/>
    </row>
    <row r="5946" spans="6:6" hidden="1" x14ac:dyDescent="0.2">
      <c r="F5946" s="11"/>
    </row>
    <row r="5947" spans="6:6" hidden="1" x14ac:dyDescent="0.2">
      <c r="F5947" s="11"/>
    </row>
    <row r="5948" spans="6:6" hidden="1" x14ac:dyDescent="0.2">
      <c r="F5948" s="11"/>
    </row>
    <row r="5949" spans="6:6" hidden="1" x14ac:dyDescent="0.2">
      <c r="F5949" s="11"/>
    </row>
    <row r="5950" spans="6:6" hidden="1" x14ac:dyDescent="0.2">
      <c r="F5950" s="11"/>
    </row>
    <row r="5951" spans="6:6" hidden="1" x14ac:dyDescent="0.2">
      <c r="F5951" s="11"/>
    </row>
    <row r="5952" spans="6:6" hidden="1" x14ac:dyDescent="0.2">
      <c r="F5952" s="11"/>
    </row>
    <row r="5953" spans="6:6" hidden="1" x14ac:dyDescent="0.2">
      <c r="F5953" s="11"/>
    </row>
    <row r="5954" spans="6:6" hidden="1" x14ac:dyDescent="0.2">
      <c r="F5954" s="11"/>
    </row>
    <row r="5955" spans="6:6" hidden="1" x14ac:dyDescent="0.2">
      <c r="F5955" s="11"/>
    </row>
    <row r="5956" spans="6:6" hidden="1" x14ac:dyDescent="0.2">
      <c r="F5956" s="11"/>
    </row>
    <row r="5957" spans="6:6" hidden="1" x14ac:dyDescent="0.2">
      <c r="F5957" s="11"/>
    </row>
    <row r="5958" spans="6:6" hidden="1" x14ac:dyDescent="0.2">
      <c r="F5958" s="11"/>
    </row>
    <row r="5959" spans="6:6" hidden="1" x14ac:dyDescent="0.2">
      <c r="F5959" s="11"/>
    </row>
    <row r="5960" spans="6:6" hidden="1" x14ac:dyDescent="0.2">
      <c r="F5960" s="11"/>
    </row>
    <row r="5961" spans="6:6" hidden="1" x14ac:dyDescent="0.2">
      <c r="F5961" s="11"/>
    </row>
    <row r="5962" spans="6:6" hidden="1" x14ac:dyDescent="0.2">
      <c r="F5962" s="11"/>
    </row>
    <row r="5963" spans="6:6" hidden="1" x14ac:dyDescent="0.2">
      <c r="F5963" s="11"/>
    </row>
    <row r="5964" spans="6:6" hidden="1" x14ac:dyDescent="0.2">
      <c r="F5964" s="11"/>
    </row>
    <row r="5965" spans="6:6" hidden="1" x14ac:dyDescent="0.2">
      <c r="F5965" s="11"/>
    </row>
    <row r="5966" spans="6:6" hidden="1" x14ac:dyDescent="0.2">
      <c r="F5966" s="11"/>
    </row>
    <row r="5967" spans="6:6" hidden="1" x14ac:dyDescent="0.2">
      <c r="F5967" s="11"/>
    </row>
    <row r="5968" spans="6:6" hidden="1" x14ac:dyDescent="0.2">
      <c r="F5968" s="11"/>
    </row>
    <row r="5969" spans="6:6" hidden="1" x14ac:dyDescent="0.2">
      <c r="F5969" s="11"/>
    </row>
    <row r="5970" spans="6:6" hidden="1" x14ac:dyDescent="0.2">
      <c r="F5970" s="11"/>
    </row>
    <row r="5971" spans="6:6" hidden="1" x14ac:dyDescent="0.2">
      <c r="F5971" s="11"/>
    </row>
    <row r="5972" spans="6:6" hidden="1" x14ac:dyDescent="0.2">
      <c r="F5972" s="11"/>
    </row>
    <row r="5973" spans="6:6" hidden="1" x14ac:dyDescent="0.2">
      <c r="F5973" s="11"/>
    </row>
    <row r="5974" spans="6:6" hidden="1" x14ac:dyDescent="0.2">
      <c r="F5974" s="11"/>
    </row>
    <row r="5975" spans="6:6" hidden="1" x14ac:dyDescent="0.2">
      <c r="F5975" s="11"/>
    </row>
    <row r="5976" spans="6:6" hidden="1" x14ac:dyDescent="0.2">
      <c r="F5976" s="11"/>
    </row>
    <row r="5977" spans="6:6" hidden="1" x14ac:dyDescent="0.2">
      <c r="F5977" s="11"/>
    </row>
    <row r="5978" spans="6:6" hidden="1" x14ac:dyDescent="0.2">
      <c r="F5978" s="11"/>
    </row>
    <row r="5979" spans="6:6" hidden="1" x14ac:dyDescent="0.2">
      <c r="F5979" s="11"/>
    </row>
    <row r="5980" spans="6:6" hidden="1" x14ac:dyDescent="0.2">
      <c r="F5980" s="11"/>
    </row>
    <row r="5981" spans="6:6" hidden="1" x14ac:dyDescent="0.2">
      <c r="F5981" s="11"/>
    </row>
    <row r="5982" spans="6:6" hidden="1" x14ac:dyDescent="0.2">
      <c r="F5982" s="11"/>
    </row>
    <row r="5983" spans="6:6" hidden="1" x14ac:dyDescent="0.2">
      <c r="F5983" s="11"/>
    </row>
    <row r="5984" spans="6:6" hidden="1" x14ac:dyDescent="0.2">
      <c r="F5984" s="11"/>
    </row>
    <row r="5985" spans="6:6" hidden="1" x14ac:dyDescent="0.2">
      <c r="F5985" s="11"/>
    </row>
    <row r="5986" spans="6:6" hidden="1" x14ac:dyDescent="0.2">
      <c r="F5986" s="11"/>
    </row>
    <row r="5987" spans="6:6" hidden="1" x14ac:dyDescent="0.2">
      <c r="F5987" s="11"/>
    </row>
    <row r="5988" spans="6:6" hidden="1" x14ac:dyDescent="0.2">
      <c r="F5988" s="11"/>
    </row>
    <row r="5989" spans="6:6" hidden="1" x14ac:dyDescent="0.2">
      <c r="F5989" s="11"/>
    </row>
    <row r="5990" spans="6:6" hidden="1" x14ac:dyDescent="0.2">
      <c r="F5990" s="11"/>
    </row>
    <row r="5991" spans="6:6" hidden="1" x14ac:dyDescent="0.2">
      <c r="F5991" s="11"/>
    </row>
    <row r="5992" spans="6:6" hidden="1" x14ac:dyDescent="0.2">
      <c r="F5992" s="11"/>
    </row>
    <row r="5993" spans="6:6" hidden="1" x14ac:dyDescent="0.2">
      <c r="F5993" s="11"/>
    </row>
    <row r="5994" spans="6:6" hidden="1" x14ac:dyDescent="0.2">
      <c r="F5994" s="11"/>
    </row>
    <row r="5995" spans="6:6" hidden="1" x14ac:dyDescent="0.2">
      <c r="F5995" s="11"/>
    </row>
    <row r="5996" spans="6:6" hidden="1" x14ac:dyDescent="0.2">
      <c r="F5996" s="11"/>
    </row>
    <row r="5997" spans="6:6" hidden="1" x14ac:dyDescent="0.2">
      <c r="F5997" s="11"/>
    </row>
    <row r="5998" spans="6:6" hidden="1" x14ac:dyDescent="0.2">
      <c r="F5998" s="11"/>
    </row>
    <row r="5999" spans="6:6" hidden="1" x14ac:dyDescent="0.2">
      <c r="F5999" s="11"/>
    </row>
    <row r="6000" spans="6:6" hidden="1" x14ac:dyDescent="0.2">
      <c r="F6000" s="11"/>
    </row>
    <row r="6001" spans="6:6" hidden="1" x14ac:dyDescent="0.2">
      <c r="F6001" s="11"/>
    </row>
    <row r="6002" spans="6:6" hidden="1" x14ac:dyDescent="0.2">
      <c r="F6002" s="11"/>
    </row>
    <row r="6003" spans="6:6" hidden="1" x14ac:dyDescent="0.2">
      <c r="F6003" s="11"/>
    </row>
    <row r="6004" spans="6:6" hidden="1" x14ac:dyDescent="0.2">
      <c r="F6004" s="11"/>
    </row>
    <row r="6005" spans="6:6" hidden="1" x14ac:dyDescent="0.2">
      <c r="F6005" s="11"/>
    </row>
    <row r="6006" spans="6:6" hidden="1" x14ac:dyDescent="0.2">
      <c r="F6006" s="11"/>
    </row>
    <row r="6007" spans="6:6" hidden="1" x14ac:dyDescent="0.2">
      <c r="F6007" s="11"/>
    </row>
    <row r="6008" spans="6:6" hidden="1" x14ac:dyDescent="0.2">
      <c r="F6008" s="11"/>
    </row>
    <row r="6009" spans="6:6" hidden="1" x14ac:dyDescent="0.2">
      <c r="F6009" s="11"/>
    </row>
    <row r="6010" spans="6:6" hidden="1" x14ac:dyDescent="0.2">
      <c r="F6010" s="11"/>
    </row>
    <row r="6011" spans="6:6" hidden="1" x14ac:dyDescent="0.2">
      <c r="F6011" s="11"/>
    </row>
    <row r="6012" spans="6:6" hidden="1" x14ac:dyDescent="0.2">
      <c r="F6012" s="11"/>
    </row>
    <row r="6013" spans="6:6" hidden="1" x14ac:dyDescent="0.2">
      <c r="F6013" s="11"/>
    </row>
    <row r="6014" spans="6:6" hidden="1" x14ac:dyDescent="0.2">
      <c r="F6014" s="11"/>
    </row>
    <row r="6015" spans="6:6" hidden="1" x14ac:dyDescent="0.2">
      <c r="F6015" s="11"/>
    </row>
    <row r="6016" spans="6:6" hidden="1" x14ac:dyDescent="0.2">
      <c r="F6016" s="11"/>
    </row>
    <row r="6017" spans="6:6" hidden="1" x14ac:dyDescent="0.2">
      <c r="F6017" s="11"/>
    </row>
    <row r="6018" spans="6:6" hidden="1" x14ac:dyDescent="0.2">
      <c r="F6018" s="11"/>
    </row>
    <row r="6019" spans="6:6" hidden="1" x14ac:dyDescent="0.2">
      <c r="F6019" s="11"/>
    </row>
    <row r="6020" spans="6:6" hidden="1" x14ac:dyDescent="0.2">
      <c r="F6020" s="11"/>
    </row>
    <row r="6021" spans="6:6" hidden="1" x14ac:dyDescent="0.2">
      <c r="F6021" s="11"/>
    </row>
    <row r="6022" spans="6:6" hidden="1" x14ac:dyDescent="0.2">
      <c r="F6022" s="11"/>
    </row>
    <row r="6023" spans="6:6" hidden="1" x14ac:dyDescent="0.2">
      <c r="F6023" s="11"/>
    </row>
    <row r="6024" spans="6:6" hidden="1" x14ac:dyDescent="0.2">
      <c r="F6024" s="11"/>
    </row>
    <row r="6025" spans="6:6" hidden="1" x14ac:dyDescent="0.2">
      <c r="F6025" s="11"/>
    </row>
    <row r="6026" spans="6:6" hidden="1" x14ac:dyDescent="0.2">
      <c r="F6026" s="11"/>
    </row>
    <row r="6027" spans="6:6" hidden="1" x14ac:dyDescent="0.2">
      <c r="F6027" s="11"/>
    </row>
    <row r="6028" spans="6:6" hidden="1" x14ac:dyDescent="0.2">
      <c r="F6028" s="11"/>
    </row>
    <row r="6029" spans="6:6" hidden="1" x14ac:dyDescent="0.2">
      <c r="F6029" s="11"/>
    </row>
    <row r="6030" spans="6:6" hidden="1" x14ac:dyDescent="0.2">
      <c r="F6030" s="11"/>
    </row>
    <row r="6031" spans="6:6" hidden="1" x14ac:dyDescent="0.2">
      <c r="F6031" s="11"/>
    </row>
    <row r="6032" spans="6:6" hidden="1" x14ac:dyDescent="0.2">
      <c r="F6032" s="11"/>
    </row>
    <row r="6033" spans="6:6" hidden="1" x14ac:dyDescent="0.2">
      <c r="F6033" s="11"/>
    </row>
    <row r="6034" spans="6:6" hidden="1" x14ac:dyDescent="0.2">
      <c r="F6034" s="11"/>
    </row>
    <row r="6035" spans="6:6" hidden="1" x14ac:dyDescent="0.2">
      <c r="F6035" s="11"/>
    </row>
    <row r="6036" spans="6:6" hidden="1" x14ac:dyDescent="0.2">
      <c r="F6036" s="11"/>
    </row>
    <row r="6037" spans="6:6" hidden="1" x14ac:dyDescent="0.2">
      <c r="F6037" s="11"/>
    </row>
    <row r="6038" spans="6:6" hidden="1" x14ac:dyDescent="0.2">
      <c r="F6038" s="11"/>
    </row>
    <row r="6039" spans="6:6" hidden="1" x14ac:dyDescent="0.2">
      <c r="F6039" s="11"/>
    </row>
    <row r="6040" spans="6:6" hidden="1" x14ac:dyDescent="0.2">
      <c r="F6040" s="11"/>
    </row>
    <row r="6041" spans="6:6" hidden="1" x14ac:dyDescent="0.2">
      <c r="F6041" s="11"/>
    </row>
    <row r="6042" spans="6:6" hidden="1" x14ac:dyDescent="0.2">
      <c r="F6042" s="11"/>
    </row>
    <row r="6043" spans="6:6" hidden="1" x14ac:dyDescent="0.2">
      <c r="F6043" s="11"/>
    </row>
    <row r="6044" spans="6:6" hidden="1" x14ac:dyDescent="0.2">
      <c r="F6044" s="11"/>
    </row>
    <row r="6045" spans="6:6" hidden="1" x14ac:dyDescent="0.2">
      <c r="F6045" s="11"/>
    </row>
    <row r="6046" spans="6:6" hidden="1" x14ac:dyDescent="0.2">
      <c r="F6046" s="11"/>
    </row>
    <row r="6047" spans="6:6" hidden="1" x14ac:dyDescent="0.2">
      <c r="F6047" s="11"/>
    </row>
    <row r="6048" spans="6:6" hidden="1" x14ac:dyDescent="0.2">
      <c r="F6048" s="11"/>
    </row>
    <row r="6049" spans="6:6" hidden="1" x14ac:dyDescent="0.2">
      <c r="F6049" s="11"/>
    </row>
    <row r="6050" spans="6:6" hidden="1" x14ac:dyDescent="0.2">
      <c r="F6050" s="11"/>
    </row>
    <row r="6051" spans="6:6" hidden="1" x14ac:dyDescent="0.2">
      <c r="F6051" s="11"/>
    </row>
    <row r="6052" spans="6:6" hidden="1" x14ac:dyDescent="0.2">
      <c r="F6052" s="11"/>
    </row>
    <row r="6053" spans="6:6" hidden="1" x14ac:dyDescent="0.2">
      <c r="F6053" s="11"/>
    </row>
    <row r="6054" spans="6:6" hidden="1" x14ac:dyDescent="0.2">
      <c r="F6054" s="11"/>
    </row>
    <row r="6055" spans="6:6" hidden="1" x14ac:dyDescent="0.2">
      <c r="F6055" s="11"/>
    </row>
    <row r="6056" spans="6:6" hidden="1" x14ac:dyDescent="0.2">
      <c r="F6056" s="11"/>
    </row>
    <row r="6057" spans="6:6" hidden="1" x14ac:dyDescent="0.2">
      <c r="F6057" s="11"/>
    </row>
    <row r="6058" spans="6:6" hidden="1" x14ac:dyDescent="0.2">
      <c r="F6058" s="11"/>
    </row>
    <row r="6059" spans="6:6" hidden="1" x14ac:dyDescent="0.2">
      <c r="F6059" s="11"/>
    </row>
    <row r="6060" spans="6:6" hidden="1" x14ac:dyDescent="0.2">
      <c r="F6060" s="11"/>
    </row>
    <row r="6061" spans="6:6" hidden="1" x14ac:dyDescent="0.2">
      <c r="F6061" s="11"/>
    </row>
    <row r="6062" spans="6:6" hidden="1" x14ac:dyDescent="0.2">
      <c r="F6062" s="11"/>
    </row>
    <row r="6063" spans="6:6" hidden="1" x14ac:dyDescent="0.2">
      <c r="F6063" s="11"/>
    </row>
    <row r="6064" spans="6:6" hidden="1" x14ac:dyDescent="0.2">
      <c r="F6064" s="11"/>
    </row>
    <row r="6065" spans="6:6" hidden="1" x14ac:dyDescent="0.2">
      <c r="F6065" s="11"/>
    </row>
    <row r="6066" spans="6:6" hidden="1" x14ac:dyDescent="0.2">
      <c r="F6066" s="11"/>
    </row>
    <row r="6067" spans="6:6" hidden="1" x14ac:dyDescent="0.2">
      <c r="F6067" s="11"/>
    </row>
    <row r="6068" spans="6:6" hidden="1" x14ac:dyDescent="0.2">
      <c r="F6068" s="11"/>
    </row>
    <row r="6069" spans="6:6" hidden="1" x14ac:dyDescent="0.2">
      <c r="F6069" s="11"/>
    </row>
    <row r="6070" spans="6:6" hidden="1" x14ac:dyDescent="0.2">
      <c r="F6070" s="11"/>
    </row>
    <row r="6071" spans="6:6" hidden="1" x14ac:dyDescent="0.2">
      <c r="F6071" s="11"/>
    </row>
    <row r="6072" spans="6:6" hidden="1" x14ac:dyDescent="0.2">
      <c r="F6072" s="11"/>
    </row>
    <row r="6073" spans="6:6" hidden="1" x14ac:dyDescent="0.2">
      <c r="F6073" s="11"/>
    </row>
    <row r="6074" spans="6:6" hidden="1" x14ac:dyDescent="0.2">
      <c r="F6074" s="11"/>
    </row>
    <row r="6075" spans="6:6" hidden="1" x14ac:dyDescent="0.2">
      <c r="F6075" s="11"/>
    </row>
    <row r="6076" spans="6:6" hidden="1" x14ac:dyDescent="0.2">
      <c r="F6076" s="11"/>
    </row>
    <row r="6077" spans="6:6" hidden="1" x14ac:dyDescent="0.2">
      <c r="F6077" s="11"/>
    </row>
    <row r="6078" spans="6:6" hidden="1" x14ac:dyDescent="0.2">
      <c r="F6078" s="11"/>
    </row>
    <row r="6079" spans="6:6" hidden="1" x14ac:dyDescent="0.2">
      <c r="F6079" s="11"/>
    </row>
    <row r="6080" spans="6:6" hidden="1" x14ac:dyDescent="0.2">
      <c r="F6080" s="11"/>
    </row>
    <row r="6081" spans="6:6" hidden="1" x14ac:dyDescent="0.2">
      <c r="F6081" s="11"/>
    </row>
    <row r="6082" spans="6:6" hidden="1" x14ac:dyDescent="0.2">
      <c r="F6082" s="11"/>
    </row>
    <row r="6083" spans="6:6" hidden="1" x14ac:dyDescent="0.2">
      <c r="F6083" s="11"/>
    </row>
    <row r="6084" spans="6:6" hidden="1" x14ac:dyDescent="0.2">
      <c r="F6084" s="11"/>
    </row>
    <row r="6085" spans="6:6" hidden="1" x14ac:dyDescent="0.2">
      <c r="F6085" s="11"/>
    </row>
    <row r="6086" spans="6:6" hidden="1" x14ac:dyDescent="0.2">
      <c r="F6086" s="11"/>
    </row>
    <row r="6087" spans="6:6" hidden="1" x14ac:dyDescent="0.2">
      <c r="F6087" s="11"/>
    </row>
    <row r="6088" spans="6:6" hidden="1" x14ac:dyDescent="0.2">
      <c r="F6088" s="11"/>
    </row>
    <row r="6089" spans="6:6" hidden="1" x14ac:dyDescent="0.2">
      <c r="F6089" s="11"/>
    </row>
    <row r="6090" spans="6:6" hidden="1" x14ac:dyDescent="0.2">
      <c r="F6090" s="11"/>
    </row>
    <row r="6091" spans="6:6" hidden="1" x14ac:dyDescent="0.2">
      <c r="F6091" s="11"/>
    </row>
    <row r="6092" spans="6:6" hidden="1" x14ac:dyDescent="0.2">
      <c r="F6092" s="11"/>
    </row>
    <row r="6093" spans="6:6" hidden="1" x14ac:dyDescent="0.2">
      <c r="F6093" s="11"/>
    </row>
    <row r="6094" spans="6:6" hidden="1" x14ac:dyDescent="0.2">
      <c r="F6094" s="11"/>
    </row>
    <row r="6095" spans="6:6" hidden="1" x14ac:dyDescent="0.2">
      <c r="F6095" s="11"/>
    </row>
    <row r="6096" spans="6:6" hidden="1" x14ac:dyDescent="0.2">
      <c r="F6096" s="11"/>
    </row>
    <row r="6097" spans="6:6" hidden="1" x14ac:dyDescent="0.2">
      <c r="F6097" s="11"/>
    </row>
    <row r="6098" spans="6:6" hidden="1" x14ac:dyDescent="0.2">
      <c r="F6098" s="11"/>
    </row>
    <row r="6099" spans="6:6" hidden="1" x14ac:dyDescent="0.2">
      <c r="F6099" s="11"/>
    </row>
    <row r="6100" spans="6:6" hidden="1" x14ac:dyDescent="0.2">
      <c r="F6100" s="11"/>
    </row>
    <row r="6101" spans="6:6" hidden="1" x14ac:dyDescent="0.2">
      <c r="F6101" s="11"/>
    </row>
    <row r="6102" spans="6:6" hidden="1" x14ac:dyDescent="0.2">
      <c r="F6102" s="11"/>
    </row>
    <row r="6103" spans="6:6" hidden="1" x14ac:dyDescent="0.2">
      <c r="F6103" s="11"/>
    </row>
    <row r="6104" spans="6:6" hidden="1" x14ac:dyDescent="0.2">
      <c r="F6104" s="11"/>
    </row>
    <row r="6105" spans="6:6" hidden="1" x14ac:dyDescent="0.2">
      <c r="F6105" s="11"/>
    </row>
    <row r="6106" spans="6:6" hidden="1" x14ac:dyDescent="0.2">
      <c r="F6106" s="11"/>
    </row>
    <row r="6107" spans="6:6" hidden="1" x14ac:dyDescent="0.2">
      <c r="F6107" s="11"/>
    </row>
    <row r="6108" spans="6:6" hidden="1" x14ac:dyDescent="0.2">
      <c r="F6108" s="11"/>
    </row>
    <row r="6109" spans="6:6" hidden="1" x14ac:dyDescent="0.2">
      <c r="F6109" s="11"/>
    </row>
    <row r="6110" spans="6:6" hidden="1" x14ac:dyDescent="0.2">
      <c r="F6110" s="11"/>
    </row>
    <row r="6111" spans="6:6" hidden="1" x14ac:dyDescent="0.2">
      <c r="F6111" s="11"/>
    </row>
    <row r="6112" spans="6:6" hidden="1" x14ac:dyDescent="0.2">
      <c r="F6112" s="11"/>
    </row>
    <row r="6113" spans="6:6" hidden="1" x14ac:dyDescent="0.2">
      <c r="F6113" s="11"/>
    </row>
    <row r="6114" spans="6:6" hidden="1" x14ac:dyDescent="0.2">
      <c r="F6114" s="11"/>
    </row>
    <row r="6115" spans="6:6" hidden="1" x14ac:dyDescent="0.2">
      <c r="F6115" s="11"/>
    </row>
    <row r="6116" spans="6:6" hidden="1" x14ac:dyDescent="0.2">
      <c r="F6116" s="11"/>
    </row>
    <row r="6117" spans="6:6" hidden="1" x14ac:dyDescent="0.2">
      <c r="F6117" s="11"/>
    </row>
    <row r="6118" spans="6:6" hidden="1" x14ac:dyDescent="0.2">
      <c r="F6118" s="11"/>
    </row>
    <row r="6119" spans="6:6" hidden="1" x14ac:dyDescent="0.2">
      <c r="F6119" s="11"/>
    </row>
    <row r="6120" spans="6:6" hidden="1" x14ac:dyDescent="0.2">
      <c r="F6120" s="11"/>
    </row>
    <row r="6121" spans="6:6" hidden="1" x14ac:dyDescent="0.2">
      <c r="F6121" s="11"/>
    </row>
    <row r="6122" spans="6:6" hidden="1" x14ac:dyDescent="0.2">
      <c r="F6122" s="11"/>
    </row>
    <row r="6123" spans="6:6" hidden="1" x14ac:dyDescent="0.2">
      <c r="F6123" s="11"/>
    </row>
    <row r="6124" spans="6:6" hidden="1" x14ac:dyDescent="0.2">
      <c r="F6124" s="11"/>
    </row>
    <row r="6125" spans="6:6" hidden="1" x14ac:dyDescent="0.2">
      <c r="F6125" s="11"/>
    </row>
    <row r="6126" spans="6:6" hidden="1" x14ac:dyDescent="0.2">
      <c r="F6126" s="11"/>
    </row>
    <row r="6127" spans="6:6" hidden="1" x14ac:dyDescent="0.2">
      <c r="F6127" s="11"/>
    </row>
    <row r="6128" spans="6:6" hidden="1" x14ac:dyDescent="0.2">
      <c r="F6128" s="11"/>
    </row>
    <row r="6129" spans="6:6" hidden="1" x14ac:dyDescent="0.2">
      <c r="F6129" s="11"/>
    </row>
    <row r="6130" spans="6:6" hidden="1" x14ac:dyDescent="0.2">
      <c r="F6130" s="11"/>
    </row>
    <row r="6131" spans="6:6" hidden="1" x14ac:dyDescent="0.2">
      <c r="F6131" s="11"/>
    </row>
    <row r="6132" spans="6:6" hidden="1" x14ac:dyDescent="0.2">
      <c r="F6132" s="11"/>
    </row>
    <row r="6133" spans="6:6" hidden="1" x14ac:dyDescent="0.2">
      <c r="F6133" s="11"/>
    </row>
    <row r="6134" spans="6:6" hidden="1" x14ac:dyDescent="0.2">
      <c r="F6134" s="11"/>
    </row>
    <row r="6135" spans="6:6" hidden="1" x14ac:dyDescent="0.2">
      <c r="F6135" s="11"/>
    </row>
    <row r="6136" spans="6:6" hidden="1" x14ac:dyDescent="0.2">
      <c r="F6136" s="11"/>
    </row>
    <row r="6137" spans="6:6" hidden="1" x14ac:dyDescent="0.2">
      <c r="F6137" s="11"/>
    </row>
    <row r="6138" spans="6:6" hidden="1" x14ac:dyDescent="0.2">
      <c r="F6138" s="11"/>
    </row>
    <row r="6139" spans="6:6" hidden="1" x14ac:dyDescent="0.2">
      <c r="F6139" s="11"/>
    </row>
    <row r="6140" spans="6:6" hidden="1" x14ac:dyDescent="0.2">
      <c r="F6140" s="11"/>
    </row>
    <row r="6141" spans="6:6" hidden="1" x14ac:dyDescent="0.2">
      <c r="F6141" s="11"/>
    </row>
    <row r="6142" spans="6:6" hidden="1" x14ac:dyDescent="0.2">
      <c r="F6142" s="11"/>
    </row>
    <row r="6143" spans="6:6" hidden="1" x14ac:dyDescent="0.2">
      <c r="F6143" s="11"/>
    </row>
    <row r="6144" spans="6:6" hidden="1" x14ac:dyDescent="0.2">
      <c r="F6144" s="11"/>
    </row>
    <row r="6145" spans="6:6" hidden="1" x14ac:dyDescent="0.2">
      <c r="F6145" s="11"/>
    </row>
    <row r="6146" spans="6:6" hidden="1" x14ac:dyDescent="0.2">
      <c r="F6146" s="11"/>
    </row>
    <row r="6147" spans="6:6" hidden="1" x14ac:dyDescent="0.2">
      <c r="F6147" s="11"/>
    </row>
    <row r="6148" spans="6:6" hidden="1" x14ac:dyDescent="0.2">
      <c r="F6148" s="11"/>
    </row>
    <row r="6149" spans="6:6" hidden="1" x14ac:dyDescent="0.2">
      <c r="F6149" s="11"/>
    </row>
    <row r="6150" spans="6:6" hidden="1" x14ac:dyDescent="0.2">
      <c r="F6150" s="11"/>
    </row>
    <row r="6151" spans="6:6" hidden="1" x14ac:dyDescent="0.2">
      <c r="F6151" s="11"/>
    </row>
    <row r="6152" spans="6:6" hidden="1" x14ac:dyDescent="0.2">
      <c r="F6152" s="11"/>
    </row>
    <row r="6153" spans="6:6" hidden="1" x14ac:dyDescent="0.2">
      <c r="F6153" s="11"/>
    </row>
    <row r="6154" spans="6:6" hidden="1" x14ac:dyDescent="0.2">
      <c r="F6154" s="11"/>
    </row>
    <row r="6155" spans="6:6" hidden="1" x14ac:dyDescent="0.2">
      <c r="F6155" s="11"/>
    </row>
    <row r="6156" spans="6:6" hidden="1" x14ac:dyDescent="0.2">
      <c r="F6156" s="11"/>
    </row>
    <row r="6157" spans="6:6" hidden="1" x14ac:dyDescent="0.2">
      <c r="F6157" s="11"/>
    </row>
    <row r="6158" spans="6:6" hidden="1" x14ac:dyDescent="0.2">
      <c r="F6158" s="11"/>
    </row>
    <row r="6159" spans="6:6" hidden="1" x14ac:dyDescent="0.2">
      <c r="F6159" s="11"/>
    </row>
    <row r="6160" spans="6:6" hidden="1" x14ac:dyDescent="0.2">
      <c r="F6160" s="11"/>
    </row>
    <row r="6161" spans="6:6" hidden="1" x14ac:dyDescent="0.2">
      <c r="F6161" s="11"/>
    </row>
    <row r="6162" spans="6:6" hidden="1" x14ac:dyDescent="0.2">
      <c r="F6162" s="11"/>
    </row>
    <row r="6163" spans="6:6" hidden="1" x14ac:dyDescent="0.2">
      <c r="F6163" s="11"/>
    </row>
    <row r="6164" spans="6:6" hidden="1" x14ac:dyDescent="0.2">
      <c r="F6164" s="11"/>
    </row>
    <row r="6165" spans="6:6" hidden="1" x14ac:dyDescent="0.2">
      <c r="F6165" s="11"/>
    </row>
    <row r="6166" spans="6:6" hidden="1" x14ac:dyDescent="0.2">
      <c r="F6166" s="11"/>
    </row>
    <row r="6167" spans="6:6" hidden="1" x14ac:dyDescent="0.2">
      <c r="F6167" s="11"/>
    </row>
    <row r="6168" spans="6:6" hidden="1" x14ac:dyDescent="0.2">
      <c r="F6168" s="11"/>
    </row>
    <row r="6169" spans="6:6" hidden="1" x14ac:dyDescent="0.2">
      <c r="F6169" s="11"/>
    </row>
    <row r="6170" spans="6:6" hidden="1" x14ac:dyDescent="0.2">
      <c r="F6170" s="11"/>
    </row>
    <row r="6171" spans="6:6" hidden="1" x14ac:dyDescent="0.2">
      <c r="F6171" s="11"/>
    </row>
    <row r="6172" spans="6:6" hidden="1" x14ac:dyDescent="0.2">
      <c r="F6172" s="11"/>
    </row>
    <row r="6173" spans="6:6" hidden="1" x14ac:dyDescent="0.2">
      <c r="F6173" s="11"/>
    </row>
    <row r="6174" spans="6:6" hidden="1" x14ac:dyDescent="0.2">
      <c r="F6174" s="11"/>
    </row>
    <row r="6175" spans="6:6" hidden="1" x14ac:dyDescent="0.2">
      <c r="F6175" s="11"/>
    </row>
    <row r="6176" spans="6:6" hidden="1" x14ac:dyDescent="0.2">
      <c r="F6176" s="11"/>
    </row>
    <row r="6177" spans="6:6" hidden="1" x14ac:dyDescent="0.2">
      <c r="F6177" s="11"/>
    </row>
    <row r="6178" spans="6:6" hidden="1" x14ac:dyDescent="0.2">
      <c r="F6178" s="11"/>
    </row>
    <row r="6179" spans="6:6" hidden="1" x14ac:dyDescent="0.2">
      <c r="F6179" s="11"/>
    </row>
    <row r="6180" spans="6:6" hidden="1" x14ac:dyDescent="0.2">
      <c r="F6180" s="11"/>
    </row>
    <row r="6181" spans="6:6" hidden="1" x14ac:dyDescent="0.2">
      <c r="F6181" s="11"/>
    </row>
    <row r="6182" spans="6:6" hidden="1" x14ac:dyDescent="0.2">
      <c r="F6182" s="11"/>
    </row>
    <row r="6183" spans="6:6" hidden="1" x14ac:dyDescent="0.2">
      <c r="F6183" s="11"/>
    </row>
    <row r="6184" spans="6:6" hidden="1" x14ac:dyDescent="0.2">
      <c r="F6184" s="11"/>
    </row>
    <row r="6185" spans="6:6" hidden="1" x14ac:dyDescent="0.2">
      <c r="F6185" s="11"/>
    </row>
    <row r="6186" spans="6:6" hidden="1" x14ac:dyDescent="0.2">
      <c r="F6186" s="11"/>
    </row>
    <row r="6187" spans="6:6" hidden="1" x14ac:dyDescent="0.2">
      <c r="F6187" s="11"/>
    </row>
    <row r="6188" spans="6:6" hidden="1" x14ac:dyDescent="0.2">
      <c r="F6188" s="11"/>
    </row>
    <row r="6189" spans="6:6" hidden="1" x14ac:dyDescent="0.2">
      <c r="F6189" s="11"/>
    </row>
    <row r="6190" spans="6:6" hidden="1" x14ac:dyDescent="0.2">
      <c r="F6190" s="11"/>
    </row>
    <row r="6191" spans="6:6" hidden="1" x14ac:dyDescent="0.2">
      <c r="F6191" s="11"/>
    </row>
    <row r="6192" spans="6:6" hidden="1" x14ac:dyDescent="0.2">
      <c r="F6192" s="11"/>
    </row>
    <row r="6193" spans="6:6" hidden="1" x14ac:dyDescent="0.2">
      <c r="F6193" s="11"/>
    </row>
    <row r="6194" spans="6:6" hidden="1" x14ac:dyDescent="0.2">
      <c r="F6194" s="11"/>
    </row>
    <row r="6195" spans="6:6" hidden="1" x14ac:dyDescent="0.2">
      <c r="F6195" s="11"/>
    </row>
    <row r="6196" spans="6:6" hidden="1" x14ac:dyDescent="0.2">
      <c r="F6196" s="11"/>
    </row>
    <row r="6197" spans="6:6" hidden="1" x14ac:dyDescent="0.2">
      <c r="F6197" s="11"/>
    </row>
    <row r="6198" spans="6:6" hidden="1" x14ac:dyDescent="0.2">
      <c r="F6198" s="11"/>
    </row>
    <row r="6199" spans="6:6" hidden="1" x14ac:dyDescent="0.2">
      <c r="F6199" s="11"/>
    </row>
    <row r="6200" spans="6:6" hidden="1" x14ac:dyDescent="0.2">
      <c r="F6200" s="11"/>
    </row>
    <row r="6201" spans="6:6" hidden="1" x14ac:dyDescent="0.2">
      <c r="F6201" s="11"/>
    </row>
    <row r="6202" spans="6:6" hidden="1" x14ac:dyDescent="0.2">
      <c r="F6202" s="11"/>
    </row>
    <row r="6203" spans="6:6" hidden="1" x14ac:dyDescent="0.2">
      <c r="F6203" s="11"/>
    </row>
    <row r="6204" spans="6:6" hidden="1" x14ac:dyDescent="0.2">
      <c r="F6204" s="11"/>
    </row>
    <row r="6205" spans="6:6" hidden="1" x14ac:dyDescent="0.2">
      <c r="F6205" s="11"/>
    </row>
    <row r="6206" spans="6:6" hidden="1" x14ac:dyDescent="0.2">
      <c r="F6206" s="11"/>
    </row>
    <row r="6207" spans="6:6" hidden="1" x14ac:dyDescent="0.2">
      <c r="F6207" s="11"/>
    </row>
    <row r="6208" spans="6:6" hidden="1" x14ac:dyDescent="0.2">
      <c r="F6208" s="11"/>
    </row>
    <row r="6209" spans="6:6" hidden="1" x14ac:dyDescent="0.2">
      <c r="F6209" s="11"/>
    </row>
    <row r="6210" spans="6:6" hidden="1" x14ac:dyDescent="0.2">
      <c r="F6210" s="11"/>
    </row>
    <row r="6211" spans="6:6" hidden="1" x14ac:dyDescent="0.2">
      <c r="F6211" s="11"/>
    </row>
    <row r="6212" spans="6:6" hidden="1" x14ac:dyDescent="0.2">
      <c r="F6212" s="11"/>
    </row>
    <row r="6213" spans="6:6" hidden="1" x14ac:dyDescent="0.2">
      <c r="F6213" s="11"/>
    </row>
    <row r="6214" spans="6:6" hidden="1" x14ac:dyDescent="0.2">
      <c r="F6214" s="11"/>
    </row>
    <row r="6215" spans="6:6" hidden="1" x14ac:dyDescent="0.2">
      <c r="F6215" s="11"/>
    </row>
    <row r="6216" spans="6:6" hidden="1" x14ac:dyDescent="0.2">
      <c r="F6216" s="11"/>
    </row>
    <row r="6217" spans="6:6" hidden="1" x14ac:dyDescent="0.2">
      <c r="F6217" s="11"/>
    </row>
    <row r="6218" spans="6:6" hidden="1" x14ac:dyDescent="0.2">
      <c r="F6218" s="11"/>
    </row>
    <row r="6219" spans="6:6" hidden="1" x14ac:dyDescent="0.2">
      <c r="F6219" s="11"/>
    </row>
    <row r="6220" spans="6:6" hidden="1" x14ac:dyDescent="0.2">
      <c r="F6220" s="11"/>
    </row>
    <row r="6221" spans="6:6" hidden="1" x14ac:dyDescent="0.2">
      <c r="F6221" s="11"/>
    </row>
    <row r="6222" spans="6:6" hidden="1" x14ac:dyDescent="0.2">
      <c r="F6222" s="11"/>
    </row>
    <row r="6223" spans="6:6" hidden="1" x14ac:dyDescent="0.2">
      <c r="F6223" s="11"/>
    </row>
    <row r="6224" spans="6:6" hidden="1" x14ac:dyDescent="0.2">
      <c r="F6224" s="11"/>
    </row>
    <row r="6225" spans="6:6" hidden="1" x14ac:dyDescent="0.2">
      <c r="F6225" s="11"/>
    </row>
    <row r="6226" spans="6:6" hidden="1" x14ac:dyDescent="0.2">
      <c r="F6226" s="11"/>
    </row>
    <row r="6227" spans="6:6" hidden="1" x14ac:dyDescent="0.2">
      <c r="F6227" s="11"/>
    </row>
    <row r="6228" spans="6:6" hidden="1" x14ac:dyDescent="0.2">
      <c r="F6228" s="11"/>
    </row>
    <row r="6229" spans="6:6" hidden="1" x14ac:dyDescent="0.2">
      <c r="F6229" s="11"/>
    </row>
    <row r="6230" spans="6:6" hidden="1" x14ac:dyDescent="0.2">
      <c r="F6230" s="11"/>
    </row>
    <row r="6231" spans="6:6" hidden="1" x14ac:dyDescent="0.2">
      <c r="F6231" s="11"/>
    </row>
    <row r="6232" spans="6:6" hidden="1" x14ac:dyDescent="0.2">
      <c r="F6232" s="11"/>
    </row>
    <row r="6233" spans="6:6" hidden="1" x14ac:dyDescent="0.2">
      <c r="F6233" s="11"/>
    </row>
    <row r="6234" spans="6:6" hidden="1" x14ac:dyDescent="0.2">
      <c r="F6234" s="11"/>
    </row>
    <row r="6235" spans="6:6" hidden="1" x14ac:dyDescent="0.2">
      <c r="F6235" s="11"/>
    </row>
    <row r="6236" spans="6:6" hidden="1" x14ac:dyDescent="0.2">
      <c r="F6236" s="11"/>
    </row>
    <row r="6237" spans="6:6" hidden="1" x14ac:dyDescent="0.2">
      <c r="F6237" s="11"/>
    </row>
    <row r="6238" spans="6:6" hidden="1" x14ac:dyDescent="0.2">
      <c r="F6238" s="11"/>
    </row>
    <row r="6239" spans="6:6" hidden="1" x14ac:dyDescent="0.2">
      <c r="F6239" s="11"/>
    </row>
    <row r="6240" spans="6:6" hidden="1" x14ac:dyDescent="0.2">
      <c r="F6240" s="11"/>
    </row>
    <row r="6241" spans="6:6" hidden="1" x14ac:dyDescent="0.2">
      <c r="F6241" s="11"/>
    </row>
    <row r="6242" spans="6:6" hidden="1" x14ac:dyDescent="0.2">
      <c r="F6242" s="11"/>
    </row>
    <row r="6243" spans="6:6" hidden="1" x14ac:dyDescent="0.2">
      <c r="F6243" s="11"/>
    </row>
    <row r="6244" spans="6:6" hidden="1" x14ac:dyDescent="0.2">
      <c r="F6244" s="11"/>
    </row>
    <row r="6245" spans="6:6" hidden="1" x14ac:dyDescent="0.2">
      <c r="F6245" s="11"/>
    </row>
    <row r="6246" spans="6:6" hidden="1" x14ac:dyDescent="0.2">
      <c r="F6246" s="11"/>
    </row>
    <row r="6247" spans="6:6" hidden="1" x14ac:dyDescent="0.2">
      <c r="F6247" s="11"/>
    </row>
    <row r="6248" spans="6:6" hidden="1" x14ac:dyDescent="0.2">
      <c r="F6248" s="11"/>
    </row>
    <row r="6249" spans="6:6" hidden="1" x14ac:dyDescent="0.2">
      <c r="F6249" s="11"/>
    </row>
    <row r="6250" spans="6:6" hidden="1" x14ac:dyDescent="0.2">
      <c r="F6250" s="11"/>
    </row>
    <row r="6251" spans="6:6" hidden="1" x14ac:dyDescent="0.2">
      <c r="F6251" s="11"/>
    </row>
    <row r="6252" spans="6:6" hidden="1" x14ac:dyDescent="0.2">
      <c r="F6252" s="11"/>
    </row>
    <row r="6253" spans="6:6" hidden="1" x14ac:dyDescent="0.2">
      <c r="F6253" s="11"/>
    </row>
    <row r="6254" spans="6:6" hidden="1" x14ac:dyDescent="0.2">
      <c r="F6254" s="11"/>
    </row>
    <row r="6255" spans="6:6" hidden="1" x14ac:dyDescent="0.2">
      <c r="F6255" s="11"/>
    </row>
    <row r="6256" spans="6:6" hidden="1" x14ac:dyDescent="0.2">
      <c r="F6256" s="11"/>
    </row>
    <row r="6257" spans="6:6" hidden="1" x14ac:dyDescent="0.2">
      <c r="F6257" s="11"/>
    </row>
    <row r="6258" spans="6:6" hidden="1" x14ac:dyDescent="0.2">
      <c r="F6258" s="11"/>
    </row>
    <row r="6259" spans="6:6" hidden="1" x14ac:dyDescent="0.2">
      <c r="F6259" s="11"/>
    </row>
    <row r="6260" spans="6:6" hidden="1" x14ac:dyDescent="0.2">
      <c r="F6260" s="11"/>
    </row>
    <row r="6261" spans="6:6" hidden="1" x14ac:dyDescent="0.2">
      <c r="F6261" s="11"/>
    </row>
    <row r="6262" spans="6:6" hidden="1" x14ac:dyDescent="0.2">
      <c r="F6262" s="11"/>
    </row>
    <row r="6263" spans="6:6" hidden="1" x14ac:dyDescent="0.2">
      <c r="F6263" s="11"/>
    </row>
    <row r="6264" spans="6:6" hidden="1" x14ac:dyDescent="0.2">
      <c r="F6264" s="11"/>
    </row>
    <row r="6265" spans="6:6" hidden="1" x14ac:dyDescent="0.2">
      <c r="F6265" s="11"/>
    </row>
    <row r="6266" spans="6:6" hidden="1" x14ac:dyDescent="0.2">
      <c r="F6266" s="11"/>
    </row>
    <row r="6267" spans="6:6" hidden="1" x14ac:dyDescent="0.2">
      <c r="F6267" s="11"/>
    </row>
    <row r="6268" spans="6:6" hidden="1" x14ac:dyDescent="0.2">
      <c r="F6268" s="11"/>
    </row>
    <row r="6269" spans="6:6" hidden="1" x14ac:dyDescent="0.2">
      <c r="F6269" s="11"/>
    </row>
    <row r="6270" spans="6:6" hidden="1" x14ac:dyDescent="0.2">
      <c r="F6270" s="11"/>
    </row>
    <row r="6271" spans="6:6" hidden="1" x14ac:dyDescent="0.2">
      <c r="F6271" s="11"/>
    </row>
    <row r="6272" spans="6:6" hidden="1" x14ac:dyDescent="0.2">
      <c r="F6272" s="11"/>
    </row>
    <row r="6273" spans="6:6" hidden="1" x14ac:dyDescent="0.2">
      <c r="F6273" s="11"/>
    </row>
    <row r="6274" spans="6:6" hidden="1" x14ac:dyDescent="0.2">
      <c r="F6274" s="11"/>
    </row>
    <row r="6275" spans="6:6" hidden="1" x14ac:dyDescent="0.2">
      <c r="F6275" s="11"/>
    </row>
    <row r="6276" spans="6:6" hidden="1" x14ac:dyDescent="0.2">
      <c r="F6276" s="11"/>
    </row>
    <row r="6277" spans="6:6" hidden="1" x14ac:dyDescent="0.2">
      <c r="F6277" s="11"/>
    </row>
    <row r="6278" spans="6:6" hidden="1" x14ac:dyDescent="0.2">
      <c r="F6278" s="11"/>
    </row>
    <row r="6279" spans="6:6" hidden="1" x14ac:dyDescent="0.2">
      <c r="F6279" s="11"/>
    </row>
    <row r="6280" spans="6:6" hidden="1" x14ac:dyDescent="0.2">
      <c r="F6280" s="11"/>
    </row>
    <row r="6281" spans="6:6" hidden="1" x14ac:dyDescent="0.2">
      <c r="F6281" s="11"/>
    </row>
    <row r="6282" spans="6:6" hidden="1" x14ac:dyDescent="0.2">
      <c r="F6282" s="11"/>
    </row>
    <row r="6283" spans="6:6" hidden="1" x14ac:dyDescent="0.2">
      <c r="F6283" s="11"/>
    </row>
    <row r="6284" spans="6:6" hidden="1" x14ac:dyDescent="0.2">
      <c r="F6284" s="11"/>
    </row>
    <row r="6285" spans="6:6" hidden="1" x14ac:dyDescent="0.2">
      <c r="F6285" s="11"/>
    </row>
    <row r="6286" spans="6:6" hidden="1" x14ac:dyDescent="0.2">
      <c r="F6286" s="11"/>
    </row>
    <row r="6287" spans="6:6" hidden="1" x14ac:dyDescent="0.2">
      <c r="F6287" s="11"/>
    </row>
    <row r="6288" spans="6:6" hidden="1" x14ac:dyDescent="0.2">
      <c r="F6288" s="11"/>
    </row>
    <row r="6289" spans="6:6" hidden="1" x14ac:dyDescent="0.2">
      <c r="F6289" s="11"/>
    </row>
    <row r="6290" spans="6:6" hidden="1" x14ac:dyDescent="0.2">
      <c r="F6290" s="11"/>
    </row>
    <row r="6291" spans="6:6" hidden="1" x14ac:dyDescent="0.2">
      <c r="F6291" s="11"/>
    </row>
    <row r="6292" spans="6:6" hidden="1" x14ac:dyDescent="0.2">
      <c r="F6292" s="11"/>
    </row>
    <row r="6293" spans="6:6" hidden="1" x14ac:dyDescent="0.2">
      <c r="F6293" s="11"/>
    </row>
    <row r="6294" spans="6:6" hidden="1" x14ac:dyDescent="0.2">
      <c r="F6294" s="11"/>
    </row>
    <row r="6295" spans="6:6" hidden="1" x14ac:dyDescent="0.2">
      <c r="F6295" s="11"/>
    </row>
    <row r="6296" spans="6:6" hidden="1" x14ac:dyDescent="0.2">
      <c r="F6296" s="11"/>
    </row>
    <row r="6297" spans="6:6" hidden="1" x14ac:dyDescent="0.2">
      <c r="F6297" s="11"/>
    </row>
    <row r="6298" spans="6:6" hidden="1" x14ac:dyDescent="0.2">
      <c r="F6298" s="11"/>
    </row>
    <row r="6299" spans="6:6" hidden="1" x14ac:dyDescent="0.2">
      <c r="F6299" s="11"/>
    </row>
    <row r="6300" spans="6:6" hidden="1" x14ac:dyDescent="0.2">
      <c r="F6300" s="11"/>
    </row>
    <row r="6301" spans="6:6" hidden="1" x14ac:dyDescent="0.2">
      <c r="F6301" s="11"/>
    </row>
    <row r="6302" spans="6:6" hidden="1" x14ac:dyDescent="0.2">
      <c r="F6302" s="11"/>
    </row>
    <row r="6303" spans="6:6" hidden="1" x14ac:dyDescent="0.2">
      <c r="F6303" s="11"/>
    </row>
    <row r="6304" spans="6:6" hidden="1" x14ac:dyDescent="0.2">
      <c r="F6304" s="11"/>
    </row>
    <row r="6305" spans="6:6" hidden="1" x14ac:dyDescent="0.2">
      <c r="F6305" s="11"/>
    </row>
    <row r="6306" spans="6:6" hidden="1" x14ac:dyDescent="0.2">
      <c r="F6306" s="11"/>
    </row>
    <row r="6307" spans="6:6" hidden="1" x14ac:dyDescent="0.2">
      <c r="F6307" s="11"/>
    </row>
    <row r="6308" spans="6:6" hidden="1" x14ac:dyDescent="0.2">
      <c r="F6308" s="11"/>
    </row>
    <row r="6309" spans="6:6" hidden="1" x14ac:dyDescent="0.2">
      <c r="F6309" s="11"/>
    </row>
    <row r="6310" spans="6:6" hidden="1" x14ac:dyDescent="0.2">
      <c r="F6310" s="11"/>
    </row>
    <row r="6311" spans="6:6" hidden="1" x14ac:dyDescent="0.2">
      <c r="F6311" s="11"/>
    </row>
    <row r="6312" spans="6:6" hidden="1" x14ac:dyDescent="0.2">
      <c r="F6312" s="11"/>
    </row>
    <row r="6313" spans="6:6" hidden="1" x14ac:dyDescent="0.2">
      <c r="F6313" s="11"/>
    </row>
    <row r="6314" spans="6:6" hidden="1" x14ac:dyDescent="0.2">
      <c r="F6314" s="11"/>
    </row>
    <row r="6315" spans="6:6" hidden="1" x14ac:dyDescent="0.2">
      <c r="F6315" s="11"/>
    </row>
    <row r="6316" spans="6:6" hidden="1" x14ac:dyDescent="0.2">
      <c r="F6316" s="11"/>
    </row>
    <row r="6317" spans="6:6" hidden="1" x14ac:dyDescent="0.2">
      <c r="F6317" s="11"/>
    </row>
    <row r="6318" spans="6:6" hidden="1" x14ac:dyDescent="0.2">
      <c r="F6318" s="11"/>
    </row>
    <row r="6319" spans="6:6" hidden="1" x14ac:dyDescent="0.2">
      <c r="F6319" s="11"/>
    </row>
    <row r="6320" spans="6:6" hidden="1" x14ac:dyDescent="0.2">
      <c r="F6320" s="11"/>
    </row>
    <row r="6321" spans="6:6" hidden="1" x14ac:dyDescent="0.2">
      <c r="F6321" s="11"/>
    </row>
    <row r="6322" spans="6:6" hidden="1" x14ac:dyDescent="0.2">
      <c r="F6322" s="11"/>
    </row>
    <row r="6323" spans="6:6" hidden="1" x14ac:dyDescent="0.2">
      <c r="F6323" s="11"/>
    </row>
    <row r="6324" spans="6:6" hidden="1" x14ac:dyDescent="0.2">
      <c r="F6324" s="11"/>
    </row>
    <row r="6325" spans="6:6" hidden="1" x14ac:dyDescent="0.2">
      <c r="F6325" s="11"/>
    </row>
    <row r="6326" spans="6:6" hidden="1" x14ac:dyDescent="0.2">
      <c r="F6326" s="11"/>
    </row>
    <row r="6327" spans="6:6" hidden="1" x14ac:dyDescent="0.2">
      <c r="F6327" s="11"/>
    </row>
    <row r="6328" spans="6:6" hidden="1" x14ac:dyDescent="0.2">
      <c r="F6328" s="11"/>
    </row>
    <row r="6329" spans="6:6" hidden="1" x14ac:dyDescent="0.2">
      <c r="F6329" s="11"/>
    </row>
    <row r="6330" spans="6:6" hidden="1" x14ac:dyDescent="0.2">
      <c r="F6330" s="11"/>
    </row>
    <row r="6331" spans="6:6" hidden="1" x14ac:dyDescent="0.2">
      <c r="F6331" s="11"/>
    </row>
    <row r="6332" spans="6:6" hidden="1" x14ac:dyDescent="0.2">
      <c r="F6332" s="11"/>
    </row>
    <row r="6333" spans="6:6" hidden="1" x14ac:dyDescent="0.2">
      <c r="F6333" s="11"/>
    </row>
    <row r="6334" spans="6:6" hidden="1" x14ac:dyDescent="0.2">
      <c r="F6334" s="11"/>
    </row>
    <row r="6335" spans="6:6" hidden="1" x14ac:dyDescent="0.2">
      <c r="F6335" s="11"/>
    </row>
    <row r="6336" spans="6:6" hidden="1" x14ac:dyDescent="0.2">
      <c r="F6336" s="11"/>
    </row>
    <row r="6337" spans="6:6" hidden="1" x14ac:dyDescent="0.2">
      <c r="F6337" s="11"/>
    </row>
    <row r="6338" spans="6:6" hidden="1" x14ac:dyDescent="0.2">
      <c r="F6338" s="11"/>
    </row>
    <row r="6339" spans="6:6" hidden="1" x14ac:dyDescent="0.2">
      <c r="F6339" s="11"/>
    </row>
    <row r="6340" spans="6:6" hidden="1" x14ac:dyDescent="0.2">
      <c r="F6340" s="11"/>
    </row>
    <row r="6341" spans="6:6" hidden="1" x14ac:dyDescent="0.2">
      <c r="F6341" s="11"/>
    </row>
    <row r="6342" spans="6:6" hidden="1" x14ac:dyDescent="0.2">
      <c r="F6342" s="11"/>
    </row>
    <row r="6343" spans="6:6" hidden="1" x14ac:dyDescent="0.2">
      <c r="F6343" s="11"/>
    </row>
    <row r="6344" spans="6:6" hidden="1" x14ac:dyDescent="0.2">
      <c r="F6344" s="11"/>
    </row>
    <row r="6345" spans="6:6" hidden="1" x14ac:dyDescent="0.2">
      <c r="F6345" s="11"/>
    </row>
    <row r="6346" spans="6:6" hidden="1" x14ac:dyDescent="0.2">
      <c r="F6346" s="11"/>
    </row>
    <row r="6347" spans="6:6" hidden="1" x14ac:dyDescent="0.2">
      <c r="F6347" s="11"/>
    </row>
    <row r="6348" spans="6:6" hidden="1" x14ac:dyDescent="0.2">
      <c r="F6348" s="11"/>
    </row>
    <row r="6349" spans="6:6" hidden="1" x14ac:dyDescent="0.2">
      <c r="F6349" s="11"/>
    </row>
    <row r="6350" spans="6:6" hidden="1" x14ac:dyDescent="0.2">
      <c r="F6350" s="11"/>
    </row>
    <row r="6351" spans="6:6" hidden="1" x14ac:dyDescent="0.2">
      <c r="F6351" s="11"/>
    </row>
    <row r="6352" spans="6:6" hidden="1" x14ac:dyDescent="0.2">
      <c r="F6352" s="11"/>
    </row>
    <row r="6353" spans="6:6" hidden="1" x14ac:dyDescent="0.2">
      <c r="F6353" s="11"/>
    </row>
    <row r="6354" spans="6:6" hidden="1" x14ac:dyDescent="0.2">
      <c r="F6354" s="11"/>
    </row>
    <row r="6355" spans="6:6" hidden="1" x14ac:dyDescent="0.2">
      <c r="F6355" s="11"/>
    </row>
    <row r="6356" spans="6:6" hidden="1" x14ac:dyDescent="0.2">
      <c r="F6356" s="11"/>
    </row>
    <row r="6357" spans="6:6" hidden="1" x14ac:dyDescent="0.2">
      <c r="F6357" s="11"/>
    </row>
    <row r="6358" spans="6:6" hidden="1" x14ac:dyDescent="0.2">
      <c r="F6358" s="11"/>
    </row>
    <row r="6359" spans="6:6" hidden="1" x14ac:dyDescent="0.2">
      <c r="F6359" s="11"/>
    </row>
    <row r="6360" spans="6:6" hidden="1" x14ac:dyDescent="0.2">
      <c r="F6360" s="11"/>
    </row>
    <row r="6361" spans="6:6" hidden="1" x14ac:dyDescent="0.2">
      <c r="F6361" s="11"/>
    </row>
    <row r="6362" spans="6:6" hidden="1" x14ac:dyDescent="0.2">
      <c r="F6362" s="11"/>
    </row>
    <row r="6363" spans="6:6" hidden="1" x14ac:dyDescent="0.2">
      <c r="F6363" s="11"/>
    </row>
    <row r="6364" spans="6:6" hidden="1" x14ac:dyDescent="0.2">
      <c r="F6364" s="11"/>
    </row>
    <row r="6365" spans="6:6" hidden="1" x14ac:dyDescent="0.2">
      <c r="F6365" s="11"/>
    </row>
    <row r="6366" spans="6:6" hidden="1" x14ac:dyDescent="0.2">
      <c r="F6366" s="11"/>
    </row>
    <row r="6367" spans="6:6" hidden="1" x14ac:dyDescent="0.2">
      <c r="F6367" s="11"/>
    </row>
    <row r="6368" spans="6:6" hidden="1" x14ac:dyDescent="0.2">
      <c r="F6368" s="11"/>
    </row>
    <row r="6369" spans="6:6" hidden="1" x14ac:dyDescent="0.2">
      <c r="F6369" s="11"/>
    </row>
    <row r="6370" spans="6:6" hidden="1" x14ac:dyDescent="0.2">
      <c r="F6370" s="11"/>
    </row>
    <row r="6371" spans="6:6" hidden="1" x14ac:dyDescent="0.2">
      <c r="F6371" s="11"/>
    </row>
    <row r="6372" spans="6:6" hidden="1" x14ac:dyDescent="0.2">
      <c r="F6372" s="11"/>
    </row>
    <row r="6373" spans="6:6" hidden="1" x14ac:dyDescent="0.2">
      <c r="F6373" s="11"/>
    </row>
    <row r="6374" spans="6:6" hidden="1" x14ac:dyDescent="0.2">
      <c r="F6374" s="11"/>
    </row>
    <row r="6375" spans="6:6" hidden="1" x14ac:dyDescent="0.2">
      <c r="F6375" s="11"/>
    </row>
    <row r="6376" spans="6:6" hidden="1" x14ac:dyDescent="0.2">
      <c r="F6376" s="11"/>
    </row>
    <row r="6377" spans="6:6" hidden="1" x14ac:dyDescent="0.2">
      <c r="F6377" s="11"/>
    </row>
    <row r="6378" spans="6:6" hidden="1" x14ac:dyDescent="0.2">
      <c r="F6378" s="11"/>
    </row>
    <row r="6379" spans="6:6" hidden="1" x14ac:dyDescent="0.2">
      <c r="F6379" s="11"/>
    </row>
    <row r="6380" spans="6:6" hidden="1" x14ac:dyDescent="0.2">
      <c r="F6380" s="11"/>
    </row>
    <row r="6381" spans="6:6" hidden="1" x14ac:dyDescent="0.2">
      <c r="F6381" s="11"/>
    </row>
    <row r="6382" spans="6:6" hidden="1" x14ac:dyDescent="0.2">
      <c r="F6382" s="11"/>
    </row>
    <row r="6383" spans="6:6" hidden="1" x14ac:dyDescent="0.2">
      <c r="F6383" s="11"/>
    </row>
    <row r="6384" spans="6:6" hidden="1" x14ac:dyDescent="0.2">
      <c r="F6384" s="11"/>
    </row>
    <row r="6385" spans="6:6" hidden="1" x14ac:dyDescent="0.2">
      <c r="F6385" s="11"/>
    </row>
    <row r="6386" spans="6:6" hidden="1" x14ac:dyDescent="0.2">
      <c r="F6386" s="11"/>
    </row>
    <row r="6387" spans="6:6" hidden="1" x14ac:dyDescent="0.2">
      <c r="F6387" s="11"/>
    </row>
    <row r="6388" spans="6:6" hidden="1" x14ac:dyDescent="0.2">
      <c r="F6388" s="11"/>
    </row>
    <row r="6389" spans="6:6" hidden="1" x14ac:dyDescent="0.2">
      <c r="F6389" s="11"/>
    </row>
    <row r="6390" spans="6:6" hidden="1" x14ac:dyDescent="0.2">
      <c r="F6390" s="11"/>
    </row>
    <row r="6391" spans="6:6" hidden="1" x14ac:dyDescent="0.2">
      <c r="F6391" s="11"/>
    </row>
    <row r="6392" spans="6:6" hidden="1" x14ac:dyDescent="0.2">
      <c r="F6392" s="11"/>
    </row>
    <row r="6393" spans="6:6" hidden="1" x14ac:dyDescent="0.2">
      <c r="F6393" s="11"/>
    </row>
    <row r="6394" spans="6:6" hidden="1" x14ac:dyDescent="0.2">
      <c r="F6394" s="11"/>
    </row>
    <row r="6395" spans="6:6" hidden="1" x14ac:dyDescent="0.2">
      <c r="F6395" s="11"/>
    </row>
    <row r="6396" spans="6:6" hidden="1" x14ac:dyDescent="0.2">
      <c r="F6396" s="11"/>
    </row>
    <row r="6397" spans="6:6" hidden="1" x14ac:dyDescent="0.2">
      <c r="F6397" s="11"/>
    </row>
    <row r="6398" spans="6:6" hidden="1" x14ac:dyDescent="0.2">
      <c r="F6398" s="11"/>
    </row>
    <row r="6399" spans="6:6" hidden="1" x14ac:dyDescent="0.2">
      <c r="F6399" s="11"/>
    </row>
    <row r="6400" spans="6:6" hidden="1" x14ac:dyDescent="0.2">
      <c r="F6400" s="11"/>
    </row>
    <row r="6401" spans="6:6" hidden="1" x14ac:dyDescent="0.2">
      <c r="F6401" s="11"/>
    </row>
    <row r="6402" spans="6:6" hidden="1" x14ac:dyDescent="0.2">
      <c r="F6402" s="11"/>
    </row>
    <row r="6403" spans="6:6" hidden="1" x14ac:dyDescent="0.2">
      <c r="F6403" s="11"/>
    </row>
    <row r="6404" spans="6:6" hidden="1" x14ac:dyDescent="0.2">
      <c r="F6404" s="11"/>
    </row>
    <row r="6405" spans="6:6" hidden="1" x14ac:dyDescent="0.2">
      <c r="F6405" s="11"/>
    </row>
    <row r="6406" spans="6:6" hidden="1" x14ac:dyDescent="0.2">
      <c r="F6406" s="11"/>
    </row>
    <row r="6407" spans="6:6" hidden="1" x14ac:dyDescent="0.2">
      <c r="F6407" s="11"/>
    </row>
    <row r="6408" spans="6:6" hidden="1" x14ac:dyDescent="0.2">
      <c r="F6408" s="11"/>
    </row>
    <row r="6409" spans="6:6" hidden="1" x14ac:dyDescent="0.2">
      <c r="F6409" s="11"/>
    </row>
    <row r="6410" spans="6:6" hidden="1" x14ac:dyDescent="0.2">
      <c r="F6410" s="11"/>
    </row>
    <row r="6411" spans="6:6" hidden="1" x14ac:dyDescent="0.2">
      <c r="F6411" s="11"/>
    </row>
    <row r="6412" spans="6:6" hidden="1" x14ac:dyDescent="0.2">
      <c r="F6412" s="11"/>
    </row>
    <row r="6413" spans="6:6" hidden="1" x14ac:dyDescent="0.2">
      <c r="F6413" s="11"/>
    </row>
    <row r="6414" spans="6:6" hidden="1" x14ac:dyDescent="0.2">
      <c r="F6414" s="11"/>
    </row>
    <row r="6415" spans="6:6" hidden="1" x14ac:dyDescent="0.2">
      <c r="F6415" s="11"/>
    </row>
    <row r="6416" spans="6:6" hidden="1" x14ac:dyDescent="0.2">
      <c r="F6416" s="11"/>
    </row>
    <row r="6417" spans="6:6" hidden="1" x14ac:dyDescent="0.2">
      <c r="F6417" s="11"/>
    </row>
    <row r="6418" spans="6:6" hidden="1" x14ac:dyDescent="0.2">
      <c r="F6418" s="11"/>
    </row>
    <row r="6419" spans="6:6" hidden="1" x14ac:dyDescent="0.2">
      <c r="F6419" s="11"/>
    </row>
    <row r="6420" spans="6:6" hidden="1" x14ac:dyDescent="0.2">
      <c r="F6420" s="11"/>
    </row>
    <row r="6421" spans="6:6" hidden="1" x14ac:dyDescent="0.2">
      <c r="F6421" s="11"/>
    </row>
    <row r="6422" spans="6:6" hidden="1" x14ac:dyDescent="0.2">
      <c r="F6422" s="11"/>
    </row>
    <row r="6423" spans="6:6" hidden="1" x14ac:dyDescent="0.2">
      <c r="F6423" s="11"/>
    </row>
    <row r="6424" spans="6:6" hidden="1" x14ac:dyDescent="0.2">
      <c r="F6424" s="11"/>
    </row>
    <row r="6425" spans="6:6" hidden="1" x14ac:dyDescent="0.2">
      <c r="F6425" s="11"/>
    </row>
    <row r="6426" spans="6:6" hidden="1" x14ac:dyDescent="0.2">
      <c r="F6426" s="11"/>
    </row>
    <row r="6427" spans="6:6" hidden="1" x14ac:dyDescent="0.2">
      <c r="F6427" s="11"/>
    </row>
    <row r="6428" spans="6:6" hidden="1" x14ac:dyDescent="0.2">
      <c r="F6428" s="11"/>
    </row>
    <row r="6429" spans="6:6" hidden="1" x14ac:dyDescent="0.2">
      <c r="F6429" s="11"/>
    </row>
    <row r="6430" spans="6:6" hidden="1" x14ac:dyDescent="0.2">
      <c r="F6430" s="11"/>
    </row>
    <row r="6431" spans="6:6" hidden="1" x14ac:dyDescent="0.2">
      <c r="F6431" s="11"/>
    </row>
    <row r="6432" spans="6:6" hidden="1" x14ac:dyDescent="0.2">
      <c r="F6432" s="11"/>
    </row>
    <row r="6433" spans="6:6" hidden="1" x14ac:dyDescent="0.2">
      <c r="F6433" s="11"/>
    </row>
    <row r="6434" spans="6:6" hidden="1" x14ac:dyDescent="0.2">
      <c r="F6434" s="11"/>
    </row>
    <row r="6435" spans="6:6" hidden="1" x14ac:dyDescent="0.2">
      <c r="F6435" s="11"/>
    </row>
    <row r="6436" spans="6:6" hidden="1" x14ac:dyDescent="0.2">
      <c r="F6436" s="11"/>
    </row>
    <row r="6437" spans="6:6" hidden="1" x14ac:dyDescent="0.2">
      <c r="F6437" s="11"/>
    </row>
    <row r="6438" spans="6:6" hidden="1" x14ac:dyDescent="0.2">
      <c r="F6438" s="11"/>
    </row>
    <row r="6439" spans="6:6" hidden="1" x14ac:dyDescent="0.2">
      <c r="F6439" s="11"/>
    </row>
    <row r="6440" spans="6:6" hidden="1" x14ac:dyDescent="0.2">
      <c r="F6440" s="11"/>
    </row>
    <row r="6441" spans="6:6" hidden="1" x14ac:dyDescent="0.2">
      <c r="F6441" s="11"/>
    </row>
    <row r="6442" spans="6:6" hidden="1" x14ac:dyDescent="0.2">
      <c r="F6442" s="11"/>
    </row>
    <row r="6443" spans="6:6" hidden="1" x14ac:dyDescent="0.2">
      <c r="F6443" s="11"/>
    </row>
    <row r="6444" spans="6:6" hidden="1" x14ac:dyDescent="0.2">
      <c r="F6444" s="11"/>
    </row>
    <row r="6445" spans="6:6" hidden="1" x14ac:dyDescent="0.2">
      <c r="F6445" s="11"/>
    </row>
    <row r="6446" spans="6:6" hidden="1" x14ac:dyDescent="0.2">
      <c r="F6446" s="11"/>
    </row>
    <row r="6447" spans="6:6" hidden="1" x14ac:dyDescent="0.2">
      <c r="F6447" s="11"/>
    </row>
    <row r="6448" spans="6:6" hidden="1" x14ac:dyDescent="0.2">
      <c r="F6448" s="11"/>
    </row>
    <row r="6449" spans="6:6" hidden="1" x14ac:dyDescent="0.2">
      <c r="F6449" s="11"/>
    </row>
    <row r="6450" spans="6:6" hidden="1" x14ac:dyDescent="0.2">
      <c r="F6450" s="11"/>
    </row>
    <row r="6451" spans="6:6" hidden="1" x14ac:dyDescent="0.2">
      <c r="F6451" s="11"/>
    </row>
    <row r="6452" spans="6:6" hidden="1" x14ac:dyDescent="0.2">
      <c r="F6452" s="11"/>
    </row>
    <row r="6453" spans="6:6" hidden="1" x14ac:dyDescent="0.2">
      <c r="F6453" s="11"/>
    </row>
    <row r="6454" spans="6:6" hidden="1" x14ac:dyDescent="0.2">
      <c r="F6454" s="11"/>
    </row>
    <row r="6455" spans="6:6" hidden="1" x14ac:dyDescent="0.2">
      <c r="F6455" s="11"/>
    </row>
    <row r="6456" spans="6:6" hidden="1" x14ac:dyDescent="0.2">
      <c r="F6456" s="11"/>
    </row>
    <row r="6457" spans="6:6" hidden="1" x14ac:dyDescent="0.2">
      <c r="F6457" s="11"/>
    </row>
    <row r="6458" spans="6:6" hidden="1" x14ac:dyDescent="0.2">
      <c r="F6458" s="11"/>
    </row>
    <row r="6459" spans="6:6" hidden="1" x14ac:dyDescent="0.2">
      <c r="F6459" s="11"/>
    </row>
    <row r="6460" spans="6:6" hidden="1" x14ac:dyDescent="0.2">
      <c r="F6460" s="11"/>
    </row>
    <row r="6461" spans="6:6" hidden="1" x14ac:dyDescent="0.2">
      <c r="F6461" s="11"/>
    </row>
    <row r="6462" spans="6:6" hidden="1" x14ac:dyDescent="0.2">
      <c r="F6462" s="11"/>
    </row>
    <row r="6463" spans="6:6" hidden="1" x14ac:dyDescent="0.2">
      <c r="F6463" s="11"/>
    </row>
    <row r="6464" spans="6:6" hidden="1" x14ac:dyDescent="0.2">
      <c r="F6464" s="11"/>
    </row>
    <row r="6465" spans="6:6" hidden="1" x14ac:dyDescent="0.2">
      <c r="F6465" s="11"/>
    </row>
    <row r="6466" spans="6:6" hidden="1" x14ac:dyDescent="0.2">
      <c r="F6466" s="11"/>
    </row>
    <row r="6467" spans="6:6" hidden="1" x14ac:dyDescent="0.2">
      <c r="F6467" s="11"/>
    </row>
    <row r="6468" spans="6:6" hidden="1" x14ac:dyDescent="0.2">
      <c r="F6468" s="11"/>
    </row>
    <row r="6469" spans="6:6" hidden="1" x14ac:dyDescent="0.2">
      <c r="F6469" s="11"/>
    </row>
    <row r="6470" spans="6:6" hidden="1" x14ac:dyDescent="0.2">
      <c r="F6470" s="11"/>
    </row>
    <row r="6471" spans="6:6" hidden="1" x14ac:dyDescent="0.2">
      <c r="F6471" s="11"/>
    </row>
    <row r="6472" spans="6:6" hidden="1" x14ac:dyDescent="0.2">
      <c r="F6472" s="11"/>
    </row>
    <row r="6473" spans="6:6" hidden="1" x14ac:dyDescent="0.2">
      <c r="F6473" s="11"/>
    </row>
    <row r="6474" spans="6:6" hidden="1" x14ac:dyDescent="0.2">
      <c r="F6474" s="11"/>
    </row>
    <row r="6475" spans="6:6" hidden="1" x14ac:dyDescent="0.2">
      <c r="F6475" s="11"/>
    </row>
    <row r="6476" spans="6:6" hidden="1" x14ac:dyDescent="0.2">
      <c r="F6476" s="11"/>
    </row>
    <row r="6477" spans="6:6" hidden="1" x14ac:dyDescent="0.2">
      <c r="F6477" s="11"/>
    </row>
    <row r="6478" spans="6:6" hidden="1" x14ac:dyDescent="0.2">
      <c r="F6478" s="11"/>
    </row>
    <row r="6479" spans="6:6" hidden="1" x14ac:dyDescent="0.2">
      <c r="F6479" s="11"/>
    </row>
    <row r="6480" spans="6:6" hidden="1" x14ac:dyDescent="0.2">
      <c r="F6480" s="11"/>
    </row>
    <row r="6481" spans="6:6" hidden="1" x14ac:dyDescent="0.2">
      <c r="F6481" s="11"/>
    </row>
    <row r="6482" spans="6:6" hidden="1" x14ac:dyDescent="0.2">
      <c r="F6482" s="11"/>
    </row>
    <row r="6483" spans="6:6" hidden="1" x14ac:dyDescent="0.2">
      <c r="F6483" s="11"/>
    </row>
    <row r="6484" spans="6:6" hidden="1" x14ac:dyDescent="0.2">
      <c r="F6484" s="11"/>
    </row>
    <row r="6485" spans="6:6" hidden="1" x14ac:dyDescent="0.2">
      <c r="F6485" s="11"/>
    </row>
    <row r="6486" spans="6:6" hidden="1" x14ac:dyDescent="0.2">
      <c r="F6486" s="11"/>
    </row>
    <row r="6487" spans="6:6" hidden="1" x14ac:dyDescent="0.2">
      <c r="F6487" s="11"/>
    </row>
    <row r="6488" spans="6:6" hidden="1" x14ac:dyDescent="0.2">
      <c r="F6488" s="11"/>
    </row>
    <row r="6489" spans="6:6" hidden="1" x14ac:dyDescent="0.2">
      <c r="F6489" s="11"/>
    </row>
    <row r="6490" spans="6:6" hidden="1" x14ac:dyDescent="0.2">
      <c r="F6490" s="11"/>
    </row>
    <row r="6491" spans="6:6" hidden="1" x14ac:dyDescent="0.2">
      <c r="F6491" s="11"/>
    </row>
    <row r="6492" spans="6:6" hidden="1" x14ac:dyDescent="0.2">
      <c r="F6492" s="11"/>
    </row>
    <row r="6493" spans="6:6" hidden="1" x14ac:dyDescent="0.2">
      <c r="F6493" s="11"/>
    </row>
    <row r="6494" spans="6:6" hidden="1" x14ac:dyDescent="0.2">
      <c r="F6494" s="11"/>
    </row>
    <row r="6495" spans="6:6" hidden="1" x14ac:dyDescent="0.2">
      <c r="F6495" s="11"/>
    </row>
    <row r="6496" spans="6:6" hidden="1" x14ac:dyDescent="0.2">
      <c r="F6496" s="11"/>
    </row>
    <row r="6497" spans="6:6" hidden="1" x14ac:dyDescent="0.2">
      <c r="F6497" s="11"/>
    </row>
    <row r="6498" spans="6:6" hidden="1" x14ac:dyDescent="0.2">
      <c r="F6498" s="11"/>
    </row>
    <row r="6499" spans="6:6" hidden="1" x14ac:dyDescent="0.2">
      <c r="F6499" s="11"/>
    </row>
    <row r="6500" spans="6:6" hidden="1" x14ac:dyDescent="0.2">
      <c r="F6500" s="11"/>
    </row>
    <row r="6501" spans="6:6" hidden="1" x14ac:dyDescent="0.2">
      <c r="F6501" s="11"/>
    </row>
    <row r="6502" spans="6:6" hidden="1" x14ac:dyDescent="0.2">
      <c r="F6502" s="11"/>
    </row>
    <row r="6503" spans="6:6" hidden="1" x14ac:dyDescent="0.2">
      <c r="F6503" s="11"/>
    </row>
    <row r="6504" spans="6:6" hidden="1" x14ac:dyDescent="0.2">
      <c r="F6504" s="11"/>
    </row>
    <row r="6505" spans="6:6" hidden="1" x14ac:dyDescent="0.2">
      <c r="F6505" s="11"/>
    </row>
    <row r="6506" spans="6:6" hidden="1" x14ac:dyDescent="0.2">
      <c r="F6506" s="11"/>
    </row>
    <row r="6507" spans="6:6" hidden="1" x14ac:dyDescent="0.2">
      <c r="F6507" s="11"/>
    </row>
    <row r="6508" spans="6:6" hidden="1" x14ac:dyDescent="0.2">
      <c r="F6508" s="11"/>
    </row>
    <row r="6509" spans="6:6" hidden="1" x14ac:dyDescent="0.2">
      <c r="F6509" s="11"/>
    </row>
    <row r="6510" spans="6:6" hidden="1" x14ac:dyDescent="0.2">
      <c r="F6510" s="11"/>
    </row>
    <row r="6511" spans="6:6" hidden="1" x14ac:dyDescent="0.2">
      <c r="F6511" s="11"/>
    </row>
    <row r="6512" spans="6:6" hidden="1" x14ac:dyDescent="0.2">
      <c r="F6512" s="11"/>
    </row>
    <row r="6513" spans="6:6" hidden="1" x14ac:dyDescent="0.2">
      <c r="F6513" s="11"/>
    </row>
    <row r="6514" spans="6:6" hidden="1" x14ac:dyDescent="0.2">
      <c r="F6514" s="11"/>
    </row>
    <row r="6515" spans="6:6" hidden="1" x14ac:dyDescent="0.2">
      <c r="F6515" s="11"/>
    </row>
    <row r="6516" spans="6:6" hidden="1" x14ac:dyDescent="0.2">
      <c r="F6516" s="11"/>
    </row>
    <row r="6517" spans="6:6" hidden="1" x14ac:dyDescent="0.2">
      <c r="F6517" s="11"/>
    </row>
    <row r="6518" spans="6:6" hidden="1" x14ac:dyDescent="0.2">
      <c r="F6518" s="11"/>
    </row>
    <row r="6519" spans="6:6" hidden="1" x14ac:dyDescent="0.2">
      <c r="F6519" s="11"/>
    </row>
    <row r="6520" spans="6:6" hidden="1" x14ac:dyDescent="0.2">
      <c r="F6520" s="11"/>
    </row>
    <row r="6521" spans="6:6" hidden="1" x14ac:dyDescent="0.2">
      <c r="F6521" s="11"/>
    </row>
    <row r="6522" spans="6:6" hidden="1" x14ac:dyDescent="0.2">
      <c r="F6522" s="11"/>
    </row>
    <row r="6523" spans="6:6" hidden="1" x14ac:dyDescent="0.2">
      <c r="F6523" s="11"/>
    </row>
    <row r="6524" spans="6:6" hidden="1" x14ac:dyDescent="0.2">
      <c r="F6524" s="11"/>
    </row>
    <row r="6525" spans="6:6" hidden="1" x14ac:dyDescent="0.2">
      <c r="F6525" s="11"/>
    </row>
    <row r="6526" spans="6:6" hidden="1" x14ac:dyDescent="0.2">
      <c r="F6526" s="11"/>
    </row>
    <row r="6527" spans="6:6" hidden="1" x14ac:dyDescent="0.2">
      <c r="F6527" s="11"/>
    </row>
    <row r="6528" spans="6:6" hidden="1" x14ac:dyDescent="0.2">
      <c r="F6528" s="11"/>
    </row>
    <row r="6529" spans="6:6" hidden="1" x14ac:dyDescent="0.2">
      <c r="F6529" s="11"/>
    </row>
    <row r="6530" spans="6:6" hidden="1" x14ac:dyDescent="0.2">
      <c r="F6530" s="11"/>
    </row>
    <row r="6531" spans="6:6" hidden="1" x14ac:dyDescent="0.2">
      <c r="F6531" s="11"/>
    </row>
    <row r="6532" spans="6:6" hidden="1" x14ac:dyDescent="0.2">
      <c r="F6532" s="11"/>
    </row>
    <row r="6533" spans="6:6" hidden="1" x14ac:dyDescent="0.2">
      <c r="F6533" s="11"/>
    </row>
    <row r="6534" spans="6:6" hidden="1" x14ac:dyDescent="0.2">
      <c r="F6534" s="11"/>
    </row>
    <row r="6535" spans="6:6" hidden="1" x14ac:dyDescent="0.2">
      <c r="F6535" s="11"/>
    </row>
    <row r="6536" spans="6:6" hidden="1" x14ac:dyDescent="0.2">
      <c r="F6536" s="11"/>
    </row>
    <row r="6537" spans="6:6" hidden="1" x14ac:dyDescent="0.2">
      <c r="F6537" s="11"/>
    </row>
    <row r="6538" spans="6:6" hidden="1" x14ac:dyDescent="0.2">
      <c r="F6538" s="11"/>
    </row>
    <row r="6539" spans="6:6" hidden="1" x14ac:dyDescent="0.2">
      <c r="F6539" s="11"/>
    </row>
    <row r="6540" spans="6:6" hidden="1" x14ac:dyDescent="0.2">
      <c r="F6540" s="11"/>
    </row>
    <row r="6541" spans="6:6" hidden="1" x14ac:dyDescent="0.2">
      <c r="F6541" s="11"/>
    </row>
    <row r="6542" spans="6:6" hidden="1" x14ac:dyDescent="0.2">
      <c r="F6542" s="11"/>
    </row>
    <row r="6543" spans="6:6" hidden="1" x14ac:dyDescent="0.2">
      <c r="F6543" s="11"/>
    </row>
    <row r="6544" spans="6:6" hidden="1" x14ac:dyDescent="0.2">
      <c r="F6544" s="11"/>
    </row>
    <row r="6545" spans="6:6" hidden="1" x14ac:dyDescent="0.2">
      <c r="F6545" s="11"/>
    </row>
    <row r="6546" spans="6:6" hidden="1" x14ac:dyDescent="0.2">
      <c r="F6546" s="11"/>
    </row>
    <row r="6547" spans="6:6" hidden="1" x14ac:dyDescent="0.2">
      <c r="F6547" s="11"/>
    </row>
    <row r="6548" spans="6:6" hidden="1" x14ac:dyDescent="0.2">
      <c r="F6548" s="11"/>
    </row>
    <row r="6549" spans="6:6" hidden="1" x14ac:dyDescent="0.2">
      <c r="F6549" s="11"/>
    </row>
    <row r="6550" spans="6:6" hidden="1" x14ac:dyDescent="0.2">
      <c r="F6550" s="11"/>
    </row>
    <row r="6551" spans="6:6" hidden="1" x14ac:dyDescent="0.2">
      <c r="F6551" s="11"/>
    </row>
    <row r="6552" spans="6:6" hidden="1" x14ac:dyDescent="0.2">
      <c r="F6552" s="11"/>
    </row>
    <row r="6553" spans="6:6" hidden="1" x14ac:dyDescent="0.2">
      <c r="F6553" s="11"/>
    </row>
    <row r="6554" spans="6:6" hidden="1" x14ac:dyDescent="0.2">
      <c r="F6554" s="11"/>
    </row>
    <row r="6555" spans="6:6" hidden="1" x14ac:dyDescent="0.2">
      <c r="F6555" s="11"/>
    </row>
    <row r="6556" spans="6:6" hidden="1" x14ac:dyDescent="0.2">
      <c r="F6556" s="11"/>
    </row>
    <row r="6557" spans="6:6" hidden="1" x14ac:dyDescent="0.2">
      <c r="F6557" s="11"/>
    </row>
    <row r="6558" spans="6:6" hidden="1" x14ac:dyDescent="0.2">
      <c r="F6558" s="11"/>
    </row>
    <row r="6559" spans="6:6" hidden="1" x14ac:dyDescent="0.2">
      <c r="F6559" s="11"/>
    </row>
    <row r="6560" spans="6:6" hidden="1" x14ac:dyDescent="0.2">
      <c r="F6560" s="11"/>
    </row>
    <row r="6561" spans="6:6" hidden="1" x14ac:dyDescent="0.2">
      <c r="F6561" s="11"/>
    </row>
    <row r="6562" spans="6:6" hidden="1" x14ac:dyDescent="0.2">
      <c r="F6562" s="11"/>
    </row>
    <row r="6563" spans="6:6" hidden="1" x14ac:dyDescent="0.2">
      <c r="F6563" s="11"/>
    </row>
    <row r="6564" spans="6:6" hidden="1" x14ac:dyDescent="0.2">
      <c r="F6564" s="11"/>
    </row>
    <row r="6565" spans="6:6" hidden="1" x14ac:dyDescent="0.2">
      <c r="F6565" s="11"/>
    </row>
    <row r="6566" spans="6:6" hidden="1" x14ac:dyDescent="0.2">
      <c r="F6566" s="11"/>
    </row>
    <row r="6567" spans="6:6" hidden="1" x14ac:dyDescent="0.2">
      <c r="F6567" s="11"/>
    </row>
    <row r="6568" spans="6:6" hidden="1" x14ac:dyDescent="0.2">
      <c r="F6568" s="11"/>
    </row>
    <row r="6569" spans="6:6" hidden="1" x14ac:dyDescent="0.2">
      <c r="F6569" s="11"/>
    </row>
    <row r="6570" spans="6:6" hidden="1" x14ac:dyDescent="0.2">
      <c r="F6570" s="11"/>
    </row>
    <row r="6571" spans="6:6" hidden="1" x14ac:dyDescent="0.2">
      <c r="F6571" s="11"/>
    </row>
    <row r="6572" spans="6:6" hidden="1" x14ac:dyDescent="0.2">
      <c r="F6572" s="11"/>
    </row>
    <row r="6573" spans="6:6" hidden="1" x14ac:dyDescent="0.2">
      <c r="F6573" s="11"/>
    </row>
    <row r="6574" spans="6:6" hidden="1" x14ac:dyDescent="0.2">
      <c r="F6574" s="11"/>
    </row>
    <row r="6575" spans="6:6" hidden="1" x14ac:dyDescent="0.2">
      <c r="F6575" s="11"/>
    </row>
    <row r="6576" spans="6:6" hidden="1" x14ac:dyDescent="0.2">
      <c r="F6576" s="11"/>
    </row>
    <row r="6577" spans="6:6" hidden="1" x14ac:dyDescent="0.2">
      <c r="F6577" s="11"/>
    </row>
    <row r="6578" spans="6:6" hidden="1" x14ac:dyDescent="0.2">
      <c r="F6578" s="11"/>
    </row>
    <row r="6579" spans="6:6" hidden="1" x14ac:dyDescent="0.2">
      <c r="F6579" s="11"/>
    </row>
    <row r="6580" spans="6:6" hidden="1" x14ac:dyDescent="0.2">
      <c r="F6580" s="11"/>
    </row>
    <row r="6581" spans="6:6" hidden="1" x14ac:dyDescent="0.2">
      <c r="F6581" s="11"/>
    </row>
    <row r="6582" spans="6:6" hidden="1" x14ac:dyDescent="0.2">
      <c r="F6582" s="11"/>
    </row>
    <row r="6583" spans="6:6" hidden="1" x14ac:dyDescent="0.2">
      <c r="F6583" s="11"/>
    </row>
    <row r="6584" spans="6:6" hidden="1" x14ac:dyDescent="0.2">
      <c r="F6584" s="11"/>
    </row>
    <row r="6585" spans="6:6" hidden="1" x14ac:dyDescent="0.2">
      <c r="F6585" s="11"/>
    </row>
    <row r="6586" spans="6:6" hidden="1" x14ac:dyDescent="0.2">
      <c r="F6586" s="11"/>
    </row>
    <row r="6587" spans="6:6" hidden="1" x14ac:dyDescent="0.2">
      <c r="F6587" s="11"/>
    </row>
    <row r="6588" spans="6:6" hidden="1" x14ac:dyDescent="0.2">
      <c r="F6588" s="11"/>
    </row>
    <row r="6589" spans="6:6" hidden="1" x14ac:dyDescent="0.2">
      <c r="F6589" s="11"/>
    </row>
    <row r="6590" spans="6:6" hidden="1" x14ac:dyDescent="0.2">
      <c r="F6590" s="11"/>
    </row>
    <row r="6591" spans="6:6" hidden="1" x14ac:dyDescent="0.2">
      <c r="F6591" s="11"/>
    </row>
    <row r="6592" spans="6:6" hidden="1" x14ac:dyDescent="0.2">
      <c r="F6592" s="11"/>
    </row>
    <row r="6593" spans="6:6" hidden="1" x14ac:dyDescent="0.2">
      <c r="F6593" s="11"/>
    </row>
    <row r="6594" spans="6:6" hidden="1" x14ac:dyDescent="0.2">
      <c r="F6594" s="11"/>
    </row>
    <row r="6595" spans="6:6" hidden="1" x14ac:dyDescent="0.2">
      <c r="F6595" s="11"/>
    </row>
    <row r="6596" spans="6:6" hidden="1" x14ac:dyDescent="0.2">
      <c r="F6596" s="11"/>
    </row>
    <row r="6597" spans="6:6" hidden="1" x14ac:dyDescent="0.2">
      <c r="F6597" s="11"/>
    </row>
    <row r="6598" spans="6:6" hidden="1" x14ac:dyDescent="0.2">
      <c r="F6598" s="11"/>
    </row>
    <row r="6599" spans="6:6" hidden="1" x14ac:dyDescent="0.2">
      <c r="F6599" s="11"/>
    </row>
    <row r="6600" spans="6:6" hidden="1" x14ac:dyDescent="0.2">
      <c r="F6600" s="11"/>
    </row>
    <row r="6601" spans="6:6" hidden="1" x14ac:dyDescent="0.2">
      <c r="F6601" s="11"/>
    </row>
    <row r="6602" spans="6:6" hidden="1" x14ac:dyDescent="0.2">
      <c r="F6602" s="11"/>
    </row>
    <row r="6603" spans="6:6" hidden="1" x14ac:dyDescent="0.2">
      <c r="F6603" s="11"/>
    </row>
    <row r="6604" spans="6:6" hidden="1" x14ac:dyDescent="0.2">
      <c r="F6604" s="11"/>
    </row>
    <row r="6605" spans="6:6" hidden="1" x14ac:dyDescent="0.2">
      <c r="F6605" s="11"/>
    </row>
    <row r="6606" spans="6:6" hidden="1" x14ac:dyDescent="0.2">
      <c r="F6606" s="11"/>
    </row>
    <row r="6607" spans="6:6" hidden="1" x14ac:dyDescent="0.2">
      <c r="F6607" s="11"/>
    </row>
    <row r="6608" spans="6:6" hidden="1" x14ac:dyDescent="0.2">
      <c r="F6608" s="11"/>
    </row>
    <row r="6609" spans="6:6" hidden="1" x14ac:dyDescent="0.2">
      <c r="F6609" s="11"/>
    </row>
    <row r="6610" spans="6:6" hidden="1" x14ac:dyDescent="0.2">
      <c r="F6610" s="11"/>
    </row>
    <row r="6611" spans="6:6" hidden="1" x14ac:dyDescent="0.2">
      <c r="F6611" s="11"/>
    </row>
    <row r="6612" spans="6:6" hidden="1" x14ac:dyDescent="0.2">
      <c r="F6612" s="11"/>
    </row>
    <row r="6613" spans="6:6" hidden="1" x14ac:dyDescent="0.2">
      <c r="F6613" s="11"/>
    </row>
    <row r="6614" spans="6:6" hidden="1" x14ac:dyDescent="0.2">
      <c r="F6614" s="11"/>
    </row>
    <row r="6615" spans="6:6" hidden="1" x14ac:dyDescent="0.2">
      <c r="F6615" s="11"/>
    </row>
    <row r="6616" spans="6:6" hidden="1" x14ac:dyDescent="0.2">
      <c r="F6616" s="11"/>
    </row>
    <row r="6617" spans="6:6" hidden="1" x14ac:dyDescent="0.2">
      <c r="F6617" s="11"/>
    </row>
    <row r="6618" spans="6:6" hidden="1" x14ac:dyDescent="0.2">
      <c r="F6618" s="11"/>
    </row>
    <row r="6619" spans="6:6" hidden="1" x14ac:dyDescent="0.2">
      <c r="F6619" s="11"/>
    </row>
    <row r="6620" spans="6:6" hidden="1" x14ac:dyDescent="0.2">
      <c r="F6620" s="11"/>
    </row>
    <row r="6621" spans="6:6" hidden="1" x14ac:dyDescent="0.2">
      <c r="F6621" s="11"/>
    </row>
    <row r="6622" spans="6:6" hidden="1" x14ac:dyDescent="0.2">
      <c r="F6622" s="11"/>
    </row>
    <row r="6623" spans="6:6" hidden="1" x14ac:dyDescent="0.2">
      <c r="F6623" s="11"/>
    </row>
    <row r="6624" spans="6:6" hidden="1" x14ac:dyDescent="0.2">
      <c r="F6624" s="11"/>
    </row>
    <row r="6625" spans="6:6" hidden="1" x14ac:dyDescent="0.2">
      <c r="F6625" s="11"/>
    </row>
    <row r="6626" spans="6:6" hidden="1" x14ac:dyDescent="0.2">
      <c r="F6626" s="11"/>
    </row>
    <row r="6627" spans="6:6" hidden="1" x14ac:dyDescent="0.2">
      <c r="F6627" s="11"/>
    </row>
    <row r="6628" spans="6:6" hidden="1" x14ac:dyDescent="0.2">
      <c r="F6628" s="11"/>
    </row>
    <row r="6629" spans="6:6" hidden="1" x14ac:dyDescent="0.2">
      <c r="F6629" s="11"/>
    </row>
    <row r="6630" spans="6:6" hidden="1" x14ac:dyDescent="0.2">
      <c r="F6630" s="11"/>
    </row>
    <row r="6631" spans="6:6" hidden="1" x14ac:dyDescent="0.2">
      <c r="F6631" s="11"/>
    </row>
    <row r="6632" spans="6:6" hidden="1" x14ac:dyDescent="0.2">
      <c r="F6632" s="11"/>
    </row>
    <row r="6633" spans="6:6" hidden="1" x14ac:dyDescent="0.2">
      <c r="F6633" s="11"/>
    </row>
    <row r="6634" spans="6:6" hidden="1" x14ac:dyDescent="0.2">
      <c r="F6634" s="11"/>
    </row>
    <row r="6635" spans="6:6" hidden="1" x14ac:dyDescent="0.2">
      <c r="F6635" s="11"/>
    </row>
    <row r="6636" spans="6:6" hidden="1" x14ac:dyDescent="0.2">
      <c r="F6636" s="11"/>
    </row>
    <row r="6637" spans="6:6" hidden="1" x14ac:dyDescent="0.2">
      <c r="F6637" s="11"/>
    </row>
    <row r="6638" spans="6:6" hidden="1" x14ac:dyDescent="0.2">
      <c r="F6638" s="11"/>
    </row>
    <row r="6639" spans="6:6" hidden="1" x14ac:dyDescent="0.2">
      <c r="F6639" s="11"/>
    </row>
    <row r="6640" spans="6:6" hidden="1" x14ac:dyDescent="0.2">
      <c r="F6640" s="11"/>
    </row>
    <row r="6641" spans="6:6" hidden="1" x14ac:dyDescent="0.2">
      <c r="F6641" s="11"/>
    </row>
    <row r="6642" spans="6:6" hidden="1" x14ac:dyDescent="0.2">
      <c r="F6642" s="11"/>
    </row>
    <row r="6643" spans="6:6" hidden="1" x14ac:dyDescent="0.2">
      <c r="F6643" s="11"/>
    </row>
    <row r="6644" spans="6:6" hidden="1" x14ac:dyDescent="0.2">
      <c r="F6644" s="11"/>
    </row>
    <row r="6645" spans="6:6" hidden="1" x14ac:dyDescent="0.2">
      <c r="F6645" s="11"/>
    </row>
    <row r="6646" spans="6:6" hidden="1" x14ac:dyDescent="0.2">
      <c r="F6646" s="11"/>
    </row>
    <row r="6647" spans="6:6" hidden="1" x14ac:dyDescent="0.2">
      <c r="F6647" s="11"/>
    </row>
    <row r="6648" spans="6:6" hidden="1" x14ac:dyDescent="0.2">
      <c r="F6648" s="11"/>
    </row>
    <row r="6649" spans="6:6" hidden="1" x14ac:dyDescent="0.2">
      <c r="F6649" s="11"/>
    </row>
    <row r="6650" spans="6:6" hidden="1" x14ac:dyDescent="0.2">
      <c r="F6650" s="11"/>
    </row>
    <row r="6651" spans="6:6" hidden="1" x14ac:dyDescent="0.2">
      <c r="F6651" s="11"/>
    </row>
    <row r="6652" spans="6:6" hidden="1" x14ac:dyDescent="0.2">
      <c r="F6652" s="11"/>
    </row>
    <row r="6653" spans="6:6" hidden="1" x14ac:dyDescent="0.2">
      <c r="F6653" s="11"/>
    </row>
    <row r="6654" spans="6:6" hidden="1" x14ac:dyDescent="0.2">
      <c r="F6654" s="11"/>
    </row>
    <row r="6655" spans="6:6" hidden="1" x14ac:dyDescent="0.2">
      <c r="F6655" s="11"/>
    </row>
    <row r="6656" spans="6:6" hidden="1" x14ac:dyDescent="0.2">
      <c r="F6656" s="11"/>
    </row>
    <row r="6657" spans="6:6" hidden="1" x14ac:dyDescent="0.2">
      <c r="F6657" s="11"/>
    </row>
    <row r="6658" spans="6:6" hidden="1" x14ac:dyDescent="0.2">
      <c r="F6658" s="11"/>
    </row>
    <row r="6659" spans="6:6" hidden="1" x14ac:dyDescent="0.2">
      <c r="F6659" s="11"/>
    </row>
    <row r="6660" spans="6:6" hidden="1" x14ac:dyDescent="0.2">
      <c r="F6660" s="11"/>
    </row>
    <row r="6661" spans="6:6" hidden="1" x14ac:dyDescent="0.2">
      <c r="F6661" s="11"/>
    </row>
    <row r="6662" spans="6:6" hidden="1" x14ac:dyDescent="0.2">
      <c r="F6662" s="11"/>
    </row>
    <row r="6663" spans="6:6" hidden="1" x14ac:dyDescent="0.2">
      <c r="F6663" s="11"/>
    </row>
    <row r="6664" spans="6:6" hidden="1" x14ac:dyDescent="0.2">
      <c r="F6664" s="11"/>
    </row>
    <row r="6665" spans="6:6" hidden="1" x14ac:dyDescent="0.2">
      <c r="F6665" s="11"/>
    </row>
    <row r="6666" spans="6:6" hidden="1" x14ac:dyDescent="0.2">
      <c r="F6666" s="11"/>
    </row>
    <row r="6667" spans="6:6" hidden="1" x14ac:dyDescent="0.2">
      <c r="F6667" s="11"/>
    </row>
    <row r="6668" spans="6:6" hidden="1" x14ac:dyDescent="0.2">
      <c r="F6668" s="11"/>
    </row>
    <row r="6669" spans="6:6" hidden="1" x14ac:dyDescent="0.2">
      <c r="F6669" s="11"/>
    </row>
    <row r="6670" spans="6:6" hidden="1" x14ac:dyDescent="0.2">
      <c r="F6670" s="11"/>
    </row>
    <row r="6671" spans="6:6" hidden="1" x14ac:dyDescent="0.2">
      <c r="F6671" s="11"/>
    </row>
    <row r="6672" spans="6:6" hidden="1" x14ac:dyDescent="0.2">
      <c r="F6672" s="11"/>
    </row>
    <row r="6673" spans="6:6" hidden="1" x14ac:dyDescent="0.2">
      <c r="F6673" s="11"/>
    </row>
    <row r="6674" spans="6:6" hidden="1" x14ac:dyDescent="0.2">
      <c r="F6674" s="11"/>
    </row>
    <row r="6675" spans="6:6" hidden="1" x14ac:dyDescent="0.2">
      <c r="F6675" s="11"/>
    </row>
    <row r="6676" spans="6:6" hidden="1" x14ac:dyDescent="0.2">
      <c r="F6676" s="11"/>
    </row>
    <row r="6677" spans="6:6" hidden="1" x14ac:dyDescent="0.2">
      <c r="F6677" s="11"/>
    </row>
    <row r="6678" spans="6:6" hidden="1" x14ac:dyDescent="0.2">
      <c r="F6678" s="11"/>
    </row>
    <row r="6679" spans="6:6" hidden="1" x14ac:dyDescent="0.2">
      <c r="F6679" s="11"/>
    </row>
    <row r="6680" spans="6:6" hidden="1" x14ac:dyDescent="0.2">
      <c r="F6680" s="11"/>
    </row>
    <row r="6681" spans="6:6" hidden="1" x14ac:dyDescent="0.2">
      <c r="F6681" s="11"/>
    </row>
    <row r="6682" spans="6:6" hidden="1" x14ac:dyDescent="0.2">
      <c r="F6682" s="11"/>
    </row>
    <row r="6683" spans="6:6" hidden="1" x14ac:dyDescent="0.2">
      <c r="F6683" s="11"/>
    </row>
    <row r="6684" spans="6:6" hidden="1" x14ac:dyDescent="0.2">
      <c r="F6684" s="11"/>
    </row>
    <row r="6685" spans="6:6" hidden="1" x14ac:dyDescent="0.2">
      <c r="F6685" s="11"/>
    </row>
    <row r="6686" spans="6:6" hidden="1" x14ac:dyDescent="0.2">
      <c r="F6686" s="11"/>
    </row>
    <row r="6687" spans="6:6" hidden="1" x14ac:dyDescent="0.2">
      <c r="F6687" s="11"/>
    </row>
    <row r="6688" spans="6:6" hidden="1" x14ac:dyDescent="0.2">
      <c r="F6688" s="11"/>
    </row>
    <row r="6689" spans="6:6" hidden="1" x14ac:dyDescent="0.2">
      <c r="F6689" s="11"/>
    </row>
    <row r="6690" spans="6:6" hidden="1" x14ac:dyDescent="0.2">
      <c r="F6690" s="11"/>
    </row>
    <row r="6691" spans="6:6" hidden="1" x14ac:dyDescent="0.2">
      <c r="F6691" s="11"/>
    </row>
    <row r="6692" spans="6:6" hidden="1" x14ac:dyDescent="0.2">
      <c r="F6692" s="11"/>
    </row>
    <row r="6693" spans="6:6" hidden="1" x14ac:dyDescent="0.2">
      <c r="F6693" s="11"/>
    </row>
    <row r="6694" spans="6:6" hidden="1" x14ac:dyDescent="0.2">
      <c r="F6694" s="11"/>
    </row>
    <row r="6695" spans="6:6" hidden="1" x14ac:dyDescent="0.2">
      <c r="F6695" s="11"/>
    </row>
    <row r="6696" spans="6:6" hidden="1" x14ac:dyDescent="0.2">
      <c r="F6696" s="11"/>
    </row>
    <row r="6697" spans="6:6" hidden="1" x14ac:dyDescent="0.2">
      <c r="F6697" s="11"/>
    </row>
    <row r="6698" spans="6:6" hidden="1" x14ac:dyDescent="0.2">
      <c r="F6698" s="11"/>
    </row>
    <row r="6699" spans="6:6" hidden="1" x14ac:dyDescent="0.2">
      <c r="F6699" s="11"/>
    </row>
    <row r="6700" spans="6:6" hidden="1" x14ac:dyDescent="0.2">
      <c r="F6700" s="11"/>
    </row>
    <row r="6701" spans="6:6" hidden="1" x14ac:dyDescent="0.2">
      <c r="F6701" s="11"/>
    </row>
    <row r="6702" spans="6:6" hidden="1" x14ac:dyDescent="0.2">
      <c r="F6702" s="11"/>
    </row>
    <row r="6703" spans="6:6" hidden="1" x14ac:dyDescent="0.2">
      <c r="F6703" s="11"/>
    </row>
    <row r="6704" spans="6:6" hidden="1" x14ac:dyDescent="0.2">
      <c r="F6704" s="11"/>
    </row>
    <row r="6705" spans="6:6" hidden="1" x14ac:dyDescent="0.2">
      <c r="F6705" s="11"/>
    </row>
    <row r="6706" spans="6:6" hidden="1" x14ac:dyDescent="0.2">
      <c r="F6706" s="11"/>
    </row>
    <row r="6707" spans="6:6" hidden="1" x14ac:dyDescent="0.2">
      <c r="F6707" s="11"/>
    </row>
    <row r="6708" spans="6:6" hidden="1" x14ac:dyDescent="0.2">
      <c r="F6708" s="11"/>
    </row>
    <row r="6709" spans="6:6" hidden="1" x14ac:dyDescent="0.2">
      <c r="F6709" s="11"/>
    </row>
    <row r="6710" spans="6:6" hidden="1" x14ac:dyDescent="0.2">
      <c r="F6710" s="11"/>
    </row>
    <row r="6711" spans="6:6" hidden="1" x14ac:dyDescent="0.2">
      <c r="F6711" s="11"/>
    </row>
    <row r="6712" spans="6:6" hidden="1" x14ac:dyDescent="0.2">
      <c r="F6712" s="11"/>
    </row>
    <row r="6713" spans="6:6" hidden="1" x14ac:dyDescent="0.2">
      <c r="F6713" s="11"/>
    </row>
    <row r="6714" spans="6:6" hidden="1" x14ac:dyDescent="0.2">
      <c r="F6714" s="11"/>
    </row>
    <row r="6715" spans="6:6" hidden="1" x14ac:dyDescent="0.2">
      <c r="F6715" s="11"/>
    </row>
    <row r="6716" spans="6:6" hidden="1" x14ac:dyDescent="0.2">
      <c r="F6716" s="11"/>
    </row>
    <row r="6717" spans="6:6" hidden="1" x14ac:dyDescent="0.2">
      <c r="F6717" s="11"/>
    </row>
    <row r="6718" spans="6:6" hidden="1" x14ac:dyDescent="0.2">
      <c r="F6718" s="11"/>
    </row>
    <row r="6719" spans="6:6" hidden="1" x14ac:dyDescent="0.2">
      <c r="F6719" s="11"/>
    </row>
    <row r="6720" spans="6:6" hidden="1" x14ac:dyDescent="0.2">
      <c r="F6720" s="11"/>
    </row>
    <row r="6721" spans="6:6" hidden="1" x14ac:dyDescent="0.2">
      <c r="F6721" s="11"/>
    </row>
    <row r="6722" spans="6:6" hidden="1" x14ac:dyDescent="0.2">
      <c r="F6722" s="11"/>
    </row>
    <row r="6723" spans="6:6" hidden="1" x14ac:dyDescent="0.2">
      <c r="F6723" s="11"/>
    </row>
    <row r="6724" spans="6:6" hidden="1" x14ac:dyDescent="0.2">
      <c r="F6724" s="11"/>
    </row>
    <row r="6725" spans="6:6" hidden="1" x14ac:dyDescent="0.2">
      <c r="F6725" s="11"/>
    </row>
    <row r="6726" spans="6:6" hidden="1" x14ac:dyDescent="0.2">
      <c r="F6726" s="11"/>
    </row>
    <row r="6727" spans="6:6" hidden="1" x14ac:dyDescent="0.2">
      <c r="F6727" s="11"/>
    </row>
    <row r="6728" spans="6:6" hidden="1" x14ac:dyDescent="0.2">
      <c r="F6728" s="11"/>
    </row>
    <row r="6729" spans="6:6" hidden="1" x14ac:dyDescent="0.2">
      <c r="F6729" s="11"/>
    </row>
    <row r="6730" spans="6:6" hidden="1" x14ac:dyDescent="0.2">
      <c r="F6730" s="11"/>
    </row>
    <row r="6731" spans="6:6" hidden="1" x14ac:dyDescent="0.2">
      <c r="F6731" s="11"/>
    </row>
    <row r="6732" spans="6:6" hidden="1" x14ac:dyDescent="0.2">
      <c r="F6732" s="11"/>
    </row>
    <row r="6733" spans="6:6" hidden="1" x14ac:dyDescent="0.2">
      <c r="F6733" s="11"/>
    </row>
    <row r="6734" spans="6:6" hidden="1" x14ac:dyDescent="0.2">
      <c r="F6734" s="11"/>
    </row>
    <row r="6735" spans="6:6" hidden="1" x14ac:dyDescent="0.2">
      <c r="F6735" s="11"/>
    </row>
    <row r="6736" spans="6:6" hidden="1" x14ac:dyDescent="0.2">
      <c r="F6736" s="11"/>
    </row>
    <row r="6737" spans="6:6" hidden="1" x14ac:dyDescent="0.2">
      <c r="F6737" s="11"/>
    </row>
    <row r="6738" spans="6:6" hidden="1" x14ac:dyDescent="0.2">
      <c r="F6738" s="11"/>
    </row>
    <row r="6739" spans="6:6" hidden="1" x14ac:dyDescent="0.2">
      <c r="F6739" s="11"/>
    </row>
    <row r="6740" spans="6:6" hidden="1" x14ac:dyDescent="0.2">
      <c r="F6740" s="11"/>
    </row>
    <row r="6741" spans="6:6" hidden="1" x14ac:dyDescent="0.2">
      <c r="F6741" s="11"/>
    </row>
    <row r="6742" spans="6:6" hidden="1" x14ac:dyDescent="0.2">
      <c r="F6742" s="11"/>
    </row>
    <row r="6743" spans="6:6" hidden="1" x14ac:dyDescent="0.2">
      <c r="F6743" s="11"/>
    </row>
    <row r="6744" spans="6:6" hidden="1" x14ac:dyDescent="0.2">
      <c r="F6744" s="11"/>
    </row>
    <row r="6745" spans="6:6" hidden="1" x14ac:dyDescent="0.2">
      <c r="F6745" s="11"/>
    </row>
    <row r="6746" spans="6:6" hidden="1" x14ac:dyDescent="0.2">
      <c r="F6746" s="11"/>
    </row>
    <row r="6747" spans="6:6" hidden="1" x14ac:dyDescent="0.2">
      <c r="F6747" s="11"/>
    </row>
    <row r="6748" spans="6:6" hidden="1" x14ac:dyDescent="0.2">
      <c r="F6748" s="11"/>
    </row>
    <row r="6749" spans="6:6" hidden="1" x14ac:dyDescent="0.2">
      <c r="F6749" s="11"/>
    </row>
    <row r="6750" spans="6:6" hidden="1" x14ac:dyDescent="0.2">
      <c r="F6750" s="11"/>
    </row>
    <row r="6751" spans="6:6" hidden="1" x14ac:dyDescent="0.2">
      <c r="F6751" s="11"/>
    </row>
    <row r="6752" spans="6:6" hidden="1" x14ac:dyDescent="0.2">
      <c r="F6752" s="11"/>
    </row>
    <row r="6753" spans="6:6" hidden="1" x14ac:dyDescent="0.2">
      <c r="F6753" s="11"/>
    </row>
    <row r="6754" spans="6:6" hidden="1" x14ac:dyDescent="0.2">
      <c r="F6754" s="11"/>
    </row>
    <row r="6755" spans="6:6" hidden="1" x14ac:dyDescent="0.2">
      <c r="F6755" s="11"/>
    </row>
    <row r="6756" spans="6:6" hidden="1" x14ac:dyDescent="0.2">
      <c r="F6756" s="11"/>
    </row>
    <row r="6757" spans="6:6" hidden="1" x14ac:dyDescent="0.2">
      <c r="F6757" s="11"/>
    </row>
    <row r="6758" spans="6:6" hidden="1" x14ac:dyDescent="0.2">
      <c r="F6758" s="11"/>
    </row>
    <row r="6759" spans="6:6" hidden="1" x14ac:dyDescent="0.2">
      <c r="F6759" s="11"/>
    </row>
    <row r="6760" spans="6:6" hidden="1" x14ac:dyDescent="0.2">
      <c r="F6760" s="11"/>
    </row>
    <row r="6761" spans="6:6" hidden="1" x14ac:dyDescent="0.2">
      <c r="F6761" s="11"/>
    </row>
    <row r="6762" spans="6:6" hidden="1" x14ac:dyDescent="0.2">
      <c r="F6762" s="11"/>
    </row>
    <row r="6763" spans="6:6" hidden="1" x14ac:dyDescent="0.2">
      <c r="F6763" s="11"/>
    </row>
    <row r="6764" spans="6:6" hidden="1" x14ac:dyDescent="0.2">
      <c r="F6764" s="11"/>
    </row>
    <row r="6765" spans="6:6" hidden="1" x14ac:dyDescent="0.2">
      <c r="F6765" s="11"/>
    </row>
    <row r="6766" spans="6:6" hidden="1" x14ac:dyDescent="0.2">
      <c r="F6766" s="11"/>
    </row>
    <row r="6767" spans="6:6" hidden="1" x14ac:dyDescent="0.2">
      <c r="F6767" s="11"/>
    </row>
    <row r="6768" spans="6:6" hidden="1" x14ac:dyDescent="0.2">
      <c r="F6768" s="11"/>
    </row>
    <row r="6769" spans="6:6" hidden="1" x14ac:dyDescent="0.2">
      <c r="F6769" s="11"/>
    </row>
    <row r="6770" spans="6:6" hidden="1" x14ac:dyDescent="0.2">
      <c r="F6770" s="11"/>
    </row>
    <row r="6771" spans="6:6" hidden="1" x14ac:dyDescent="0.2">
      <c r="F6771" s="11"/>
    </row>
    <row r="6772" spans="6:6" hidden="1" x14ac:dyDescent="0.2">
      <c r="F6772" s="11"/>
    </row>
    <row r="6773" spans="6:6" hidden="1" x14ac:dyDescent="0.2">
      <c r="F6773" s="11"/>
    </row>
    <row r="6774" spans="6:6" hidden="1" x14ac:dyDescent="0.2">
      <c r="F6774" s="11"/>
    </row>
    <row r="6775" spans="6:6" hidden="1" x14ac:dyDescent="0.2">
      <c r="F6775" s="11"/>
    </row>
    <row r="6776" spans="6:6" hidden="1" x14ac:dyDescent="0.2">
      <c r="F6776" s="11"/>
    </row>
    <row r="6777" spans="6:6" hidden="1" x14ac:dyDescent="0.2">
      <c r="F6777" s="11"/>
    </row>
    <row r="6778" spans="6:6" hidden="1" x14ac:dyDescent="0.2">
      <c r="F6778" s="11"/>
    </row>
    <row r="6779" spans="6:6" hidden="1" x14ac:dyDescent="0.2">
      <c r="F6779" s="11"/>
    </row>
    <row r="6780" spans="6:6" hidden="1" x14ac:dyDescent="0.2">
      <c r="F6780" s="11"/>
    </row>
    <row r="6781" spans="6:6" hidden="1" x14ac:dyDescent="0.2">
      <c r="F6781" s="11"/>
    </row>
    <row r="6782" spans="6:6" hidden="1" x14ac:dyDescent="0.2">
      <c r="F6782" s="11"/>
    </row>
    <row r="6783" spans="6:6" hidden="1" x14ac:dyDescent="0.2">
      <c r="F6783" s="11"/>
    </row>
    <row r="6784" spans="6:6" hidden="1" x14ac:dyDescent="0.2">
      <c r="F6784" s="11"/>
    </row>
    <row r="6785" spans="6:6" hidden="1" x14ac:dyDescent="0.2">
      <c r="F6785" s="11"/>
    </row>
    <row r="6786" spans="6:6" hidden="1" x14ac:dyDescent="0.2">
      <c r="F6786" s="11"/>
    </row>
    <row r="6787" spans="6:6" hidden="1" x14ac:dyDescent="0.2">
      <c r="F6787" s="11"/>
    </row>
    <row r="6788" spans="6:6" hidden="1" x14ac:dyDescent="0.2">
      <c r="F6788" s="11"/>
    </row>
    <row r="6789" spans="6:6" hidden="1" x14ac:dyDescent="0.2">
      <c r="F6789" s="11"/>
    </row>
    <row r="6790" spans="6:6" hidden="1" x14ac:dyDescent="0.2">
      <c r="F6790" s="11"/>
    </row>
    <row r="6791" spans="6:6" hidden="1" x14ac:dyDescent="0.2">
      <c r="F6791" s="11"/>
    </row>
    <row r="6792" spans="6:6" hidden="1" x14ac:dyDescent="0.2">
      <c r="F6792" s="11"/>
    </row>
    <row r="6793" spans="6:6" hidden="1" x14ac:dyDescent="0.2">
      <c r="F6793" s="11"/>
    </row>
    <row r="6794" spans="6:6" hidden="1" x14ac:dyDescent="0.2">
      <c r="F6794" s="11"/>
    </row>
    <row r="6795" spans="6:6" hidden="1" x14ac:dyDescent="0.2">
      <c r="F6795" s="11"/>
    </row>
    <row r="6796" spans="6:6" hidden="1" x14ac:dyDescent="0.2">
      <c r="F6796" s="11"/>
    </row>
    <row r="6797" spans="6:6" hidden="1" x14ac:dyDescent="0.2">
      <c r="F6797" s="11"/>
    </row>
    <row r="6798" spans="6:6" hidden="1" x14ac:dyDescent="0.2">
      <c r="F6798" s="11"/>
    </row>
    <row r="6799" spans="6:6" hidden="1" x14ac:dyDescent="0.2">
      <c r="F6799" s="11"/>
    </row>
    <row r="6800" spans="6:6" hidden="1" x14ac:dyDescent="0.2">
      <c r="F6800" s="11"/>
    </row>
    <row r="6801" spans="6:6" hidden="1" x14ac:dyDescent="0.2">
      <c r="F6801" s="11"/>
    </row>
    <row r="6802" spans="6:6" hidden="1" x14ac:dyDescent="0.2">
      <c r="F6802" s="11"/>
    </row>
    <row r="6803" spans="6:6" hidden="1" x14ac:dyDescent="0.2">
      <c r="F6803" s="11"/>
    </row>
    <row r="6804" spans="6:6" hidden="1" x14ac:dyDescent="0.2">
      <c r="F6804" s="11"/>
    </row>
    <row r="6805" spans="6:6" hidden="1" x14ac:dyDescent="0.2">
      <c r="F6805" s="11"/>
    </row>
    <row r="6806" spans="6:6" hidden="1" x14ac:dyDescent="0.2">
      <c r="F6806" s="11"/>
    </row>
    <row r="6807" spans="6:6" hidden="1" x14ac:dyDescent="0.2">
      <c r="F6807" s="11"/>
    </row>
    <row r="6808" spans="6:6" hidden="1" x14ac:dyDescent="0.2">
      <c r="F6808" s="11"/>
    </row>
    <row r="6809" spans="6:6" hidden="1" x14ac:dyDescent="0.2">
      <c r="F6809" s="11"/>
    </row>
    <row r="6810" spans="6:6" hidden="1" x14ac:dyDescent="0.2">
      <c r="F6810" s="11"/>
    </row>
    <row r="6811" spans="6:6" hidden="1" x14ac:dyDescent="0.2">
      <c r="F6811" s="11"/>
    </row>
    <row r="6812" spans="6:6" hidden="1" x14ac:dyDescent="0.2">
      <c r="F6812" s="11"/>
    </row>
    <row r="6813" spans="6:6" hidden="1" x14ac:dyDescent="0.2">
      <c r="F6813" s="11"/>
    </row>
    <row r="6814" spans="6:6" hidden="1" x14ac:dyDescent="0.2">
      <c r="F6814" s="11"/>
    </row>
    <row r="6815" spans="6:6" hidden="1" x14ac:dyDescent="0.2">
      <c r="F6815" s="11"/>
    </row>
    <row r="6816" spans="6:6" hidden="1" x14ac:dyDescent="0.2">
      <c r="F6816" s="11"/>
    </row>
    <row r="6817" spans="6:6" hidden="1" x14ac:dyDescent="0.2">
      <c r="F6817" s="11"/>
    </row>
    <row r="6818" spans="6:6" hidden="1" x14ac:dyDescent="0.2">
      <c r="F6818" s="11"/>
    </row>
    <row r="6819" spans="6:6" hidden="1" x14ac:dyDescent="0.2">
      <c r="F6819" s="11"/>
    </row>
    <row r="6820" spans="6:6" hidden="1" x14ac:dyDescent="0.2">
      <c r="F6820" s="11"/>
    </row>
    <row r="6821" spans="6:6" hidden="1" x14ac:dyDescent="0.2">
      <c r="F6821" s="11"/>
    </row>
    <row r="6822" spans="6:6" hidden="1" x14ac:dyDescent="0.2">
      <c r="F6822" s="11"/>
    </row>
    <row r="6823" spans="6:6" hidden="1" x14ac:dyDescent="0.2">
      <c r="F6823" s="11"/>
    </row>
    <row r="6824" spans="6:6" hidden="1" x14ac:dyDescent="0.2">
      <c r="F6824" s="11"/>
    </row>
    <row r="6825" spans="6:6" hidden="1" x14ac:dyDescent="0.2">
      <c r="F6825" s="11"/>
    </row>
    <row r="6826" spans="6:6" hidden="1" x14ac:dyDescent="0.2">
      <c r="F6826" s="11"/>
    </row>
    <row r="6827" spans="6:6" hidden="1" x14ac:dyDescent="0.2">
      <c r="F6827" s="11"/>
    </row>
    <row r="6828" spans="6:6" hidden="1" x14ac:dyDescent="0.2">
      <c r="F6828" s="11"/>
    </row>
    <row r="6829" spans="6:6" hidden="1" x14ac:dyDescent="0.2">
      <c r="F6829" s="11"/>
    </row>
    <row r="6830" spans="6:6" hidden="1" x14ac:dyDescent="0.2">
      <c r="F6830" s="11"/>
    </row>
    <row r="6831" spans="6:6" hidden="1" x14ac:dyDescent="0.2">
      <c r="F6831" s="11"/>
    </row>
    <row r="6832" spans="6:6" hidden="1" x14ac:dyDescent="0.2">
      <c r="F6832" s="11"/>
    </row>
    <row r="6833" spans="6:6" hidden="1" x14ac:dyDescent="0.2">
      <c r="F6833" s="11"/>
    </row>
    <row r="6834" spans="6:6" hidden="1" x14ac:dyDescent="0.2">
      <c r="F6834" s="11"/>
    </row>
    <row r="6835" spans="6:6" hidden="1" x14ac:dyDescent="0.2">
      <c r="F6835" s="11"/>
    </row>
    <row r="6836" spans="6:6" hidden="1" x14ac:dyDescent="0.2">
      <c r="F6836" s="11"/>
    </row>
    <row r="6837" spans="6:6" hidden="1" x14ac:dyDescent="0.2">
      <c r="F6837" s="11"/>
    </row>
    <row r="6838" spans="6:6" hidden="1" x14ac:dyDescent="0.2">
      <c r="F6838" s="11"/>
    </row>
    <row r="6839" spans="6:6" hidden="1" x14ac:dyDescent="0.2">
      <c r="F6839" s="11"/>
    </row>
    <row r="6840" spans="6:6" hidden="1" x14ac:dyDescent="0.2">
      <c r="F6840" s="11"/>
    </row>
    <row r="6841" spans="6:6" hidden="1" x14ac:dyDescent="0.2">
      <c r="F6841" s="11"/>
    </row>
    <row r="6842" spans="6:6" hidden="1" x14ac:dyDescent="0.2">
      <c r="F6842" s="11"/>
    </row>
    <row r="6843" spans="6:6" hidden="1" x14ac:dyDescent="0.2">
      <c r="F6843" s="11"/>
    </row>
    <row r="6844" spans="6:6" hidden="1" x14ac:dyDescent="0.2">
      <c r="F6844" s="11"/>
    </row>
    <row r="6845" spans="6:6" hidden="1" x14ac:dyDescent="0.2">
      <c r="F6845" s="11"/>
    </row>
    <row r="6846" spans="6:6" hidden="1" x14ac:dyDescent="0.2">
      <c r="F6846" s="11"/>
    </row>
    <row r="6847" spans="6:6" hidden="1" x14ac:dyDescent="0.2">
      <c r="F6847" s="11"/>
    </row>
    <row r="6848" spans="6:6" hidden="1" x14ac:dyDescent="0.2">
      <c r="F6848" s="11"/>
    </row>
    <row r="6849" spans="6:6" hidden="1" x14ac:dyDescent="0.2">
      <c r="F6849" s="11"/>
    </row>
    <row r="6850" spans="6:6" hidden="1" x14ac:dyDescent="0.2">
      <c r="F6850" s="11"/>
    </row>
    <row r="6851" spans="6:6" hidden="1" x14ac:dyDescent="0.2">
      <c r="F6851" s="11"/>
    </row>
    <row r="6852" spans="6:6" hidden="1" x14ac:dyDescent="0.2">
      <c r="F6852" s="11"/>
    </row>
    <row r="6853" spans="6:6" hidden="1" x14ac:dyDescent="0.2">
      <c r="F6853" s="11"/>
    </row>
    <row r="6854" spans="6:6" hidden="1" x14ac:dyDescent="0.2">
      <c r="F6854" s="11"/>
    </row>
    <row r="6855" spans="6:6" hidden="1" x14ac:dyDescent="0.2">
      <c r="F6855" s="11"/>
    </row>
    <row r="6856" spans="6:6" hidden="1" x14ac:dyDescent="0.2">
      <c r="F6856" s="11"/>
    </row>
    <row r="6857" spans="6:6" hidden="1" x14ac:dyDescent="0.2">
      <c r="F6857" s="11"/>
    </row>
    <row r="6858" spans="6:6" hidden="1" x14ac:dyDescent="0.2">
      <c r="F6858" s="11"/>
    </row>
    <row r="6859" spans="6:6" hidden="1" x14ac:dyDescent="0.2">
      <c r="F6859" s="11"/>
    </row>
    <row r="6860" spans="6:6" hidden="1" x14ac:dyDescent="0.2">
      <c r="F6860" s="11"/>
    </row>
    <row r="6861" spans="6:6" hidden="1" x14ac:dyDescent="0.2">
      <c r="F6861" s="11"/>
    </row>
    <row r="6862" spans="6:6" hidden="1" x14ac:dyDescent="0.2">
      <c r="F6862" s="11"/>
    </row>
    <row r="6863" spans="6:6" hidden="1" x14ac:dyDescent="0.2">
      <c r="F6863" s="11"/>
    </row>
    <row r="6864" spans="6:6" hidden="1" x14ac:dyDescent="0.2">
      <c r="F6864" s="11"/>
    </row>
    <row r="6865" spans="6:6" hidden="1" x14ac:dyDescent="0.2">
      <c r="F6865" s="11"/>
    </row>
    <row r="6866" spans="6:6" hidden="1" x14ac:dyDescent="0.2">
      <c r="F6866" s="11"/>
    </row>
    <row r="6867" spans="6:6" hidden="1" x14ac:dyDescent="0.2">
      <c r="F6867" s="11"/>
    </row>
    <row r="6868" spans="6:6" hidden="1" x14ac:dyDescent="0.2">
      <c r="F6868" s="11"/>
    </row>
    <row r="6869" spans="6:6" hidden="1" x14ac:dyDescent="0.2">
      <c r="F6869" s="11"/>
    </row>
    <row r="6870" spans="6:6" hidden="1" x14ac:dyDescent="0.2">
      <c r="F6870" s="11"/>
    </row>
    <row r="6871" spans="6:6" hidden="1" x14ac:dyDescent="0.2">
      <c r="F6871" s="11"/>
    </row>
    <row r="6872" spans="6:6" hidden="1" x14ac:dyDescent="0.2">
      <c r="F6872" s="11"/>
    </row>
    <row r="6873" spans="6:6" hidden="1" x14ac:dyDescent="0.2">
      <c r="F6873" s="11"/>
    </row>
    <row r="6874" spans="6:6" hidden="1" x14ac:dyDescent="0.2">
      <c r="F6874" s="11"/>
    </row>
    <row r="6875" spans="6:6" hidden="1" x14ac:dyDescent="0.2">
      <c r="F6875" s="11"/>
    </row>
    <row r="6876" spans="6:6" hidden="1" x14ac:dyDescent="0.2">
      <c r="F6876" s="11"/>
    </row>
    <row r="6877" spans="6:6" hidden="1" x14ac:dyDescent="0.2">
      <c r="F6877" s="11"/>
    </row>
    <row r="6878" spans="6:6" hidden="1" x14ac:dyDescent="0.2">
      <c r="F6878" s="11"/>
    </row>
    <row r="6879" spans="6:6" hidden="1" x14ac:dyDescent="0.2">
      <c r="F6879" s="11"/>
    </row>
    <row r="6880" spans="6:6" hidden="1" x14ac:dyDescent="0.2">
      <c r="F6880" s="11"/>
    </row>
    <row r="6881" spans="6:6" hidden="1" x14ac:dyDescent="0.2">
      <c r="F6881" s="11"/>
    </row>
    <row r="6882" spans="6:6" hidden="1" x14ac:dyDescent="0.2">
      <c r="F6882" s="11"/>
    </row>
    <row r="6883" spans="6:6" hidden="1" x14ac:dyDescent="0.2">
      <c r="F6883" s="11"/>
    </row>
    <row r="6884" spans="6:6" hidden="1" x14ac:dyDescent="0.2">
      <c r="F6884" s="11"/>
    </row>
    <row r="6885" spans="6:6" hidden="1" x14ac:dyDescent="0.2">
      <c r="F6885" s="11"/>
    </row>
    <row r="6886" spans="6:6" hidden="1" x14ac:dyDescent="0.2">
      <c r="F6886" s="11"/>
    </row>
    <row r="6887" spans="6:6" hidden="1" x14ac:dyDescent="0.2">
      <c r="F6887" s="11"/>
    </row>
    <row r="6888" spans="6:6" hidden="1" x14ac:dyDescent="0.2">
      <c r="F6888" s="11"/>
    </row>
    <row r="6889" spans="6:6" hidden="1" x14ac:dyDescent="0.2">
      <c r="F6889" s="11"/>
    </row>
    <row r="6890" spans="6:6" hidden="1" x14ac:dyDescent="0.2">
      <c r="F6890" s="11"/>
    </row>
    <row r="6891" spans="6:6" hidden="1" x14ac:dyDescent="0.2">
      <c r="F6891" s="11"/>
    </row>
    <row r="6892" spans="6:6" hidden="1" x14ac:dyDescent="0.2">
      <c r="F6892" s="11"/>
    </row>
    <row r="6893" spans="6:6" hidden="1" x14ac:dyDescent="0.2">
      <c r="F6893" s="11"/>
    </row>
    <row r="6894" spans="6:6" hidden="1" x14ac:dyDescent="0.2">
      <c r="F6894" s="11"/>
    </row>
    <row r="6895" spans="6:6" hidden="1" x14ac:dyDescent="0.2">
      <c r="F6895" s="11"/>
    </row>
    <row r="6896" spans="6:6" hidden="1" x14ac:dyDescent="0.2">
      <c r="F6896" s="11"/>
    </row>
    <row r="6897" spans="6:6" hidden="1" x14ac:dyDescent="0.2">
      <c r="F6897" s="11"/>
    </row>
    <row r="6898" spans="6:6" hidden="1" x14ac:dyDescent="0.2">
      <c r="F6898" s="11"/>
    </row>
    <row r="6899" spans="6:6" hidden="1" x14ac:dyDescent="0.2">
      <c r="F6899" s="11"/>
    </row>
    <row r="6900" spans="6:6" hidden="1" x14ac:dyDescent="0.2">
      <c r="F6900" s="11"/>
    </row>
    <row r="6901" spans="6:6" hidden="1" x14ac:dyDescent="0.2">
      <c r="F6901" s="11"/>
    </row>
    <row r="6902" spans="6:6" hidden="1" x14ac:dyDescent="0.2">
      <c r="F6902" s="11"/>
    </row>
    <row r="6903" spans="6:6" hidden="1" x14ac:dyDescent="0.2">
      <c r="F6903" s="11"/>
    </row>
    <row r="6904" spans="6:6" hidden="1" x14ac:dyDescent="0.2">
      <c r="F6904" s="11"/>
    </row>
    <row r="6905" spans="6:6" hidden="1" x14ac:dyDescent="0.2">
      <c r="F6905" s="11"/>
    </row>
    <row r="6906" spans="6:6" hidden="1" x14ac:dyDescent="0.2">
      <c r="F6906" s="11"/>
    </row>
    <row r="6907" spans="6:6" hidden="1" x14ac:dyDescent="0.2">
      <c r="F6907" s="11"/>
    </row>
    <row r="6908" spans="6:6" hidden="1" x14ac:dyDescent="0.2">
      <c r="F6908" s="11"/>
    </row>
    <row r="6909" spans="6:6" hidden="1" x14ac:dyDescent="0.2">
      <c r="F6909" s="11"/>
    </row>
    <row r="6910" spans="6:6" hidden="1" x14ac:dyDescent="0.2">
      <c r="F6910" s="11"/>
    </row>
    <row r="6911" spans="6:6" hidden="1" x14ac:dyDescent="0.2">
      <c r="F6911" s="11"/>
    </row>
    <row r="6912" spans="6:6" hidden="1" x14ac:dyDescent="0.2">
      <c r="F6912" s="11"/>
    </row>
    <row r="6913" spans="6:6" hidden="1" x14ac:dyDescent="0.2">
      <c r="F6913" s="11"/>
    </row>
    <row r="6914" spans="6:6" hidden="1" x14ac:dyDescent="0.2">
      <c r="F6914" s="11"/>
    </row>
    <row r="6915" spans="6:6" hidden="1" x14ac:dyDescent="0.2">
      <c r="F6915" s="11"/>
    </row>
    <row r="6916" spans="6:6" hidden="1" x14ac:dyDescent="0.2">
      <c r="F6916" s="11"/>
    </row>
    <row r="6917" spans="6:6" hidden="1" x14ac:dyDescent="0.2">
      <c r="F6917" s="11"/>
    </row>
    <row r="6918" spans="6:6" hidden="1" x14ac:dyDescent="0.2">
      <c r="F6918" s="11"/>
    </row>
    <row r="6919" spans="6:6" hidden="1" x14ac:dyDescent="0.2">
      <c r="F6919" s="11"/>
    </row>
    <row r="6920" spans="6:6" hidden="1" x14ac:dyDescent="0.2">
      <c r="F6920" s="11"/>
    </row>
    <row r="6921" spans="6:6" hidden="1" x14ac:dyDescent="0.2">
      <c r="F6921" s="11"/>
    </row>
    <row r="6922" spans="6:6" hidden="1" x14ac:dyDescent="0.2">
      <c r="F6922" s="11"/>
    </row>
    <row r="6923" spans="6:6" hidden="1" x14ac:dyDescent="0.2">
      <c r="F6923" s="11"/>
    </row>
    <row r="6924" spans="6:6" hidden="1" x14ac:dyDescent="0.2">
      <c r="F6924" s="11"/>
    </row>
    <row r="6925" spans="6:6" hidden="1" x14ac:dyDescent="0.2">
      <c r="F6925" s="11"/>
    </row>
    <row r="6926" spans="6:6" hidden="1" x14ac:dyDescent="0.2">
      <c r="F6926" s="11"/>
    </row>
    <row r="6927" spans="6:6" hidden="1" x14ac:dyDescent="0.2">
      <c r="F6927" s="11"/>
    </row>
    <row r="6928" spans="6:6" hidden="1" x14ac:dyDescent="0.2">
      <c r="F6928" s="11"/>
    </row>
    <row r="6929" spans="6:6" hidden="1" x14ac:dyDescent="0.2">
      <c r="F6929" s="11"/>
    </row>
    <row r="6930" spans="6:6" hidden="1" x14ac:dyDescent="0.2">
      <c r="F6930" s="11"/>
    </row>
    <row r="6931" spans="6:6" hidden="1" x14ac:dyDescent="0.2">
      <c r="F6931" s="11"/>
    </row>
    <row r="6932" spans="6:6" hidden="1" x14ac:dyDescent="0.2">
      <c r="F6932" s="11"/>
    </row>
    <row r="6933" spans="6:6" hidden="1" x14ac:dyDescent="0.2">
      <c r="F6933" s="11"/>
    </row>
    <row r="6934" spans="6:6" hidden="1" x14ac:dyDescent="0.2">
      <c r="F6934" s="11"/>
    </row>
    <row r="6935" spans="6:6" hidden="1" x14ac:dyDescent="0.2">
      <c r="F6935" s="11"/>
    </row>
    <row r="6936" spans="6:6" hidden="1" x14ac:dyDescent="0.2">
      <c r="F6936" s="11"/>
    </row>
    <row r="6937" spans="6:6" hidden="1" x14ac:dyDescent="0.2">
      <c r="F6937" s="11"/>
    </row>
    <row r="6938" spans="6:6" hidden="1" x14ac:dyDescent="0.2">
      <c r="F6938" s="11"/>
    </row>
    <row r="6939" spans="6:6" hidden="1" x14ac:dyDescent="0.2">
      <c r="F6939" s="11"/>
    </row>
    <row r="6940" spans="6:6" hidden="1" x14ac:dyDescent="0.2">
      <c r="F6940" s="11"/>
    </row>
    <row r="6941" spans="6:6" hidden="1" x14ac:dyDescent="0.2">
      <c r="F6941" s="11"/>
    </row>
    <row r="6942" spans="6:6" hidden="1" x14ac:dyDescent="0.2">
      <c r="F6942" s="11"/>
    </row>
    <row r="6943" spans="6:6" hidden="1" x14ac:dyDescent="0.2">
      <c r="F6943" s="11"/>
    </row>
    <row r="6944" spans="6:6" hidden="1" x14ac:dyDescent="0.2">
      <c r="F6944" s="11"/>
    </row>
    <row r="6945" spans="6:6" hidden="1" x14ac:dyDescent="0.2">
      <c r="F6945" s="11"/>
    </row>
    <row r="6946" spans="6:6" hidden="1" x14ac:dyDescent="0.2">
      <c r="F6946" s="11"/>
    </row>
    <row r="6947" spans="6:6" hidden="1" x14ac:dyDescent="0.2">
      <c r="F6947" s="11"/>
    </row>
    <row r="6948" spans="6:6" hidden="1" x14ac:dyDescent="0.2">
      <c r="F6948" s="11"/>
    </row>
    <row r="6949" spans="6:6" hidden="1" x14ac:dyDescent="0.2">
      <c r="F6949" s="11"/>
    </row>
    <row r="6950" spans="6:6" hidden="1" x14ac:dyDescent="0.2">
      <c r="F6950" s="11"/>
    </row>
    <row r="6951" spans="6:6" hidden="1" x14ac:dyDescent="0.2">
      <c r="F6951" s="11"/>
    </row>
    <row r="6952" spans="6:6" hidden="1" x14ac:dyDescent="0.2">
      <c r="F6952" s="11"/>
    </row>
    <row r="6953" spans="6:6" hidden="1" x14ac:dyDescent="0.2">
      <c r="F6953" s="11"/>
    </row>
    <row r="6954" spans="6:6" hidden="1" x14ac:dyDescent="0.2">
      <c r="F6954" s="11"/>
    </row>
    <row r="6955" spans="6:6" hidden="1" x14ac:dyDescent="0.2">
      <c r="F6955" s="11"/>
    </row>
    <row r="6956" spans="6:6" hidden="1" x14ac:dyDescent="0.2">
      <c r="F6956" s="11"/>
    </row>
    <row r="6957" spans="6:6" hidden="1" x14ac:dyDescent="0.2">
      <c r="F6957" s="11"/>
    </row>
    <row r="6958" spans="6:6" hidden="1" x14ac:dyDescent="0.2">
      <c r="F6958" s="11"/>
    </row>
    <row r="6959" spans="6:6" hidden="1" x14ac:dyDescent="0.2">
      <c r="F6959" s="11"/>
    </row>
    <row r="6960" spans="6:6" hidden="1" x14ac:dyDescent="0.2">
      <c r="F6960" s="11"/>
    </row>
    <row r="6961" spans="6:6" hidden="1" x14ac:dyDescent="0.2">
      <c r="F6961" s="11"/>
    </row>
    <row r="6962" spans="6:6" hidden="1" x14ac:dyDescent="0.2">
      <c r="F6962" s="11"/>
    </row>
    <row r="6963" spans="6:6" hidden="1" x14ac:dyDescent="0.2">
      <c r="F6963" s="11"/>
    </row>
    <row r="6964" spans="6:6" hidden="1" x14ac:dyDescent="0.2">
      <c r="F6964" s="11"/>
    </row>
    <row r="6965" spans="6:6" hidden="1" x14ac:dyDescent="0.2">
      <c r="F6965" s="11"/>
    </row>
    <row r="6966" spans="6:6" hidden="1" x14ac:dyDescent="0.2">
      <c r="F6966" s="11"/>
    </row>
    <row r="6967" spans="6:6" hidden="1" x14ac:dyDescent="0.2">
      <c r="F6967" s="11"/>
    </row>
    <row r="6968" spans="6:6" hidden="1" x14ac:dyDescent="0.2">
      <c r="F6968" s="11"/>
    </row>
    <row r="6969" spans="6:6" hidden="1" x14ac:dyDescent="0.2">
      <c r="F6969" s="11"/>
    </row>
    <row r="6970" spans="6:6" hidden="1" x14ac:dyDescent="0.2">
      <c r="F6970" s="11"/>
    </row>
    <row r="6971" spans="6:6" hidden="1" x14ac:dyDescent="0.2">
      <c r="F6971" s="11"/>
    </row>
    <row r="6972" spans="6:6" hidden="1" x14ac:dyDescent="0.2">
      <c r="F6972" s="11"/>
    </row>
    <row r="6973" spans="6:6" hidden="1" x14ac:dyDescent="0.2">
      <c r="F6973" s="11"/>
    </row>
    <row r="6974" spans="6:6" hidden="1" x14ac:dyDescent="0.2">
      <c r="F6974" s="11"/>
    </row>
    <row r="6975" spans="6:6" hidden="1" x14ac:dyDescent="0.2">
      <c r="F6975" s="11"/>
    </row>
    <row r="6976" spans="6:6" hidden="1" x14ac:dyDescent="0.2">
      <c r="F6976" s="11"/>
    </row>
    <row r="6977" spans="6:6" hidden="1" x14ac:dyDescent="0.2">
      <c r="F6977" s="11"/>
    </row>
    <row r="6978" spans="6:6" hidden="1" x14ac:dyDescent="0.2">
      <c r="F6978" s="11"/>
    </row>
    <row r="6979" spans="6:6" hidden="1" x14ac:dyDescent="0.2">
      <c r="F6979" s="11"/>
    </row>
    <row r="6980" spans="6:6" hidden="1" x14ac:dyDescent="0.2">
      <c r="F6980" s="11"/>
    </row>
    <row r="6981" spans="6:6" hidden="1" x14ac:dyDescent="0.2">
      <c r="F6981" s="11"/>
    </row>
    <row r="6982" spans="6:6" hidden="1" x14ac:dyDescent="0.2">
      <c r="F6982" s="11"/>
    </row>
    <row r="6983" spans="6:6" hidden="1" x14ac:dyDescent="0.2">
      <c r="F6983" s="11"/>
    </row>
    <row r="6984" spans="6:6" hidden="1" x14ac:dyDescent="0.2">
      <c r="F6984" s="11"/>
    </row>
    <row r="6985" spans="6:6" hidden="1" x14ac:dyDescent="0.2">
      <c r="F6985" s="11"/>
    </row>
    <row r="6986" spans="6:6" hidden="1" x14ac:dyDescent="0.2">
      <c r="F6986" s="11"/>
    </row>
    <row r="6987" spans="6:6" hidden="1" x14ac:dyDescent="0.2">
      <c r="F6987" s="11"/>
    </row>
    <row r="6988" spans="6:6" hidden="1" x14ac:dyDescent="0.2">
      <c r="F6988" s="11"/>
    </row>
    <row r="6989" spans="6:6" hidden="1" x14ac:dyDescent="0.2">
      <c r="F6989" s="11"/>
    </row>
    <row r="6990" spans="6:6" hidden="1" x14ac:dyDescent="0.2">
      <c r="F6990" s="11"/>
    </row>
    <row r="6991" spans="6:6" hidden="1" x14ac:dyDescent="0.2">
      <c r="F6991" s="11"/>
    </row>
    <row r="6992" spans="6:6" hidden="1" x14ac:dyDescent="0.2">
      <c r="F6992" s="11"/>
    </row>
    <row r="6993" spans="6:6" hidden="1" x14ac:dyDescent="0.2">
      <c r="F6993" s="11"/>
    </row>
    <row r="6994" spans="6:6" hidden="1" x14ac:dyDescent="0.2">
      <c r="F6994" s="11"/>
    </row>
    <row r="6995" spans="6:6" hidden="1" x14ac:dyDescent="0.2">
      <c r="F6995" s="11"/>
    </row>
    <row r="6996" spans="6:6" hidden="1" x14ac:dyDescent="0.2">
      <c r="F6996" s="11"/>
    </row>
    <row r="6997" spans="6:6" hidden="1" x14ac:dyDescent="0.2">
      <c r="F6997" s="11"/>
    </row>
    <row r="6998" spans="6:6" hidden="1" x14ac:dyDescent="0.2">
      <c r="F6998" s="11"/>
    </row>
    <row r="6999" spans="6:6" hidden="1" x14ac:dyDescent="0.2">
      <c r="F6999" s="11"/>
    </row>
    <row r="7000" spans="6:6" hidden="1" x14ac:dyDescent="0.2">
      <c r="F7000" s="11"/>
    </row>
    <row r="7001" spans="6:6" hidden="1" x14ac:dyDescent="0.2">
      <c r="F7001" s="11"/>
    </row>
    <row r="7002" spans="6:6" hidden="1" x14ac:dyDescent="0.2">
      <c r="F7002" s="11"/>
    </row>
    <row r="7003" spans="6:6" hidden="1" x14ac:dyDescent="0.2">
      <c r="F7003" s="11"/>
    </row>
    <row r="7004" spans="6:6" hidden="1" x14ac:dyDescent="0.2">
      <c r="F7004" s="11"/>
    </row>
    <row r="7005" spans="6:6" hidden="1" x14ac:dyDescent="0.2">
      <c r="F7005" s="11"/>
    </row>
    <row r="7006" spans="6:6" hidden="1" x14ac:dyDescent="0.2">
      <c r="F7006" s="11"/>
    </row>
    <row r="7007" spans="6:6" hidden="1" x14ac:dyDescent="0.2">
      <c r="F7007" s="11"/>
    </row>
    <row r="7008" spans="6:6" hidden="1" x14ac:dyDescent="0.2">
      <c r="F7008" s="11"/>
    </row>
    <row r="7009" spans="6:6" hidden="1" x14ac:dyDescent="0.2">
      <c r="F7009" s="11"/>
    </row>
    <row r="7010" spans="6:6" hidden="1" x14ac:dyDescent="0.2">
      <c r="F7010" s="11"/>
    </row>
    <row r="7011" spans="6:6" hidden="1" x14ac:dyDescent="0.2">
      <c r="F7011" s="11"/>
    </row>
    <row r="7012" spans="6:6" hidden="1" x14ac:dyDescent="0.2">
      <c r="F7012" s="11"/>
    </row>
    <row r="7013" spans="6:6" hidden="1" x14ac:dyDescent="0.2">
      <c r="F7013" s="11"/>
    </row>
    <row r="7014" spans="6:6" hidden="1" x14ac:dyDescent="0.2">
      <c r="F7014" s="11"/>
    </row>
    <row r="7015" spans="6:6" hidden="1" x14ac:dyDescent="0.2">
      <c r="F7015" s="11"/>
    </row>
    <row r="7016" spans="6:6" hidden="1" x14ac:dyDescent="0.2">
      <c r="F7016" s="11"/>
    </row>
    <row r="7017" spans="6:6" hidden="1" x14ac:dyDescent="0.2">
      <c r="F7017" s="11"/>
    </row>
    <row r="7018" spans="6:6" hidden="1" x14ac:dyDescent="0.2">
      <c r="F7018" s="11"/>
    </row>
    <row r="7019" spans="6:6" hidden="1" x14ac:dyDescent="0.2">
      <c r="F7019" s="11"/>
    </row>
    <row r="7020" spans="6:6" hidden="1" x14ac:dyDescent="0.2">
      <c r="F7020" s="11"/>
    </row>
    <row r="7021" spans="6:6" hidden="1" x14ac:dyDescent="0.2">
      <c r="F7021" s="11"/>
    </row>
    <row r="7022" spans="6:6" hidden="1" x14ac:dyDescent="0.2">
      <c r="F7022" s="11"/>
    </row>
    <row r="7023" spans="6:6" hidden="1" x14ac:dyDescent="0.2">
      <c r="F7023" s="11"/>
    </row>
    <row r="7024" spans="6:6" hidden="1" x14ac:dyDescent="0.2">
      <c r="F7024" s="11"/>
    </row>
    <row r="7025" spans="6:6" hidden="1" x14ac:dyDescent="0.2">
      <c r="F7025" s="11"/>
    </row>
    <row r="7026" spans="6:6" hidden="1" x14ac:dyDescent="0.2">
      <c r="F7026" s="11"/>
    </row>
    <row r="7027" spans="6:6" hidden="1" x14ac:dyDescent="0.2">
      <c r="F7027" s="11"/>
    </row>
    <row r="7028" spans="6:6" hidden="1" x14ac:dyDescent="0.2">
      <c r="F7028" s="11"/>
    </row>
    <row r="7029" spans="6:6" hidden="1" x14ac:dyDescent="0.2">
      <c r="F7029" s="11"/>
    </row>
    <row r="7030" spans="6:6" hidden="1" x14ac:dyDescent="0.2">
      <c r="F7030" s="11"/>
    </row>
    <row r="7031" spans="6:6" hidden="1" x14ac:dyDescent="0.2">
      <c r="F7031" s="11"/>
    </row>
    <row r="7032" spans="6:6" hidden="1" x14ac:dyDescent="0.2">
      <c r="F7032" s="11"/>
    </row>
    <row r="7033" spans="6:6" hidden="1" x14ac:dyDescent="0.2">
      <c r="F7033" s="11"/>
    </row>
    <row r="7034" spans="6:6" hidden="1" x14ac:dyDescent="0.2">
      <c r="F7034" s="11"/>
    </row>
    <row r="7035" spans="6:6" hidden="1" x14ac:dyDescent="0.2">
      <c r="F7035" s="11"/>
    </row>
    <row r="7036" spans="6:6" hidden="1" x14ac:dyDescent="0.2">
      <c r="F7036" s="11"/>
    </row>
    <row r="7037" spans="6:6" hidden="1" x14ac:dyDescent="0.2">
      <c r="F7037" s="11"/>
    </row>
    <row r="7038" spans="6:6" hidden="1" x14ac:dyDescent="0.2">
      <c r="F7038" s="11"/>
    </row>
    <row r="7039" spans="6:6" hidden="1" x14ac:dyDescent="0.2">
      <c r="F7039" s="11"/>
    </row>
    <row r="7040" spans="6:6" hidden="1" x14ac:dyDescent="0.2">
      <c r="F7040" s="11"/>
    </row>
    <row r="7041" spans="6:6" hidden="1" x14ac:dyDescent="0.2">
      <c r="F7041" s="11"/>
    </row>
    <row r="7042" spans="6:6" hidden="1" x14ac:dyDescent="0.2">
      <c r="F7042" s="11"/>
    </row>
    <row r="7043" spans="6:6" hidden="1" x14ac:dyDescent="0.2">
      <c r="F7043" s="11"/>
    </row>
    <row r="7044" spans="6:6" hidden="1" x14ac:dyDescent="0.2">
      <c r="F7044" s="11"/>
    </row>
    <row r="7045" spans="6:6" hidden="1" x14ac:dyDescent="0.2">
      <c r="F7045" s="11"/>
    </row>
    <row r="7046" spans="6:6" hidden="1" x14ac:dyDescent="0.2">
      <c r="F7046" s="11"/>
    </row>
    <row r="7047" spans="6:6" hidden="1" x14ac:dyDescent="0.2">
      <c r="F7047" s="11"/>
    </row>
    <row r="7048" spans="6:6" hidden="1" x14ac:dyDescent="0.2">
      <c r="F7048" s="11"/>
    </row>
    <row r="7049" spans="6:6" hidden="1" x14ac:dyDescent="0.2">
      <c r="F7049" s="11"/>
    </row>
    <row r="7050" spans="6:6" hidden="1" x14ac:dyDescent="0.2">
      <c r="F7050" s="11"/>
    </row>
    <row r="7051" spans="6:6" hidden="1" x14ac:dyDescent="0.2">
      <c r="F7051" s="11"/>
    </row>
    <row r="7052" spans="6:6" hidden="1" x14ac:dyDescent="0.2">
      <c r="F7052" s="11"/>
    </row>
    <row r="7053" spans="6:6" hidden="1" x14ac:dyDescent="0.2">
      <c r="F7053" s="11"/>
    </row>
    <row r="7054" spans="6:6" hidden="1" x14ac:dyDescent="0.2">
      <c r="F7054" s="11"/>
    </row>
    <row r="7055" spans="6:6" hidden="1" x14ac:dyDescent="0.2">
      <c r="F7055" s="11"/>
    </row>
    <row r="7056" spans="6:6" hidden="1" x14ac:dyDescent="0.2">
      <c r="F7056" s="11"/>
    </row>
    <row r="7057" spans="6:6" hidden="1" x14ac:dyDescent="0.2">
      <c r="F7057" s="11"/>
    </row>
    <row r="7058" spans="6:6" hidden="1" x14ac:dyDescent="0.2">
      <c r="F7058" s="11"/>
    </row>
    <row r="7059" spans="6:6" hidden="1" x14ac:dyDescent="0.2">
      <c r="F7059" s="11"/>
    </row>
    <row r="7060" spans="6:6" hidden="1" x14ac:dyDescent="0.2">
      <c r="F7060" s="11"/>
    </row>
    <row r="7061" spans="6:6" hidden="1" x14ac:dyDescent="0.2">
      <c r="F7061" s="11"/>
    </row>
    <row r="7062" spans="6:6" hidden="1" x14ac:dyDescent="0.2">
      <c r="F7062" s="11"/>
    </row>
    <row r="7063" spans="6:6" hidden="1" x14ac:dyDescent="0.2">
      <c r="F7063" s="11"/>
    </row>
    <row r="7064" spans="6:6" hidden="1" x14ac:dyDescent="0.2">
      <c r="F7064" s="11"/>
    </row>
    <row r="7065" spans="6:6" hidden="1" x14ac:dyDescent="0.2">
      <c r="F7065" s="11"/>
    </row>
    <row r="7066" spans="6:6" hidden="1" x14ac:dyDescent="0.2">
      <c r="F7066" s="11"/>
    </row>
    <row r="7067" spans="6:6" hidden="1" x14ac:dyDescent="0.2">
      <c r="F7067" s="11"/>
    </row>
    <row r="7068" spans="6:6" hidden="1" x14ac:dyDescent="0.2">
      <c r="F7068" s="11"/>
    </row>
    <row r="7069" spans="6:6" hidden="1" x14ac:dyDescent="0.2">
      <c r="F7069" s="11"/>
    </row>
    <row r="7070" spans="6:6" hidden="1" x14ac:dyDescent="0.2">
      <c r="F7070" s="11"/>
    </row>
    <row r="7071" spans="6:6" hidden="1" x14ac:dyDescent="0.2">
      <c r="F7071" s="11"/>
    </row>
    <row r="7072" spans="6:6" hidden="1" x14ac:dyDescent="0.2">
      <c r="F7072" s="11"/>
    </row>
    <row r="7073" spans="6:6" hidden="1" x14ac:dyDescent="0.2">
      <c r="F7073" s="11"/>
    </row>
    <row r="7074" spans="6:6" hidden="1" x14ac:dyDescent="0.2">
      <c r="F7074" s="11"/>
    </row>
    <row r="7075" spans="6:6" hidden="1" x14ac:dyDescent="0.2">
      <c r="F7075" s="11"/>
    </row>
    <row r="7076" spans="6:6" hidden="1" x14ac:dyDescent="0.2">
      <c r="F7076" s="11"/>
    </row>
    <row r="7077" spans="6:6" hidden="1" x14ac:dyDescent="0.2">
      <c r="F7077" s="11"/>
    </row>
    <row r="7078" spans="6:6" hidden="1" x14ac:dyDescent="0.2">
      <c r="F7078" s="11"/>
    </row>
    <row r="7079" spans="6:6" hidden="1" x14ac:dyDescent="0.2">
      <c r="F7079" s="11"/>
    </row>
    <row r="7080" spans="6:6" hidden="1" x14ac:dyDescent="0.2">
      <c r="F7080" s="11"/>
    </row>
    <row r="7081" spans="6:6" hidden="1" x14ac:dyDescent="0.2">
      <c r="F7081" s="11"/>
    </row>
    <row r="7082" spans="6:6" hidden="1" x14ac:dyDescent="0.2">
      <c r="F7082" s="11"/>
    </row>
    <row r="7083" spans="6:6" hidden="1" x14ac:dyDescent="0.2">
      <c r="F7083" s="11"/>
    </row>
    <row r="7084" spans="6:6" hidden="1" x14ac:dyDescent="0.2">
      <c r="F7084" s="11"/>
    </row>
    <row r="7085" spans="6:6" hidden="1" x14ac:dyDescent="0.2">
      <c r="F7085" s="11"/>
    </row>
    <row r="7086" spans="6:6" hidden="1" x14ac:dyDescent="0.2">
      <c r="F7086" s="11"/>
    </row>
    <row r="7087" spans="6:6" hidden="1" x14ac:dyDescent="0.2">
      <c r="F7087" s="11"/>
    </row>
    <row r="7088" spans="6:6" hidden="1" x14ac:dyDescent="0.2">
      <c r="F7088" s="11"/>
    </row>
    <row r="7089" spans="6:6" hidden="1" x14ac:dyDescent="0.2">
      <c r="F7089" s="11"/>
    </row>
    <row r="7090" spans="6:6" hidden="1" x14ac:dyDescent="0.2">
      <c r="F7090" s="11"/>
    </row>
    <row r="7091" spans="6:6" hidden="1" x14ac:dyDescent="0.2">
      <c r="F7091" s="11"/>
    </row>
    <row r="7092" spans="6:6" hidden="1" x14ac:dyDescent="0.2">
      <c r="F7092" s="11"/>
    </row>
    <row r="7093" spans="6:6" hidden="1" x14ac:dyDescent="0.2">
      <c r="F7093" s="11"/>
    </row>
    <row r="7094" spans="6:6" hidden="1" x14ac:dyDescent="0.2">
      <c r="F7094" s="11"/>
    </row>
    <row r="7095" spans="6:6" hidden="1" x14ac:dyDescent="0.2">
      <c r="F7095" s="11"/>
    </row>
    <row r="7096" spans="6:6" hidden="1" x14ac:dyDescent="0.2">
      <c r="F7096" s="11"/>
    </row>
    <row r="7097" spans="6:6" hidden="1" x14ac:dyDescent="0.2">
      <c r="F7097" s="11"/>
    </row>
    <row r="7098" spans="6:6" hidden="1" x14ac:dyDescent="0.2">
      <c r="F7098" s="11"/>
    </row>
    <row r="7099" spans="6:6" hidden="1" x14ac:dyDescent="0.2">
      <c r="F7099" s="11"/>
    </row>
    <row r="7100" spans="6:6" hidden="1" x14ac:dyDescent="0.2">
      <c r="F7100" s="11"/>
    </row>
    <row r="7101" spans="6:6" hidden="1" x14ac:dyDescent="0.2">
      <c r="F7101" s="11"/>
    </row>
    <row r="7102" spans="6:6" hidden="1" x14ac:dyDescent="0.2">
      <c r="F7102" s="11"/>
    </row>
    <row r="7103" spans="6:6" hidden="1" x14ac:dyDescent="0.2">
      <c r="F7103" s="11"/>
    </row>
    <row r="7104" spans="6:6" hidden="1" x14ac:dyDescent="0.2">
      <c r="F7104" s="11"/>
    </row>
    <row r="7105" spans="6:6" hidden="1" x14ac:dyDescent="0.2">
      <c r="F7105" s="11"/>
    </row>
    <row r="7106" spans="6:6" hidden="1" x14ac:dyDescent="0.2">
      <c r="F7106" s="11"/>
    </row>
    <row r="7107" spans="6:6" hidden="1" x14ac:dyDescent="0.2">
      <c r="F7107" s="11"/>
    </row>
    <row r="7108" spans="6:6" hidden="1" x14ac:dyDescent="0.2">
      <c r="F7108" s="11"/>
    </row>
    <row r="7109" spans="6:6" hidden="1" x14ac:dyDescent="0.2">
      <c r="F7109" s="11"/>
    </row>
    <row r="7110" spans="6:6" hidden="1" x14ac:dyDescent="0.2">
      <c r="F7110" s="11"/>
    </row>
    <row r="7111" spans="6:6" hidden="1" x14ac:dyDescent="0.2">
      <c r="F7111" s="11"/>
    </row>
    <row r="7112" spans="6:6" hidden="1" x14ac:dyDescent="0.2">
      <c r="F7112" s="11"/>
    </row>
    <row r="7113" spans="6:6" hidden="1" x14ac:dyDescent="0.2">
      <c r="F7113" s="11"/>
    </row>
    <row r="7114" spans="6:6" hidden="1" x14ac:dyDescent="0.2">
      <c r="F7114" s="11"/>
    </row>
    <row r="7115" spans="6:6" hidden="1" x14ac:dyDescent="0.2">
      <c r="F7115" s="11"/>
    </row>
    <row r="7116" spans="6:6" hidden="1" x14ac:dyDescent="0.2">
      <c r="F7116" s="11"/>
    </row>
    <row r="7117" spans="6:6" hidden="1" x14ac:dyDescent="0.2">
      <c r="F7117" s="11"/>
    </row>
    <row r="7118" spans="6:6" hidden="1" x14ac:dyDescent="0.2">
      <c r="F7118" s="11"/>
    </row>
    <row r="7119" spans="6:6" hidden="1" x14ac:dyDescent="0.2">
      <c r="F7119" s="11"/>
    </row>
    <row r="7120" spans="6:6" hidden="1" x14ac:dyDescent="0.2">
      <c r="F7120" s="11"/>
    </row>
    <row r="7121" spans="6:6" hidden="1" x14ac:dyDescent="0.2">
      <c r="F7121" s="11"/>
    </row>
    <row r="7122" spans="6:6" hidden="1" x14ac:dyDescent="0.2">
      <c r="F7122" s="11"/>
    </row>
    <row r="7123" spans="6:6" hidden="1" x14ac:dyDescent="0.2">
      <c r="F7123" s="11"/>
    </row>
    <row r="7124" spans="6:6" hidden="1" x14ac:dyDescent="0.2">
      <c r="F7124" s="11"/>
    </row>
    <row r="7125" spans="6:6" hidden="1" x14ac:dyDescent="0.2">
      <c r="F7125" s="11"/>
    </row>
    <row r="7126" spans="6:6" hidden="1" x14ac:dyDescent="0.2">
      <c r="F7126" s="11"/>
    </row>
    <row r="7127" spans="6:6" hidden="1" x14ac:dyDescent="0.2">
      <c r="F7127" s="11"/>
    </row>
    <row r="7128" spans="6:6" hidden="1" x14ac:dyDescent="0.2">
      <c r="F7128" s="11"/>
    </row>
    <row r="7129" spans="6:6" hidden="1" x14ac:dyDescent="0.2">
      <c r="F7129" s="11"/>
    </row>
    <row r="7130" spans="6:6" hidden="1" x14ac:dyDescent="0.2">
      <c r="F7130" s="11"/>
    </row>
    <row r="7131" spans="6:6" hidden="1" x14ac:dyDescent="0.2">
      <c r="F7131" s="11"/>
    </row>
    <row r="7132" spans="6:6" hidden="1" x14ac:dyDescent="0.2">
      <c r="F7132" s="11"/>
    </row>
    <row r="7133" spans="6:6" hidden="1" x14ac:dyDescent="0.2">
      <c r="F7133" s="11"/>
    </row>
    <row r="7134" spans="6:6" hidden="1" x14ac:dyDescent="0.2">
      <c r="F7134" s="11"/>
    </row>
    <row r="7135" spans="6:6" hidden="1" x14ac:dyDescent="0.2">
      <c r="F7135" s="11"/>
    </row>
    <row r="7136" spans="6:6" hidden="1" x14ac:dyDescent="0.2">
      <c r="F7136" s="11"/>
    </row>
    <row r="7137" spans="6:6" hidden="1" x14ac:dyDescent="0.2">
      <c r="F7137" s="11"/>
    </row>
    <row r="7138" spans="6:6" hidden="1" x14ac:dyDescent="0.2">
      <c r="F7138" s="11"/>
    </row>
    <row r="7139" spans="6:6" hidden="1" x14ac:dyDescent="0.2">
      <c r="F7139" s="11"/>
    </row>
    <row r="7140" spans="6:6" hidden="1" x14ac:dyDescent="0.2">
      <c r="F7140" s="11"/>
    </row>
    <row r="7141" spans="6:6" hidden="1" x14ac:dyDescent="0.2">
      <c r="F7141" s="11"/>
    </row>
    <row r="7142" spans="6:6" hidden="1" x14ac:dyDescent="0.2">
      <c r="F7142" s="11"/>
    </row>
    <row r="7143" spans="6:6" hidden="1" x14ac:dyDescent="0.2">
      <c r="F7143" s="11"/>
    </row>
    <row r="7144" spans="6:6" hidden="1" x14ac:dyDescent="0.2">
      <c r="F7144" s="11"/>
    </row>
    <row r="7145" spans="6:6" hidden="1" x14ac:dyDescent="0.2">
      <c r="F7145" s="11"/>
    </row>
    <row r="7146" spans="6:6" hidden="1" x14ac:dyDescent="0.2">
      <c r="F7146" s="11"/>
    </row>
    <row r="7147" spans="6:6" hidden="1" x14ac:dyDescent="0.2">
      <c r="F7147" s="11"/>
    </row>
    <row r="7148" spans="6:6" hidden="1" x14ac:dyDescent="0.2">
      <c r="F7148" s="11"/>
    </row>
    <row r="7149" spans="6:6" hidden="1" x14ac:dyDescent="0.2">
      <c r="F7149" s="11"/>
    </row>
    <row r="7150" spans="6:6" hidden="1" x14ac:dyDescent="0.2">
      <c r="F7150" s="11"/>
    </row>
    <row r="7151" spans="6:6" hidden="1" x14ac:dyDescent="0.2">
      <c r="F7151" s="11"/>
    </row>
    <row r="7152" spans="6:6" hidden="1" x14ac:dyDescent="0.2">
      <c r="F7152" s="11"/>
    </row>
    <row r="7153" spans="6:6" hidden="1" x14ac:dyDescent="0.2">
      <c r="F7153" s="11"/>
    </row>
    <row r="7154" spans="6:6" hidden="1" x14ac:dyDescent="0.2">
      <c r="F7154" s="11"/>
    </row>
    <row r="7155" spans="6:6" hidden="1" x14ac:dyDescent="0.2">
      <c r="F7155" s="11"/>
    </row>
    <row r="7156" spans="6:6" hidden="1" x14ac:dyDescent="0.2">
      <c r="F7156" s="11"/>
    </row>
    <row r="7157" spans="6:6" hidden="1" x14ac:dyDescent="0.2">
      <c r="F7157" s="11"/>
    </row>
    <row r="7158" spans="6:6" hidden="1" x14ac:dyDescent="0.2">
      <c r="F7158" s="11"/>
    </row>
    <row r="7159" spans="6:6" hidden="1" x14ac:dyDescent="0.2">
      <c r="F7159" s="11"/>
    </row>
    <row r="7160" spans="6:6" hidden="1" x14ac:dyDescent="0.2">
      <c r="F7160" s="11"/>
    </row>
    <row r="7161" spans="6:6" hidden="1" x14ac:dyDescent="0.2">
      <c r="F7161" s="11"/>
    </row>
    <row r="7162" spans="6:6" hidden="1" x14ac:dyDescent="0.2">
      <c r="F7162" s="11"/>
    </row>
    <row r="7163" spans="6:6" hidden="1" x14ac:dyDescent="0.2">
      <c r="F7163" s="11"/>
    </row>
    <row r="7164" spans="6:6" hidden="1" x14ac:dyDescent="0.2">
      <c r="F7164" s="11"/>
    </row>
    <row r="7165" spans="6:6" hidden="1" x14ac:dyDescent="0.2">
      <c r="F7165" s="11"/>
    </row>
    <row r="7166" spans="6:6" hidden="1" x14ac:dyDescent="0.2">
      <c r="F7166" s="11"/>
    </row>
    <row r="7167" spans="6:6" hidden="1" x14ac:dyDescent="0.2">
      <c r="F7167" s="11"/>
    </row>
    <row r="7168" spans="6:6" hidden="1" x14ac:dyDescent="0.2">
      <c r="F7168" s="11"/>
    </row>
    <row r="7169" spans="6:6" hidden="1" x14ac:dyDescent="0.2">
      <c r="F7169" s="11"/>
    </row>
    <row r="7170" spans="6:6" hidden="1" x14ac:dyDescent="0.2">
      <c r="F7170" s="11"/>
    </row>
    <row r="7171" spans="6:6" hidden="1" x14ac:dyDescent="0.2">
      <c r="F7171" s="11"/>
    </row>
    <row r="7172" spans="6:6" hidden="1" x14ac:dyDescent="0.2">
      <c r="F7172" s="11"/>
    </row>
    <row r="7173" spans="6:6" hidden="1" x14ac:dyDescent="0.2">
      <c r="F7173" s="11"/>
    </row>
    <row r="7174" spans="6:6" hidden="1" x14ac:dyDescent="0.2">
      <c r="F7174" s="11"/>
    </row>
    <row r="7175" spans="6:6" hidden="1" x14ac:dyDescent="0.2">
      <c r="F7175" s="11"/>
    </row>
    <row r="7176" spans="6:6" hidden="1" x14ac:dyDescent="0.2">
      <c r="F7176" s="11"/>
    </row>
    <row r="7177" spans="6:6" hidden="1" x14ac:dyDescent="0.2">
      <c r="F7177" s="11"/>
    </row>
    <row r="7178" spans="6:6" hidden="1" x14ac:dyDescent="0.2">
      <c r="F7178" s="11"/>
    </row>
    <row r="7179" spans="6:6" hidden="1" x14ac:dyDescent="0.2">
      <c r="F7179" s="11"/>
    </row>
    <row r="7180" spans="6:6" hidden="1" x14ac:dyDescent="0.2">
      <c r="F7180" s="11"/>
    </row>
    <row r="7181" spans="6:6" hidden="1" x14ac:dyDescent="0.2">
      <c r="F7181" s="11"/>
    </row>
    <row r="7182" spans="6:6" hidden="1" x14ac:dyDescent="0.2">
      <c r="F7182" s="11"/>
    </row>
    <row r="7183" spans="6:6" hidden="1" x14ac:dyDescent="0.2">
      <c r="F7183" s="11"/>
    </row>
    <row r="7184" spans="6:6" hidden="1" x14ac:dyDescent="0.2">
      <c r="F7184" s="11"/>
    </row>
    <row r="7185" spans="6:6" hidden="1" x14ac:dyDescent="0.2">
      <c r="F7185" s="11"/>
    </row>
    <row r="7186" spans="6:6" hidden="1" x14ac:dyDescent="0.2">
      <c r="F7186" s="11"/>
    </row>
    <row r="7187" spans="6:6" hidden="1" x14ac:dyDescent="0.2">
      <c r="F7187" s="11"/>
    </row>
    <row r="7188" spans="6:6" hidden="1" x14ac:dyDescent="0.2">
      <c r="F7188" s="11"/>
    </row>
    <row r="7189" spans="6:6" hidden="1" x14ac:dyDescent="0.2">
      <c r="F7189" s="11"/>
    </row>
    <row r="7190" spans="6:6" hidden="1" x14ac:dyDescent="0.2">
      <c r="F7190" s="11"/>
    </row>
    <row r="7191" spans="6:6" hidden="1" x14ac:dyDescent="0.2">
      <c r="F7191" s="11"/>
    </row>
    <row r="7192" spans="6:6" hidden="1" x14ac:dyDescent="0.2">
      <c r="F7192" s="11"/>
    </row>
    <row r="7193" spans="6:6" hidden="1" x14ac:dyDescent="0.2">
      <c r="F7193" s="11"/>
    </row>
    <row r="7194" spans="6:6" hidden="1" x14ac:dyDescent="0.2">
      <c r="F7194" s="11"/>
    </row>
    <row r="7195" spans="6:6" hidden="1" x14ac:dyDescent="0.2">
      <c r="F7195" s="11"/>
    </row>
    <row r="7196" spans="6:6" hidden="1" x14ac:dyDescent="0.2">
      <c r="F7196" s="11"/>
    </row>
    <row r="7197" spans="6:6" hidden="1" x14ac:dyDescent="0.2">
      <c r="F7197" s="11"/>
    </row>
    <row r="7198" spans="6:6" hidden="1" x14ac:dyDescent="0.2">
      <c r="F7198" s="11"/>
    </row>
    <row r="7199" spans="6:6" hidden="1" x14ac:dyDescent="0.2">
      <c r="F7199" s="11"/>
    </row>
    <row r="7200" spans="6:6" hidden="1" x14ac:dyDescent="0.2">
      <c r="F7200" s="11"/>
    </row>
    <row r="7201" spans="6:6" hidden="1" x14ac:dyDescent="0.2">
      <c r="F7201" s="11"/>
    </row>
    <row r="7202" spans="6:6" hidden="1" x14ac:dyDescent="0.2">
      <c r="F7202" s="11"/>
    </row>
    <row r="7203" spans="6:6" hidden="1" x14ac:dyDescent="0.2">
      <c r="F7203" s="11"/>
    </row>
    <row r="7204" spans="6:6" hidden="1" x14ac:dyDescent="0.2">
      <c r="F7204" s="11"/>
    </row>
    <row r="7205" spans="6:6" hidden="1" x14ac:dyDescent="0.2">
      <c r="F7205" s="11"/>
    </row>
    <row r="7206" spans="6:6" hidden="1" x14ac:dyDescent="0.2">
      <c r="F7206" s="11"/>
    </row>
    <row r="7207" spans="6:6" hidden="1" x14ac:dyDescent="0.2">
      <c r="F7207" s="11"/>
    </row>
    <row r="7208" spans="6:6" hidden="1" x14ac:dyDescent="0.2">
      <c r="F7208" s="11"/>
    </row>
    <row r="7209" spans="6:6" hidden="1" x14ac:dyDescent="0.2">
      <c r="F7209" s="11"/>
    </row>
    <row r="7210" spans="6:6" hidden="1" x14ac:dyDescent="0.2">
      <c r="F7210" s="11"/>
    </row>
    <row r="7211" spans="6:6" hidden="1" x14ac:dyDescent="0.2">
      <c r="F7211" s="11"/>
    </row>
    <row r="7212" spans="6:6" hidden="1" x14ac:dyDescent="0.2">
      <c r="F7212" s="11"/>
    </row>
    <row r="7213" spans="6:6" hidden="1" x14ac:dyDescent="0.2">
      <c r="F7213" s="11"/>
    </row>
    <row r="7214" spans="6:6" hidden="1" x14ac:dyDescent="0.2">
      <c r="F7214" s="11"/>
    </row>
    <row r="7215" spans="6:6" hidden="1" x14ac:dyDescent="0.2">
      <c r="F7215" s="11"/>
    </row>
    <row r="7216" spans="6:6" hidden="1" x14ac:dyDescent="0.2">
      <c r="F7216" s="11"/>
    </row>
    <row r="7217" spans="6:6" hidden="1" x14ac:dyDescent="0.2">
      <c r="F7217" s="11"/>
    </row>
    <row r="7218" spans="6:6" hidden="1" x14ac:dyDescent="0.2">
      <c r="F7218" s="11"/>
    </row>
    <row r="7219" spans="6:6" hidden="1" x14ac:dyDescent="0.2">
      <c r="F7219" s="11"/>
    </row>
    <row r="7220" spans="6:6" hidden="1" x14ac:dyDescent="0.2">
      <c r="F7220" s="11"/>
    </row>
    <row r="7221" spans="6:6" hidden="1" x14ac:dyDescent="0.2">
      <c r="F7221" s="11"/>
    </row>
    <row r="7222" spans="6:6" hidden="1" x14ac:dyDescent="0.2">
      <c r="F7222" s="11"/>
    </row>
    <row r="7223" spans="6:6" hidden="1" x14ac:dyDescent="0.2">
      <c r="F7223" s="11"/>
    </row>
    <row r="7224" spans="6:6" hidden="1" x14ac:dyDescent="0.2">
      <c r="F7224" s="11"/>
    </row>
    <row r="7225" spans="6:6" hidden="1" x14ac:dyDescent="0.2">
      <c r="F7225" s="11"/>
    </row>
    <row r="7226" spans="6:6" hidden="1" x14ac:dyDescent="0.2">
      <c r="F7226" s="11"/>
    </row>
    <row r="7227" spans="6:6" hidden="1" x14ac:dyDescent="0.2">
      <c r="F7227" s="11"/>
    </row>
    <row r="7228" spans="6:6" hidden="1" x14ac:dyDescent="0.2">
      <c r="F7228" s="11"/>
    </row>
    <row r="7229" spans="6:6" hidden="1" x14ac:dyDescent="0.2">
      <c r="F7229" s="11"/>
    </row>
    <row r="7230" spans="6:6" hidden="1" x14ac:dyDescent="0.2">
      <c r="F7230" s="11"/>
    </row>
    <row r="7231" spans="6:6" hidden="1" x14ac:dyDescent="0.2">
      <c r="F7231" s="11"/>
    </row>
    <row r="7232" spans="6:6" hidden="1" x14ac:dyDescent="0.2">
      <c r="F7232" s="11"/>
    </row>
    <row r="7233" spans="6:6" hidden="1" x14ac:dyDescent="0.2">
      <c r="F7233" s="11"/>
    </row>
    <row r="7234" spans="6:6" hidden="1" x14ac:dyDescent="0.2">
      <c r="F7234" s="11"/>
    </row>
    <row r="7235" spans="6:6" hidden="1" x14ac:dyDescent="0.2">
      <c r="F7235" s="11"/>
    </row>
    <row r="7236" spans="6:6" hidden="1" x14ac:dyDescent="0.2">
      <c r="F7236" s="11"/>
    </row>
    <row r="7237" spans="6:6" hidden="1" x14ac:dyDescent="0.2">
      <c r="F7237" s="11"/>
    </row>
    <row r="7238" spans="6:6" hidden="1" x14ac:dyDescent="0.2">
      <c r="F7238" s="11"/>
    </row>
    <row r="7239" spans="6:6" hidden="1" x14ac:dyDescent="0.2">
      <c r="F7239" s="11"/>
    </row>
    <row r="7240" spans="6:6" hidden="1" x14ac:dyDescent="0.2">
      <c r="F7240" s="11"/>
    </row>
    <row r="7241" spans="6:6" hidden="1" x14ac:dyDescent="0.2">
      <c r="F7241" s="11"/>
    </row>
    <row r="7242" spans="6:6" hidden="1" x14ac:dyDescent="0.2">
      <c r="F7242" s="11"/>
    </row>
    <row r="7243" spans="6:6" hidden="1" x14ac:dyDescent="0.2">
      <c r="F7243" s="11"/>
    </row>
    <row r="7244" spans="6:6" hidden="1" x14ac:dyDescent="0.2">
      <c r="F7244" s="11"/>
    </row>
    <row r="7245" spans="6:6" hidden="1" x14ac:dyDescent="0.2">
      <c r="F7245" s="11"/>
    </row>
    <row r="7246" spans="6:6" hidden="1" x14ac:dyDescent="0.2">
      <c r="F7246" s="11"/>
    </row>
    <row r="7247" spans="6:6" hidden="1" x14ac:dyDescent="0.2">
      <c r="F7247" s="11"/>
    </row>
    <row r="7248" spans="6:6" hidden="1" x14ac:dyDescent="0.2">
      <c r="F7248" s="11"/>
    </row>
    <row r="7249" spans="6:6" hidden="1" x14ac:dyDescent="0.2">
      <c r="F7249" s="11"/>
    </row>
    <row r="7250" spans="6:6" hidden="1" x14ac:dyDescent="0.2">
      <c r="F7250" s="11"/>
    </row>
    <row r="7251" spans="6:6" hidden="1" x14ac:dyDescent="0.2">
      <c r="F7251" s="11"/>
    </row>
    <row r="7252" spans="6:6" hidden="1" x14ac:dyDescent="0.2">
      <c r="F7252" s="11"/>
    </row>
    <row r="7253" spans="6:6" hidden="1" x14ac:dyDescent="0.2">
      <c r="F7253" s="11"/>
    </row>
    <row r="7254" spans="6:6" hidden="1" x14ac:dyDescent="0.2">
      <c r="F7254" s="11"/>
    </row>
    <row r="7255" spans="6:6" hidden="1" x14ac:dyDescent="0.2">
      <c r="F7255" s="11"/>
    </row>
    <row r="7256" spans="6:6" hidden="1" x14ac:dyDescent="0.2">
      <c r="F7256" s="11"/>
    </row>
    <row r="7257" spans="6:6" hidden="1" x14ac:dyDescent="0.2">
      <c r="F7257" s="11"/>
    </row>
    <row r="7258" spans="6:6" hidden="1" x14ac:dyDescent="0.2">
      <c r="F7258" s="11"/>
    </row>
    <row r="7259" spans="6:6" hidden="1" x14ac:dyDescent="0.2">
      <c r="F7259" s="11"/>
    </row>
    <row r="7260" spans="6:6" hidden="1" x14ac:dyDescent="0.2">
      <c r="F7260" s="11"/>
    </row>
    <row r="7261" spans="6:6" hidden="1" x14ac:dyDescent="0.2">
      <c r="F7261" s="11"/>
    </row>
    <row r="7262" spans="6:6" hidden="1" x14ac:dyDescent="0.2">
      <c r="F7262" s="11"/>
    </row>
    <row r="7263" spans="6:6" hidden="1" x14ac:dyDescent="0.2">
      <c r="F7263" s="11"/>
    </row>
    <row r="7264" spans="6:6" hidden="1" x14ac:dyDescent="0.2">
      <c r="F7264" s="11"/>
    </row>
    <row r="7265" spans="6:6" hidden="1" x14ac:dyDescent="0.2">
      <c r="F7265" s="11"/>
    </row>
    <row r="7266" spans="6:6" hidden="1" x14ac:dyDescent="0.2">
      <c r="F7266" s="11"/>
    </row>
    <row r="7267" spans="6:6" hidden="1" x14ac:dyDescent="0.2">
      <c r="F7267" s="11"/>
    </row>
    <row r="7268" spans="6:6" hidden="1" x14ac:dyDescent="0.2">
      <c r="F7268" s="11"/>
    </row>
    <row r="7269" spans="6:6" hidden="1" x14ac:dyDescent="0.2">
      <c r="F7269" s="11"/>
    </row>
    <row r="7270" spans="6:6" hidden="1" x14ac:dyDescent="0.2">
      <c r="F7270" s="11"/>
    </row>
    <row r="7271" spans="6:6" hidden="1" x14ac:dyDescent="0.2">
      <c r="F7271" s="11"/>
    </row>
    <row r="7272" spans="6:6" hidden="1" x14ac:dyDescent="0.2">
      <c r="F7272" s="11"/>
    </row>
    <row r="7273" spans="6:6" hidden="1" x14ac:dyDescent="0.2">
      <c r="F7273" s="11"/>
    </row>
    <row r="7274" spans="6:6" hidden="1" x14ac:dyDescent="0.2">
      <c r="F7274" s="11"/>
    </row>
    <row r="7275" spans="6:6" hidden="1" x14ac:dyDescent="0.2">
      <c r="F7275" s="11"/>
    </row>
    <row r="7276" spans="6:6" hidden="1" x14ac:dyDescent="0.2">
      <c r="F7276" s="11"/>
    </row>
    <row r="7277" spans="6:6" hidden="1" x14ac:dyDescent="0.2">
      <c r="F7277" s="11"/>
    </row>
    <row r="7278" spans="6:6" hidden="1" x14ac:dyDescent="0.2">
      <c r="F7278" s="11"/>
    </row>
    <row r="7279" spans="6:6" hidden="1" x14ac:dyDescent="0.2">
      <c r="F7279" s="11"/>
    </row>
    <row r="7280" spans="6:6" hidden="1" x14ac:dyDescent="0.2">
      <c r="F7280" s="11"/>
    </row>
    <row r="7281" spans="6:6" hidden="1" x14ac:dyDescent="0.2">
      <c r="F7281" s="11"/>
    </row>
    <row r="7282" spans="6:6" hidden="1" x14ac:dyDescent="0.2">
      <c r="F7282" s="11"/>
    </row>
    <row r="7283" spans="6:6" hidden="1" x14ac:dyDescent="0.2">
      <c r="F7283" s="11"/>
    </row>
    <row r="7284" spans="6:6" hidden="1" x14ac:dyDescent="0.2">
      <c r="F7284" s="11"/>
    </row>
    <row r="7285" spans="6:6" hidden="1" x14ac:dyDescent="0.2">
      <c r="F7285" s="11"/>
    </row>
    <row r="7286" spans="6:6" hidden="1" x14ac:dyDescent="0.2">
      <c r="F7286" s="11"/>
    </row>
    <row r="7287" spans="6:6" hidden="1" x14ac:dyDescent="0.2">
      <c r="F7287" s="11"/>
    </row>
    <row r="7288" spans="6:6" hidden="1" x14ac:dyDescent="0.2">
      <c r="F7288" s="11"/>
    </row>
    <row r="7289" spans="6:6" hidden="1" x14ac:dyDescent="0.2">
      <c r="F7289" s="11"/>
    </row>
    <row r="7290" spans="6:6" hidden="1" x14ac:dyDescent="0.2">
      <c r="F7290" s="11"/>
    </row>
    <row r="7291" spans="6:6" hidden="1" x14ac:dyDescent="0.2">
      <c r="F7291" s="11"/>
    </row>
    <row r="7292" spans="6:6" hidden="1" x14ac:dyDescent="0.2">
      <c r="F7292" s="11"/>
    </row>
    <row r="7293" spans="6:6" hidden="1" x14ac:dyDescent="0.2">
      <c r="F7293" s="11"/>
    </row>
    <row r="7294" spans="6:6" hidden="1" x14ac:dyDescent="0.2">
      <c r="F7294" s="11"/>
    </row>
    <row r="7295" spans="6:6" hidden="1" x14ac:dyDescent="0.2">
      <c r="F7295" s="11"/>
    </row>
    <row r="7296" spans="6:6" hidden="1" x14ac:dyDescent="0.2">
      <c r="F7296" s="11"/>
    </row>
    <row r="7297" spans="6:6" hidden="1" x14ac:dyDescent="0.2">
      <c r="F7297" s="11"/>
    </row>
    <row r="7298" spans="6:6" hidden="1" x14ac:dyDescent="0.2">
      <c r="F7298" s="11"/>
    </row>
    <row r="7299" spans="6:6" hidden="1" x14ac:dyDescent="0.2">
      <c r="F7299" s="11"/>
    </row>
    <row r="7300" spans="6:6" hidden="1" x14ac:dyDescent="0.2">
      <c r="F7300" s="11"/>
    </row>
    <row r="7301" spans="6:6" hidden="1" x14ac:dyDescent="0.2">
      <c r="F7301" s="11"/>
    </row>
    <row r="7302" spans="6:6" hidden="1" x14ac:dyDescent="0.2">
      <c r="F7302" s="11"/>
    </row>
    <row r="7303" spans="6:6" hidden="1" x14ac:dyDescent="0.2">
      <c r="F7303" s="11"/>
    </row>
    <row r="7304" spans="6:6" hidden="1" x14ac:dyDescent="0.2">
      <c r="F7304" s="11"/>
    </row>
    <row r="7305" spans="6:6" hidden="1" x14ac:dyDescent="0.2">
      <c r="F7305" s="11"/>
    </row>
    <row r="7306" spans="6:6" hidden="1" x14ac:dyDescent="0.2">
      <c r="F7306" s="11"/>
    </row>
    <row r="7307" spans="6:6" hidden="1" x14ac:dyDescent="0.2">
      <c r="F7307" s="11"/>
    </row>
    <row r="7308" spans="6:6" hidden="1" x14ac:dyDescent="0.2">
      <c r="F7308" s="11"/>
    </row>
    <row r="7309" spans="6:6" hidden="1" x14ac:dyDescent="0.2">
      <c r="F7309" s="11"/>
    </row>
    <row r="7310" spans="6:6" hidden="1" x14ac:dyDescent="0.2">
      <c r="F7310" s="11"/>
    </row>
    <row r="7311" spans="6:6" hidden="1" x14ac:dyDescent="0.2">
      <c r="F7311" s="11"/>
    </row>
    <row r="7312" spans="6:6" hidden="1" x14ac:dyDescent="0.2">
      <c r="F7312" s="11"/>
    </row>
    <row r="7313" spans="6:6" hidden="1" x14ac:dyDescent="0.2">
      <c r="F7313" s="11"/>
    </row>
    <row r="7314" spans="6:6" hidden="1" x14ac:dyDescent="0.2">
      <c r="F7314" s="11"/>
    </row>
    <row r="7315" spans="6:6" hidden="1" x14ac:dyDescent="0.2">
      <c r="F7315" s="11"/>
    </row>
    <row r="7316" spans="6:6" hidden="1" x14ac:dyDescent="0.2">
      <c r="F7316" s="11"/>
    </row>
    <row r="7317" spans="6:6" hidden="1" x14ac:dyDescent="0.2">
      <c r="F7317" s="11"/>
    </row>
    <row r="7318" spans="6:6" hidden="1" x14ac:dyDescent="0.2">
      <c r="F7318" s="11"/>
    </row>
    <row r="7319" spans="6:6" hidden="1" x14ac:dyDescent="0.2">
      <c r="F7319" s="11"/>
    </row>
    <row r="7320" spans="6:6" hidden="1" x14ac:dyDescent="0.2">
      <c r="F7320" s="11"/>
    </row>
    <row r="7321" spans="6:6" hidden="1" x14ac:dyDescent="0.2">
      <c r="F7321" s="11"/>
    </row>
    <row r="7322" spans="6:6" hidden="1" x14ac:dyDescent="0.2">
      <c r="F7322" s="11"/>
    </row>
    <row r="7323" spans="6:6" hidden="1" x14ac:dyDescent="0.2">
      <c r="F7323" s="11"/>
    </row>
    <row r="7324" spans="6:6" hidden="1" x14ac:dyDescent="0.2">
      <c r="F7324" s="11"/>
    </row>
    <row r="7325" spans="6:6" hidden="1" x14ac:dyDescent="0.2">
      <c r="F7325" s="11"/>
    </row>
    <row r="7326" spans="6:6" hidden="1" x14ac:dyDescent="0.2">
      <c r="F7326" s="11"/>
    </row>
    <row r="7327" spans="6:6" hidden="1" x14ac:dyDescent="0.2">
      <c r="F7327" s="11"/>
    </row>
    <row r="7328" spans="6:6" hidden="1" x14ac:dyDescent="0.2">
      <c r="F7328" s="11"/>
    </row>
    <row r="7329" spans="6:6" hidden="1" x14ac:dyDescent="0.2">
      <c r="F7329" s="11"/>
    </row>
    <row r="7330" spans="6:6" hidden="1" x14ac:dyDescent="0.2">
      <c r="F7330" s="11"/>
    </row>
    <row r="7331" spans="6:6" hidden="1" x14ac:dyDescent="0.2">
      <c r="F7331" s="11"/>
    </row>
    <row r="7332" spans="6:6" hidden="1" x14ac:dyDescent="0.2">
      <c r="F7332" s="11"/>
    </row>
    <row r="7333" spans="6:6" hidden="1" x14ac:dyDescent="0.2">
      <c r="F7333" s="11"/>
    </row>
    <row r="7334" spans="6:6" hidden="1" x14ac:dyDescent="0.2">
      <c r="F7334" s="11"/>
    </row>
    <row r="7335" spans="6:6" hidden="1" x14ac:dyDescent="0.2">
      <c r="F7335" s="11"/>
    </row>
    <row r="7336" spans="6:6" hidden="1" x14ac:dyDescent="0.2">
      <c r="F7336" s="11"/>
    </row>
    <row r="7337" spans="6:6" hidden="1" x14ac:dyDescent="0.2">
      <c r="F7337" s="11"/>
    </row>
    <row r="7338" spans="6:6" hidden="1" x14ac:dyDescent="0.2">
      <c r="F7338" s="11"/>
    </row>
    <row r="7339" spans="6:6" hidden="1" x14ac:dyDescent="0.2">
      <c r="F7339" s="11"/>
    </row>
    <row r="7340" spans="6:6" hidden="1" x14ac:dyDescent="0.2">
      <c r="F7340" s="11"/>
    </row>
    <row r="7341" spans="6:6" hidden="1" x14ac:dyDescent="0.2">
      <c r="F7341" s="11"/>
    </row>
    <row r="7342" spans="6:6" hidden="1" x14ac:dyDescent="0.2">
      <c r="F7342" s="11"/>
    </row>
    <row r="7343" spans="6:6" hidden="1" x14ac:dyDescent="0.2">
      <c r="F7343" s="11"/>
    </row>
    <row r="7344" spans="6:6" hidden="1" x14ac:dyDescent="0.2">
      <c r="F7344" s="11"/>
    </row>
    <row r="7345" spans="6:6" hidden="1" x14ac:dyDescent="0.2">
      <c r="F7345" s="11"/>
    </row>
    <row r="7346" spans="6:6" hidden="1" x14ac:dyDescent="0.2">
      <c r="F7346" s="11"/>
    </row>
    <row r="7347" spans="6:6" hidden="1" x14ac:dyDescent="0.2">
      <c r="F7347" s="11"/>
    </row>
    <row r="7348" spans="6:6" hidden="1" x14ac:dyDescent="0.2">
      <c r="F7348" s="11"/>
    </row>
    <row r="7349" spans="6:6" hidden="1" x14ac:dyDescent="0.2">
      <c r="F7349" s="11"/>
    </row>
    <row r="7350" spans="6:6" hidden="1" x14ac:dyDescent="0.2">
      <c r="F7350" s="11"/>
    </row>
    <row r="7351" spans="6:6" hidden="1" x14ac:dyDescent="0.2">
      <c r="F7351" s="11"/>
    </row>
    <row r="7352" spans="6:6" hidden="1" x14ac:dyDescent="0.2">
      <c r="F7352" s="11"/>
    </row>
    <row r="7353" spans="6:6" hidden="1" x14ac:dyDescent="0.2">
      <c r="F7353" s="11"/>
    </row>
    <row r="7354" spans="6:6" hidden="1" x14ac:dyDescent="0.2">
      <c r="F7354" s="11"/>
    </row>
    <row r="7355" spans="6:6" hidden="1" x14ac:dyDescent="0.2">
      <c r="F7355" s="11"/>
    </row>
    <row r="7356" spans="6:6" hidden="1" x14ac:dyDescent="0.2">
      <c r="F7356" s="11"/>
    </row>
    <row r="7357" spans="6:6" hidden="1" x14ac:dyDescent="0.2">
      <c r="F7357" s="11"/>
    </row>
    <row r="7358" spans="6:6" hidden="1" x14ac:dyDescent="0.2">
      <c r="F7358" s="11"/>
    </row>
    <row r="7359" spans="6:6" hidden="1" x14ac:dyDescent="0.2">
      <c r="F7359" s="11"/>
    </row>
    <row r="7360" spans="6:6" hidden="1" x14ac:dyDescent="0.2">
      <c r="F7360" s="11"/>
    </row>
    <row r="7361" spans="6:6" hidden="1" x14ac:dyDescent="0.2">
      <c r="F7361" s="11"/>
    </row>
    <row r="7362" spans="6:6" hidden="1" x14ac:dyDescent="0.2">
      <c r="F7362" s="11"/>
    </row>
    <row r="7363" spans="6:6" hidden="1" x14ac:dyDescent="0.2">
      <c r="F7363" s="11"/>
    </row>
    <row r="7364" spans="6:6" hidden="1" x14ac:dyDescent="0.2">
      <c r="F7364" s="11"/>
    </row>
    <row r="7365" spans="6:6" hidden="1" x14ac:dyDescent="0.2">
      <c r="F7365" s="11"/>
    </row>
    <row r="7366" spans="6:6" hidden="1" x14ac:dyDescent="0.2">
      <c r="F7366" s="11"/>
    </row>
    <row r="7367" spans="6:6" hidden="1" x14ac:dyDescent="0.2">
      <c r="F7367" s="11"/>
    </row>
    <row r="7368" spans="6:6" hidden="1" x14ac:dyDescent="0.2">
      <c r="F7368" s="11"/>
    </row>
    <row r="7369" spans="6:6" hidden="1" x14ac:dyDescent="0.2">
      <c r="F7369" s="11"/>
    </row>
    <row r="7370" spans="6:6" hidden="1" x14ac:dyDescent="0.2">
      <c r="F7370" s="11"/>
    </row>
    <row r="7371" spans="6:6" hidden="1" x14ac:dyDescent="0.2">
      <c r="F7371" s="11"/>
    </row>
    <row r="7372" spans="6:6" hidden="1" x14ac:dyDescent="0.2">
      <c r="F7372" s="11"/>
    </row>
    <row r="7373" spans="6:6" hidden="1" x14ac:dyDescent="0.2">
      <c r="F7373" s="11"/>
    </row>
    <row r="7374" spans="6:6" hidden="1" x14ac:dyDescent="0.2">
      <c r="F7374" s="11"/>
    </row>
    <row r="7375" spans="6:6" hidden="1" x14ac:dyDescent="0.2">
      <c r="F7375" s="11"/>
    </row>
    <row r="7376" spans="6:6" hidden="1" x14ac:dyDescent="0.2">
      <c r="F7376" s="11"/>
    </row>
    <row r="7377" spans="6:6" hidden="1" x14ac:dyDescent="0.2">
      <c r="F7377" s="11"/>
    </row>
    <row r="7378" spans="6:6" hidden="1" x14ac:dyDescent="0.2">
      <c r="F7378" s="11"/>
    </row>
    <row r="7379" spans="6:6" hidden="1" x14ac:dyDescent="0.2">
      <c r="F7379" s="11"/>
    </row>
    <row r="7380" spans="6:6" hidden="1" x14ac:dyDescent="0.2">
      <c r="F7380" s="11"/>
    </row>
    <row r="7381" spans="6:6" hidden="1" x14ac:dyDescent="0.2">
      <c r="F7381" s="11"/>
    </row>
    <row r="7382" spans="6:6" hidden="1" x14ac:dyDescent="0.2">
      <c r="F7382" s="11"/>
    </row>
    <row r="7383" spans="6:6" hidden="1" x14ac:dyDescent="0.2">
      <c r="F7383" s="11"/>
    </row>
    <row r="7384" spans="6:6" hidden="1" x14ac:dyDescent="0.2">
      <c r="F7384" s="11"/>
    </row>
    <row r="7385" spans="6:6" hidden="1" x14ac:dyDescent="0.2">
      <c r="F7385" s="11"/>
    </row>
    <row r="7386" spans="6:6" hidden="1" x14ac:dyDescent="0.2">
      <c r="F7386" s="11"/>
    </row>
    <row r="7387" spans="6:6" hidden="1" x14ac:dyDescent="0.2">
      <c r="F7387" s="11"/>
    </row>
    <row r="7388" spans="6:6" hidden="1" x14ac:dyDescent="0.2">
      <c r="F7388" s="11"/>
    </row>
    <row r="7389" spans="6:6" hidden="1" x14ac:dyDescent="0.2">
      <c r="F7389" s="11"/>
    </row>
    <row r="7390" spans="6:6" hidden="1" x14ac:dyDescent="0.2">
      <c r="F7390" s="11"/>
    </row>
    <row r="7391" spans="6:6" hidden="1" x14ac:dyDescent="0.2">
      <c r="F7391" s="11"/>
    </row>
    <row r="7392" spans="6:6" hidden="1" x14ac:dyDescent="0.2">
      <c r="F7392" s="11"/>
    </row>
    <row r="7393" spans="6:6" hidden="1" x14ac:dyDescent="0.2">
      <c r="F7393" s="11"/>
    </row>
    <row r="7394" spans="6:6" hidden="1" x14ac:dyDescent="0.2">
      <c r="F7394" s="11"/>
    </row>
    <row r="7395" spans="6:6" hidden="1" x14ac:dyDescent="0.2">
      <c r="F7395" s="11"/>
    </row>
    <row r="7396" spans="6:6" hidden="1" x14ac:dyDescent="0.2">
      <c r="F7396" s="11"/>
    </row>
    <row r="7397" spans="6:6" hidden="1" x14ac:dyDescent="0.2">
      <c r="F7397" s="11"/>
    </row>
    <row r="7398" spans="6:6" hidden="1" x14ac:dyDescent="0.2">
      <c r="F7398" s="11"/>
    </row>
    <row r="7399" spans="6:6" hidden="1" x14ac:dyDescent="0.2">
      <c r="F7399" s="11"/>
    </row>
    <row r="7400" spans="6:6" hidden="1" x14ac:dyDescent="0.2">
      <c r="F7400" s="11"/>
    </row>
    <row r="7401" spans="6:6" hidden="1" x14ac:dyDescent="0.2">
      <c r="F7401" s="11"/>
    </row>
    <row r="7402" spans="6:6" hidden="1" x14ac:dyDescent="0.2">
      <c r="F7402" s="11"/>
    </row>
    <row r="7403" spans="6:6" hidden="1" x14ac:dyDescent="0.2">
      <c r="F7403" s="11"/>
    </row>
    <row r="7404" spans="6:6" hidden="1" x14ac:dyDescent="0.2">
      <c r="F7404" s="11"/>
    </row>
    <row r="7405" spans="6:6" hidden="1" x14ac:dyDescent="0.2">
      <c r="F7405" s="11"/>
    </row>
    <row r="7406" spans="6:6" hidden="1" x14ac:dyDescent="0.2">
      <c r="F7406" s="11"/>
    </row>
    <row r="7407" spans="6:6" hidden="1" x14ac:dyDescent="0.2">
      <c r="F7407" s="11"/>
    </row>
    <row r="7408" spans="6:6" hidden="1" x14ac:dyDescent="0.2">
      <c r="F7408" s="11"/>
    </row>
    <row r="7409" spans="6:6" hidden="1" x14ac:dyDescent="0.2">
      <c r="F7409" s="11"/>
    </row>
    <row r="7410" spans="6:6" hidden="1" x14ac:dyDescent="0.2">
      <c r="F7410" s="11"/>
    </row>
    <row r="7411" spans="6:6" hidden="1" x14ac:dyDescent="0.2">
      <c r="F7411" s="11"/>
    </row>
    <row r="7412" spans="6:6" hidden="1" x14ac:dyDescent="0.2">
      <c r="F7412" s="11"/>
    </row>
    <row r="7413" spans="6:6" hidden="1" x14ac:dyDescent="0.2">
      <c r="F7413" s="11"/>
    </row>
    <row r="7414" spans="6:6" hidden="1" x14ac:dyDescent="0.2">
      <c r="F7414" s="11"/>
    </row>
    <row r="7415" spans="6:6" hidden="1" x14ac:dyDescent="0.2">
      <c r="F7415" s="11"/>
    </row>
    <row r="7416" spans="6:6" hidden="1" x14ac:dyDescent="0.2">
      <c r="F7416" s="11"/>
    </row>
    <row r="7417" spans="6:6" hidden="1" x14ac:dyDescent="0.2">
      <c r="F7417" s="11"/>
    </row>
    <row r="7418" spans="6:6" hidden="1" x14ac:dyDescent="0.2">
      <c r="F7418" s="11"/>
    </row>
    <row r="7419" spans="6:6" hidden="1" x14ac:dyDescent="0.2">
      <c r="F7419" s="11"/>
    </row>
    <row r="7420" spans="6:6" hidden="1" x14ac:dyDescent="0.2">
      <c r="F7420" s="11"/>
    </row>
    <row r="7421" spans="6:6" hidden="1" x14ac:dyDescent="0.2">
      <c r="F7421" s="11"/>
    </row>
    <row r="7422" spans="6:6" hidden="1" x14ac:dyDescent="0.2">
      <c r="F7422" s="11"/>
    </row>
    <row r="7423" spans="6:6" hidden="1" x14ac:dyDescent="0.2">
      <c r="F7423" s="11"/>
    </row>
    <row r="7424" spans="6:6" hidden="1" x14ac:dyDescent="0.2">
      <c r="F7424" s="11"/>
    </row>
    <row r="7425" spans="6:6" hidden="1" x14ac:dyDescent="0.2">
      <c r="F7425" s="11"/>
    </row>
    <row r="7426" spans="6:6" hidden="1" x14ac:dyDescent="0.2">
      <c r="F7426" s="11"/>
    </row>
    <row r="7427" spans="6:6" hidden="1" x14ac:dyDescent="0.2">
      <c r="F7427" s="11"/>
    </row>
    <row r="7428" spans="6:6" hidden="1" x14ac:dyDescent="0.2">
      <c r="F7428" s="11"/>
    </row>
    <row r="7429" spans="6:6" hidden="1" x14ac:dyDescent="0.2">
      <c r="F7429" s="11"/>
    </row>
    <row r="7430" spans="6:6" hidden="1" x14ac:dyDescent="0.2">
      <c r="F7430" s="11"/>
    </row>
    <row r="7431" spans="6:6" hidden="1" x14ac:dyDescent="0.2">
      <c r="F7431" s="11"/>
    </row>
    <row r="7432" spans="6:6" hidden="1" x14ac:dyDescent="0.2">
      <c r="F7432" s="11"/>
    </row>
    <row r="7433" spans="6:6" hidden="1" x14ac:dyDescent="0.2">
      <c r="F7433" s="11"/>
    </row>
    <row r="7434" spans="6:6" hidden="1" x14ac:dyDescent="0.2">
      <c r="F7434" s="11"/>
    </row>
    <row r="7435" spans="6:6" hidden="1" x14ac:dyDescent="0.2">
      <c r="F7435" s="11"/>
    </row>
    <row r="7436" spans="6:6" hidden="1" x14ac:dyDescent="0.2">
      <c r="F7436" s="11"/>
    </row>
    <row r="7437" spans="6:6" hidden="1" x14ac:dyDescent="0.2">
      <c r="F7437" s="11"/>
    </row>
    <row r="7438" spans="6:6" hidden="1" x14ac:dyDescent="0.2">
      <c r="F7438" s="11"/>
    </row>
    <row r="7439" spans="6:6" hidden="1" x14ac:dyDescent="0.2">
      <c r="F7439" s="11"/>
    </row>
    <row r="7440" spans="6:6" hidden="1" x14ac:dyDescent="0.2">
      <c r="F7440" s="11"/>
    </row>
    <row r="7441" spans="6:6" hidden="1" x14ac:dyDescent="0.2">
      <c r="F7441" s="11"/>
    </row>
    <row r="7442" spans="6:6" hidden="1" x14ac:dyDescent="0.2">
      <c r="F7442" s="11"/>
    </row>
    <row r="7443" spans="6:6" hidden="1" x14ac:dyDescent="0.2">
      <c r="F7443" s="11"/>
    </row>
    <row r="7444" spans="6:6" hidden="1" x14ac:dyDescent="0.2">
      <c r="F7444" s="11"/>
    </row>
    <row r="7445" spans="6:6" hidden="1" x14ac:dyDescent="0.2">
      <c r="F7445" s="11"/>
    </row>
    <row r="7446" spans="6:6" hidden="1" x14ac:dyDescent="0.2">
      <c r="F7446" s="11"/>
    </row>
    <row r="7447" spans="6:6" hidden="1" x14ac:dyDescent="0.2">
      <c r="F7447" s="11"/>
    </row>
    <row r="7448" spans="6:6" hidden="1" x14ac:dyDescent="0.2">
      <c r="F7448" s="11"/>
    </row>
    <row r="7449" spans="6:6" hidden="1" x14ac:dyDescent="0.2">
      <c r="F7449" s="11"/>
    </row>
    <row r="7450" spans="6:6" hidden="1" x14ac:dyDescent="0.2">
      <c r="F7450" s="11"/>
    </row>
    <row r="7451" spans="6:6" hidden="1" x14ac:dyDescent="0.2">
      <c r="F7451" s="11"/>
    </row>
    <row r="7452" spans="6:6" hidden="1" x14ac:dyDescent="0.2">
      <c r="F7452" s="11"/>
    </row>
    <row r="7453" spans="6:6" hidden="1" x14ac:dyDescent="0.2">
      <c r="F7453" s="11"/>
    </row>
    <row r="7454" spans="6:6" hidden="1" x14ac:dyDescent="0.2">
      <c r="F7454" s="11"/>
    </row>
    <row r="7455" spans="6:6" hidden="1" x14ac:dyDescent="0.2">
      <c r="F7455" s="11"/>
    </row>
    <row r="7456" spans="6:6" hidden="1" x14ac:dyDescent="0.2">
      <c r="F7456" s="11"/>
    </row>
    <row r="7457" spans="6:6" hidden="1" x14ac:dyDescent="0.2">
      <c r="F7457" s="11"/>
    </row>
    <row r="7458" spans="6:6" hidden="1" x14ac:dyDescent="0.2">
      <c r="F7458" s="11"/>
    </row>
    <row r="7459" spans="6:6" hidden="1" x14ac:dyDescent="0.2">
      <c r="F7459" s="11"/>
    </row>
    <row r="7460" spans="6:6" hidden="1" x14ac:dyDescent="0.2">
      <c r="F7460" s="11"/>
    </row>
    <row r="7461" spans="6:6" hidden="1" x14ac:dyDescent="0.2">
      <c r="F7461" s="11"/>
    </row>
    <row r="7462" spans="6:6" hidden="1" x14ac:dyDescent="0.2">
      <c r="F7462" s="11"/>
    </row>
    <row r="7463" spans="6:6" hidden="1" x14ac:dyDescent="0.2">
      <c r="F7463" s="11"/>
    </row>
    <row r="7464" spans="6:6" hidden="1" x14ac:dyDescent="0.2">
      <c r="F7464" s="11"/>
    </row>
    <row r="7465" spans="6:6" hidden="1" x14ac:dyDescent="0.2">
      <c r="F7465" s="11"/>
    </row>
    <row r="7466" spans="6:6" hidden="1" x14ac:dyDescent="0.2">
      <c r="F7466" s="11"/>
    </row>
    <row r="7467" spans="6:6" hidden="1" x14ac:dyDescent="0.2">
      <c r="F7467" s="11"/>
    </row>
    <row r="7468" spans="6:6" hidden="1" x14ac:dyDescent="0.2">
      <c r="F7468" s="11"/>
    </row>
    <row r="7469" spans="6:6" hidden="1" x14ac:dyDescent="0.2">
      <c r="F7469" s="11"/>
    </row>
    <row r="7470" spans="6:6" hidden="1" x14ac:dyDescent="0.2">
      <c r="F7470" s="11"/>
    </row>
    <row r="7471" spans="6:6" hidden="1" x14ac:dyDescent="0.2">
      <c r="F7471" s="11"/>
    </row>
    <row r="7472" spans="6:6" hidden="1" x14ac:dyDescent="0.2">
      <c r="F7472" s="11"/>
    </row>
    <row r="7473" spans="6:6" hidden="1" x14ac:dyDescent="0.2">
      <c r="F7473" s="11"/>
    </row>
    <row r="7474" spans="6:6" hidden="1" x14ac:dyDescent="0.2">
      <c r="F7474" s="11"/>
    </row>
    <row r="7475" spans="6:6" hidden="1" x14ac:dyDescent="0.2">
      <c r="F7475" s="11"/>
    </row>
    <row r="7476" spans="6:6" hidden="1" x14ac:dyDescent="0.2">
      <c r="F7476" s="11"/>
    </row>
    <row r="7477" spans="6:6" hidden="1" x14ac:dyDescent="0.2">
      <c r="F7477" s="11"/>
    </row>
    <row r="7478" spans="6:6" hidden="1" x14ac:dyDescent="0.2">
      <c r="F7478" s="11"/>
    </row>
    <row r="7479" spans="6:6" hidden="1" x14ac:dyDescent="0.2">
      <c r="F7479" s="11"/>
    </row>
    <row r="7480" spans="6:6" hidden="1" x14ac:dyDescent="0.2">
      <c r="F7480" s="11"/>
    </row>
    <row r="7481" spans="6:6" hidden="1" x14ac:dyDescent="0.2">
      <c r="F7481" s="11"/>
    </row>
    <row r="7482" spans="6:6" hidden="1" x14ac:dyDescent="0.2">
      <c r="F7482" s="11"/>
    </row>
    <row r="7483" spans="6:6" hidden="1" x14ac:dyDescent="0.2">
      <c r="F7483" s="11"/>
    </row>
    <row r="7484" spans="6:6" hidden="1" x14ac:dyDescent="0.2">
      <c r="F7484" s="11"/>
    </row>
    <row r="7485" spans="6:6" hidden="1" x14ac:dyDescent="0.2">
      <c r="F7485" s="11"/>
    </row>
    <row r="7486" spans="6:6" hidden="1" x14ac:dyDescent="0.2">
      <c r="F7486" s="11"/>
    </row>
    <row r="7487" spans="6:6" hidden="1" x14ac:dyDescent="0.2">
      <c r="F7487" s="11"/>
    </row>
    <row r="7488" spans="6:6" hidden="1" x14ac:dyDescent="0.2">
      <c r="F7488" s="11"/>
    </row>
    <row r="7489" spans="6:6" hidden="1" x14ac:dyDescent="0.2">
      <c r="F7489" s="11"/>
    </row>
    <row r="7490" spans="6:6" hidden="1" x14ac:dyDescent="0.2">
      <c r="F7490" s="11"/>
    </row>
    <row r="7491" spans="6:6" hidden="1" x14ac:dyDescent="0.2">
      <c r="F7491" s="11"/>
    </row>
    <row r="7492" spans="6:6" hidden="1" x14ac:dyDescent="0.2">
      <c r="F7492" s="11"/>
    </row>
    <row r="7493" spans="6:6" hidden="1" x14ac:dyDescent="0.2">
      <c r="F7493" s="11"/>
    </row>
    <row r="7494" spans="6:6" hidden="1" x14ac:dyDescent="0.2">
      <c r="F7494" s="11"/>
    </row>
    <row r="7495" spans="6:6" hidden="1" x14ac:dyDescent="0.2">
      <c r="F7495" s="11"/>
    </row>
    <row r="7496" spans="6:6" hidden="1" x14ac:dyDescent="0.2">
      <c r="F7496" s="11"/>
    </row>
    <row r="7497" spans="6:6" hidden="1" x14ac:dyDescent="0.2">
      <c r="F7497" s="11"/>
    </row>
    <row r="7498" spans="6:6" hidden="1" x14ac:dyDescent="0.2">
      <c r="F7498" s="11"/>
    </row>
    <row r="7499" spans="6:6" hidden="1" x14ac:dyDescent="0.2">
      <c r="F7499" s="11"/>
    </row>
    <row r="7500" spans="6:6" hidden="1" x14ac:dyDescent="0.2">
      <c r="F7500" s="11"/>
    </row>
    <row r="7501" spans="6:6" hidden="1" x14ac:dyDescent="0.2">
      <c r="F7501" s="11"/>
    </row>
    <row r="7502" spans="6:6" hidden="1" x14ac:dyDescent="0.2">
      <c r="F7502" s="11"/>
    </row>
    <row r="7503" spans="6:6" hidden="1" x14ac:dyDescent="0.2">
      <c r="F7503" s="11"/>
    </row>
    <row r="7504" spans="6:6" hidden="1" x14ac:dyDescent="0.2">
      <c r="F7504" s="11"/>
    </row>
    <row r="7505" spans="6:6" hidden="1" x14ac:dyDescent="0.2">
      <c r="F7505" s="11"/>
    </row>
    <row r="7506" spans="6:6" hidden="1" x14ac:dyDescent="0.2">
      <c r="F7506" s="11"/>
    </row>
    <row r="7507" spans="6:6" hidden="1" x14ac:dyDescent="0.2">
      <c r="F7507" s="11"/>
    </row>
    <row r="7508" spans="6:6" hidden="1" x14ac:dyDescent="0.2">
      <c r="F7508" s="11"/>
    </row>
    <row r="7509" spans="6:6" hidden="1" x14ac:dyDescent="0.2">
      <c r="F7509" s="11"/>
    </row>
    <row r="7510" spans="6:6" hidden="1" x14ac:dyDescent="0.2">
      <c r="F7510" s="11"/>
    </row>
    <row r="7511" spans="6:6" hidden="1" x14ac:dyDescent="0.2">
      <c r="F7511" s="11"/>
    </row>
    <row r="7512" spans="6:6" hidden="1" x14ac:dyDescent="0.2">
      <c r="F7512" s="11"/>
    </row>
    <row r="7513" spans="6:6" hidden="1" x14ac:dyDescent="0.2">
      <c r="F7513" s="11"/>
    </row>
    <row r="7514" spans="6:6" hidden="1" x14ac:dyDescent="0.2">
      <c r="F7514" s="11"/>
    </row>
    <row r="7515" spans="6:6" hidden="1" x14ac:dyDescent="0.2">
      <c r="F7515" s="11"/>
    </row>
    <row r="7516" spans="6:6" hidden="1" x14ac:dyDescent="0.2">
      <c r="F7516" s="11"/>
    </row>
    <row r="7517" spans="6:6" hidden="1" x14ac:dyDescent="0.2">
      <c r="F7517" s="11"/>
    </row>
    <row r="7518" spans="6:6" hidden="1" x14ac:dyDescent="0.2">
      <c r="F7518" s="11"/>
    </row>
    <row r="7519" spans="6:6" hidden="1" x14ac:dyDescent="0.2">
      <c r="F7519" s="11"/>
    </row>
    <row r="7520" spans="6:6" hidden="1" x14ac:dyDescent="0.2">
      <c r="F7520" s="11"/>
    </row>
    <row r="7521" spans="6:6" hidden="1" x14ac:dyDescent="0.2">
      <c r="F7521" s="11"/>
    </row>
    <row r="7522" spans="6:6" hidden="1" x14ac:dyDescent="0.2">
      <c r="F7522" s="11"/>
    </row>
    <row r="7523" spans="6:6" hidden="1" x14ac:dyDescent="0.2">
      <c r="F7523" s="11"/>
    </row>
    <row r="7524" spans="6:6" hidden="1" x14ac:dyDescent="0.2">
      <c r="F7524" s="11"/>
    </row>
    <row r="7525" spans="6:6" hidden="1" x14ac:dyDescent="0.2">
      <c r="F7525" s="11"/>
    </row>
    <row r="7526" spans="6:6" hidden="1" x14ac:dyDescent="0.2">
      <c r="F7526" s="11"/>
    </row>
    <row r="7527" spans="6:6" hidden="1" x14ac:dyDescent="0.2">
      <c r="F7527" s="11"/>
    </row>
    <row r="7528" spans="6:6" hidden="1" x14ac:dyDescent="0.2">
      <c r="F7528" s="11"/>
    </row>
    <row r="7529" spans="6:6" hidden="1" x14ac:dyDescent="0.2">
      <c r="F7529" s="11"/>
    </row>
    <row r="7530" spans="6:6" hidden="1" x14ac:dyDescent="0.2">
      <c r="F7530" s="11"/>
    </row>
    <row r="7531" spans="6:6" hidden="1" x14ac:dyDescent="0.2">
      <c r="F7531" s="11"/>
    </row>
    <row r="7532" spans="6:6" hidden="1" x14ac:dyDescent="0.2">
      <c r="F7532" s="11"/>
    </row>
    <row r="7533" spans="6:6" hidden="1" x14ac:dyDescent="0.2">
      <c r="F7533" s="11"/>
    </row>
    <row r="7534" spans="6:6" hidden="1" x14ac:dyDescent="0.2">
      <c r="F7534" s="11"/>
    </row>
    <row r="7535" spans="6:6" hidden="1" x14ac:dyDescent="0.2">
      <c r="F7535" s="11"/>
    </row>
    <row r="7536" spans="6:6" hidden="1" x14ac:dyDescent="0.2">
      <c r="F7536" s="11"/>
    </row>
    <row r="7537" spans="6:6" hidden="1" x14ac:dyDescent="0.2">
      <c r="F7537" s="11"/>
    </row>
    <row r="7538" spans="6:6" hidden="1" x14ac:dyDescent="0.2">
      <c r="F7538" s="11"/>
    </row>
    <row r="7539" spans="6:6" hidden="1" x14ac:dyDescent="0.2">
      <c r="F7539" s="11"/>
    </row>
    <row r="7540" spans="6:6" hidden="1" x14ac:dyDescent="0.2">
      <c r="F7540" s="11"/>
    </row>
    <row r="7541" spans="6:6" hidden="1" x14ac:dyDescent="0.2">
      <c r="F7541" s="11"/>
    </row>
    <row r="7542" spans="6:6" hidden="1" x14ac:dyDescent="0.2">
      <c r="F7542" s="11"/>
    </row>
    <row r="7543" spans="6:6" hidden="1" x14ac:dyDescent="0.2">
      <c r="F7543" s="11"/>
    </row>
    <row r="7544" spans="6:6" hidden="1" x14ac:dyDescent="0.2">
      <c r="F7544" s="11"/>
    </row>
    <row r="7545" spans="6:6" hidden="1" x14ac:dyDescent="0.2">
      <c r="F7545" s="11"/>
    </row>
    <row r="7546" spans="6:6" hidden="1" x14ac:dyDescent="0.2">
      <c r="F7546" s="11"/>
    </row>
    <row r="7547" spans="6:6" hidden="1" x14ac:dyDescent="0.2">
      <c r="F7547" s="11"/>
    </row>
    <row r="7548" spans="6:6" hidden="1" x14ac:dyDescent="0.2">
      <c r="F7548" s="11"/>
    </row>
    <row r="7549" spans="6:6" hidden="1" x14ac:dyDescent="0.2">
      <c r="F7549" s="11"/>
    </row>
    <row r="7550" spans="6:6" hidden="1" x14ac:dyDescent="0.2">
      <c r="F7550" s="11"/>
    </row>
    <row r="7551" spans="6:6" hidden="1" x14ac:dyDescent="0.2">
      <c r="F7551" s="11"/>
    </row>
    <row r="7552" spans="6:6" hidden="1" x14ac:dyDescent="0.2">
      <c r="F7552" s="11"/>
    </row>
    <row r="7553" spans="6:6" hidden="1" x14ac:dyDescent="0.2">
      <c r="F7553" s="11"/>
    </row>
    <row r="7554" spans="6:6" hidden="1" x14ac:dyDescent="0.2">
      <c r="F7554" s="11"/>
    </row>
    <row r="7555" spans="6:6" hidden="1" x14ac:dyDescent="0.2">
      <c r="F7555" s="11"/>
    </row>
    <row r="7556" spans="6:6" hidden="1" x14ac:dyDescent="0.2">
      <c r="F7556" s="11"/>
    </row>
    <row r="7557" spans="6:6" hidden="1" x14ac:dyDescent="0.2">
      <c r="F7557" s="11"/>
    </row>
    <row r="7558" spans="6:6" hidden="1" x14ac:dyDescent="0.2">
      <c r="F7558" s="11"/>
    </row>
    <row r="7559" spans="6:6" hidden="1" x14ac:dyDescent="0.2">
      <c r="F7559" s="11"/>
    </row>
    <row r="7560" spans="6:6" hidden="1" x14ac:dyDescent="0.2">
      <c r="F7560" s="11"/>
    </row>
    <row r="7561" spans="6:6" hidden="1" x14ac:dyDescent="0.2">
      <c r="F7561" s="11"/>
    </row>
    <row r="7562" spans="6:6" hidden="1" x14ac:dyDescent="0.2">
      <c r="F7562" s="11"/>
    </row>
    <row r="7563" spans="6:6" hidden="1" x14ac:dyDescent="0.2">
      <c r="F7563" s="11"/>
    </row>
    <row r="7564" spans="6:6" hidden="1" x14ac:dyDescent="0.2">
      <c r="F7564" s="11"/>
    </row>
    <row r="7565" spans="6:6" hidden="1" x14ac:dyDescent="0.2">
      <c r="F7565" s="11"/>
    </row>
    <row r="7566" spans="6:6" hidden="1" x14ac:dyDescent="0.2">
      <c r="F7566" s="11"/>
    </row>
    <row r="7567" spans="6:6" hidden="1" x14ac:dyDescent="0.2">
      <c r="F7567" s="11"/>
    </row>
    <row r="7568" spans="6:6" hidden="1" x14ac:dyDescent="0.2">
      <c r="F7568" s="11"/>
    </row>
    <row r="7569" spans="6:6" hidden="1" x14ac:dyDescent="0.2">
      <c r="F7569" s="11"/>
    </row>
    <row r="7570" spans="6:6" hidden="1" x14ac:dyDescent="0.2">
      <c r="F7570" s="11"/>
    </row>
    <row r="7571" spans="6:6" hidden="1" x14ac:dyDescent="0.2">
      <c r="F7571" s="11"/>
    </row>
    <row r="7572" spans="6:6" hidden="1" x14ac:dyDescent="0.2">
      <c r="F7572" s="11"/>
    </row>
    <row r="7573" spans="6:6" hidden="1" x14ac:dyDescent="0.2">
      <c r="F7573" s="11"/>
    </row>
    <row r="7574" spans="6:6" hidden="1" x14ac:dyDescent="0.2">
      <c r="F7574" s="11"/>
    </row>
    <row r="7575" spans="6:6" hidden="1" x14ac:dyDescent="0.2">
      <c r="F7575" s="11"/>
    </row>
    <row r="7576" spans="6:6" hidden="1" x14ac:dyDescent="0.2">
      <c r="F7576" s="11"/>
    </row>
    <row r="7577" spans="6:6" hidden="1" x14ac:dyDescent="0.2">
      <c r="F7577" s="11"/>
    </row>
    <row r="7578" spans="6:6" hidden="1" x14ac:dyDescent="0.2">
      <c r="F7578" s="11"/>
    </row>
    <row r="7579" spans="6:6" hidden="1" x14ac:dyDescent="0.2">
      <c r="F7579" s="11"/>
    </row>
    <row r="7580" spans="6:6" hidden="1" x14ac:dyDescent="0.2">
      <c r="F7580" s="11"/>
    </row>
    <row r="7581" spans="6:6" hidden="1" x14ac:dyDescent="0.2">
      <c r="F7581" s="11"/>
    </row>
    <row r="7582" spans="6:6" hidden="1" x14ac:dyDescent="0.2">
      <c r="F7582" s="11"/>
    </row>
    <row r="7583" spans="6:6" hidden="1" x14ac:dyDescent="0.2">
      <c r="F7583" s="11"/>
    </row>
    <row r="7584" spans="6:6" hidden="1" x14ac:dyDescent="0.2">
      <c r="F7584" s="11"/>
    </row>
    <row r="7585" spans="6:6" hidden="1" x14ac:dyDescent="0.2">
      <c r="F7585" s="11"/>
    </row>
    <row r="7586" spans="6:6" hidden="1" x14ac:dyDescent="0.2">
      <c r="F7586" s="11"/>
    </row>
    <row r="7587" spans="6:6" hidden="1" x14ac:dyDescent="0.2">
      <c r="F7587" s="11"/>
    </row>
    <row r="7588" spans="6:6" hidden="1" x14ac:dyDescent="0.2">
      <c r="F7588" s="11"/>
    </row>
    <row r="7589" spans="6:6" hidden="1" x14ac:dyDescent="0.2">
      <c r="F7589" s="11"/>
    </row>
    <row r="7590" spans="6:6" hidden="1" x14ac:dyDescent="0.2">
      <c r="F7590" s="11"/>
    </row>
    <row r="7591" spans="6:6" hidden="1" x14ac:dyDescent="0.2">
      <c r="F7591" s="11"/>
    </row>
    <row r="7592" spans="6:6" hidden="1" x14ac:dyDescent="0.2">
      <c r="F7592" s="11"/>
    </row>
    <row r="7593" spans="6:6" hidden="1" x14ac:dyDescent="0.2">
      <c r="F7593" s="11"/>
    </row>
    <row r="7594" spans="6:6" hidden="1" x14ac:dyDescent="0.2">
      <c r="F7594" s="11"/>
    </row>
    <row r="7595" spans="6:6" hidden="1" x14ac:dyDescent="0.2">
      <c r="F7595" s="11"/>
    </row>
    <row r="7596" spans="6:6" hidden="1" x14ac:dyDescent="0.2">
      <c r="F7596" s="11"/>
    </row>
    <row r="7597" spans="6:6" hidden="1" x14ac:dyDescent="0.2">
      <c r="F7597" s="11"/>
    </row>
    <row r="7598" spans="6:6" hidden="1" x14ac:dyDescent="0.2">
      <c r="F7598" s="11"/>
    </row>
    <row r="7599" spans="6:6" hidden="1" x14ac:dyDescent="0.2">
      <c r="F7599" s="11"/>
    </row>
    <row r="7600" spans="6:6" hidden="1" x14ac:dyDescent="0.2">
      <c r="F7600" s="11"/>
    </row>
    <row r="7601" spans="6:6" hidden="1" x14ac:dyDescent="0.2">
      <c r="F7601" s="11"/>
    </row>
    <row r="7602" spans="6:6" hidden="1" x14ac:dyDescent="0.2">
      <c r="F7602" s="11"/>
    </row>
    <row r="7603" spans="6:6" hidden="1" x14ac:dyDescent="0.2">
      <c r="F7603" s="11"/>
    </row>
    <row r="7604" spans="6:6" hidden="1" x14ac:dyDescent="0.2">
      <c r="F7604" s="11"/>
    </row>
    <row r="7605" spans="6:6" hidden="1" x14ac:dyDescent="0.2">
      <c r="F7605" s="11"/>
    </row>
    <row r="7606" spans="6:6" hidden="1" x14ac:dyDescent="0.2">
      <c r="F7606" s="11"/>
    </row>
    <row r="7607" spans="6:6" hidden="1" x14ac:dyDescent="0.2">
      <c r="F7607" s="11"/>
    </row>
    <row r="7608" spans="6:6" hidden="1" x14ac:dyDescent="0.2">
      <c r="F7608" s="11"/>
    </row>
    <row r="7609" spans="6:6" hidden="1" x14ac:dyDescent="0.2">
      <c r="F7609" s="11"/>
    </row>
    <row r="7610" spans="6:6" hidden="1" x14ac:dyDescent="0.2">
      <c r="F7610" s="11"/>
    </row>
    <row r="7611" spans="6:6" hidden="1" x14ac:dyDescent="0.2">
      <c r="F7611" s="11"/>
    </row>
    <row r="7612" spans="6:6" hidden="1" x14ac:dyDescent="0.2">
      <c r="F7612" s="11"/>
    </row>
    <row r="7613" spans="6:6" hidden="1" x14ac:dyDescent="0.2">
      <c r="F7613" s="11"/>
    </row>
    <row r="7614" spans="6:6" hidden="1" x14ac:dyDescent="0.2">
      <c r="F7614" s="11"/>
    </row>
    <row r="7615" spans="6:6" hidden="1" x14ac:dyDescent="0.2">
      <c r="F7615" s="11"/>
    </row>
    <row r="7616" spans="6:6" hidden="1" x14ac:dyDescent="0.2">
      <c r="F7616" s="11"/>
    </row>
    <row r="7617" spans="6:6" hidden="1" x14ac:dyDescent="0.2">
      <c r="F7617" s="11"/>
    </row>
    <row r="7618" spans="6:6" hidden="1" x14ac:dyDescent="0.2">
      <c r="F7618" s="11"/>
    </row>
    <row r="7619" spans="6:6" hidden="1" x14ac:dyDescent="0.2">
      <c r="F7619" s="11"/>
    </row>
    <row r="7620" spans="6:6" hidden="1" x14ac:dyDescent="0.2">
      <c r="F7620" s="11"/>
    </row>
    <row r="7621" spans="6:6" hidden="1" x14ac:dyDescent="0.2">
      <c r="F7621" s="11"/>
    </row>
    <row r="7622" spans="6:6" hidden="1" x14ac:dyDescent="0.2">
      <c r="F7622" s="11"/>
    </row>
    <row r="7623" spans="6:6" hidden="1" x14ac:dyDescent="0.2">
      <c r="F7623" s="11"/>
    </row>
    <row r="7624" spans="6:6" hidden="1" x14ac:dyDescent="0.2">
      <c r="F7624" s="11"/>
    </row>
    <row r="7625" spans="6:6" hidden="1" x14ac:dyDescent="0.2">
      <c r="F7625" s="11"/>
    </row>
    <row r="7626" spans="6:6" hidden="1" x14ac:dyDescent="0.2">
      <c r="F7626" s="11"/>
    </row>
    <row r="7627" spans="6:6" hidden="1" x14ac:dyDescent="0.2">
      <c r="F7627" s="11"/>
    </row>
    <row r="7628" spans="6:6" hidden="1" x14ac:dyDescent="0.2">
      <c r="F7628" s="11"/>
    </row>
    <row r="7629" spans="6:6" hidden="1" x14ac:dyDescent="0.2">
      <c r="F7629" s="11"/>
    </row>
    <row r="7630" spans="6:6" hidden="1" x14ac:dyDescent="0.2">
      <c r="F7630" s="11"/>
    </row>
    <row r="7631" spans="6:6" hidden="1" x14ac:dyDescent="0.2">
      <c r="F7631" s="11"/>
    </row>
    <row r="7632" spans="6:6" hidden="1" x14ac:dyDescent="0.2">
      <c r="F7632" s="11"/>
    </row>
    <row r="7633" spans="6:6" hidden="1" x14ac:dyDescent="0.2">
      <c r="F7633" s="11"/>
    </row>
    <row r="7634" spans="6:6" hidden="1" x14ac:dyDescent="0.2">
      <c r="F7634" s="11"/>
    </row>
    <row r="7635" spans="6:6" hidden="1" x14ac:dyDescent="0.2">
      <c r="F7635" s="11"/>
    </row>
    <row r="7636" spans="6:6" hidden="1" x14ac:dyDescent="0.2">
      <c r="F7636" s="11"/>
    </row>
    <row r="7637" spans="6:6" hidden="1" x14ac:dyDescent="0.2">
      <c r="F7637" s="11"/>
    </row>
    <row r="7638" spans="6:6" hidden="1" x14ac:dyDescent="0.2">
      <c r="F7638" s="11"/>
    </row>
    <row r="7639" spans="6:6" hidden="1" x14ac:dyDescent="0.2">
      <c r="F7639" s="11"/>
    </row>
    <row r="7640" spans="6:6" hidden="1" x14ac:dyDescent="0.2">
      <c r="F7640" s="11"/>
    </row>
    <row r="7641" spans="6:6" hidden="1" x14ac:dyDescent="0.2">
      <c r="F7641" s="11"/>
    </row>
    <row r="7642" spans="6:6" hidden="1" x14ac:dyDescent="0.2">
      <c r="F7642" s="11"/>
    </row>
    <row r="7643" spans="6:6" hidden="1" x14ac:dyDescent="0.2">
      <c r="F7643" s="11"/>
    </row>
    <row r="7644" spans="6:6" hidden="1" x14ac:dyDescent="0.2">
      <c r="F7644" s="11"/>
    </row>
    <row r="7645" spans="6:6" hidden="1" x14ac:dyDescent="0.2">
      <c r="F7645" s="11"/>
    </row>
    <row r="7646" spans="6:6" hidden="1" x14ac:dyDescent="0.2">
      <c r="F7646" s="11"/>
    </row>
    <row r="7647" spans="6:6" hidden="1" x14ac:dyDescent="0.2">
      <c r="F7647" s="11"/>
    </row>
    <row r="7648" spans="6:6" hidden="1" x14ac:dyDescent="0.2">
      <c r="F7648" s="11"/>
    </row>
    <row r="7649" spans="6:6" hidden="1" x14ac:dyDescent="0.2">
      <c r="F7649" s="11"/>
    </row>
    <row r="7650" spans="6:6" hidden="1" x14ac:dyDescent="0.2">
      <c r="F7650" s="11"/>
    </row>
    <row r="7651" spans="6:6" hidden="1" x14ac:dyDescent="0.2">
      <c r="F7651" s="11"/>
    </row>
    <row r="7652" spans="6:6" hidden="1" x14ac:dyDescent="0.2">
      <c r="F7652" s="11"/>
    </row>
    <row r="7653" spans="6:6" hidden="1" x14ac:dyDescent="0.2">
      <c r="F7653" s="11"/>
    </row>
    <row r="7654" spans="6:6" hidden="1" x14ac:dyDescent="0.2">
      <c r="F7654" s="11"/>
    </row>
    <row r="7655" spans="6:6" hidden="1" x14ac:dyDescent="0.2">
      <c r="F7655" s="11"/>
    </row>
    <row r="7656" spans="6:6" hidden="1" x14ac:dyDescent="0.2">
      <c r="F7656" s="11"/>
    </row>
    <row r="7657" spans="6:6" hidden="1" x14ac:dyDescent="0.2">
      <c r="F7657" s="11"/>
    </row>
    <row r="7658" spans="6:6" hidden="1" x14ac:dyDescent="0.2">
      <c r="F7658" s="11"/>
    </row>
    <row r="7659" spans="6:6" hidden="1" x14ac:dyDescent="0.2">
      <c r="F7659" s="11"/>
    </row>
    <row r="7660" spans="6:6" hidden="1" x14ac:dyDescent="0.2">
      <c r="F7660" s="11"/>
    </row>
    <row r="7661" spans="6:6" hidden="1" x14ac:dyDescent="0.2">
      <c r="F7661" s="11"/>
    </row>
    <row r="7662" spans="6:6" hidden="1" x14ac:dyDescent="0.2">
      <c r="F7662" s="11"/>
    </row>
    <row r="7663" spans="6:6" hidden="1" x14ac:dyDescent="0.2">
      <c r="F7663" s="11"/>
    </row>
    <row r="7664" spans="6:6" hidden="1" x14ac:dyDescent="0.2">
      <c r="F7664" s="11"/>
    </row>
    <row r="7665" spans="6:6" hidden="1" x14ac:dyDescent="0.2">
      <c r="F7665" s="11"/>
    </row>
    <row r="7666" spans="6:6" hidden="1" x14ac:dyDescent="0.2">
      <c r="F7666" s="11"/>
    </row>
    <row r="7667" spans="6:6" hidden="1" x14ac:dyDescent="0.2">
      <c r="F7667" s="11"/>
    </row>
    <row r="7668" spans="6:6" hidden="1" x14ac:dyDescent="0.2">
      <c r="F7668" s="11"/>
    </row>
    <row r="7669" spans="6:6" hidden="1" x14ac:dyDescent="0.2">
      <c r="F7669" s="11"/>
    </row>
    <row r="7670" spans="6:6" hidden="1" x14ac:dyDescent="0.2">
      <c r="F7670" s="11"/>
    </row>
    <row r="7671" spans="6:6" hidden="1" x14ac:dyDescent="0.2">
      <c r="F7671" s="11"/>
    </row>
    <row r="7672" spans="6:6" hidden="1" x14ac:dyDescent="0.2">
      <c r="F7672" s="11"/>
    </row>
    <row r="7673" spans="6:6" hidden="1" x14ac:dyDescent="0.2">
      <c r="F7673" s="11"/>
    </row>
    <row r="7674" spans="6:6" hidden="1" x14ac:dyDescent="0.2">
      <c r="F7674" s="11"/>
    </row>
    <row r="7675" spans="6:6" hidden="1" x14ac:dyDescent="0.2">
      <c r="F7675" s="11"/>
    </row>
    <row r="7676" spans="6:6" hidden="1" x14ac:dyDescent="0.2">
      <c r="F7676" s="11"/>
    </row>
    <row r="7677" spans="6:6" hidden="1" x14ac:dyDescent="0.2">
      <c r="F7677" s="11"/>
    </row>
    <row r="7678" spans="6:6" hidden="1" x14ac:dyDescent="0.2">
      <c r="F7678" s="11"/>
    </row>
    <row r="7679" spans="6:6" hidden="1" x14ac:dyDescent="0.2">
      <c r="F7679" s="11"/>
    </row>
    <row r="7680" spans="6:6" hidden="1" x14ac:dyDescent="0.2">
      <c r="F7680" s="11"/>
    </row>
    <row r="7681" spans="6:6" hidden="1" x14ac:dyDescent="0.2">
      <c r="F7681" s="11"/>
    </row>
    <row r="7682" spans="6:6" hidden="1" x14ac:dyDescent="0.2">
      <c r="F7682" s="11"/>
    </row>
    <row r="7683" spans="6:6" hidden="1" x14ac:dyDescent="0.2">
      <c r="F7683" s="11"/>
    </row>
    <row r="7684" spans="6:6" hidden="1" x14ac:dyDescent="0.2">
      <c r="F7684" s="11"/>
    </row>
    <row r="7685" spans="6:6" hidden="1" x14ac:dyDescent="0.2">
      <c r="F7685" s="11"/>
    </row>
    <row r="7686" spans="6:6" hidden="1" x14ac:dyDescent="0.2">
      <c r="F7686" s="11"/>
    </row>
    <row r="7687" spans="6:6" hidden="1" x14ac:dyDescent="0.2">
      <c r="F7687" s="11"/>
    </row>
    <row r="7688" spans="6:6" hidden="1" x14ac:dyDescent="0.2">
      <c r="F7688" s="11"/>
    </row>
    <row r="7689" spans="6:6" hidden="1" x14ac:dyDescent="0.2">
      <c r="F7689" s="11"/>
    </row>
    <row r="7690" spans="6:6" hidden="1" x14ac:dyDescent="0.2">
      <c r="F7690" s="11"/>
    </row>
    <row r="7691" spans="6:6" hidden="1" x14ac:dyDescent="0.2">
      <c r="F7691" s="11"/>
    </row>
    <row r="7692" spans="6:6" hidden="1" x14ac:dyDescent="0.2">
      <c r="F7692" s="11"/>
    </row>
    <row r="7693" spans="6:6" hidden="1" x14ac:dyDescent="0.2">
      <c r="F7693" s="11"/>
    </row>
    <row r="7694" spans="6:6" hidden="1" x14ac:dyDescent="0.2">
      <c r="F7694" s="11"/>
    </row>
    <row r="7695" spans="6:6" hidden="1" x14ac:dyDescent="0.2">
      <c r="F7695" s="11"/>
    </row>
    <row r="7696" spans="6:6" hidden="1" x14ac:dyDescent="0.2">
      <c r="F7696" s="11"/>
    </row>
    <row r="7697" spans="6:6" hidden="1" x14ac:dyDescent="0.2">
      <c r="F7697" s="11"/>
    </row>
    <row r="7698" spans="6:6" hidden="1" x14ac:dyDescent="0.2">
      <c r="F7698" s="11"/>
    </row>
    <row r="7699" spans="6:6" hidden="1" x14ac:dyDescent="0.2">
      <c r="F7699" s="11"/>
    </row>
    <row r="7700" spans="6:6" hidden="1" x14ac:dyDescent="0.2">
      <c r="F7700" s="11"/>
    </row>
    <row r="7701" spans="6:6" hidden="1" x14ac:dyDescent="0.2">
      <c r="F7701" s="11"/>
    </row>
    <row r="7702" spans="6:6" hidden="1" x14ac:dyDescent="0.2">
      <c r="F7702" s="11"/>
    </row>
    <row r="7703" spans="6:6" hidden="1" x14ac:dyDescent="0.2">
      <c r="F7703" s="11"/>
    </row>
    <row r="7704" spans="6:6" hidden="1" x14ac:dyDescent="0.2">
      <c r="F7704" s="11"/>
    </row>
    <row r="7705" spans="6:6" hidden="1" x14ac:dyDescent="0.2">
      <c r="F7705" s="11"/>
    </row>
    <row r="7706" spans="6:6" hidden="1" x14ac:dyDescent="0.2">
      <c r="F7706" s="11"/>
    </row>
    <row r="7707" spans="6:6" hidden="1" x14ac:dyDescent="0.2">
      <c r="F7707" s="11"/>
    </row>
    <row r="7708" spans="6:6" hidden="1" x14ac:dyDescent="0.2">
      <c r="F7708" s="11"/>
    </row>
    <row r="7709" spans="6:6" hidden="1" x14ac:dyDescent="0.2">
      <c r="F7709" s="11"/>
    </row>
    <row r="7710" spans="6:6" hidden="1" x14ac:dyDescent="0.2">
      <c r="F7710" s="11"/>
    </row>
    <row r="7711" spans="6:6" hidden="1" x14ac:dyDescent="0.2">
      <c r="F7711" s="11"/>
    </row>
    <row r="7712" spans="6:6" hidden="1" x14ac:dyDescent="0.2">
      <c r="F7712" s="11"/>
    </row>
    <row r="7713" spans="6:6" hidden="1" x14ac:dyDescent="0.2">
      <c r="F7713" s="11"/>
    </row>
    <row r="7714" spans="6:6" hidden="1" x14ac:dyDescent="0.2">
      <c r="F7714" s="11"/>
    </row>
    <row r="7715" spans="6:6" hidden="1" x14ac:dyDescent="0.2">
      <c r="F7715" s="11"/>
    </row>
    <row r="7716" spans="6:6" hidden="1" x14ac:dyDescent="0.2">
      <c r="F7716" s="11"/>
    </row>
    <row r="7717" spans="6:6" hidden="1" x14ac:dyDescent="0.2">
      <c r="F7717" s="11"/>
    </row>
    <row r="7718" spans="6:6" hidden="1" x14ac:dyDescent="0.2">
      <c r="F7718" s="11"/>
    </row>
    <row r="7719" spans="6:6" hidden="1" x14ac:dyDescent="0.2">
      <c r="F7719" s="11"/>
    </row>
    <row r="7720" spans="6:6" hidden="1" x14ac:dyDescent="0.2">
      <c r="F7720" s="11"/>
    </row>
    <row r="7721" spans="6:6" hidden="1" x14ac:dyDescent="0.2">
      <c r="F7721" s="11"/>
    </row>
    <row r="7722" spans="6:6" hidden="1" x14ac:dyDescent="0.2">
      <c r="F7722" s="11"/>
    </row>
    <row r="7723" spans="6:6" hidden="1" x14ac:dyDescent="0.2">
      <c r="F7723" s="11"/>
    </row>
    <row r="7724" spans="6:6" hidden="1" x14ac:dyDescent="0.2">
      <c r="F7724" s="11"/>
    </row>
    <row r="7725" spans="6:6" hidden="1" x14ac:dyDescent="0.2">
      <c r="F7725" s="11"/>
    </row>
    <row r="7726" spans="6:6" hidden="1" x14ac:dyDescent="0.2">
      <c r="F7726" s="11"/>
    </row>
    <row r="7727" spans="6:6" hidden="1" x14ac:dyDescent="0.2">
      <c r="F7727" s="11"/>
    </row>
    <row r="7728" spans="6:6" hidden="1" x14ac:dyDescent="0.2">
      <c r="F7728" s="11"/>
    </row>
    <row r="7729" spans="6:6" hidden="1" x14ac:dyDescent="0.2">
      <c r="F7729" s="11"/>
    </row>
    <row r="7730" spans="6:6" hidden="1" x14ac:dyDescent="0.2">
      <c r="F7730" s="11"/>
    </row>
    <row r="7731" spans="6:6" hidden="1" x14ac:dyDescent="0.2">
      <c r="F7731" s="11"/>
    </row>
    <row r="7732" spans="6:6" hidden="1" x14ac:dyDescent="0.2">
      <c r="F7732" s="11"/>
    </row>
    <row r="7733" spans="6:6" hidden="1" x14ac:dyDescent="0.2">
      <c r="F7733" s="11"/>
    </row>
    <row r="7734" spans="6:6" hidden="1" x14ac:dyDescent="0.2">
      <c r="F7734" s="11"/>
    </row>
    <row r="7735" spans="6:6" hidden="1" x14ac:dyDescent="0.2">
      <c r="F7735" s="11"/>
    </row>
    <row r="7736" spans="6:6" hidden="1" x14ac:dyDescent="0.2">
      <c r="F7736" s="11"/>
    </row>
    <row r="7737" spans="6:6" hidden="1" x14ac:dyDescent="0.2">
      <c r="F7737" s="11"/>
    </row>
    <row r="7738" spans="6:6" hidden="1" x14ac:dyDescent="0.2">
      <c r="F7738" s="11"/>
    </row>
    <row r="7739" spans="6:6" hidden="1" x14ac:dyDescent="0.2">
      <c r="F7739" s="11"/>
    </row>
    <row r="7740" spans="6:6" hidden="1" x14ac:dyDescent="0.2">
      <c r="F7740" s="11"/>
    </row>
    <row r="7741" spans="6:6" hidden="1" x14ac:dyDescent="0.2">
      <c r="F7741" s="11"/>
    </row>
    <row r="7742" spans="6:6" hidden="1" x14ac:dyDescent="0.2">
      <c r="F7742" s="11"/>
    </row>
    <row r="7743" spans="6:6" hidden="1" x14ac:dyDescent="0.2">
      <c r="F7743" s="11"/>
    </row>
    <row r="7744" spans="6:6" hidden="1" x14ac:dyDescent="0.2">
      <c r="F7744" s="11"/>
    </row>
    <row r="7745" spans="6:6" hidden="1" x14ac:dyDescent="0.2">
      <c r="F7745" s="11"/>
    </row>
    <row r="7746" spans="6:6" hidden="1" x14ac:dyDescent="0.2">
      <c r="F7746" s="11"/>
    </row>
    <row r="7747" spans="6:6" hidden="1" x14ac:dyDescent="0.2">
      <c r="F7747" s="11"/>
    </row>
    <row r="7748" spans="6:6" hidden="1" x14ac:dyDescent="0.2">
      <c r="F7748" s="11"/>
    </row>
    <row r="7749" spans="6:6" hidden="1" x14ac:dyDescent="0.2">
      <c r="F7749" s="11"/>
    </row>
    <row r="7750" spans="6:6" hidden="1" x14ac:dyDescent="0.2">
      <c r="F7750" s="11"/>
    </row>
    <row r="7751" spans="6:6" hidden="1" x14ac:dyDescent="0.2">
      <c r="F7751" s="11"/>
    </row>
    <row r="7752" spans="6:6" hidden="1" x14ac:dyDescent="0.2">
      <c r="F7752" s="11"/>
    </row>
    <row r="7753" spans="6:6" hidden="1" x14ac:dyDescent="0.2">
      <c r="F7753" s="11"/>
    </row>
    <row r="7754" spans="6:6" hidden="1" x14ac:dyDescent="0.2">
      <c r="F7754" s="11"/>
    </row>
    <row r="7755" spans="6:6" hidden="1" x14ac:dyDescent="0.2">
      <c r="F7755" s="11"/>
    </row>
    <row r="7756" spans="6:6" hidden="1" x14ac:dyDescent="0.2">
      <c r="F7756" s="11"/>
    </row>
    <row r="7757" spans="6:6" hidden="1" x14ac:dyDescent="0.2">
      <c r="F7757" s="11"/>
    </row>
    <row r="7758" spans="6:6" hidden="1" x14ac:dyDescent="0.2">
      <c r="F7758" s="11"/>
    </row>
    <row r="7759" spans="6:6" hidden="1" x14ac:dyDescent="0.2">
      <c r="F7759" s="11"/>
    </row>
    <row r="7760" spans="6:6" hidden="1" x14ac:dyDescent="0.2">
      <c r="F7760" s="11"/>
    </row>
    <row r="7761" spans="6:6" hidden="1" x14ac:dyDescent="0.2">
      <c r="F7761" s="11"/>
    </row>
    <row r="7762" spans="6:6" hidden="1" x14ac:dyDescent="0.2">
      <c r="F7762" s="11"/>
    </row>
    <row r="7763" spans="6:6" hidden="1" x14ac:dyDescent="0.2">
      <c r="F7763" s="11"/>
    </row>
    <row r="7764" spans="6:6" hidden="1" x14ac:dyDescent="0.2">
      <c r="F7764" s="11"/>
    </row>
    <row r="7765" spans="6:6" hidden="1" x14ac:dyDescent="0.2">
      <c r="F7765" s="11"/>
    </row>
    <row r="7766" spans="6:6" hidden="1" x14ac:dyDescent="0.2">
      <c r="F7766" s="11"/>
    </row>
    <row r="7767" spans="6:6" hidden="1" x14ac:dyDescent="0.2">
      <c r="F7767" s="11"/>
    </row>
    <row r="7768" spans="6:6" hidden="1" x14ac:dyDescent="0.2">
      <c r="F7768" s="11"/>
    </row>
    <row r="7769" spans="6:6" hidden="1" x14ac:dyDescent="0.2">
      <c r="F7769" s="11"/>
    </row>
    <row r="7770" spans="6:6" hidden="1" x14ac:dyDescent="0.2">
      <c r="F7770" s="11"/>
    </row>
    <row r="7771" spans="6:6" hidden="1" x14ac:dyDescent="0.2">
      <c r="F7771" s="11"/>
    </row>
    <row r="7772" spans="6:6" hidden="1" x14ac:dyDescent="0.2">
      <c r="F7772" s="11"/>
    </row>
    <row r="7773" spans="6:6" hidden="1" x14ac:dyDescent="0.2">
      <c r="F7773" s="11"/>
    </row>
    <row r="7774" spans="6:6" hidden="1" x14ac:dyDescent="0.2">
      <c r="F7774" s="11"/>
    </row>
    <row r="7775" spans="6:6" hidden="1" x14ac:dyDescent="0.2">
      <c r="F7775" s="11"/>
    </row>
    <row r="7776" spans="6:6" hidden="1" x14ac:dyDescent="0.2">
      <c r="F7776" s="11"/>
    </row>
    <row r="7777" spans="6:6" hidden="1" x14ac:dyDescent="0.2">
      <c r="F7777" s="11"/>
    </row>
    <row r="7778" spans="6:6" hidden="1" x14ac:dyDescent="0.2">
      <c r="F7778" s="11"/>
    </row>
    <row r="7779" spans="6:6" hidden="1" x14ac:dyDescent="0.2">
      <c r="F7779" s="11"/>
    </row>
    <row r="7780" spans="6:6" hidden="1" x14ac:dyDescent="0.2">
      <c r="F7780" s="11"/>
    </row>
    <row r="7781" spans="6:6" hidden="1" x14ac:dyDescent="0.2">
      <c r="F7781" s="11"/>
    </row>
    <row r="7782" spans="6:6" hidden="1" x14ac:dyDescent="0.2">
      <c r="F7782" s="11"/>
    </row>
    <row r="7783" spans="6:6" hidden="1" x14ac:dyDescent="0.2">
      <c r="F7783" s="11"/>
    </row>
    <row r="7784" spans="6:6" hidden="1" x14ac:dyDescent="0.2">
      <c r="F7784" s="11"/>
    </row>
    <row r="7785" spans="6:6" hidden="1" x14ac:dyDescent="0.2">
      <c r="F7785" s="11"/>
    </row>
    <row r="7786" spans="6:6" hidden="1" x14ac:dyDescent="0.2">
      <c r="F7786" s="11"/>
    </row>
    <row r="7787" spans="6:6" hidden="1" x14ac:dyDescent="0.2">
      <c r="F7787" s="11"/>
    </row>
    <row r="7788" spans="6:6" hidden="1" x14ac:dyDescent="0.2">
      <c r="F7788" s="11"/>
    </row>
    <row r="7789" spans="6:6" hidden="1" x14ac:dyDescent="0.2">
      <c r="F7789" s="11"/>
    </row>
    <row r="7790" spans="6:6" hidden="1" x14ac:dyDescent="0.2">
      <c r="F7790" s="11"/>
    </row>
    <row r="7791" spans="6:6" hidden="1" x14ac:dyDescent="0.2">
      <c r="F7791" s="11"/>
    </row>
    <row r="7792" spans="6:6" hidden="1" x14ac:dyDescent="0.2">
      <c r="F7792" s="11"/>
    </row>
    <row r="7793" spans="6:6" hidden="1" x14ac:dyDescent="0.2">
      <c r="F7793" s="11"/>
    </row>
    <row r="7794" spans="6:6" hidden="1" x14ac:dyDescent="0.2">
      <c r="F7794" s="11"/>
    </row>
    <row r="7795" spans="6:6" hidden="1" x14ac:dyDescent="0.2">
      <c r="F7795" s="11"/>
    </row>
    <row r="7796" spans="6:6" hidden="1" x14ac:dyDescent="0.2">
      <c r="F7796" s="11"/>
    </row>
    <row r="7797" spans="6:6" hidden="1" x14ac:dyDescent="0.2">
      <c r="F7797" s="11"/>
    </row>
    <row r="7798" spans="6:6" hidden="1" x14ac:dyDescent="0.2">
      <c r="F7798" s="11"/>
    </row>
    <row r="7799" spans="6:6" hidden="1" x14ac:dyDescent="0.2">
      <c r="F7799" s="11"/>
    </row>
    <row r="7800" spans="6:6" hidden="1" x14ac:dyDescent="0.2">
      <c r="F7800" s="11"/>
    </row>
    <row r="7801" spans="6:6" hidden="1" x14ac:dyDescent="0.2">
      <c r="F7801" s="11"/>
    </row>
    <row r="7802" spans="6:6" hidden="1" x14ac:dyDescent="0.2">
      <c r="F7802" s="11"/>
    </row>
    <row r="7803" spans="6:6" hidden="1" x14ac:dyDescent="0.2">
      <c r="F7803" s="11"/>
    </row>
    <row r="7804" spans="6:6" hidden="1" x14ac:dyDescent="0.2">
      <c r="F7804" s="11"/>
    </row>
    <row r="7805" spans="6:6" hidden="1" x14ac:dyDescent="0.2">
      <c r="F7805" s="11"/>
    </row>
    <row r="7806" spans="6:6" hidden="1" x14ac:dyDescent="0.2">
      <c r="F7806" s="11"/>
    </row>
    <row r="7807" spans="6:6" hidden="1" x14ac:dyDescent="0.2">
      <c r="F7807" s="11"/>
    </row>
    <row r="7808" spans="6:6" hidden="1" x14ac:dyDescent="0.2">
      <c r="F7808" s="11"/>
    </row>
    <row r="7809" spans="6:6" hidden="1" x14ac:dyDescent="0.2">
      <c r="F7809" s="11"/>
    </row>
    <row r="7810" spans="6:6" hidden="1" x14ac:dyDescent="0.2">
      <c r="F7810" s="11"/>
    </row>
    <row r="7811" spans="6:6" hidden="1" x14ac:dyDescent="0.2">
      <c r="F7811" s="11"/>
    </row>
    <row r="7812" spans="6:6" hidden="1" x14ac:dyDescent="0.2">
      <c r="F7812" s="11"/>
    </row>
    <row r="7813" spans="6:6" hidden="1" x14ac:dyDescent="0.2">
      <c r="F7813" s="11"/>
    </row>
    <row r="7814" spans="6:6" hidden="1" x14ac:dyDescent="0.2">
      <c r="F7814" s="11"/>
    </row>
    <row r="7815" spans="6:6" hidden="1" x14ac:dyDescent="0.2">
      <c r="F7815" s="11"/>
    </row>
    <row r="7816" spans="6:6" hidden="1" x14ac:dyDescent="0.2">
      <c r="F7816" s="11"/>
    </row>
    <row r="7817" spans="6:6" hidden="1" x14ac:dyDescent="0.2">
      <c r="F7817" s="11"/>
    </row>
    <row r="7818" spans="6:6" hidden="1" x14ac:dyDescent="0.2">
      <c r="F7818" s="11"/>
    </row>
    <row r="7819" spans="6:6" hidden="1" x14ac:dyDescent="0.2">
      <c r="F7819" s="11"/>
    </row>
    <row r="7820" spans="6:6" hidden="1" x14ac:dyDescent="0.2">
      <c r="F7820" s="11"/>
    </row>
    <row r="7821" spans="6:6" hidden="1" x14ac:dyDescent="0.2">
      <c r="F7821" s="11"/>
    </row>
    <row r="7822" spans="6:6" hidden="1" x14ac:dyDescent="0.2">
      <c r="F7822" s="11"/>
    </row>
    <row r="7823" spans="6:6" hidden="1" x14ac:dyDescent="0.2">
      <c r="F7823" s="11"/>
    </row>
    <row r="7824" spans="6:6" hidden="1" x14ac:dyDescent="0.2">
      <c r="F7824" s="11"/>
    </row>
    <row r="7825" spans="6:6" hidden="1" x14ac:dyDescent="0.2">
      <c r="F7825" s="11"/>
    </row>
    <row r="7826" spans="6:6" hidden="1" x14ac:dyDescent="0.2">
      <c r="F7826" s="11"/>
    </row>
    <row r="7827" spans="6:6" hidden="1" x14ac:dyDescent="0.2">
      <c r="F7827" s="11"/>
    </row>
    <row r="7828" spans="6:6" hidden="1" x14ac:dyDescent="0.2">
      <c r="F7828" s="11"/>
    </row>
    <row r="7829" spans="6:6" hidden="1" x14ac:dyDescent="0.2">
      <c r="F7829" s="11"/>
    </row>
    <row r="7830" spans="6:6" hidden="1" x14ac:dyDescent="0.2">
      <c r="F7830" s="11"/>
    </row>
    <row r="7831" spans="6:6" hidden="1" x14ac:dyDescent="0.2">
      <c r="F7831" s="11"/>
    </row>
    <row r="7832" spans="6:6" hidden="1" x14ac:dyDescent="0.2">
      <c r="F7832" s="11"/>
    </row>
    <row r="7833" spans="6:6" hidden="1" x14ac:dyDescent="0.2">
      <c r="F7833" s="11"/>
    </row>
    <row r="7834" spans="6:6" hidden="1" x14ac:dyDescent="0.2">
      <c r="F7834" s="11"/>
    </row>
    <row r="7835" spans="6:6" hidden="1" x14ac:dyDescent="0.2">
      <c r="F7835" s="11"/>
    </row>
    <row r="7836" spans="6:6" hidden="1" x14ac:dyDescent="0.2">
      <c r="F7836" s="11"/>
    </row>
    <row r="7837" spans="6:6" hidden="1" x14ac:dyDescent="0.2">
      <c r="F7837" s="11"/>
    </row>
    <row r="7838" spans="6:6" hidden="1" x14ac:dyDescent="0.2">
      <c r="F7838" s="11"/>
    </row>
    <row r="7839" spans="6:6" hidden="1" x14ac:dyDescent="0.2">
      <c r="F7839" s="11"/>
    </row>
    <row r="7840" spans="6:6" hidden="1" x14ac:dyDescent="0.2">
      <c r="F7840" s="11"/>
    </row>
    <row r="7841" spans="6:6" hidden="1" x14ac:dyDescent="0.2">
      <c r="F7841" s="11"/>
    </row>
    <row r="7842" spans="6:6" hidden="1" x14ac:dyDescent="0.2">
      <c r="F7842" s="11"/>
    </row>
    <row r="7843" spans="6:6" hidden="1" x14ac:dyDescent="0.2">
      <c r="F7843" s="11"/>
    </row>
    <row r="7844" spans="6:6" hidden="1" x14ac:dyDescent="0.2">
      <c r="F7844" s="11"/>
    </row>
    <row r="7845" spans="6:6" hidden="1" x14ac:dyDescent="0.2">
      <c r="F7845" s="11"/>
    </row>
    <row r="7846" spans="6:6" hidden="1" x14ac:dyDescent="0.2">
      <c r="F7846" s="11"/>
    </row>
    <row r="7847" spans="6:6" hidden="1" x14ac:dyDescent="0.2">
      <c r="F7847" s="11"/>
    </row>
    <row r="7848" spans="6:6" hidden="1" x14ac:dyDescent="0.2">
      <c r="F7848" s="11"/>
    </row>
    <row r="7849" spans="6:6" hidden="1" x14ac:dyDescent="0.2">
      <c r="F7849" s="11"/>
    </row>
    <row r="7850" spans="6:6" hidden="1" x14ac:dyDescent="0.2">
      <c r="F7850" s="11"/>
    </row>
    <row r="7851" spans="6:6" hidden="1" x14ac:dyDescent="0.2">
      <c r="F7851" s="11"/>
    </row>
    <row r="7852" spans="6:6" hidden="1" x14ac:dyDescent="0.2">
      <c r="F7852" s="11"/>
    </row>
    <row r="7853" spans="6:6" hidden="1" x14ac:dyDescent="0.2">
      <c r="F7853" s="11"/>
    </row>
    <row r="7854" spans="6:6" hidden="1" x14ac:dyDescent="0.2">
      <c r="F7854" s="11"/>
    </row>
    <row r="7855" spans="6:6" hidden="1" x14ac:dyDescent="0.2">
      <c r="F7855" s="11"/>
    </row>
    <row r="7856" spans="6:6" hidden="1" x14ac:dyDescent="0.2">
      <c r="F7856" s="11"/>
    </row>
    <row r="7857" spans="6:6" hidden="1" x14ac:dyDescent="0.2">
      <c r="F7857" s="11"/>
    </row>
    <row r="7858" spans="6:6" hidden="1" x14ac:dyDescent="0.2">
      <c r="F7858" s="11"/>
    </row>
    <row r="7859" spans="6:6" hidden="1" x14ac:dyDescent="0.2">
      <c r="F7859" s="11"/>
    </row>
    <row r="7860" spans="6:6" hidden="1" x14ac:dyDescent="0.2">
      <c r="F7860" s="11"/>
    </row>
    <row r="7861" spans="6:6" hidden="1" x14ac:dyDescent="0.2">
      <c r="F7861" s="11"/>
    </row>
    <row r="7862" spans="6:6" hidden="1" x14ac:dyDescent="0.2">
      <c r="F7862" s="11"/>
    </row>
    <row r="7863" spans="6:6" hidden="1" x14ac:dyDescent="0.2">
      <c r="F7863" s="11"/>
    </row>
    <row r="7864" spans="6:6" hidden="1" x14ac:dyDescent="0.2">
      <c r="F7864" s="11"/>
    </row>
    <row r="7865" spans="6:6" hidden="1" x14ac:dyDescent="0.2">
      <c r="F7865" s="11"/>
    </row>
    <row r="7866" spans="6:6" hidden="1" x14ac:dyDescent="0.2">
      <c r="F7866" s="11"/>
    </row>
    <row r="7867" spans="6:6" hidden="1" x14ac:dyDescent="0.2">
      <c r="F7867" s="11"/>
    </row>
    <row r="7868" spans="6:6" hidden="1" x14ac:dyDescent="0.2">
      <c r="F7868" s="11"/>
    </row>
    <row r="7869" spans="6:6" hidden="1" x14ac:dyDescent="0.2">
      <c r="F7869" s="11"/>
    </row>
    <row r="7870" spans="6:6" hidden="1" x14ac:dyDescent="0.2">
      <c r="F7870" s="11"/>
    </row>
    <row r="7871" spans="6:6" hidden="1" x14ac:dyDescent="0.2">
      <c r="F7871" s="11"/>
    </row>
    <row r="7872" spans="6:6" hidden="1" x14ac:dyDescent="0.2">
      <c r="F7872" s="11"/>
    </row>
    <row r="7873" spans="6:6" hidden="1" x14ac:dyDescent="0.2">
      <c r="F7873" s="11"/>
    </row>
    <row r="7874" spans="6:6" hidden="1" x14ac:dyDescent="0.2">
      <c r="F7874" s="11"/>
    </row>
    <row r="7875" spans="6:6" hidden="1" x14ac:dyDescent="0.2">
      <c r="F7875" s="11"/>
    </row>
    <row r="7876" spans="6:6" hidden="1" x14ac:dyDescent="0.2">
      <c r="F7876" s="11"/>
    </row>
    <row r="7877" spans="6:6" hidden="1" x14ac:dyDescent="0.2">
      <c r="F7877" s="11"/>
    </row>
    <row r="7878" spans="6:6" hidden="1" x14ac:dyDescent="0.2">
      <c r="F7878" s="11"/>
    </row>
    <row r="7879" spans="6:6" hidden="1" x14ac:dyDescent="0.2">
      <c r="F7879" s="11"/>
    </row>
    <row r="7880" spans="6:6" hidden="1" x14ac:dyDescent="0.2">
      <c r="F7880" s="11"/>
    </row>
    <row r="7881" spans="6:6" hidden="1" x14ac:dyDescent="0.2">
      <c r="F7881" s="11"/>
    </row>
    <row r="7882" spans="6:6" hidden="1" x14ac:dyDescent="0.2">
      <c r="F7882" s="11"/>
    </row>
    <row r="7883" spans="6:6" hidden="1" x14ac:dyDescent="0.2">
      <c r="F7883" s="11"/>
    </row>
    <row r="7884" spans="6:6" hidden="1" x14ac:dyDescent="0.2">
      <c r="F7884" s="11"/>
    </row>
    <row r="7885" spans="6:6" hidden="1" x14ac:dyDescent="0.2">
      <c r="F7885" s="11"/>
    </row>
    <row r="7886" spans="6:6" hidden="1" x14ac:dyDescent="0.2">
      <c r="F7886" s="11"/>
    </row>
    <row r="7887" spans="6:6" hidden="1" x14ac:dyDescent="0.2">
      <c r="F7887" s="11"/>
    </row>
    <row r="7888" spans="6:6" hidden="1" x14ac:dyDescent="0.2">
      <c r="F7888" s="11"/>
    </row>
    <row r="7889" spans="6:6" hidden="1" x14ac:dyDescent="0.2">
      <c r="F7889" s="11"/>
    </row>
    <row r="7890" spans="6:6" hidden="1" x14ac:dyDescent="0.2">
      <c r="F7890" s="11"/>
    </row>
    <row r="7891" spans="6:6" hidden="1" x14ac:dyDescent="0.2">
      <c r="F7891" s="11"/>
    </row>
    <row r="7892" spans="6:6" hidden="1" x14ac:dyDescent="0.2">
      <c r="F7892" s="11"/>
    </row>
    <row r="7893" spans="6:6" hidden="1" x14ac:dyDescent="0.2">
      <c r="F7893" s="11"/>
    </row>
    <row r="7894" spans="6:6" hidden="1" x14ac:dyDescent="0.2">
      <c r="F7894" s="11"/>
    </row>
    <row r="7895" spans="6:6" hidden="1" x14ac:dyDescent="0.2">
      <c r="F7895" s="11"/>
    </row>
    <row r="7896" spans="6:6" hidden="1" x14ac:dyDescent="0.2">
      <c r="F7896" s="11"/>
    </row>
    <row r="7897" spans="6:6" hidden="1" x14ac:dyDescent="0.2">
      <c r="F7897" s="11"/>
    </row>
    <row r="7898" spans="6:6" hidden="1" x14ac:dyDescent="0.2">
      <c r="F7898" s="11"/>
    </row>
    <row r="7899" spans="6:6" hidden="1" x14ac:dyDescent="0.2">
      <c r="F7899" s="11"/>
    </row>
    <row r="7900" spans="6:6" hidden="1" x14ac:dyDescent="0.2">
      <c r="F7900" s="11"/>
    </row>
    <row r="7901" spans="6:6" hidden="1" x14ac:dyDescent="0.2">
      <c r="F7901" s="11"/>
    </row>
    <row r="7902" spans="6:6" hidden="1" x14ac:dyDescent="0.2">
      <c r="F7902" s="11"/>
    </row>
    <row r="7903" spans="6:6" hidden="1" x14ac:dyDescent="0.2">
      <c r="F7903" s="11"/>
    </row>
    <row r="7904" spans="6:6" hidden="1" x14ac:dyDescent="0.2">
      <c r="F7904" s="11"/>
    </row>
    <row r="7905" spans="6:6" hidden="1" x14ac:dyDescent="0.2">
      <c r="F7905" s="11"/>
    </row>
    <row r="7906" spans="6:6" hidden="1" x14ac:dyDescent="0.2">
      <c r="F7906" s="11"/>
    </row>
    <row r="7907" spans="6:6" hidden="1" x14ac:dyDescent="0.2">
      <c r="F7907" s="11"/>
    </row>
    <row r="7908" spans="6:6" hidden="1" x14ac:dyDescent="0.2">
      <c r="F7908" s="11"/>
    </row>
    <row r="7909" spans="6:6" hidden="1" x14ac:dyDescent="0.2">
      <c r="F7909" s="11"/>
    </row>
    <row r="7910" spans="6:6" hidden="1" x14ac:dyDescent="0.2">
      <c r="F7910" s="11"/>
    </row>
    <row r="7911" spans="6:6" hidden="1" x14ac:dyDescent="0.2">
      <c r="F7911" s="11"/>
    </row>
    <row r="7912" spans="6:6" hidden="1" x14ac:dyDescent="0.2">
      <c r="F7912" s="11"/>
    </row>
    <row r="7913" spans="6:6" hidden="1" x14ac:dyDescent="0.2">
      <c r="F7913" s="11"/>
    </row>
    <row r="7914" spans="6:6" hidden="1" x14ac:dyDescent="0.2">
      <c r="F7914" s="11"/>
    </row>
    <row r="7915" spans="6:6" hidden="1" x14ac:dyDescent="0.2">
      <c r="F7915" s="11"/>
    </row>
    <row r="7916" spans="6:6" hidden="1" x14ac:dyDescent="0.2">
      <c r="F7916" s="11"/>
    </row>
    <row r="7917" spans="6:6" hidden="1" x14ac:dyDescent="0.2">
      <c r="F7917" s="11"/>
    </row>
    <row r="7918" spans="6:6" hidden="1" x14ac:dyDescent="0.2">
      <c r="F7918" s="11"/>
    </row>
    <row r="7919" spans="6:6" hidden="1" x14ac:dyDescent="0.2">
      <c r="F7919" s="11"/>
    </row>
    <row r="7920" spans="6:6" hidden="1" x14ac:dyDescent="0.2">
      <c r="F7920" s="11"/>
    </row>
    <row r="7921" spans="6:6" hidden="1" x14ac:dyDescent="0.2">
      <c r="F7921" s="11"/>
    </row>
    <row r="7922" spans="6:6" hidden="1" x14ac:dyDescent="0.2">
      <c r="F7922" s="11"/>
    </row>
    <row r="7923" spans="6:6" hidden="1" x14ac:dyDescent="0.2">
      <c r="F7923" s="11"/>
    </row>
    <row r="7924" spans="6:6" hidden="1" x14ac:dyDescent="0.2">
      <c r="F7924" s="11"/>
    </row>
    <row r="7925" spans="6:6" hidden="1" x14ac:dyDescent="0.2">
      <c r="F7925" s="11"/>
    </row>
    <row r="7926" spans="6:6" hidden="1" x14ac:dyDescent="0.2">
      <c r="F7926" s="11"/>
    </row>
    <row r="7927" spans="6:6" hidden="1" x14ac:dyDescent="0.2">
      <c r="F7927" s="11"/>
    </row>
    <row r="7928" spans="6:6" hidden="1" x14ac:dyDescent="0.2">
      <c r="F7928" s="11"/>
    </row>
    <row r="7929" spans="6:6" hidden="1" x14ac:dyDescent="0.2">
      <c r="F7929" s="11"/>
    </row>
    <row r="7930" spans="6:6" hidden="1" x14ac:dyDescent="0.2">
      <c r="F7930" s="11"/>
    </row>
    <row r="7931" spans="6:6" hidden="1" x14ac:dyDescent="0.2">
      <c r="F7931" s="11"/>
    </row>
    <row r="7932" spans="6:6" hidden="1" x14ac:dyDescent="0.2">
      <c r="F7932" s="11"/>
    </row>
    <row r="7933" spans="6:6" hidden="1" x14ac:dyDescent="0.2">
      <c r="F7933" s="11"/>
    </row>
    <row r="7934" spans="6:6" hidden="1" x14ac:dyDescent="0.2">
      <c r="F7934" s="11"/>
    </row>
    <row r="7935" spans="6:6" hidden="1" x14ac:dyDescent="0.2">
      <c r="F7935" s="11"/>
    </row>
    <row r="7936" spans="6:6" hidden="1" x14ac:dyDescent="0.2">
      <c r="F7936" s="11"/>
    </row>
    <row r="7937" spans="6:6" hidden="1" x14ac:dyDescent="0.2">
      <c r="F7937" s="11"/>
    </row>
    <row r="7938" spans="6:6" hidden="1" x14ac:dyDescent="0.2">
      <c r="F7938" s="11"/>
    </row>
    <row r="7939" spans="6:6" hidden="1" x14ac:dyDescent="0.2">
      <c r="F7939" s="11"/>
    </row>
    <row r="7940" spans="6:6" hidden="1" x14ac:dyDescent="0.2">
      <c r="F7940" s="11"/>
    </row>
    <row r="7941" spans="6:6" hidden="1" x14ac:dyDescent="0.2">
      <c r="F7941" s="11"/>
    </row>
    <row r="7942" spans="6:6" hidden="1" x14ac:dyDescent="0.2">
      <c r="F7942" s="11"/>
    </row>
    <row r="7943" spans="6:6" hidden="1" x14ac:dyDescent="0.2">
      <c r="F7943" s="11"/>
    </row>
    <row r="7944" spans="6:6" hidden="1" x14ac:dyDescent="0.2">
      <c r="F7944" s="11"/>
    </row>
    <row r="7945" spans="6:6" hidden="1" x14ac:dyDescent="0.2">
      <c r="F7945" s="11"/>
    </row>
    <row r="7946" spans="6:6" hidden="1" x14ac:dyDescent="0.2">
      <c r="F7946" s="11"/>
    </row>
    <row r="7947" spans="6:6" hidden="1" x14ac:dyDescent="0.2">
      <c r="F7947" s="11"/>
    </row>
    <row r="7948" spans="6:6" hidden="1" x14ac:dyDescent="0.2">
      <c r="F7948" s="11"/>
    </row>
    <row r="7949" spans="6:6" hidden="1" x14ac:dyDescent="0.2">
      <c r="F7949" s="11"/>
    </row>
    <row r="7950" spans="6:6" hidden="1" x14ac:dyDescent="0.2">
      <c r="F7950" s="11"/>
    </row>
    <row r="7951" spans="6:6" hidden="1" x14ac:dyDescent="0.2">
      <c r="F7951" s="11"/>
    </row>
    <row r="7952" spans="6:6" hidden="1" x14ac:dyDescent="0.2">
      <c r="F7952" s="11"/>
    </row>
    <row r="7953" spans="6:6" hidden="1" x14ac:dyDescent="0.2">
      <c r="F7953" s="11"/>
    </row>
    <row r="7954" spans="6:6" hidden="1" x14ac:dyDescent="0.2">
      <c r="F7954" s="11"/>
    </row>
    <row r="7955" spans="6:6" hidden="1" x14ac:dyDescent="0.2">
      <c r="F7955" s="11"/>
    </row>
    <row r="7956" spans="6:6" hidden="1" x14ac:dyDescent="0.2">
      <c r="F7956" s="11"/>
    </row>
    <row r="7957" spans="6:6" hidden="1" x14ac:dyDescent="0.2">
      <c r="F7957" s="11"/>
    </row>
    <row r="7958" spans="6:6" hidden="1" x14ac:dyDescent="0.2">
      <c r="F7958" s="11"/>
    </row>
    <row r="7959" spans="6:6" hidden="1" x14ac:dyDescent="0.2">
      <c r="F7959" s="11"/>
    </row>
    <row r="7960" spans="6:6" hidden="1" x14ac:dyDescent="0.2">
      <c r="F7960" s="11"/>
    </row>
    <row r="7961" spans="6:6" hidden="1" x14ac:dyDescent="0.2">
      <c r="F7961" s="11"/>
    </row>
    <row r="7962" spans="6:6" hidden="1" x14ac:dyDescent="0.2">
      <c r="F7962" s="11"/>
    </row>
    <row r="7963" spans="6:6" hidden="1" x14ac:dyDescent="0.2">
      <c r="F7963" s="11"/>
    </row>
    <row r="7964" spans="6:6" hidden="1" x14ac:dyDescent="0.2">
      <c r="F7964" s="11"/>
    </row>
    <row r="7965" spans="6:6" hidden="1" x14ac:dyDescent="0.2">
      <c r="F7965" s="11"/>
    </row>
    <row r="7966" spans="6:6" hidden="1" x14ac:dyDescent="0.2">
      <c r="F7966" s="11"/>
    </row>
    <row r="7967" spans="6:6" hidden="1" x14ac:dyDescent="0.2">
      <c r="F7967" s="11"/>
    </row>
    <row r="7968" spans="6:6" hidden="1" x14ac:dyDescent="0.2">
      <c r="F7968" s="11"/>
    </row>
    <row r="7969" spans="6:6" hidden="1" x14ac:dyDescent="0.2">
      <c r="F7969" s="11"/>
    </row>
    <row r="7970" spans="6:6" hidden="1" x14ac:dyDescent="0.2">
      <c r="F7970" s="11"/>
    </row>
    <row r="7971" spans="6:6" hidden="1" x14ac:dyDescent="0.2">
      <c r="F7971" s="11"/>
    </row>
    <row r="7972" spans="6:6" hidden="1" x14ac:dyDescent="0.2">
      <c r="F7972" s="11"/>
    </row>
    <row r="7973" spans="6:6" hidden="1" x14ac:dyDescent="0.2">
      <c r="F7973" s="11"/>
    </row>
    <row r="7974" spans="6:6" hidden="1" x14ac:dyDescent="0.2">
      <c r="F7974" s="11"/>
    </row>
    <row r="7975" spans="6:6" hidden="1" x14ac:dyDescent="0.2">
      <c r="F7975" s="11"/>
    </row>
    <row r="7976" spans="6:6" hidden="1" x14ac:dyDescent="0.2">
      <c r="F7976" s="11"/>
    </row>
    <row r="7977" spans="6:6" hidden="1" x14ac:dyDescent="0.2">
      <c r="F7977" s="11"/>
    </row>
    <row r="7978" spans="6:6" hidden="1" x14ac:dyDescent="0.2">
      <c r="F7978" s="11"/>
    </row>
    <row r="7979" spans="6:6" hidden="1" x14ac:dyDescent="0.2">
      <c r="F7979" s="11"/>
    </row>
    <row r="7980" spans="6:6" hidden="1" x14ac:dyDescent="0.2">
      <c r="F7980" s="11"/>
    </row>
    <row r="7981" spans="6:6" hidden="1" x14ac:dyDescent="0.2">
      <c r="F7981" s="11"/>
    </row>
    <row r="7982" spans="6:6" hidden="1" x14ac:dyDescent="0.2">
      <c r="F7982" s="11"/>
    </row>
    <row r="7983" spans="6:6" hidden="1" x14ac:dyDescent="0.2">
      <c r="F7983" s="11"/>
    </row>
    <row r="7984" spans="6:6" hidden="1" x14ac:dyDescent="0.2">
      <c r="F7984" s="11"/>
    </row>
    <row r="7985" spans="6:6" hidden="1" x14ac:dyDescent="0.2">
      <c r="F7985" s="11"/>
    </row>
    <row r="7986" spans="6:6" hidden="1" x14ac:dyDescent="0.2">
      <c r="F7986" s="11"/>
    </row>
    <row r="7987" spans="6:6" hidden="1" x14ac:dyDescent="0.2">
      <c r="F7987" s="11"/>
    </row>
    <row r="7988" spans="6:6" hidden="1" x14ac:dyDescent="0.2">
      <c r="F7988" s="11"/>
    </row>
    <row r="7989" spans="6:6" hidden="1" x14ac:dyDescent="0.2">
      <c r="F7989" s="11"/>
    </row>
    <row r="7990" spans="6:6" hidden="1" x14ac:dyDescent="0.2">
      <c r="F7990" s="11"/>
    </row>
    <row r="7991" spans="6:6" hidden="1" x14ac:dyDescent="0.2">
      <c r="F7991" s="11"/>
    </row>
    <row r="7992" spans="6:6" hidden="1" x14ac:dyDescent="0.2">
      <c r="F7992" s="11"/>
    </row>
    <row r="7993" spans="6:6" hidden="1" x14ac:dyDescent="0.2">
      <c r="F7993" s="11"/>
    </row>
    <row r="7994" spans="6:6" hidden="1" x14ac:dyDescent="0.2">
      <c r="F7994" s="11"/>
    </row>
    <row r="7995" spans="6:6" hidden="1" x14ac:dyDescent="0.2">
      <c r="F7995" s="11"/>
    </row>
    <row r="7996" spans="6:6" hidden="1" x14ac:dyDescent="0.2">
      <c r="F7996" s="11"/>
    </row>
    <row r="7997" spans="6:6" hidden="1" x14ac:dyDescent="0.2">
      <c r="F7997" s="11"/>
    </row>
    <row r="7998" spans="6:6" hidden="1" x14ac:dyDescent="0.2">
      <c r="F7998" s="11"/>
    </row>
    <row r="7999" spans="6:6" hidden="1" x14ac:dyDescent="0.2">
      <c r="F7999" s="11"/>
    </row>
    <row r="8000" spans="6:6" hidden="1" x14ac:dyDescent="0.2">
      <c r="F8000" s="11"/>
    </row>
    <row r="8001" spans="6:6" hidden="1" x14ac:dyDescent="0.2">
      <c r="F8001" s="11"/>
    </row>
    <row r="8002" spans="6:6" hidden="1" x14ac:dyDescent="0.2">
      <c r="F8002" s="11"/>
    </row>
    <row r="8003" spans="6:6" hidden="1" x14ac:dyDescent="0.2">
      <c r="F8003" s="11"/>
    </row>
    <row r="8004" spans="6:6" hidden="1" x14ac:dyDescent="0.2">
      <c r="F8004" s="11"/>
    </row>
    <row r="8005" spans="6:6" hidden="1" x14ac:dyDescent="0.2">
      <c r="F8005" s="11"/>
    </row>
    <row r="8006" spans="6:6" hidden="1" x14ac:dyDescent="0.2">
      <c r="F8006" s="11"/>
    </row>
    <row r="8007" spans="6:6" hidden="1" x14ac:dyDescent="0.2">
      <c r="F8007" s="11"/>
    </row>
    <row r="8008" spans="6:6" hidden="1" x14ac:dyDescent="0.2">
      <c r="F8008" s="11"/>
    </row>
    <row r="8009" spans="6:6" hidden="1" x14ac:dyDescent="0.2">
      <c r="F8009" s="11"/>
    </row>
    <row r="8010" spans="6:6" hidden="1" x14ac:dyDescent="0.2">
      <c r="F8010" s="11"/>
    </row>
    <row r="8011" spans="6:6" hidden="1" x14ac:dyDescent="0.2">
      <c r="F8011" s="11"/>
    </row>
    <row r="8012" spans="6:6" hidden="1" x14ac:dyDescent="0.2">
      <c r="F8012" s="11"/>
    </row>
    <row r="8013" spans="6:6" hidden="1" x14ac:dyDescent="0.2">
      <c r="F8013" s="11"/>
    </row>
    <row r="8014" spans="6:6" hidden="1" x14ac:dyDescent="0.2">
      <c r="F8014" s="11"/>
    </row>
    <row r="8015" spans="6:6" hidden="1" x14ac:dyDescent="0.2">
      <c r="F8015" s="11"/>
    </row>
    <row r="8016" spans="6:6" hidden="1" x14ac:dyDescent="0.2">
      <c r="F8016" s="11"/>
    </row>
    <row r="8017" spans="6:6" hidden="1" x14ac:dyDescent="0.2">
      <c r="F8017" s="11"/>
    </row>
    <row r="8018" spans="6:6" hidden="1" x14ac:dyDescent="0.2">
      <c r="F8018" s="11"/>
    </row>
    <row r="8019" spans="6:6" hidden="1" x14ac:dyDescent="0.2">
      <c r="F8019" s="11"/>
    </row>
    <row r="8020" spans="6:6" hidden="1" x14ac:dyDescent="0.2">
      <c r="F8020" s="11"/>
    </row>
    <row r="8021" spans="6:6" hidden="1" x14ac:dyDescent="0.2">
      <c r="F8021" s="11"/>
    </row>
    <row r="8022" spans="6:6" hidden="1" x14ac:dyDescent="0.2">
      <c r="F8022" s="11"/>
    </row>
    <row r="8023" spans="6:6" hidden="1" x14ac:dyDescent="0.2">
      <c r="F8023" s="11"/>
    </row>
    <row r="8024" spans="6:6" hidden="1" x14ac:dyDescent="0.2">
      <c r="F8024" s="11"/>
    </row>
    <row r="8025" spans="6:6" hidden="1" x14ac:dyDescent="0.2">
      <c r="F8025" s="11"/>
    </row>
    <row r="8026" spans="6:6" hidden="1" x14ac:dyDescent="0.2">
      <c r="F8026" s="11"/>
    </row>
    <row r="8027" spans="6:6" hidden="1" x14ac:dyDescent="0.2">
      <c r="F8027" s="11"/>
    </row>
    <row r="8028" spans="6:6" hidden="1" x14ac:dyDescent="0.2">
      <c r="F8028" s="11"/>
    </row>
    <row r="8029" spans="6:6" hidden="1" x14ac:dyDescent="0.2">
      <c r="F8029" s="11"/>
    </row>
    <row r="8030" spans="6:6" hidden="1" x14ac:dyDescent="0.2">
      <c r="F8030" s="11"/>
    </row>
    <row r="8031" spans="6:6" hidden="1" x14ac:dyDescent="0.2">
      <c r="F8031" s="11"/>
    </row>
    <row r="8032" spans="6:6" hidden="1" x14ac:dyDescent="0.2">
      <c r="F8032" s="11"/>
    </row>
    <row r="8033" spans="6:6" hidden="1" x14ac:dyDescent="0.2">
      <c r="F8033" s="11"/>
    </row>
    <row r="8034" spans="6:6" hidden="1" x14ac:dyDescent="0.2">
      <c r="F8034" s="11"/>
    </row>
    <row r="8035" spans="6:6" hidden="1" x14ac:dyDescent="0.2">
      <c r="F8035" s="11"/>
    </row>
    <row r="8036" spans="6:6" hidden="1" x14ac:dyDescent="0.2">
      <c r="F8036" s="11"/>
    </row>
    <row r="8037" spans="6:6" hidden="1" x14ac:dyDescent="0.2">
      <c r="F8037" s="11"/>
    </row>
    <row r="8038" spans="6:6" hidden="1" x14ac:dyDescent="0.2">
      <c r="F8038" s="11"/>
    </row>
    <row r="8039" spans="6:6" hidden="1" x14ac:dyDescent="0.2">
      <c r="F8039" s="11"/>
    </row>
    <row r="8040" spans="6:6" hidden="1" x14ac:dyDescent="0.2">
      <c r="F8040" s="11"/>
    </row>
    <row r="8041" spans="6:6" hidden="1" x14ac:dyDescent="0.2">
      <c r="F8041" s="11"/>
    </row>
    <row r="8042" spans="6:6" hidden="1" x14ac:dyDescent="0.2">
      <c r="F8042" s="11"/>
    </row>
    <row r="8043" spans="6:6" hidden="1" x14ac:dyDescent="0.2">
      <c r="F8043" s="11"/>
    </row>
    <row r="8044" spans="6:6" hidden="1" x14ac:dyDescent="0.2">
      <c r="F8044" s="11"/>
    </row>
    <row r="8045" spans="6:6" hidden="1" x14ac:dyDescent="0.2">
      <c r="F8045" s="11"/>
    </row>
    <row r="8046" spans="6:6" hidden="1" x14ac:dyDescent="0.2">
      <c r="F8046" s="11"/>
    </row>
    <row r="8047" spans="6:6" hidden="1" x14ac:dyDescent="0.2">
      <c r="F8047" s="11"/>
    </row>
    <row r="8048" spans="6:6" hidden="1" x14ac:dyDescent="0.2">
      <c r="F8048" s="11"/>
    </row>
    <row r="8049" spans="6:6" hidden="1" x14ac:dyDescent="0.2">
      <c r="F8049" s="11"/>
    </row>
    <row r="8050" spans="6:6" hidden="1" x14ac:dyDescent="0.2">
      <c r="F8050" s="11"/>
    </row>
    <row r="8051" spans="6:6" hidden="1" x14ac:dyDescent="0.2">
      <c r="F8051" s="11"/>
    </row>
    <row r="8052" spans="6:6" hidden="1" x14ac:dyDescent="0.2">
      <c r="F8052" s="11"/>
    </row>
    <row r="8053" spans="6:6" hidden="1" x14ac:dyDescent="0.2">
      <c r="F8053" s="11"/>
    </row>
    <row r="8054" spans="6:6" hidden="1" x14ac:dyDescent="0.2">
      <c r="F8054" s="11"/>
    </row>
    <row r="8055" spans="6:6" hidden="1" x14ac:dyDescent="0.2">
      <c r="F8055" s="11"/>
    </row>
    <row r="8056" spans="6:6" hidden="1" x14ac:dyDescent="0.2">
      <c r="F8056" s="11"/>
    </row>
    <row r="8057" spans="6:6" hidden="1" x14ac:dyDescent="0.2">
      <c r="F8057" s="11"/>
    </row>
    <row r="8058" spans="6:6" hidden="1" x14ac:dyDescent="0.2">
      <c r="F8058" s="11"/>
    </row>
    <row r="8059" spans="6:6" hidden="1" x14ac:dyDescent="0.2">
      <c r="F8059" s="11"/>
    </row>
    <row r="8060" spans="6:6" hidden="1" x14ac:dyDescent="0.2">
      <c r="F8060" s="11"/>
    </row>
    <row r="8061" spans="6:6" hidden="1" x14ac:dyDescent="0.2">
      <c r="F8061" s="11"/>
    </row>
    <row r="8062" spans="6:6" hidden="1" x14ac:dyDescent="0.2">
      <c r="F8062" s="11"/>
    </row>
    <row r="8063" spans="6:6" hidden="1" x14ac:dyDescent="0.2">
      <c r="F8063" s="11"/>
    </row>
    <row r="8064" spans="6:6" hidden="1" x14ac:dyDescent="0.2">
      <c r="F8064" s="11"/>
    </row>
    <row r="8065" spans="6:6" hidden="1" x14ac:dyDescent="0.2">
      <c r="F8065" s="11"/>
    </row>
    <row r="8066" spans="6:6" hidden="1" x14ac:dyDescent="0.2">
      <c r="F8066" s="11"/>
    </row>
    <row r="8067" spans="6:6" hidden="1" x14ac:dyDescent="0.2">
      <c r="F8067" s="11"/>
    </row>
    <row r="8068" spans="6:6" hidden="1" x14ac:dyDescent="0.2">
      <c r="F8068" s="11"/>
    </row>
    <row r="8069" spans="6:6" hidden="1" x14ac:dyDescent="0.2">
      <c r="F8069" s="11"/>
    </row>
    <row r="8070" spans="6:6" hidden="1" x14ac:dyDescent="0.2">
      <c r="F8070" s="11"/>
    </row>
    <row r="8071" spans="6:6" hidden="1" x14ac:dyDescent="0.2">
      <c r="F8071" s="11"/>
    </row>
    <row r="8072" spans="6:6" hidden="1" x14ac:dyDescent="0.2">
      <c r="F8072" s="11"/>
    </row>
    <row r="8073" spans="6:6" hidden="1" x14ac:dyDescent="0.2">
      <c r="F8073" s="11"/>
    </row>
    <row r="8074" spans="6:6" hidden="1" x14ac:dyDescent="0.2">
      <c r="F8074" s="11"/>
    </row>
    <row r="8075" spans="6:6" hidden="1" x14ac:dyDescent="0.2">
      <c r="F8075" s="11"/>
    </row>
    <row r="8076" spans="6:6" hidden="1" x14ac:dyDescent="0.2">
      <c r="F8076" s="11"/>
    </row>
    <row r="8077" spans="6:6" hidden="1" x14ac:dyDescent="0.2">
      <c r="F8077" s="11"/>
    </row>
    <row r="8078" spans="6:6" hidden="1" x14ac:dyDescent="0.2">
      <c r="F8078" s="11"/>
    </row>
    <row r="8079" spans="6:6" hidden="1" x14ac:dyDescent="0.2">
      <c r="F8079" s="11"/>
    </row>
    <row r="8080" spans="6:6" hidden="1" x14ac:dyDescent="0.2">
      <c r="F8080" s="11"/>
    </row>
    <row r="8081" spans="6:6" hidden="1" x14ac:dyDescent="0.2">
      <c r="F8081" s="11"/>
    </row>
    <row r="8082" spans="6:6" hidden="1" x14ac:dyDescent="0.2">
      <c r="F8082" s="11"/>
    </row>
    <row r="8083" spans="6:6" hidden="1" x14ac:dyDescent="0.2">
      <c r="F8083" s="11"/>
    </row>
    <row r="8084" spans="6:6" hidden="1" x14ac:dyDescent="0.2">
      <c r="F8084" s="11"/>
    </row>
    <row r="8085" spans="6:6" hidden="1" x14ac:dyDescent="0.2">
      <c r="F8085" s="11"/>
    </row>
    <row r="8086" spans="6:6" hidden="1" x14ac:dyDescent="0.2">
      <c r="F8086" s="11"/>
    </row>
    <row r="8087" spans="6:6" hidden="1" x14ac:dyDescent="0.2">
      <c r="F8087" s="11"/>
    </row>
    <row r="8088" spans="6:6" hidden="1" x14ac:dyDescent="0.2">
      <c r="F8088" s="11"/>
    </row>
    <row r="8089" spans="6:6" hidden="1" x14ac:dyDescent="0.2">
      <c r="F8089" s="11"/>
    </row>
    <row r="8090" spans="6:6" hidden="1" x14ac:dyDescent="0.2">
      <c r="F8090" s="11"/>
    </row>
    <row r="8091" spans="6:6" hidden="1" x14ac:dyDescent="0.2">
      <c r="F8091" s="11"/>
    </row>
    <row r="8092" spans="6:6" hidden="1" x14ac:dyDescent="0.2">
      <c r="F8092" s="11"/>
    </row>
    <row r="8093" spans="6:6" hidden="1" x14ac:dyDescent="0.2">
      <c r="F8093" s="11"/>
    </row>
    <row r="8094" spans="6:6" hidden="1" x14ac:dyDescent="0.2">
      <c r="F8094" s="11"/>
    </row>
    <row r="8095" spans="6:6" hidden="1" x14ac:dyDescent="0.2">
      <c r="F8095" s="11"/>
    </row>
    <row r="8096" spans="6:6" hidden="1" x14ac:dyDescent="0.2">
      <c r="F8096" s="11"/>
    </row>
    <row r="8097" spans="6:6" hidden="1" x14ac:dyDescent="0.2">
      <c r="F8097" s="11"/>
    </row>
    <row r="8098" spans="6:6" hidden="1" x14ac:dyDescent="0.2">
      <c r="F8098" s="11"/>
    </row>
    <row r="8099" spans="6:6" hidden="1" x14ac:dyDescent="0.2">
      <c r="F8099" s="11"/>
    </row>
    <row r="8100" spans="6:6" hidden="1" x14ac:dyDescent="0.2">
      <c r="F8100" s="11"/>
    </row>
    <row r="8101" spans="6:6" hidden="1" x14ac:dyDescent="0.2">
      <c r="F8101" s="11"/>
    </row>
    <row r="8102" spans="6:6" hidden="1" x14ac:dyDescent="0.2">
      <c r="F8102" s="11"/>
    </row>
    <row r="8103" spans="6:6" hidden="1" x14ac:dyDescent="0.2">
      <c r="F8103" s="11"/>
    </row>
    <row r="8104" spans="6:6" hidden="1" x14ac:dyDescent="0.2">
      <c r="F8104" s="11"/>
    </row>
    <row r="8105" spans="6:6" hidden="1" x14ac:dyDescent="0.2">
      <c r="F8105" s="11"/>
    </row>
    <row r="8106" spans="6:6" hidden="1" x14ac:dyDescent="0.2">
      <c r="F8106" s="11"/>
    </row>
    <row r="8107" spans="6:6" hidden="1" x14ac:dyDescent="0.2">
      <c r="F8107" s="11"/>
    </row>
    <row r="8108" spans="6:6" hidden="1" x14ac:dyDescent="0.2">
      <c r="F8108" s="11"/>
    </row>
    <row r="8109" spans="6:6" hidden="1" x14ac:dyDescent="0.2">
      <c r="F8109" s="11"/>
    </row>
    <row r="8110" spans="6:6" hidden="1" x14ac:dyDescent="0.2">
      <c r="F8110" s="11"/>
    </row>
    <row r="8111" spans="6:6" hidden="1" x14ac:dyDescent="0.2">
      <c r="F8111" s="11"/>
    </row>
    <row r="8112" spans="6:6" hidden="1" x14ac:dyDescent="0.2">
      <c r="F8112" s="11"/>
    </row>
    <row r="8113" spans="6:6" hidden="1" x14ac:dyDescent="0.2">
      <c r="F8113" s="11"/>
    </row>
    <row r="8114" spans="6:6" hidden="1" x14ac:dyDescent="0.2">
      <c r="F8114" s="11"/>
    </row>
    <row r="8115" spans="6:6" hidden="1" x14ac:dyDescent="0.2">
      <c r="F8115" s="11"/>
    </row>
    <row r="8116" spans="6:6" hidden="1" x14ac:dyDescent="0.2">
      <c r="F8116" s="11"/>
    </row>
    <row r="8117" spans="6:6" hidden="1" x14ac:dyDescent="0.2">
      <c r="F8117" s="11"/>
    </row>
    <row r="8118" spans="6:6" hidden="1" x14ac:dyDescent="0.2">
      <c r="F8118" s="11"/>
    </row>
    <row r="8119" spans="6:6" hidden="1" x14ac:dyDescent="0.2">
      <c r="F8119" s="11"/>
    </row>
    <row r="8120" spans="6:6" hidden="1" x14ac:dyDescent="0.2">
      <c r="F8120" s="11"/>
    </row>
    <row r="8121" spans="6:6" hidden="1" x14ac:dyDescent="0.2">
      <c r="F8121" s="11"/>
    </row>
    <row r="8122" spans="6:6" hidden="1" x14ac:dyDescent="0.2">
      <c r="F8122" s="11"/>
    </row>
    <row r="8123" spans="6:6" hidden="1" x14ac:dyDescent="0.2">
      <c r="F8123" s="11"/>
    </row>
    <row r="8124" spans="6:6" hidden="1" x14ac:dyDescent="0.2">
      <c r="F8124" s="11"/>
    </row>
    <row r="8125" spans="6:6" hidden="1" x14ac:dyDescent="0.2">
      <c r="F8125" s="11"/>
    </row>
    <row r="8126" spans="6:6" hidden="1" x14ac:dyDescent="0.2">
      <c r="F8126" s="11"/>
    </row>
    <row r="8127" spans="6:6" hidden="1" x14ac:dyDescent="0.2">
      <c r="F8127" s="11"/>
    </row>
    <row r="8128" spans="6:6" hidden="1" x14ac:dyDescent="0.2">
      <c r="F8128" s="11"/>
    </row>
    <row r="8129" spans="6:6" hidden="1" x14ac:dyDescent="0.2">
      <c r="F8129" s="11"/>
    </row>
    <row r="8130" spans="6:6" hidden="1" x14ac:dyDescent="0.2">
      <c r="F8130" s="11"/>
    </row>
    <row r="8131" spans="6:6" hidden="1" x14ac:dyDescent="0.2">
      <c r="F8131" s="11"/>
    </row>
    <row r="8132" spans="6:6" hidden="1" x14ac:dyDescent="0.2">
      <c r="F8132" s="11"/>
    </row>
    <row r="8133" spans="6:6" hidden="1" x14ac:dyDescent="0.2">
      <c r="F8133" s="11"/>
    </row>
    <row r="8134" spans="6:6" hidden="1" x14ac:dyDescent="0.2">
      <c r="F8134" s="11"/>
    </row>
    <row r="8135" spans="6:6" hidden="1" x14ac:dyDescent="0.2">
      <c r="F8135" s="11"/>
    </row>
    <row r="8136" spans="6:6" hidden="1" x14ac:dyDescent="0.2">
      <c r="F8136" s="11"/>
    </row>
    <row r="8137" spans="6:6" hidden="1" x14ac:dyDescent="0.2">
      <c r="F8137" s="11"/>
    </row>
    <row r="8138" spans="6:6" hidden="1" x14ac:dyDescent="0.2">
      <c r="F8138" s="11"/>
    </row>
    <row r="8139" spans="6:6" hidden="1" x14ac:dyDescent="0.2">
      <c r="F8139" s="11"/>
    </row>
    <row r="8140" spans="6:6" hidden="1" x14ac:dyDescent="0.2">
      <c r="F8140" s="11"/>
    </row>
    <row r="8141" spans="6:6" hidden="1" x14ac:dyDescent="0.2">
      <c r="F8141" s="11"/>
    </row>
    <row r="8142" spans="6:6" hidden="1" x14ac:dyDescent="0.2">
      <c r="F8142" s="11"/>
    </row>
    <row r="8143" spans="6:6" hidden="1" x14ac:dyDescent="0.2">
      <c r="F8143" s="11"/>
    </row>
    <row r="8144" spans="6:6" hidden="1" x14ac:dyDescent="0.2">
      <c r="F8144" s="11"/>
    </row>
    <row r="8145" spans="6:6" hidden="1" x14ac:dyDescent="0.2">
      <c r="F8145" s="11"/>
    </row>
    <row r="8146" spans="6:6" hidden="1" x14ac:dyDescent="0.2">
      <c r="F8146" s="11"/>
    </row>
    <row r="8147" spans="6:6" hidden="1" x14ac:dyDescent="0.2">
      <c r="F8147" s="11"/>
    </row>
    <row r="8148" spans="6:6" hidden="1" x14ac:dyDescent="0.2">
      <c r="F8148" s="11"/>
    </row>
    <row r="8149" spans="6:6" hidden="1" x14ac:dyDescent="0.2">
      <c r="F8149" s="11"/>
    </row>
    <row r="8150" spans="6:6" hidden="1" x14ac:dyDescent="0.2">
      <c r="F8150" s="11"/>
    </row>
    <row r="8151" spans="6:6" hidden="1" x14ac:dyDescent="0.2">
      <c r="F8151" s="11"/>
    </row>
    <row r="8152" spans="6:6" hidden="1" x14ac:dyDescent="0.2">
      <c r="F8152" s="11"/>
    </row>
    <row r="8153" spans="6:6" hidden="1" x14ac:dyDescent="0.2">
      <c r="F8153" s="11"/>
    </row>
    <row r="8154" spans="6:6" hidden="1" x14ac:dyDescent="0.2">
      <c r="F8154" s="11"/>
    </row>
    <row r="8155" spans="6:6" hidden="1" x14ac:dyDescent="0.2">
      <c r="F8155" s="11"/>
    </row>
    <row r="8156" spans="6:6" hidden="1" x14ac:dyDescent="0.2">
      <c r="F8156" s="11"/>
    </row>
    <row r="8157" spans="6:6" hidden="1" x14ac:dyDescent="0.2">
      <c r="F8157" s="11"/>
    </row>
    <row r="8158" spans="6:6" hidden="1" x14ac:dyDescent="0.2">
      <c r="F8158" s="11"/>
    </row>
    <row r="8159" spans="6:6" hidden="1" x14ac:dyDescent="0.2">
      <c r="F8159" s="11"/>
    </row>
    <row r="8160" spans="6:6" hidden="1" x14ac:dyDescent="0.2">
      <c r="F8160" s="11"/>
    </row>
    <row r="8161" spans="6:6" hidden="1" x14ac:dyDescent="0.2">
      <c r="F8161" s="11"/>
    </row>
    <row r="8162" spans="6:6" hidden="1" x14ac:dyDescent="0.2">
      <c r="F8162" s="11"/>
    </row>
    <row r="8163" spans="6:6" hidden="1" x14ac:dyDescent="0.2">
      <c r="F8163" s="11"/>
    </row>
    <row r="8164" spans="6:6" hidden="1" x14ac:dyDescent="0.2">
      <c r="F8164" s="11"/>
    </row>
    <row r="8165" spans="6:6" hidden="1" x14ac:dyDescent="0.2">
      <c r="F8165" s="11"/>
    </row>
    <row r="8166" spans="6:6" hidden="1" x14ac:dyDescent="0.2">
      <c r="F8166" s="11"/>
    </row>
    <row r="8167" spans="6:6" hidden="1" x14ac:dyDescent="0.2">
      <c r="F8167" s="11"/>
    </row>
    <row r="8168" spans="6:6" hidden="1" x14ac:dyDescent="0.2">
      <c r="F8168" s="11"/>
    </row>
    <row r="8169" spans="6:6" hidden="1" x14ac:dyDescent="0.2">
      <c r="F8169" s="11"/>
    </row>
    <row r="8170" spans="6:6" hidden="1" x14ac:dyDescent="0.2">
      <c r="F8170" s="11"/>
    </row>
    <row r="8171" spans="6:6" hidden="1" x14ac:dyDescent="0.2">
      <c r="F8171" s="11"/>
    </row>
    <row r="8172" spans="6:6" hidden="1" x14ac:dyDescent="0.2">
      <c r="F8172" s="11"/>
    </row>
    <row r="8173" spans="6:6" hidden="1" x14ac:dyDescent="0.2">
      <c r="F8173" s="11"/>
    </row>
    <row r="8174" spans="6:6" hidden="1" x14ac:dyDescent="0.2">
      <c r="F8174" s="11"/>
    </row>
    <row r="8175" spans="6:6" hidden="1" x14ac:dyDescent="0.2">
      <c r="F8175" s="11"/>
    </row>
    <row r="8176" spans="6:6" hidden="1" x14ac:dyDescent="0.2">
      <c r="F8176" s="11"/>
    </row>
    <row r="8177" spans="6:6" hidden="1" x14ac:dyDescent="0.2">
      <c r="F8177" s="11"/>
    </row>
    <row r="8178" spans="6:6" hidden="1" x14ac:dyDescent="0.2">
      <c r="F8178" s="11"/>
    </row>
    <row r="8179" spans="6:6" hidden="1" x14ac:dyDescent="0.2">
      <c r="F8179" s="11"/>
    </row>
    <row r="8180" spans="6:6" hidden="1" x14ac:dyDescent="0.2">
      <c r="F8180" s="11"/>
    </row>
    <row r="8181" spans="6:6" hidden="1" x14ac:dyDescent="0.2">
      <c r="F8181" s="11"/>
    </row>
    <row r="8182" spans="6:6" hidden="1" x14ac:dyDescent="0.2">
      <c r="F8182" s="11"/>
    </row>
    <row r="8183" spans="6:6" hidden="1" x14ac:dyDescent="0.2">
      <c r="F8183" s="11"/>
    </row>
    <row r="8184" spans="6:6" hidden="1" x14ac:dyDescent="0.2">
      <c r="F8184" s="11"/>
    </row>
    <row r="8185" spans="6:6" hidden="1" x14ac:dyDescent="0.2">
      <c r="F8185" s="11"/>
    </row>
    <row r="8186" spans="6:6" hidden="1" x14ac:dyDescent="0.2">
      <c r="F8186" s="11"/>
    </row>
    <row r="8187" spans="6:6" hidden="1" x14ac:dyDescent="0.2">
      <c r="F8187" s="11"/>
    </row>
    <row r="8188" spans="6:6" hidden="1" x14ac:dyDescent="0.2">
      <c r="F8188" s="11"/>
    </row>
    <row r="8189" spans="6:6" hidden="1" x14ac:dyDescent="0.2">
      <c r="F8189" s="11"/>
    </row>
    <row r="8190" spans="6:6" hidden="1" x14ac:dyDescent="0.2">
      <c r="F8190" s="11"/>
    </row>
    <row r="8191" spans="6:6" hidden="1" x14ac:dyDescent="0.2">
      <c r="F8191" s="11"/>
    </row>
    <row r="8192" spans="6:6" hidden="1" x14ac:dyDescent="0.2">
      <c r="F8192" s="11"/>
    </row>
    <row r="8193" spans="6:6" hidden="1" x14ac:dyDescent="0.2">
      <c r="F8193" s="11"/>
    </row>
    <row r="8194" spans="6:6" hidden="1" x14ac:dyDescent="0.2">
      <c r="F8194" s="11"/>
    </row>
    <row r="8195" spans="6:6" hidden="1" x14ac:dyDescent="0.2">
      <c r="F8195" s="11"/>
    </row>
    <row r="8196" spans="6:6" hidden="1" x14ac:dyDescent="0.2">
      <c r="F8196" s="11"/>
    </row>
    <row r="8197" spans="6:6" hidden="1" x14ac:dyDescent="0.2">
      <c r="F8197" s="11"/>
    </row>
    <row r="8198" spans="6:6" hidden="1" x14ac:dyDescent="0.2">
      <c r="F8198" s="11"/>
    </row>
    <row r="8199" spans="6:6" hidden="1" x14ac:dyDescent="0.2">
      <c r="F8199" s="11"/>
    </row>
    <row r="8200" spans="6:6" hidden="1" x14ac:dyDescent="0.2">
      <c r="F8200" s="11"/>
    </row>
    <row r="8201" spans="6:6" hidden="1" x14ac:dyDescent="0.2">
      <c r="F8201" s="11"/>
    </row>
    <row r="8202" spans="6:6" hidden="1" x14ac:dyDescent="0.2">
      <c r="F8202" s="11"/>
    </row>
    <row r="8203" spans="6:6" hidden="1" x14ac:dyDescent="0.2">
      <c r="F8203" s="11"/>
    </row>
    <row r="8204" spans="6:6" hidden="1" x14ac:dyDescent="0.2">
      <c r="F8204" s="11"/>
    </row>
    <row r="8205" spans="6:6" hidden="1" x14ac:dyDescent="0.2">
      <c r="F8205" s="11"/>
    </row>
    <row r="8206" spans="6:6" hidden="1" x14ac:dyDescent="0.2">
      <c r="F8206" s="11"/>
    </row>
    <row r="8207" spans="6:6" hidden="1" x14ac:dyDescent="0.2">
      <c r="F8207" s="11"/>
    </row>
    <row r="8208" spans="6:6" hidden="1" x14ac:dyDescent="0.2">
      <c r="F8208" s="11"/>
    </row>
    <row r="8209" spans="6:6" hidden="1" x14ac:dyDescent="0.2">
      <c r="F8209" s="11"/>
    </row>
    <row r="8210" spans="6:6" hidden="1" x14ac:dyDescent="0.2">
      <c r="F8210" s="11"/>
    </row>
    <row r="8211" spans="6:6" hidden="1" x14ac:dyDescent="0.2">
      <c r="F8211" s="11"/>
    </row>
    <row r="8212" spans="6:6" hidden="1" x14ac:dyDescent="0.2">
      <c r="F8212" s="11"/>
    </row>
    <row r="8213" spans="6:6" hidden="1" x14ac:dyDescent="0.2">
      <c r="F8213" s="11"/>
    </row>
    <row r="8214" spans="6:6" hidden="1" x14ac:dyDescent="0.2">
      <c r="F8214" s="11"/>
    </row>
    <row r="8215" spans="6:6" hidden="1" x14ac:dyDescent="0.2">
      <c r="F8215" s="11"/>
    </row>
    <row r="8216" spans="6:6" hidden="1" x14ac:dyDescent="0.2">
      <c r="F8216" s="11"/>
    </row>
    <row r="8217" spans="6:6" hidden="1" x14ac:dyDescent="0.2">
      <c r="F8217" s="11"/>
    </row>
    <row r="8218" spans="6:6" hidden="1" x14ac:dyDescent="0.2">
      <c r="F8218" s="11"/>
    </row>
    <row r="8219" spans="6:6" hidden="1" x14ac:dyDescent="0.2">
      <c r="F8219" s="11"/>
    </row>
    <row r="8220" spans="6:6" hidden="1" x14ac:dyDescent="0.2">
      <c r="F8220" s="11"/>
    </row>
    <row r="8221" spans="6:6" hidden="1" x14ac:dyDescent="0.2">
      <c r="F8221" s="11"/>
    </row>
    <row r="8222" spans="6:6" hidden="1" x14ac:dyDescent="0.2">
      <c r="F8222" s="11"/>
    </row>
    <row r="8223" spans="6:6" hidden="1" x14ac:dyDescent="0.2">
      <c r="F8223" s="11"/>
    </row>
    <row r="8224" spans="6:6" hidden="1" x14ac:dyDescent="0.2">
      <c r="F8224" s="11"/>
    </row>
    <row r="8225" spans="6:6" hidden="1" x14ac:dyDescent="0.2">
      <c r="F8225" s="11"/>
    </row>
    <row r="8226" spans="6:6" hidden="1" x14ac:dyDescent="0.2">
      <c r="F8226" s="11"/>
    </row>
    <row r="8227" spans="6:6" hidden="1" x14ac:dyDescent="0.2">
      <c r="F8227" s="11"/>
    </row>
    <row r="8228" spans="6:6" hidden="1" x14ac:dyDescent="0.2">
      <c r="F8228" s="11"/>
    </row>
    <row r="8229" spans="6:6" hidden="1" x14ac:dyDescent="0.2">
      <c r="F8229" s="11"/>
    </row>
    <row r="8230" spans="6:6" hidden="1" x14ac:dyDescent="0.2">
      <c r="F8230" s="11"/>
    </row>
    <row r="8231" spans="6:6" hidden="1" x14ac:dyDescent="0.2">
      <c r="F8231" s="11"/>
    </row>
    <row r="8232" spans="6:6" hidden="1" x14ac:dyDescent="0.2">
      <c r="F8232" s="11"/>
    </row>
    <row r="8233" spans="6:6" hidden="1" x14ac:dyDescent="0.2">
      <c r="F8233" s="11"/>
    </row>
    <row r="8234" spans="6:6" hidden="1" x14ac:dyDescent="0.2">
      <c r="F8234" s="11"/>
    </row>
    <row r="8235" spans="6:6" hidden="1" x14ac:dyDescent="0.2">
      <c r="F8235" s="11"/>
    </row>
    <row r="8236" spans="6:6" hidden="1" x14ac:dyDescent="0.2">
      <c r="F8236" s="11"/>
    </row>
    <row r="8237" spans="6:6" hidden="1" x14ac:dyDescent="0.2">
      <c r="F8237" s="11"/>
    </row>
    <row r="8238" spans="6:6" hidden="1" x14ac:dyDescent="0.2">
      <c r="F8238" s="11"/>
    </row>
    <row r="8239" spans="6:6" hidden="1" x14ac:dyDescent="0.2">
      <c r="F8239" s="11"/>
    </row>
    <row r="8240" spans="6:6" hidden="1" x14ac:dyDescent="0.2">
      <c r="F8240" s="11"/>
    </row>
    <row r="8241" spans="6:6" hidden="1" x14ac:dyDescent="0.2">
      <c r="F8241" s="11"/>
    </row>
    <row r="8242" spans="6:6" hidden="1" x14ac:dyDescent="0.2">
      <c r="F8242" s="11"/>
    </row>
    <row r="8243" spans="6:6" hidden="1" x14ac:dyDescent="0.2">
      <c r="F8243" s="11"/>
    </row>
    <row r="8244" spans="6:6" hidden="1" x14ac:dyDescent="0.2">
      <c r="F8244" s="11"/>
    </row>
    <row r="8245" spans="6:6" hidden="1" x14ac:dyDescent="0.2">
      <c r="F8245" s="11"/>
    </row>
    <row r="8246" spans="6:6" hidden="1" x14ac:dyDescent="0.2">
      <c r="F8246" s="11"/>
    </row>
    <row r="8247" spans="6:6" hidden="1" x14ac:dyDescent="0.2">
      <c r="F8247" s="11"/>
    </row>
    <row r="8248" spans="6:6" hidden="1" x14ac:dyDescent="0.2">
      <c r="F8248" s="11"/>
    </row>
    <row r="8249" spans="6:6" hidden="1" x14ac:dyDescent="0.2">
      <c r="F8249" s="11"/>
    </row>
    <row r="8250" spans="6:6" hidden="1" x14ac:dyDescent="0.2">
      <c r="F8250" s="11"/>
    </row>
    <row r="8251" spans="6:6" hidden="1" x14ac:dyDescent="0.2">
      <c r="F8251" s="11"/>
    </row>
    <row r="8252" spans="6:6" hidden="1" x14ac:dyDescent="0.2">
      <c r="F8252" s="11"/>
    </row>
    <row r="8253" spans="6:6" hidden="1" x14ac:dyDescent="0.2">
      <c r="F8253" s="11"/>
    </row>
    <row r="8254" spans="6:6" hidden="1" x14ac:dyDescent="0.2">
      <c r="F8254" s="11"/>
    </row>
    <row r="8255" spans="6:6" hidden="1" x14ac:dyDescent="0.2">
      <c r="F8255" s="11"/>
    </row>
    <row r="8256" spans="6:6" hidden="1" x14ac:dyDescent="0.2">
      <c r="F8256" s="11"/>
    </row>
    <row r="8257" spans="6:6" hidden="1" x14ac:dyDescent="0.2">
      <c r="F8257" s="11"/>
    </row>
    <row r="8258" spans="6:6" hidden="1" x14ac:dyDescent="0.2">
      <c r="F8258" s="11"/>
    </row>
    <row r="8259" spans="6:6" hidden="1" x14ac:dyDescent="0.2">
      <c r="F8259" s="11"/>
    </row>
    <row r="8260" spans="6:6" hidden="1" x14ac:dyDescent="0.2">
      <c r="F8260" s="11"/>
    </row>
    <row r="8261" spans="6:6" hidden="1" x14ac:dyDescent="0.2">
      <c r="F8261" s="11"/>
    </row>
    <row r="8262" spans="6:6" hidden="1" x14ac:dyDescent="0.2">
      <c r="F8262" s="11"/>
    </row>
    <row r="8263" spans="6:6" hidden="1" x14ac:dyDescent="0.2">
      <c r="F8263" s="11"/>
    </row>
    <row r="8264" spans="6:6" hidden="1" x14ac:dyDescent="0.2">
      <c r="F8264" s="11"/>
    </row>
    <row r="8265" spans="6:6" hidden="1" x14ac:dyDescent="0.2">
      <c r="F8265" s="11"/>
    </row>
    <row r="8266" spans="6:6" hidden="1" x14ac:dyDescent="0.2">
      <c r="F8266" s="11"/>
    </row>
    <row r="8267" spans="6:6" hidden="1" x14ac:dyDescent="0.2">
      <c r="F8267" s="11"/>
    </row>
    <row r="8268" spans="6:6" hidden="1" x14ac:dyDescent="0.2">
      <c r="F8268" s="11"/>
    </row>
    <row r="8269" spans="6:6" hidden="1" x14ac:dyDescent="0.2">
      <c r="F8269" s="11"/>
    </row>
    <row r="8270" spans="6:6" hidden="1" x14ac:dyDescent="0.2">
      <c r="F8270" s="11"/>
    </row>
    <row r="8271" spans="6:6" hidden="1" x14ac:dyDescent="0.2">
      <c r="F8271" s="11"/>
    </row>
    <row r="8272" spans="6:6" hidden="1" x14ac:dyDescent="0.2">
      <c r="F8272" s="11"/>
    </row>
    <row r="8273" spans="6:6" hidden="1" x14ac:dyDescent="0.2">
      <c r="F8273" s="11"/>
    </row>
    <row r="8274" spans="6:6" hidden="1" x14ac:dyDescent="0.2">
      <c r="F8274" s="11"/>
    </row>
    <row r="8275" spans="6:6" hidden="1" x14ac:dyDescent="0.2">
      <c r="F8275" s="11"/>
    </row>
    <row r="8276" spans="6:6" hidden="1" x14ac:dyDescent="0.2">
      <c r="F8276" s="11"/>
    </row>
    <row r="8277" spans="6:6" hidden="1" x14ac:dyDescent="0.2">
      <c r="F8277" s="11"/>
    </row>
    <row r="8278" spans="6:6" hidden="1" x14ac:dyDescent="0.2">
      <c r="F8278" s="11"/>
    </row>
    <row r="8279" spans="6:6" hidden="1" x14ac:dyDescent="0.2">
      <c r="F8279" s="11"/>
    </row>
    <row r="8280" spans="6:6" hidden="1" x14ac:dyDescent="0.2">
      <c r="F8280" s="11"/>
    </row>
    <row r="8281" spans="6:6" hidden="1" x14ac:dyDescent="0.2">
      <c r="F8281" s="11"/>
    </row>
    <row r="8282" spans="6:6" hidden="1" x14ac:dyDescent="0.2">
      <c r="F8282" s="11"/>
    </row>
    <row r="8283" spans="6:6" hidden="1" x14ac:dyDescent="0.2">
      <c r="F8283" s="11"/>
    </row>
    <row r="8284" spans="6:6" hidden="1" x14ac:dyDescent="0.2">
      <c r="F8284" s="11"/>
    </row>
    <row r="8285" spans="6:6" hidden="1" x14ac:dyDescent="0.2">
      <c r="F8285" s="11"/>
    </row>
    <row r="8286" spans="6:6" hidden="1" x14ac:dyDescent="0.2">
      <c r="F8286" s="11"/>
    </row>
    <row r="8287" spans="6:6" hidden="1" x14ac:dyDescent="0.2">
      <c r="F8287" s="11"/>
    </row>
    <row r="8288" spans="6:6" hidden="1" x14ac:dyDescent="0.2">
      <c r="F8288" s="11"/>
    </row>
    <row r="8289" spans="6:6" hidden="1" x14ac:dyDescent="0.2">
      <c r="F8289" s="11"/>
    </row>
    <row r="8290" spans="6:6" hidden="1" x14ac:dyDescent="0.2">
      <c r="F8290" s="11"/>
    </row>
    <row r="8291" spans="6:6" hidden="1" x14ac:dyDescent="0.2">
      <c r="F8291" s="11"/>
    </row>
    <row r="8292" spans="6:6" hidden="1" x14ac:dyDescent="0.2">
      <c r="F8292" s="11"/>
    </row>
    <row r="8293" spans="6:6" hidden="1" x14ac:dyDescent="0.2">
      <c r="F8293" s="11"/>
    </row>
    <row r="8294" spans="6:6" hidden="1" x14ac:dyDescent="0.2">
      <c r="F8294" s="11"/>
    </row>
    <row r="8295" spans="6:6" hidden="1" x14ac:dyDescent="0.2">
      <c r="F8295" s="11"/>
    </row>
    <row r="8296" spans="6:6" hidden="1" x14ac:dyDescent="0.2">
      <c r="F8296" s="11"/>
    </row>
    <row r="8297" spans="6:6" hidden="1" x14ac:dyDescent="0.2">
      <c r="F8297" s="11"/>
    </row>
    <row r="8298" spans="6:6" hidden="1" x14ac:dyDescent="0.2">
      <c r="F8298" s="11"/>
    </row>
    <row r="8299" spans="6:6" hidden="1" x14ac:dyDescent="0.2">
      <c r="F8299" s="11"/>
    </row>
    <row r="8300" spans="6:6" hidden="1" x14ac:dyDescent="0.2">
      <c r="F8300" s="11"/>
    </row>
    <row r="8301" spans="6:6" hidden="1" x14ac:dyDescent="0.2">
      <c r="F8301" s="11"/>
    </row>
    <row r="8302" spans="6:6" hidden="1" x14ac:dyDescent="0.2">
      <c r="F8302" s="11"/>
    </row>
    <row r="8303" spans="6:6" hidden="1" x14ac:dyDescent="0.2">
      <c r="F8303" s="11"/>
    </row>
    <row r="8304" spans="6:6" hidden="1" x14ac:dyDescent="0.2">
      <c r="F8304" s="11"/>
    </row>
    <row r="8305" spans="6:6" hidden="1" x14ac:dyDescent="0.2">
      <c r="F8305" s="11"/>
    </row>
    <row r="8306" spans="6:6" hidden="1" x14ac:dyDescent="0.2">
      <c r="F8306" s="11"/>
    </row>
    <row r="8307" spans="6:6" hidden="1" x14ac:dyDescent="0.2">
      <c r="F8307" s="11"/>
    </row>
    <row r="8308" spans="6:6" hidden="1" x14ac:dyDescent="0.2">
      <c r="F8308" s="11"/>
    </row>
    <row r="8309" spans="6:6" hidden="1" x14ac:dyDescent="0.2">
      <c r="F8309" s="11"/>
    </row>
    <row r="8310" spans="6:6" hidden="1" x14ac:dyDescent="0.2">
      <c r="F8310" s="11"/>
    </row>
    <row r="8311" spans="6:6" hidden="1" x14ac:dyDescent="0.2">
      <c r="F8311" s="11"/>
    </row>
    <row r="8312" spans="6:6" hidden="1" x14ac:dyDescent="0.2">
      <c r="F8312" s="11"/>
    </row>
    <row r="8313" spans="6:6" hidden="1" x14ac:dyDescent="0.2">
      <c r="F8313" s="11"/>
    </row>
    <row r="8314" spans="6:6" hidden="1" x14ac:dyDescent="0.2">
      <c r="F8314" s="11"/>
    </row>
    <row r="8315" spans="6:6" hidden="1" x14ac:dyDescent="0.2">
      <c r="F8315" s="11"/>
    </row>
    <row r="8316" spans="6:6" hidden="1" x14ac:dyDescent="0.2">
      <c r="F8316" s="11"/>
    </row>
    <row r="8317" spans="6:6" hidden="1" x14ac:dyDescent="0.2">
      <c r="F8317" s="11"/>
    </row>
    <row r="8318" spans="6:6" hidden="1" x14ac:dyDescent="0.2">
      <c r="F8318" s="11"/>
    </row>
    <row r="8319" spans="6:6" hidden="1" x14ac:dyDescent="0.2">
      <c r="F8319" s="11"/>
    </row>
    <row r="8320" spans="6:6" hidden="1" x14ac:dyDescent="0.2">
      <c r="F8320" s="11"/>
    </row>
    <row r="8321" spans="6:6" hidden="1" x14ac:dyDescent="0.2">
      <c r="F8321" s="11"/>
    </row>
    <row r="8322" spans="6:6" hidden="1" x14ac:dyDescent="0.2">
      <c r="F8322" s="11"/>
    </row>
    <row r="8323" spans="6:6" hidden="1" x14ac:dyDescent="0.2">
      <c r="F8323" s="11"/>
    </row>
    <row r="8324" spans="6:6" hidden="1" x14ac:dyDescent="0.2">
      <c r="F8324" s="11"/>
    </row>
    <row r="8325" spans="6:6" hidden="1" x14ac:dyDescent="0.2">
      <c r="F8325" s="11"/>
    </row>
    <row r="8326" spans="6:6" hidden="1" x14ac:dyDescent="0.2">
      <c r="F8326" s="11"/>
    </row>
    <row r="8327" spans="6:6" hidden="1" x14ac:dyDescent="0.2">
      <c r="F8327" s="11"/>
    </row>
    <row r="8328" spans="6:6" hidden="1" x14ac:dyDescent="0.2">
      <c r="F8328" s="11"/>
    </row>
    <row r="8329" spans="6:6" hidden="1" x14ac:dyDescent="0.2">
      <c r="F8329" s="11"/>
    </row>
    <row r="8330" spans="6:6" hidden="1" x14ac:dyDescent="0.2">
      <c r="F8330" s="11"/>
    </row>
    <row r="8331" spans="6:6" hidden="1" x14ac:dyDescent="0.2">
      <c r="F8331" s="11"/>
    </row>
    <row r="8332" spans="6:6" hidden="1" x14ac:dyDescent="0.2">
      <c r="F8332" s="11"/>
    </row>
    <row r="8333" spans="6:6" hidden="1" x14ac:dyDescent="0.2">
      <c r="F8333" s="11"/>
    </row>
    <row r="8334" spans="6:6" hidden="1" x14ac:dyDescent="0.2">
      <c r="F8334" s="11"/>
    </row>
    <row r="8335" spans="6:6" hidden="1" x14ac:dyDescent="0.2">
      <c r="F8335" s="11"/>
    </row>
    <row r="8336" spans="6:6" hidden="1" x14ac:dyDescent="0.2">
      <c r="F8336" s="11"/>
    </row>
    <row r="8337" spans="6:6" hidden="1" x14ac:dyDescent="0.2">
      <c r="F8337" s="11"/>
    </row>
    <row r="8338" spans="6:6" hidden="1" x14ac:dyDescent="0.2">
      <c r="F8338" s="11"/>
    </row>
    <row r="8339" spans="6:6" hidden="1" x14ac:dyDescent="0.2">
      <c r="F8339" s="11"/>
    </row>
    <row r="8340" spans="6:6" hidden="1" x14ac:dyDescent="0.2">
      <c r="F8340" s="11"/>
    </row>
    <row r="8341" spans="6:6" hidden="1" x14ac:dyDescent="0.2">
      <c r="F8341" s="11"/>
    </row>
    <row r="8342" spans="6:6" hidden="1" x14ac:dyDescent="0.2">
      <c r="F8342" s="11"/>
    </row>
    <row r="8343" spans="6:6" hidden="1" x14ac:dyDescent="0.2">
      <c r="F8343" s="11"/>
    </row>
    <row r="8344" spans="6:6" hidden="1" x14ac:dyDescent="0.2">
      <c r="F8344" s="11"/>
    </row>
    <row r="8345" spans="6:6" hidden="1" x14ac:dyDescent="0.2">
      <c r="F8345" s="11"/>
    </row>
    <row r="8346" spans="6:6" hidden="1" x14ac:dyDescent="0.2">
      <c r="F8346" s="11"/>
    </row>
    <row r="8347" spans="6:6" hidden="1" x14ac:dyDescent="0.2">
      <c r="F8347" s="11"/>
    </row>
    <row r="8348" spans="6:6" hidden="1" x14ac:dyDescent="0.2">
      <c r="F8348" s="11"/>
    </row>
    <row r="8349" spans="6:6" hidden="1" x14ac:dyDescent="0.2">
      <c r="F8349" s="11"/>
    </row>
    <row r="8350" spans="6:6" hidden="1" x14ac:dyDescent="0.2">
      <c r="F8350" s="11"/>
    </row>
    <row r="8351" spans="6:6" hidden="1" x14ac:dyDescent="0.2">
      <c r="F8351" s="11"/>
    </row>
    <row r="8352" spans="6:6" hidden="1" x14ac:dyDescent="0.2">
      <c r="F8352" s="11"/>
    </row>
    <row r="8353" spans="6:6" hidden="1" x14ac:dyDescent="0.2">
      <c r="F8353" s="11"/>
    </row>
    <row r="8354" spans="6:6" hidden="1" x14ac:dyDescent="0.2">
      <c r="F8354" s="11"/>
    </row>
    <row r="8355" spans="6:6" hidden="1" x14ac:dyDescent="0.2">
      <c r="F8355" s="11"/>
    </row>
    <row r="8356" spans="6:6" hidden="1" x14ac:dyDescent="0.2">
      <c r="F8356" s="11"/>
    </row>
    <row r="8357" spans="6:6" hidden="1" x14ac:dyDescent="0.2">
      <c r="F8357" s="11"/>
    </row>
    <row r="8358" spans="6:6" hidden="1" x14ac:dyDescent="0.2">
      <c r="F8358" s="11"/>
    </row>
    <row r="8359" spans="6:6" hidden="1" x14ac:dyDescent="0.2">
      <c r="F8359" s="11"/>
    </row>
    <row r="8360" spans="6:6" hidden="1" x14ac:dyDescent="0.2">
      <c r="F8360" s="11"/>
    </row>
    <row r="8361" spans="6:6" hidden="1" x14ac:dyDescent="0.2">
      <c r="F8361" s="11"/>
    </row>
    <row r="8362" spans="6:6" hidden="1" x14ac:dyDescent="0.2">
      <c r="F8362" s="11"/>
    </row>
    <row r="8363" spans="6:6" hidden="1" x14ac:dyDescent="0.2">
      <c r="F8363" s="11"/>
    </row>
    <row r="8364" spans="6:6" hidden="1" x14ac:dyDescent="0.2">
      <c r="F8364" s="11"/>
    </row>
    <row r="8365" spans="6:6" hidden="1" x14ac:dyDescent="0.2">
      <c r="F8365" s="11"/>
    </row>
    <row r="8366" spans="6:6" hidden="1" x14ac:dyDescent="0.2">
      <c r="F8366" s="11"/>
    </row>
    <row r="8367" spans="6:6" hidden="1" x14ac:dyDescent="0.2">
      <c r="F8367" s="11"/>
    </row>
    <row r="8368" spans="6:6" hidden="1" x14ac:dyDescent="0.2">
      <c r="F8368" s="11"/>
    </row>
    <row r="8369" spans="6:6" hidden="1" x14ac:dyDescent="0.2">
      <c r="F8369" s="11"/>
    </row>
    <row r="8370" spans="6:6" hidden="1" x14ac:dyDescent="0.2">
      <c r="F8370" s="11"/>
    </row>
    <row r="8371" spans="6:6" hidden="1" x14ac:dyDescent="0.2">
      <c r="F8371" s="11"/>
    </row>
    <row r="8372" spans="6:6" hidden="1" x14ac:dyDescent="0.2">
      <c r="F8372" s="11"/>
    </row>
    <row r="8373" spans="6:6" hidden="1" x14ac:dyDescent="0.2">
      <c r="F8373" s="11"/>
    </row>
    <row r="8374" spans="6:6" hidden="1" x14ac:dyDescent="0.2">
      <c r="F8374" s="11"/>
    </row>
    <row r="8375" spans="6:6" hidden="1" x14ac:dyDescent="0.2">
      <c r="F8375" s="11"/>
    </row>
    <row r="8376" spans="6:6" hidden="1" x14ac:dyDescent="0.2">
      <c r="F8376" s="11"/>
    </row>
    <row r="8377" spans="6:6" hidden="1" x14ac:dyDescent="0.2">
      <c r="F8377" s="11"/>
    </row>
    <row r="8378" spans="6:6" hidden="1" x14ac:dyDescent="0.2">
      <c r="F8378" s="11"/>
    </row>
    <row r="8379" spans="6:6" hidden="1" x14ac:dyDescent="0.2">
      <c r="F8379" s="11"/>
    </row>
    <row r="8380" spans="6:6" hidden="1" x14ac:dyDescent="0.2">
      <c r="F8380" s="11"/>
    </row>
    <row r="8381" spans="6:6" hidden="1" x14ac:dyDescent="0.2">
      <c r="F8381" s="11"/>
    </row>
    <row r="8382" spans="6:6" hidden="1" x14ac:dyDescent="0.2">
      <c r="F8382" s="11"/>
    </row>
    <row r="8383" spans="6:6" hidden="1" x14ac:dyDescent="0.2">
      <c r="F8383" s="11"/>
    </row>
    <row r="8384" spans="6:6" hidden="1" x14ac:dyDescent="0.2">
      <c r="F8384" s="11"/>
    </row>
    <row r="8385" spans="6:6" hidden="1" x14ac:dyDescent="0.2">
      <c r="F8385" s="11"/>
    </row>
    <row r="8386" spans="6:6" hidden="1" x14ac:dyDescent="0.2">
      <c r="F8386" s="11"/>
    </row>
    <row r="8387" spans="6:6" hidden="1" x14ac:dyDescent="0.2">
      <c r="F8387" s="11"/>
    </row>
    <row r="8388" spans="6:6" hidden="1" x14ac:dyDescent="0.2">
      <c r="F8388" s="11"/>
    </row>
    <row r="8389" spans="6:6" hidden="1" x14ac:dyDescent="0.2">
      <c r="F8389" s="11"/>
    </row>
    <row r="8390" spans="6:6" hidden="1" x14ac:dyDescent="0.2">
      <c r="F8390" s="11"/>
    </row>
    <row r="8391" spans="6:6" hidden="1" x14ac:dyDescent="0.2">
      <c r="F8391" s="11"/>
    </row>
    <row r="8392" spans="6:6" hidden="1" x14ac:dyDescent="0.2">
      <c r="F8392" s="11"/>
    </row>
    <row r="8393" spans="6:6" hidden="1" x14ac:dyDescent="0.2">
      <c r="F8393" s="11"/>
    </row>
    <row r="8394" spans="6:6" hidden="1" x14ac:dyDescent="0.2">
      <c r="F8394" s="11"/>
    </row>
    <row r="8395" spans="6:6" hidden="1" x14ac:dyDescent="0.2">
      <c r="F8395" s="11"/>
    </row>
    <row r="8396" spans="6:6" hidden="1" x14ac:dyDescent="0.2">
      <c r="F8396" s="11"/>
    </row>
    <row r="8397" spans="6:6" hidden="1" x14ac:dyDescent="0.2">
      <c r="F8397" s="11"/>
    </row>
    <row r="8398" spans="6:6" hidden="1" x14ac:dyDescent="0.2">
      <c r="F8398" s="11"/>
    </row>
    <row r="8399" spans="6:6" hidden="1" x14ac:dyDescent="0.2">
      <c r="F8399" s="11"/>
    </row>
    <row r="8400" spans="6:6" hidden="1" x14ac:dyDescent="0.2">
      <c r="F8400" s="11"/>
    </row>
    <row r="8401" spans="6:6" hidden="1" x14ac:dyDescent="0.2">
      <c r="F8401" s="11"/>
    </row>
    <row r="8402" spans="6:6" hidden="1" x14ac:dyDescent="0.2">
      <c r="F8402" s="11"/>
    </row>
    <row r="8403" spans="6:6" hidden="1" x14ac:dyDescent="0.2">
      <c r="F8403" s="11"/>
    </row>
    <row r="8404" spans="6:6" hidden="1" x14ac:dyDescent="0.2">
      <c r="F8404" s="11"/>
    </row>
    <row r="8405" spans="6:6" hidden="1" x14ac:dyDescent="0.2">
      <c r="F8405" s="11"/>
    </row>
    <row r="8406" spans="6:6" hidden="1" x14ac:dyDescent="0.2">
      <c r="F8406" s="11"/>
    </row>
    <row r="8407" spans="6:6" hidden="1" x14ac:dyDescent="0.2">
      <c r="F8407" s="11"/>
    </row>
    <row r="8408" spans="6:6" hidden="1" x14ac:dyDescent="0.2">
      <c r="F8408" s="11"/>
    </row>
    <row r="8409" spans="6:6" hidden="1" x14ac:dyDescent="0.2">
      <c r="F8409" s="11"/>
    </row>
    <row r="8410" spans="6:6" hidden="1" x14ac:dyDescent="0.2">
      <c r="F8410" s="11"/>
    </row>
    <row r="8411" spans="6:6" hidden="1" x14ac:dyDescent="0.2">
      <c r="F8411" s="11"/>
    </row>
    <row r="8412" spans="6:6" hidden="1" x14ac:dyDescent="0.2">
      <c r="F8412" s="11"/>
    </row>
    <row r="8413" spans="6:6" hidden="1" x14ac:dyDescent="0.2">
      <c r="F8413" s="11"/>
    </row>
    <row r="8414" spans="6:6" hidden="1" x14ac:dyDescent="0.2">
      <c r="F8414" s="11"/>
    </row>
    <row r="8415" spans="6:6" hidden="1" x14ac:dyDescent="0.2">
      <c r="F8415" s="11"/>
    </row>
    <row r="8416" spans="6:6" hidden="1" x14ac:dyDescent="0.2">
      <c r="F8416" s="11"/>
    </row>
    <row r="8417" spans="6:6" hidden="1" x14ac:dyDescent="0.2">
      <c r="F8417" s="11"/>
    </row>
    <row r="8418" spans="6:6" hidden="1" x14ac:dyDescent="0.2">
      <c r="F8418" s="11"/>
    </row>
    <row r="8419" spans="6:6" hidden="1" x14ac:dyDescent="0.2">
      <c r="F8419" s="11"/>
    </row>
    <row r="8420" spans="6:6" hidden="1" x14ac:dyDescent="0.2">
      <c r="F8420" s="11"/>
    </row>
    <row r="8421" spans="6:6" hidden="1" x14ac:dyDescent="0.2">
      <c r="F8421" s="11"/>
    </row>
    <row r="8422" spans="6:6" hidden="1" x14ac:dyDescent="0.2">
      <c r="F8422" s="11"/>
    </row>
    <row r="8423" spans="6:6" hidden="1" x14ac:dyDescent="0.2">
      <c r="F8423" s="11"/>
    </row>
    <row r="8424" spans="6:6" hidden="1" x14ac:dyDescent="0.2">
      <c r="F8424" s="11"/>
    </row>
    <row r="8425" spans="6:6" hidden="1" x14ac:dyDescent="0.2">
      <c r="F8425" s="11"/>
    </row>
    <row r="8426" spans="6:6" hidden="1" x14ac:dyDescent="0.2">
      <c r="F8426" s="11"/>
    </row>
    <row r="8427" spans="6:6" hidden="1" x14ac:dyDescent="0.2">
      <c r="F8427" s="11"/>
    </row>
    <row r="8428" spans="6:6" hidden="1" x14ac:dyDescent="0.2">
      <c r="F8428" s="11"/>
    </row>
    <row r="8429" spans="6:6" hidden="1" x14ac:dyDescent="0.2">
      <c r="F8429" s="11"/>
    </row>
    <row r="8430" spans="6:6" hidden="1" x14ac:dyDescent="0.2">
      <c r="F8430" s="11"/>
    </row>
    <row r="8431" spans="6:6" hidden="1" x14ac:dyDescent="0.2">
      <c r="F8431" s="11"/>
    </row>
    <row r="8432" spans="6:6" hidden="1" x14ac:dyDescent="0.2">
      <c r="F8432" s="11"/>
    </row>
    <row r="8433" spans="6:6" hidden="1" x14ac:dyDescent="0.2">
      <c r="F8433" s="11"/>
    </row>
    <row r="8434" spans="6:6" hidden="1" x14ac:dyDescent="0.2">
      <c r="F8434" s="11"/>
    </row>
    <row r="8435" spans="6:6" hidden="1" x14ac:dyDescent="0.2">
      <c r="F8435" s="11"/>
    </row>
    <row r="8436" spans="6:6" hidden="1" x14ac:dyDescent="0.2">
      <c r="F8436" s="11"/>
    </row>
    <row r="8437" spans="6:6" hidden="1" x14ac:dyDescent="0.2">
      <c r="F8437" s="11"/>
    </row>
    <row r="8438" spans="6:6" hidden="1" x14ac:dyDescent="0.2">
      <c r="F8438" s="11"/>
    </row>
    <row r="8439" spans="6:6" hidden="1" x14ac:dyDescent="0.2">
      <c r="F8439" s="11"/>
    </row>
    <row r="8440" spans="6:6" hidden="1" x14ac:dyDescent="0.2">
      <c r="F8440" s="11"/>
    </row>
    <row r="8441" spans="6:6" hidden="1" x14ac:dyDescent="0.2">
      <c r="F8441" s="11"/>
    </row>
    <row r="8442" spans="6:6" hidden="1" x14ac:dyDescent="0.2">
      <c r="F8442" s="11"/>
    </row>
    <row r="8443" spans="6:6" hidden="1" x14ac:dyDescent="0.2">
      <c r="F8443" s="11"/>
    </row>
    <row r="8444" spans="6:6" hidden="1" x14ac:dyDescent="0.2">
      <c r="F8444" s="11"/>
    </row>
    <row r="8445" spans="6:6" hidden="1" x14ac:dyDescent="0.2">
      <c r="F8445" s="11"/>
    </row>
    <row r="8446" spans="6:6" hidden="1" x14ac:dyDescent="0.2">
      <c r="F8446" s="11"/>
    </row>
    <row r="8447" spans="6:6" hidden="1" x14ac:dyDescent="0.2">
      <c r="F8447" s="11"/>
    </row>
    <row r="8448" spans="6:6" hidden="1" x14ac:dyDescent="0.2">
      <c r="F8448" s="11"/>
    </row>
    <row r="8449" spans="6:6" hidden="1" x14ac:dyDescent="0.2">
      <c r="F8449" s="11"/>
    </row>
    <row r="8450" spans="6:6" hidden="1" x14ac:dyDescent="0.2">
      <c r="F8450" s="11"/>
    </row>
    <row r="8451" spans="6:6" hidden="1" x14ac:dyDescent="0.2">
      <c r="F8451" s="11"/>
    </row>
    <row r="8452" spans="6:6" hidden="1" x14ac:dyDescent="0.2">
      <c r="F8452" s="11"/>
    </row>
    <row r="8453" spans="6:6" hidden="1" x14ac:dyDescent="0.2">
      <c r="F8453" s="11"/>
    </row>
    <row r="8454" spans="6:6" hidden="1" x14ac:dyDescent="0.2">
      <c r="F8454" s="11"/>
    </row>
    <row r="8455" spans="6:6" hidden="1" x14ac:dyDescent="0.2">
      <c r="F8455" s="11"/>
    </row>
    <row r="8456" spans="6:6" hidden="1" x14ac:dyDescent="0.2">
      <c r="F8456" s="11"/>
    </row>
    <row r="8457" spans="6:6" hidden="1" x14ac:dyDescent="0.2">
      <c r="F8457" s="11"/>
    </row>
    <row r="8458" spans="6:6" hidden="1" x14ac:dyDescent="0.2">
      <c r="F8458" s="11"/>
    </row>
    <row r="8459" spans="6:6" hidden="1" x14ac:dyDescent="0.2">
      <c r="F8459" s="11"/>
    </row>
    <row r="8460" spans="6:6" hidden="1" x14ac:dyDescent="0.2">
      <c r="F8460" s="11"/>
    </row>
    <row r="8461" spans="6:6" hidden="1" x14ac:dyDescent="0.2">
      <c r="F8461" s="11"/>
    </row>
    <row r="8462" spans="6:6" hidden="1" x14ac:dyDescent="0.2">
      <c r="F8462" s="11"/>
    </row>
    <row r="8463" spans="6:6" hidden="1" x14ac:dyDescent="0.2">
      <c r="F8463" s="11"/>
    </row>
    <row r="8464" spans="6:6" hidden="1" x14ac:dyDescent="0.2">
      <c r="F8464" s="11"/>
    </row>
    <row r="8465" spans="6:6" hidden="1" x14ac:dyDescent="0.2">
      <c r="F8465" s="11"/>
    </row>
    <row r="8466" spans="6:6" hidden="1" x14ac:dyDescent="0.2">
      <c r="F8466" s="11"/>
    </row>
    <row r="8467" spans="6:6" hidden="1" x14ac:dyDescent="0.2">
      <c r="F8467" s="11"/>
    </row>
    <row r="8468" spans="6:6" hidden="1" x14ac:dyDescent="0.2">
      <c r="F8468" s="11"/>
    </row>
    <row r="8469" spans="6:6" hidden="1" x14ac:dyDescent="0.2">
      <c r="F8469" s="11"/>
    </row>
    <row r="8470" spans="6:6" hidden="1" x14ac:dyDescent="0.2">
      <c r="F8470" s="11"/>
    </row>
    <row r="8471" spans="6:6" hidden="1" x14ac:dyDescent="0.2">
      <c r="F8471" s="11"/>
    </row>
    <row r="8472" spans="6:6" hidden="1" x14ac:dyDescent="0.2">
      <c r="F8472" s="11"/>
    </row>
    <row r="8473" spans="6:6" hidden="1" x14ac:dyDescent="0.2">
      <c r="F8473" s="11"/>
    </row>
    <row r="8474" spans="6:6" hidden="1" x14ac:dyDescent="0.2">
      <c r="F8474" s="11"/>
    </row>
    <row r="8475" spans="6:6" hidden="1" x14ac:dyDescent="0.2">
      <c r="F8475" s="11"/>
    </row>
    <row r="8476" spans="6:6" hidden="1" x14ac:dyDescent="0.2">
      <c r="F8476" s="11"/>
    </row>
    <row r="8477" spans="6:6" hidden="1" x14ac:dyDescent="0.2">
      <c r="F8477" s="11"/>
    </row>
    <row r="8478" spans="6:6" hidden="1" x14ac:dyDescent="0.2">
      <c r="F8478" s="11"/>
    </row>
    <row r="8479" spans="6:6" hidden="1" x14ac:dyDescent="0.2">
      <c r="F8479" s="11"/>
    </row>
    <row r="8480" spans="6:6" hidden="1" x14ac:dyDescent="0.2">
      <c r="F8480" s="11"/>
    </row>
    <row r="8481" spans="6:6" hidden="1" x14ac:dyDescent="0.2">
      <c r="F8481" s="11"/>
    </row>
    <row r="8482" spans="6:6" hidden="1" x14ac:dyDescent="0.2">
      <c r="F8482" s="11"/>
    </row>
    <row r="8483" spans="6:6" hidden="1" x14ac:dyDescent="0.2">
      <c r="F8483" s="11"/>
    </row>
    <row r="8484" spans="6:6" hidden="1" x14ac:dyDescent="0.2">
      <c r="F8484" s="11"/>
    </row>
    <row r="8485" spans="6:6" hidden="1" x14ac:dyDescent="0.2">
      <c r="F8485" s="11"/>
    </row>
    <row r="8486" spans="6:6" hidden="1" x14ac:dyDescent="0.2">
      <c r="F8486" s="11"/>
    </row>
    <row r="8487" spans="6:6" hidden="1" x14ac:dyDescent="0.2">
      <c r="F8487" s="11"/>
    </row>
    <row r="8488" spans="6:6" hidden="1" x14ac:dyDescent="0.2">
      <c r="F8488" s="11"/>
    </row>
    <row r="8489" spans="6:6" hidden="1" x14ac:dyDescent="0.2">
      <c r="F8489" s="11"/>
    </row>
    <row r="8490" spans="6:6" hidden="1" x14ac:dyDescent="0.2">
      <c r="F8490" s="11"/>
    </row>
    <row r="8491" spans="6:6" hidden="1" x14ac:dyDescent="0.2">
      <c r="F8491" s="11"/>
    </row>
    <row r="8492" spans="6:6" hidden="1" x14ac:dyDescent="0.2">
      <c r="F8492" s="11"/>
    </row>
    <row r="8493" spans="6:6" hidden="1" x14ac:dyDescent="0.2">
      <c r="F8493" s="11"/>
    </row>
    <row r="8494" spans="6:6" hidden="1" x14ac:dyDescent="0.2">
      <c r="F8494" s="11"/>
    </row>
    <row r="8495" spans="6:6" hidden="1" x14ac:dyDescent="0.2">
      <c r="F8495" s="11"/>
    </row>
    <row r="8496" spans="6:6" hidden="1" x14ac:dyDescent="0.2">
      <c r="F8496" s="11"/>
    </row>
    <row r="8497" spans="6:6" hidden="1" x14ac:dyDescent="0.2">
      <c r="F8497" s="11"/>
    </row>
    <row r="8498" spans="6:6" hidden="1" x14ac:dyDescent="0.2">
      <c r="F8498" s="11"/>
    </row>
    <row r="8499" spans="6:6" hidden="1" x14ac:dyDescent="0.2">
      <c r="F8499" s="11"/>
    </row>
    <row r="8500" spans="6:6" hidden="1" x14ac:dyDescent="0.2">
      <c r="F8500" s="11"/>
    </row>
    <row r="8501" spans="6:6" hidden="1" x14ac:dyDescent="0.2">
      <c r="F8501" s="11"/>
    </row>
    <row r="8502" spans="6:6" hidden="1" x14ac:dyDescent="0.2">
      <c r="F8502" s="11"/>
    </row>
    <row r="8503" spans="6:6" hidden="1" x14ac:dyDescent="0.2">
      <c r="F8503" s="11"/>
    </row>
    <row r="8504" spans="6:6" hidden="1" x14ac:dyDescent="0.2">
      <c r="F8504" s="11"/>
    </row>
    <row r="8505" spans="6:6" hidden="1" x14ac:dyDescent="0.2">
      <c r="F8505" s="11"/>
    </row>
    <row r="8506" spans="6:6" hidden="1" x14ac:dyDescent="0.2">
      <c r="F8506" s="11"/>
    </row>
    <row r="8507" spans="6:6" hidden="1" x14ac:dyDescent="0.2">
      <c r="F8507" s="11"/>
    </row>
    <row r="8508" spans="6:6" hidden="1" x14ac:dyDescent="0.2">
      <c r="F8508" s="11"/>
    </row>
    <row r="8509" spans="6:6" hidden="1" x14ac:dyDescent="0.2">
      <c r="F8509" s="11"/>
    </row>
    <row r="8510" spans="6:6" hidden="1" x14ac:dyDescent="0.2">
      <c r="F8510" s="11"/>
    </row>
    <row r="8511" spans="6:6" hidden="1" x14ac:dyDescent="0.2">
      <c r="F8511" s="11"/>
    </row>
    <row r="8512" spans="6:6" hidden="1" x14ac:dyDescent="0.2">
      <c r="F8512" s="11"/>
    </row>
    <row r="8513" spans="6:6" hidden="1" x14ac:dyDescent="0.2">
      <c r="F8513" s="11"/>
    </row>
    <row r="8514" spans="6:6" hidden="1" x14ac:dyDescent="0.2">
      <c r="F8514" s="11"/>
    </row>
    <row r="8515" spans="6:6" hidden="1" x14ac:dyDescent="0.2">
      <c r="F8515" s="11"/>
    </row>
    <row r="8516" spans="6:6" hidden="1" x14ac:dyDescent="0.2">
      <c r="F8516" s="11"/>
    </row>
    <row r="8517" spans="6:6" hidden="1" x14ac:dyDescent="0.2">
      <c r="F8517" s="11"/>
    </row>
    <row r="8518" spans="6:6" hidden="1" x14ac:dyDescent="0.2">
      <c r="F8518" s="11"/>
    </row>
    <row r="8519" spans="6:6" hidden="1" x14ac:dyDescent="0.2">
      <c r="F8519" s="11"/>
    </row>
    <row r="8520" spans="6:6" hidden="1" x14ac:dyDescent="0.2">
      <c r="F8520" s="11"/>
    </row>
    <row r="8521" spans="6:6" hidden="1" x14ac:dyDescent="0.2">
      <c r="F8521" s="11"/>
    </row>
    <row r="8522" spans="6:6" hidden="1" x14ac:dyDescent="0.2">
      <c r="F8522" s="11"/>
    </row>
    <row r="8523" spans="6:6" hidden="1" x14ac:dyDescent="0.2">
      <c r="F8523" s="11"/>
    </row>
    <row r="8524" spans="6:6" hidden="1" x14ac:dyDescent="0.2">
      <c r="F8524" s="11"/>
    </row>
    <row r="8525" spans="6:6" hidden="1" x14ac:dyDescent="0.2">
      <c r="F8525" s="11"/>
    </row>
    <row r="8526" spans="6:6" hidden="1" x14ac:dyDescent="0.2">
      <c r="F8526" s="11"/>
    </row>
    <row r="8527" spans="6:6" hidden="1" x14ac:dyDescent="0.2">
      <c r="F8527" s="11"/>
    </row>
    <row r="8528" spans="6:6" hidden="1" x14ac:dyDescent="0.2">
      <c r="F8528" s="11"/>
    </row>
    <row r="8529" spans="6:6" hidden="1" x14ac:dyDescent="0.2">
      <c r="F8529" s="11"/>
    </row>
    <row r="8530" spans="6:6" hidden="1" x14ac:dyDescent="0.2">
      <c r="F8530" s="11"/>
    </row>
    <row r="8531" spans="6:6" hidden="1" x14ac:dyDescent="0.2">
      <c r="F8531" s="11"/>
    </row>
    <row r="8532" spans="6:6" hidden="1" x14ac:dyDescent="0.2">
      <c r="F8532" s="11"/>
    </row>
    <row r="8533" spans="6:6" hidden="1" x14ac:dyDescent="0.2">
      <c r="F8533" s="11"/>
    </row>
    <row r="8534" spans="6:6" hidden="1" x14ac:dyDescent="0.2">
      <c r="F8534" s="11"/>
    </row>
    <row r="8535" spans="6:6" hidden="1" x14ac:dyDescent="0.2">
      <c r="F8535" s="11"/>
    </row>
    <row r="8536" spans="6:6" hidden="1" x14ac:dyDescent="0.2">
      <c r="F8536" s="11"/>
    </row>
    <row r="8537" spans="6:6" hidden="1" x14ac:dyDescent="0.2">
      <c r="F8537" s="11"/>
    </row>
    <row r="8538" spans="6:6" hidden="1" x14ac:dyDescent="0.2">
      <c r="F8538" s="11"/>
    </row>
    <row r="8539" spans="6:6" hidden="1" x14ac:dyDescent="0.2">
      <c r="F8539" s="11"/>
    </row>
    <row r="8540" spans="6:6" hidden="1" x14ac:dyDescent="0.2">
      <c r="F8540" s="11"/>
    </row>
    <row r="8541" spans="6:6" hidden="1" x14ac:dyDescent="0.2">
      <c r="F8541" s="11"/>
    </row>
    <row r="8542" spans="6:6" hidden="1" x14ac:dyDescent="0.2">
      <c r="F8542" s="11"/>
    </row>
    <row r="8543" spans="6:6" hidden="1" x14ac:dyDescent="0.2">
      <c r="F8543" s="11"/>
    </row>
    <row r="8544" spans="6:6" hidden="1" x14ac:dyDescent="0.2">
      <c r="F8544" s="11"/>
    </row>
    <row r="8545" spans="6:6" hidden="1" x14ac:dyDescent="0.2">
      <c r="F8545" s="11"/>
    </row>
    <row r="8546" spans="6:6" hidden="1" x14ac:dyDescent="0.2">
      <c r="F8546" s="11"/>
    </row>
    <row r="8547" spans="6:6" hidden="1" x14ac:dyDescent="0.2">
      <c r="F8547" s="11"/>
    </row>
    <row r="8548" spans="6:6" hidden="1" x14ac:dyDescent="0.2">
      <c r="F8548" s="11"/>
    </row>
    <row r="8549" spans="6:6" hidden="1" x14ac:dyDescent="0.2">
      <c r="F8549" s="11"/>
    </row>
    <row r="8550" spans="6:6" hidden="1" x14ac:dyDescent="0.2">
      <c r="F8550" s="11"/>
    </row>
    <row r="8551" spans="6:6" hidden="1" x14ac:dyDescent="0.2">
      <c r="F8551" s="11"/>
    </row>
    <row r="8552" spans="6:6" hidden="1" x14ac:dyDescent="0.2">
      <c r="F8552" s="11"/>
    </row>
    <row r="8553" spans="6:6" hidden="1" x14ac:dyDescent="0.2">
      <c r="F8553" s="11"/>
    </row>
    <row r="8554" spans="6:6" hidden="1" x14ac:dyDescent="0.2">
      <c r="F8554" s="11"/>
    </row>
    <row r="8555" spans="6:6" hidden="1" x14ac:dyDescent="0.2">
      <c r="F8555" s="11"/>
    </row>
    <row r="8556" spans="6:6" hidden="1" x14ac:dyDescent="0.2">
      <c r="F8556" s="11"/>
    </row>
    <row r="8557" spans="6:6" hidden="1" x14ac:dyDescent="0.2">
      <c r="F8557" s="11"/>
    </row>
    <row r="8558" spans="6:6" hidden="1" x14ac:dyDescent="0.2">
      <c r="F8558" s="11"/>
    </row>
    <row r="8559" spans="6:6" hidden="1" x14ac:dyDescent="0.2">
      <c r="F8559" s="11"/>
    </row>
    <row r="8560" spans="6:6" hidden="1" x14ac:dyDescent="0.2">
      <c r="F8560" s="11"/>
    </row>
    <row r="8561" spans="6:6" hidden="1" x14ac:dyDescent="0.2">
      <c r="F8561" s="11"/>
    </row>
    <row r="8562" spans="6:6" hidden="1" x14ac:dyDescent="0.2">
      <c r="F8562" s="11"/>
    </row>
    <row r="8563" spans="6:6" hidden="1" x14ac:dyDescent="0.2">
      <c r="F8563" s="11"/>
    </row>
    <row r="8564" spans="6:6" hidden="1" x14ac:dyDescent="0.2">
      <c r="F8564" s="11"/>
    </row>
    <row r="8565" spans="6:6" hidden="1" x14ac:dyDescent="0.2">
      <c r="F8565" s="11"/>
    </row>
    <row r="8566" spans="6:6" hidden="1" x14ac:dyDescent="0.2">
      <c r="F8566" s="11"/>
    </row>
    <row r="8567" spans="6:6" hidden="1" x14ac:dyDescent="0.2">
      <c r="F8567" s="11"/>
    </row>
    <row r="8568" spans="6:6" hidden="1" x14ac:dyDescent="0.2">
      <c r="F8568" s="11"/>
    </row>
    <row r="8569" spans="6:6" hidden="1" x14ac:dyDescent="0.2">
      <c r="F8569" s="11"/>
    </row>
    <row r="8570" spans="6:6" hidden="1" x14ac:dyDescent="0.2">
      <c r="F8570" s="11"/>
    </row>
    <row r="8571" spans="6:6" hidden="1" x14ac:dyDescent="0.2">
      <c r="F8571" s="11"/>
    </row>
    <row r="8572" spans="6:6" hidden="1" x14ac:dyDescent="0.2">
      <c r="F8572" s="11"/>
    </row>
    <row r="8573" spans="6:6" hidden="1" x14ac:dyDescent="0.2">
      <c r="F8573" s="11"/>
    </row>
    <row r="8574" spans="6:6" hidden="1" x14ac:dyDescent="0.2">
      <c r="F8574" s="11"/>
    </row>
    <row r="8575" spans="6:6" hidden="1" x14ac:dyDescent="0.2">
      <c r="F8575" s="11"/>
    </row>
    <row r="8576" spans="6:6" hidden="1" x14ac:dyDescent="0.2">
      <c r="F8576" s="11"/>
    </row>
    <row r="8577" spans="6:6" hidden="1" x14ac:dyDescent="0.2">
      <c r="F8577" s="11"/>
    </row>
    <row r="8578" spans="6:6" hidden="1" x14ac:dyDescent="0.2">
      <c r="F8578" s="11"/>
    </row>
    <row r="8579" spans="6:6" hidden="1" x14ac:dyDescent="0.2">
      <c r="F8579" s="11"/>
    </row>
    <row r="8580" spans="6:6" hidden="1" x14ac:dyDescent="0.2">
      <c r="F8580" s="11"/>
    </row>
    <row r="8581" spans="6:6" hidden="1" x14ac:dyDescent="0.2">
      <c r="F8581" s="11"/>
    </row>
    <row r="8582" spans="6:6" hidden="1" x14ac:dyDescent="0.2">
      <c r="F8582" s="11"/>
    </row>
    <row r="8583" spans="6:6" hidden="1" x14ac:dyDescent="0.2">
      <c r="F8583" s="11"/>
    </row>
    <row r="8584" spans="6:6" hidden="1" x14ac:dyDescent="0.2">
      <c r="F8584" s="11"/>
    </row>
    <row r="8585" spans="6:6" hidden="1" x14ac:dyDescent="0.2">
      <c r="F8585" s="11"/>
    </row>
    <row r="8586" spans="6:6" hidden="1" x14ac:dyDescent="0.2">
      <c r="F8586" s="11"/>
    </row>
    <row r="8587" spans="6:6" hidden="1" x14ac:dyDescent="0.2">
      <c r="F8587" s="11"/>
    </row>
    <row r="8588" spans="6:6" hidden="1" x14ac:dyDescent="0.2">
      <c r="F8588" s="11"/>
    </row>
    <row r="8589" spans="6:6" hidden="1" x14ac:dyDescent="0.2">
      <c r="F8589" s="11"/>
    </row>
    <row r="8590" spans="6:6" hidden="1" x14ac:dyDescent="0.2">
      <c r="F8590" s="11"/>
    </row>
    <row r="8591" spans="6:6" hidden="1" x14ac:dyDescent="0.2">
      <c r="F8591" s="11"/>
    </row>
    <row r="8592" spans="6:6" hidden="1" x14ac:dyDescent="0.2">
      <c r="F8592" s="11"/>
    </row>
    <row r="8593" spans="6:6" hidden="1" x14ac:dyDescent="0.2">
      <c r="F8593" s="11"/>
    </row>
    <row r="8594" spans="6:6" hidden="1" x14ac:dyDescent="0.2">
      <c r="F8594" s="11"/>
    </row>
    <row r="8595" spans="6:6" hidden="1" x14ac:dyDescent="0.2">
      <c r="F8595" s="11"/>
    </row>
    <row r="8596" spans="6:6" hidden="1" x14ac:dyDescent="0.2">
      <c r="F8596" s="11"/>
    </row>
    <row r="8597" spans="6:6" hidden="1" x14ac:dyDescent="0.2">
      <c r="F8597" s="11"/>
    </row>
    <row r="8598" spans="6:6" hidden="1" x14ac:dyDescent="0.2">
      <c r="F8598" s="11"/>
    </row>
    <row r="8599" spans="6:6" hidden="1" x14ac:dyDescent="0.2">
      <c r="F8599" s="11"/>
    </row>
    <row r="8600" spans="6:6" hidden="1" x14ac:dyDescent="0.2">
      <c r="F8600" s="11"/>
    </row>
    <row r="8601" spans="6:6" hidden="1" x14ac:dyDescent="0.2">
      <c r="F8601" s="11"/>
    </row>
    <row r="8602" spans="6:6" hidden="1" x14ac:dyDescent="0.2">
      <c r="F8602" s="11"/>
    </row>
    <row r="8603" spans="6:6" hidden="1" x14ac:dyDescent="0.2">
      <c r="F8603" s="11"/>
    </row>
    <row r="8604" spans="6:6" hidden="1" x14ac:dyDescent="0.2">
      <c r="F8604" s="11"/>
    </row>
    <row r="8605" spans="6:6" hidden="1" x14ac:dyDescent="0.2">
      <c r="F8605" s="11"/>
    </row>
    <row r="8606" spans="6:6" hidden="1" x14ac:dyDescent="0.2">
      <c r="F8606" s="11"/>
    </row>
    <row r="8607" spans="6:6" hidden="1" x14ac:dyDescent="0.2">
      <c r="F8607" s="11"/>
    </row>
    <row r="8608" spans="6:6" hidden="1" x14ac:dyDescent="0.2">
      <c r="F8608" s="11"/>
    </row>
    <row r="8609" spans="6:6" hidden="1" x14ac:dyDescent="0.2">
      <c r="F8609" s="11"/>
    </row>
    <row r="8610" spans="6:6" hidden="1" x14ac:dyDescent="0.2">
      <c r="F8610" s="11"/>
    </row>
    <row r="8611" spans="6:6" hidden="1" x14ac:dyDescent="0.2">
      <c r="F8611" s="11"/>
    </row>
    <row r="8612" spans="6:6" hidden="1" x14ac:dyDescent="0.2">
      <c r="F8612" s="11"/>
    </row>
    <row r="8613" spans="6:6" hidden="1" x14ac:dyDescent="0.2">
      <c r="F8613" s="11"/>
    </row>
    <row r="8614" spans="6:6" hidden="1" x14ac:dyDescent="0.2">
      <c r="F8614" s="11"/>
    </row>
    <row r="8615" spans="6:6" hidden="1" x14ac:dyDescent="0.2">
      <c r="F8615" s="11"/>
    </row>
    <row r="8616" spans="6:6" hidden="1" x14ac:dyDescent="0.2">
      <c r="F8616" s="11"/>
    </row>
    <row r="8617" spans="6:6" hidden="1" x14ac:dyDescent="0.2">
      <c r="F8617" s="11"/>
    </row>
    <row r="8618" spans="6:6" hidden="1" x14ac:dyDescent="0.2">
      <c r="F8618" s="11"/>
    </row>
    <row r="8619" spans="6:6" hidden="1" x14ac:dyDescent="0.2">
      <c r="F8619" s="11"/>
    </row>
    <row r="8620" spans="6:6" hidden="1" x14ac:dyDescent="0.2">
      <c r="F8620" s="11"/>
    </row>
    <row r="8621" spans="6:6" hidden="1" x14ac:dyDescent="0.2">
      <c r="F8621" s="11"/>
    </row>
    <row r="8622" spans="6:6" hidden="1" x14ac:dyDescent="0.2">
      <c r="F8622" s="11"/>
    </row>
    <row r="8623" spans="6:6" hidden="1" x14ac:dyDescent="0.2">
      <c r="F8623" s="11"/>
    </row>
    <row r="8624" spans="6:6" hidden="1" x14ac:dyDescent="0.2">
      <c r="F8624" s="11"/>
    </row>
    <row r="8625" spans="6:6" hidden="1" x14ac:dyDescent="0.2">
      <c r="F8625" s="11"/>
    </row>
    <row r="8626" spans="6:6" hidden="1" x14ac:dyDescent="0.2">
      <c r="F8626" s="11"/>
    </row>
    <row r="8627" spans="6:6" hidden="1" x14ac:dyDescent="0.2">
      <c r="F8627" s="11"/>
    </row>
    <row r="8628" spans="6:6" hidden="1" x14ac:dyDescent="0.2">
      <c r="F8628" s="11"/>
    </row>
    <row r="8629" spans="6:6" hidden="1" x14ac:dyDescent="0.2">
      <c r="F8629" s="11"/>
    </row>
    <row r="8630" spans="6:6" hidden="1" x14ac:dyDescent="0.2">
      <c r="F8630" s="11"/>
    </row>
    <row r="8631" spans="6:6" hidden="1" x14ac:dyDescent="0.2">
      <c r="F8631" s="11"/>
    </row>
    <row r="8632" spans="6:6" hidden="1" x14ac:dyDescent="0.2">
      <c r="F8632" s="11"/>
    </row>
    <row r="8633" spans="6:6" hidden="1" x14ac:dyDescent="0.2">
      <c r="F8633" s="11"/>
    </row>
    <row r="8634" spans="6:6" hidden="1" x14ac:dyDescent="0.2">
      <c r="F8634" s="11"/>
    </row>
    <row r="8635" spans="6:6" hidden="1" x14ac:dyDescent="0.2">
      <c r="F8635" s="11"/>
    </row>
    <row r="8636" spans="6:6" hidden="1" x14ac:dyDescent="0.2">
      <c r="F8636" s="11"/>
    </row>
    <row r="8637" spans="6:6" hidden="1" x14ac:dyDescent="0.2">
      <c r="F8637" s="11"/>
    </row>
    <row r="8638" spans="6:6" hidden="1" x14ac:dyDescent="0.2">
      <c r="F8638" s="11"/>
    </row>
    <row r="8639" spans="6:6" hidden="1" x14ac:dyDescent="0.2">
      <c r="F8639" s="11"/>
    </row>
    <row r="8640" spans="6:6" hidden="1" x14ac:dyDescent="0.2">
      <c r="F8640" s="11"/>
    </row>
    <row r="8641" spans="6:6" hidden="1" x14ac:dyDescent="0.2">
      <c r="F8641" s="11"/>
    </row>
    <row r="8642" spans="6:6" hidden="1" x14ac:dyDescent="0.2">
      <c r="F8642" s="11"/>
    </row>
    <row r="8643" spans="6:6" hidden="1" x14ac:dyDescent="0.2">
      <c r="F8643" s="11"/>
    </row>
    <row r="8644" spans="6:6" hidden="1" x14ac:dyDescent="0.2">
      <c r="F8644" s="11"/>
    </row>
    <row r="8645" spans="6:6" hidden="1" x14ac:dyDescent="0.2">
      <c r="F8645" s="11"/>
    </row>
    <row r="8646" spans="6:6" hidden="1" x14ac:dyDescent="0.2">
      <c r="F8646" s="11"/>
    </row>
    <row r="8647" spans="6:6" hidden="1" x14ac:dyDescent="0.2">
      <c r="F8647" s="11"/>
    </row>
    <row r="8648" spans="6:6" hidden="1" x14ac:dyDescent="0.2">
      <c r="F8648" s="11"/>
    </row>
    <row r="8649" spans="6:6" hidden="1" x14ac:dyDescent="0.2">
      <c r="F8649" s="11"/>
    </row>
    <row r="8650" spans="6:6" hidden="1" x14ac:dyDescent="0.2">
      <c r="F8650" s="11"/>
    </row>
    <row r="8651" spans="6:6" hidden="1" x14ac:dyDescent="0.2">
      <c r="F8651" s="11"/>
    </row>
    <row r="8652" spans="6:6" hidden="1" x14ac:dyDescent="0.2">
      <c r="F8652" s="11"/>
    </row>
    <row r="8653" spans="6:6" hidden="1" x14ac:dyDescent="0.2">
      <c r="F8653" s="11"/>
    </row>
    <row r="8654" spans="6:6" hidden="1" x14ac:dyDescent="0.2">
      <c r="F8654" s="11"/>
    </row>
    <row r="8655" spans="6:6" hidden="1" x14ac:dyDescent="0.2">
      <c r="F8655" s="11"/>
    </row>
    <row r="8656" spans="6:6" hidden="1" x14ac:dyDescent="0.2">
      <c r="F8656" s="11"/>
    </row>
    <row r="8657" spans="6:6" hidden="1" x14ac:dyDescent="0.2">
      <c r="F8657" s="11"/>
    </row>
    <row r="8658" spans="6:6" hidden="1" x14ac:dyDescent="0.2">
      <c r="F8658" s="11"/>
    </row>
    <row r="8659" spans="6:6" hidden="1" x14ac:dyDescent="0.2">
      <c r="F8659" s="11"/>
    </row>
    <row r="8660" spans="6:6" hidden="1" x14ac:dyDescent="0.2">
      <c r="F8660" s="11"/>
    </row>
    <row r="8661" spans="6:6" hidden="1" x14ac:dyDescent="0.2">
      <c r="F8661" s="11"/>
    </row>
    <row r="8662" spans="6:6" hidden="1" x14ac:dyDescent="0.2">
      <c r="F8662" s="11"/>
    </row>
    <row r="8663" spans="6:6" hidden="1" x14ac:dyDescent="0.2">
      <c r="F8663" s="11"/>
    </row>
    <row r="8664" spans="6:6" hidden="1" x14ac:dyDescent="0.2">
      <c r="F8664" s="11"/>
    </row>
    <row r="8665" spans="6:6" hidden="1" x14ac:dyDescent="0.2">
      <c r="F8665" s="11"/>
    </row>
    <row r="8666" spans="6:6" hidden="1" x14ac:dyDescent="0.2">
      <c r="F8666" s="11"/>
    </row>
    <row r="8667" spans="6:6" hidden="1" x14ac:dyDescent="0.2">
      <c r="F8667" s="11"/>
    </row>
    <row r="8668" spans="6:6" hidden="1" x14ac:dyDescent="0.2">
      <c r="F8668" s="11"/>
    </row>
    <row r="8669" spans="6:6" hidden="1" x14ac:dyDescent="0.2">
      <c r="F8669" s="11"/>
    </row>
    <row r="8670" spans="6:6" hidden="1" x14ac:dyDescent="0.2">
      <c r="F8670" s="11"/>
    </row>
    <row r="8671" spans="6:6" hidden="1" x14ac:dyDescent="0.2">
      <c r="F8671" s="11"/>
    </row>
    <row r="8672" spans="6:6" hidden="1" x14ac:dyDescent="0.2">
      <c r="F8672" s="11"/>
    </row>
    <row r="8673" spans="6:6" hidden="1" x14ac:dyDescent="0.2">
      <c r="F8673" s="11"/>
    </row>
    <row r="8674" spans="6:6" hidden="1" x14ac:dyDescent="0.2">
      <c r="F8674" s="11"/>
    </row>
    <row r="8675" spans="6:6" hidden="1" x14ac:dyDescent="0.2">
      <c r="F8675" s="11"/>
    </row>
    <row r="8676" spans="6:6" hidden="1" x14ac:dyDescent="0.2">
      <c r="F8676" s="11"/>
    </row>
    <row r="8677" spans="6:6" hidden="1" x14ac:dyDescent="0.2">
      <c r="F8677" s="11"/>
    </row>
    <row r="8678" spans="6:6" hidden="1" x14ac:dyDescent="0.2">
      <c r="F8678" s="11"/>
    </row>
    <row r="8679" spans="6:6" hidden="1" x14ac:dyDescent="0.2">
      <c r="F8679" s="11"/>
    </row>
    <row r="8680" spans="6:6" hidden="1" x14ac:dyDescent="0.2">
      <c r="F8680" s="11"/>
    </row>
    <row r="8681" spans="6:6" hidden="1" x14ac:dyDescent="0.2">
      <c r="F8681" s="11"/>
    </row>
    <row r="8682" spans="6:6" hidden="1" x14ac:dyDescent="0.2">
      <c r="F8682" s="11"/>
    </row>
    <row r="8683" spans="6:6" hidden="1" x14ac:dyDescent="0.2">
      <c r="F8683" s="11"/>
    </row>
    <row r="8684" spans="6:6" hidden="1" x14ac:dyDescent="0.2">
      <c r="F8684" s="11"/>
    </row>
    <row r="8685" spans="6:6" hidden="1" x14ac:dyDescent="0.2">
      <c r="F8685" s="11"/>
    </row>
    <row r="8686" spans="6:6" hidden="1" x14ac:dyDescent="0.2">
      <c r="F8686" s="11"/>
    </row>
    <row r="8687" spans="6:6" hidden="1" x14ac:dyDescent="0.2">
      <c r="F8687" s="11"/>
    </row>
    <row r="8688" spans="6:6" hidden="1" x14ac:dyDescent="0.2">
      <c r="F8688" s="11"/>
    </row>
    <row r="8689" spans="6:6" hidden="1" x14ac:dyDescent="0.2">
      <c r="F8689" s="11"/>
    </row>
    <row r="8690" spans="6:6" hidden="1" x14ac:dyDescent="0.2">
      <c r="F8690" s="11"/>
    </row>
    <row r="8691" spans="6:6" hidden="1" x14ac:dyDescent="0.2">
      <c r="F8691" s="11"/>
    </row>
    <row r="8692" spans="6:6" hidden="1" x14ac:dyDescent="0.2">
      <c r="F8692" s="11"/>
    </row>
    <row r="8693" spans="6:6" hidden="1" x14ac:dyDescent="0.2">
      <c r="F8693" s="11"/>
    </row>
    <row r="8694" spans="6:6" hidden="1" x14ac:dyDescent="0.2">
      <c r="F8694" s="11"/>
    </row>
    <row r="8695" spans="6:6" hidden="1" x14ac:dyDescent="0.2">
      <c r="F8695" s="11"/>
    </row>
    <row r="8696" spans="6:6" hidden="1" x14ac:dyDescent="0.2">
      <c r="F8696" s="11"/>
    </row>
    <row r="8697" spans="6:6" hidden="1" x14ac:dyDescent="0.2">
      <c r="F8697" s="11"/>
    </row>
    <row r="8698" spans="6:6" hidden="1" x14ac:dyDescent="0.2">
      <c r="F8698" s="11"/>
    </row>
    <row r="8699" spans="6:6" hidden="1" x14ac:dyDescent="0.2">
      <c r="F8699" s="11"/>
    </row>
    <row r="8700" spans="6:6" hidden="1" x14ac:dyDescent="0.2">
      <c r="F8700" s="11"/>
    </row>
    <row r="8701" spans="6:6" hidden="1" x14ac:dyDescent="0.2">
      <c r="F8701" s="11"/>
    </row>
    <row r="8702" spans="6:6" hidden="1" x14ac:dyDescent="0.2">
      <c r="F8702" s="11"/>
    </row>
    <row r="8703" spans="6:6" hidden="1" x14ac:dyDescent="0.2">
      <c r="F8703" s="11"/>
    </row>
    <row r="8704" spans="6:6" hidden="1" x14ac:dyDescent="0.2">
      <c r="F8704" s="11"/>
    </row>
    <row r="8705" spans="6:6" hidden="1" x14ac:dyDescent="0.2">
      <c r="F8705" s="11"/>
    </row>
    <row r="8706" spans="6:6" hidden="1" x14ac:dyDescent="0.2">
      <c r="F8706" s="11"/>
    </row>
    <row r="8707" spans="6:6" hidden="1" x14ac:dyDescent="0.2">
      <c r="F8707" s="11"/>
    </row>
    <row r="8708" spans="6:6" hidden="1" x14ac:dyDescent="0.2">
      <c r="F8708" s="11"/>
    </row>
    <row r="8709" spans="6:6" hidden="1" x14ac:dyDescent="0.2">
      <c r="F8709" s="11"/>
    </row>
    <row r="8710" spans="6:6" hidden="1" x14ac:dyDescent="0.2">
      <c r="F8710" s="11"/>
    </row>
    <row r="8711" spans="6:6" hidden="1" x14ac:dyDescent="0.2">
      <c r="F8711" s="11"/>
    </row>
    <row r="8712" spans="6:6" hidden="1" x14ac:dyDescent="0.2">
      <c r="F8712" s="11"/>
    </row>
    <row r="8713" spans="6:6" hidden="1" x14ac:dyDescent="0.2">
      <c r="F8713" s="11"/>
    </row>
    <row r="8714" spans="6:6" hidden="1" x14ac:dyDescent="0.2">
      <c r="F8714" s="11"/>
    </row>
    <row r="8715" spans="6:6" hidden="1" x14ac:dyDescent="0.2">
      <c r="F8715" s="11"/>
    </row>
    <row r="8716" spans="6:6" hidden="1" x14ac:dyDescent="0.2">
      <c r="F8716" s="11"/>
    </row>
    <row r="8717" spans="6:6" hidden="1" x14ac:dyDescent="0.2">
      <c r="F8717" s="11"/>
    </row>
    <row r="8718" spans="6:6" hidden="1" x14ac:dyDescent="0.2">
      <c r="F8718" s="11"/>
    </row>
    <row r="8719" spans="6:6" hidden="1" x14ac:dyDescent="0.2">
      <c r="F8719" s="11"/>
    </row>
    <row r="8720" spans="6:6" hidden="1" x14ac:dyDescent="0.2">
      <c r="F8720" s="11"/>
    </row>
    <row r="8721" spans="6:6" hidden="1" x14ac:dyDescent="0.2">
      <c r="F8721" s="11"/>
    </row>
    <row r="8722" spans="6:6" hidden="1" x14ac:dyDescent="0.2">
      <c r="F8722" s="11"/>
    </row>
    <row r="8723" spans="6:6" hidden="1" x14ac:dyDescent="0.2">
      <c r="F8723" s="11"/>
    </row>
    <row r="8724" spans="6:6" hidden="1" x14ac:dyDescent="0.2">
      <c r="F8724" s="11"/>
    </row>
    <row r="8725" spans="6:6" hidden="1" x14ac:dyDescent="0.2">
      <c r="F8725" s="11"/>
    </row>
    <row r="8726" spans="6:6" hidden="1" x14ac:dyDescent="0.2">
      <c r="F8726" s="11"/>
    </row>
    <row r="8727" spans="6:6" hidden="1" x14ac:dyDescent="0.2">
      <c r="F8727" s="11"/>
    </row>
    <row r="8728" spans="6:6" hidden="1" x14ac:dyDescent="0.2">
      <c r="F8728" s="11"/>
    </row>
    <row r="8729" spans="6:6" hidden="1" x14ac:dyDescent="0.2">
      <c r="F8729" s="11"/>
    </row>
    <row r="8730" spans="6:6" hidden="1" x14ac:dyDescent="0.2">
      <c r="F8730" s="11"/>
    </row>
    <row r="8731" spans="6:6" hidden="1" x14ac:dyDescent="0.2">
      <c r="F8731" s="11"/>
    </row>
    <row r="8732" spans="6:6" hidden="1" x14ac:dyDescent="0.2">
      <c r="F8732" s="11"/>
    </row>
    <row r="8733" spans="6:6" hidden="1" x14ac:dyDescent="0.2">
      <c r="F8733" s="11"/>
    </row>
    <row r="8734" spans="6:6" hidden="1" x14ac:dyDescent="0.2">
      <c r="F8734" s="11"/>
    </row>
    <row r="8735" spans="6:6" hidden="1" x14ac:dyDescent="0.2">
      <c r="F8735" s="11"/>
    </row>
    <row r="8736" spans="6:6" hidden="1" x14ac:dyDescent="0.2">
      <c r="F8736" s="11"/>
    </row>
    <row r="8737" spans="6:6" hidden="1" x14ac:dyDescent="0.2">
      <c r="F8737" s="11"/>
    </row>
    <row r="8738" spans="6:6" hidden="1" x14ac:dyDescent="0.2">
      <c r="F8738" s="11"/>
    </row>
    <row r="8739" spans="6:6" hidden="1" x14ac:dyDescent="0.2">
      <c r="F8739" s="11"/>
    </row>
    <row r="8740" spans="6:6" hidden="1" x14ac:dyDescent="0.2">
      <c r="F8740" s="11"/>
    </row>
    <row r="8741" spans="6:6" hidden="1" x14ac:dyDescent="0.2">
      <c r="F8741" s="11"/>
    </row>
    <row r="8742" spans="6:6" hidden="1" x14ac:dyDescent="0.2">
      <c r="F8742" s="11"/>
    </row>
    <row r="8743" spans="6:6" hidden="1" x14ac:dyDescent="0.2">
      <c r="F8743" s="11"/>
    </row>
    <row r="8744" spans="6:6" hidden="1" x14ac:dyDescent="0.2">
      <c r="F8744" s="11"/>
    </row>
    <row r="8745" spans="6:6" hidden="1" x14ac:dyDescent="0.2">
      <c r="F8745" s="11"/>
    </row>
    <row r="8746" spans="6:6" hidden="1" x14ac:dyDescent="0.2">
      <c r="F8746" s="11"/>
    </row>
    <row r="8747" spans="6:6" hidden="1" x14ac:dyDescent="0.2">
      <c r="F8747" s="11"/>
    </row>
    <row r="8748" spans="6:6" hidden="1" x14ac:dyDescent="0.2">
      <c r="F8748" s="11"/>
    </row>
    <row r="8749" spans="6:6" hidden="1" x14ac:dyDescent="0.2">
      <c r="F8749" s="11"/>
    </row>
    <row r="8750" spans="6:6" hidden="1" x14ac:dyDescent="0.2">
      <c r="F8750" s="11"/>
    </row>
    <row r="8751" spans="6:6" hidden="1" x14ac:dyDescent="0.2">
      <c r="F8751" s="11"/>
    </row>
    <row r="8752" spans="6:6" hidden="1" x14ac:dyDescent="0.2">
      <c r="F8752" s="11"/>
    </row>
    <row r="8753" spans="6:6" hidden="1" x14ac:dyDescent="0.2">
      <c r="F8753" s="11"/>
    </row>
    <row r="8754" spans="6:6" hidden="1" x14ac:dyDescent="0.2">
      <c r="F8754" s="11"/>
    </row>
    <row r="8755" spans="6:6" hidden="1" x14ac:dyDescent="0.2">
      <c r="F8755" s="11"/>
    </row>
    <row r="8756" spans="6:6" hidden="1" x14ac:dyDescent="0.2">
      <c r="F8756" s="11"/>
    </row>
    <row r="8757" spans="6:6" hidden="1" x14ac:dyDescent="0.2">
      <c r="F8757" s="11"/>
    </row>
    <row r="8758" spans="6:6" hidden="1" x14ac:dyDescent="0.2">
      <c r="F8758" s="11"/>
    </row>
    <row r="8759" spans="6:6" hidden="1" x14ac:dyDescent="0.2">
      <c r="F8759" s="11"/>
    </row>
    <row r="8760" spans="6:6" hidden="1" x14ac:dyDescent="0.2">
      <c r="F8760" s="11"/>
    </row>
    <row r="8761" spans="6:6" hidden="1" x14ac:dyDescent="0.2">
      <c r="F8761" s="11"/>
    </row>
    <row r="8762" spans="6:6" hidden="1" x14ac:dyDescent="0.2">
      <c r="F8762" s="11"/>
    </row>
    <row r="8763" spans="6:6" hidden="1" x14ac:dyDescent="0.2">
      <c r="F8763" s="11"/>
    </row>
    <row r="8764" spans="6:6" hidden="1" x14ac:dyDescent="0.2">
      <c r="F8764" s="11"/>
    </row>
    <row r="8765" spans="6:6" hidden="1" x14ac:dyDescent="0.2">
      <c r="F8765" s="11"/>
    </row>
    <row r="8766" spans="6:6" hidden="1" x14ac:dyDescent="0.2">
      <c r="F8766" s="11"/>
    </row>
    <row r="8767" spans="6:6" hidden="1" x14ac:dyDescent="0.2">
      <c r="F8767" s="11"/>
    </row>
    <row r="8768" spans="6:6" hidden="1" x14ac:dyDescent="0.2">
      <c r="F8768" s="11"/>
    </row>
    <row r="8769" spans="6:6" hidden="1" x14ac:dyDescent="0.2">
      <c r="F8769" s="11"/>
    </row>
    <row r="8770" spans="6:6" hidden="1" x14ac:dyDescent="0.2">
      <c r="F8770" s="11"/>
    </row>
    <row r="8771" spans="6:6" hidden="1" x14ac:dyDescent="0.2">
      <c r="F8771" s="11"/>
    </row>
    <row r="8772" spans="6:6" hidden="1" x14ac:dyDescent="0.2">
      <c r="F8772" s="11"/>
    </row>
    <row r="8773" spans="6:6" hidden="1" x14ac:dyDescent="0.2">
      <c r="F8773" s="11"/>
    </row>
    <row r="8774" spans="6:6" hidden="1" x14ac:dyDescent="0.2">
      <c r="F8774" s="11"/>
    </row>
    <row r="8775" spans="6:6" hidden="1" x14ac:dyDescent="0.2">
      <c r="F8775" s="11"/>
    </row>
    <row r="8776" spans="6:6" hidden="1" x14ac:dyDescent="0.2">
      <c r="F8776" s="11"/>
    </row>
    <row r="8777" spans="6:6" hidden="1" x14ac:dyDescent="0.2">
      <c r="F8777" s="11"/>
    </row>
    <row r="8778" spans="6:6" hidden="1" x14ac:dyDescent="0.2">
      <c r="F8778" s="11"/>
    </row>
    <row r="8779" spans="6:6" hidden="1" x14ac:dyDescent="0.2">
      <c r="F8779" s="11"/>
    </row>
    <row r="8780" spans="6:6" hidden="1" x14ac:dyDescent="0.2">
      <c r="F8780" s="11"/>
    </row>
    <row r="8781" spans="6:6" hidden="1" x14ac:dyDescent="0.2">
      <c r="F8781" s="11"/>
    </row>
    <row r="8782" spans="6:6" hidden="1" x14ac:dyDescent="0.2">
      <c r="F8782" s="11"/>
    </row>
    <row r="8783" spans="6:6" hidden="1" x14ac:dyDescent="0.2">
      <c r="F8783" s="11"/>
    </row>
    <row r="8784" spans="6:6" hidden="1" x14ac:dyDescent="0.2">
      <c r="F8784" s="11"/>
    </row>
    <row r="8785" spans="6:6" hidden="1" x14ac:dyDescent="0.2">
      <c r="F8785" s="11"/>
    </row>
    <row r="8786" spans="6:6" hidden="1" x14ac:dyDescent="0.2">
      <c r="F8786" s="11"/>
    </row>
    <row r="8787" spans="6:6" hidden="1" x14ac:dyDescent="0.2">
      <c r="F8787" s="11"/>
    </row>
    <row r="8788" spans="6:6" hidden="1" x14ac:dyDescent="0.2">
      <c r="F8788" s="11"/>
    </row>
    <row r="8789" spans="6:6" hidden="1" x14ac:dyDescent="0.2">
      <c r="F8789" s="11"/>
    </row>
    <row r="8790" spans="6:6" hidden="1" x14ac:dyDescent="0.2">
      <c r="F8790" s="11"/>
    </row>
    <row r="8791" spans="6:6" hidden="1" x14ac:dyDescent="0.2">
      <c r="F8791" s="11"/>
    </row>
    <row r="8792" spans="6:6" hidden="1" x14ac:dyDescent="0.2">
      <c r="F8792" s="11"/>
    </row>
    <row r="8793" spans="6:6" hidden="1" x14ac:dyDescent="0.2">
      <c r="F8793" s="11"/>
    </row>
    <row r="8794" spans="6:6" hidden="1" x14ac:dyDescent="0.2">
      <c r="F8794" s="11"/>
    </row>
    <row r="8795" spans="6:6" hidden="1" x14ac:dyDescent="0.2">
      <c r="F8795" s="11"/>
    </row>
    <row r="8796" spans="6:6" hidden="1" x14ac:dyDescent="0.2">
      <c r="F8796" s="11"/>
    </row>
    <row r="8797" spans="6:6" hidden="1" x14ac:dyDescent="0.2">
      <c r="F8797" s="11"/>
    </row>
    <row r="8798" spans="6:6" hidden="1" x14ac:dyDescent="0.2">
      <c r="F8798" s="11"/>
    </row>
    <row r="8799" spans="6:6" hidden="1" x14ac:dyDescent="0.2">
      <c r="F8799" s="11"/>
    </row>
    <row r="8800" spans="6:6" hidden="1" x14ac:dyDescent="0.2">
      <c r="F8800" s="11"/>
    </row>
    <row r="8801" spans="6:6" hidden="1" x14ac:dyDescent="0.2">
      <c r="F8801" s="11"/>
    </row>
    <row r="8802" spans="6:6" hidden="1" x14ac:dyDescent="0.2">
      <c r="F8802" s="11"/>
    </row>
    <row r="8803" spans="6:6" hidden="1" x14ac:dyDescent="0.2">
      <c r="F8803" s="11"/>
    </row>
    <row r="8804" spans="6:6" hidden="1" x14ac:dyDescent="0.2">
      <c r="F8804" s="11"/>
    </row>
    <row r="8805" spans="6:6" hidden="1" x14ac:dyDescent="0.2">
      <c r="F8805" s="11"/>
    </row>
    <row r="8806" spans="6:6" hidden="1" x14ac:dyDescent="0.2">
      <c r="F8806" s="11"/>
    </row>
    <row r="8807" spans="6:6" hidden="1" x14ac:dyDescent="0.2">
      <c r="F8807" s="11"/>
    </row>
    <row r="8808" spans="6:6" hidden="1" x14ac:dyDescent="0.2">
      <c r="F8808" s="11"/>
    </row>
    <row r="8809" spans="6:6" hidden="1" x14ac:dyDescent="0.2">
      <c r="F8809" s="11"/>
    </row>
    <row r="8810" spans="6:6" hidden="1" x14ac:dyDescent="0.2">
      <c r="F8810" s="11"/>
    </row>
    <row r="8811" spans="6:6" hidden="1" x14ac:dyDescent="0.2">
      <c r="F8811" s="11"/>
    </row>
    <row r="8812" spans="6:6" hidden="1" x14ac:dyDescent="0.2">
      <c r="F8812" s="11"/>
    </row>
    <row r="8813" spans="6:6" hidden="1" x14ac:dyDescent="0.2">
      <c r="F8813" s="11"/>
    </row>
    <row r="8814" spans="6:6" hidden="1" x14ac:dyDescent="0.2">
      <c r="F8814" s="11"/>
    </row>
    <row r="8815" spans="6:6" hidden="1" x14ac:dyDescent="0.2">
      <c r="F8815" s="11"/>
    </row>
    <row r="8816" spans="6:6" hidden="1" x14ac:dyDescent="0.2">
      <c r="F8816" s="11"/>
    </row>
    <row r="8817" spans="6:6" hidden="1" x14ac:dyDescent="0.2">
      <c r="F8817" s="11"/>
    </row>
    <row r="8818" spans="6:6" hidden="1" x14ac:dyDescent="0.2">
      <c r="F8818" s="11"/>
    </row>
    <row r="8819" spans="6:6" hidden="1" x14ac:dyDescent="0.2">
      <c r="F8819" s="11"/>
    </row>
    <row r="8820" spans="6:6" hidden="1" x14ac:dyDescent="0.2">
      <c r="F8820" s="11"/>
    </row>
    <row r="8821" spans="6:6" hidden="1" x14ac:dyDescent="0.2">
      <c r="F8821" s="11"/>
    </row>
    <row r="8822" spans="6:6" hidden="1" x14ac:dyDescent="0.2">
      <c r="F8822" s="11"/>
    </row>
    <row r="8823" spans="6:6" hidden="1" x14ac:dyDescent="0.2">
      <c r="F8823" s="11"/>
    </row>
    <row r="8824" spans="6:6" hidden="1" x14ac:dyDescent="0.2">
      <c r="F8824" s="11"/>
    </row>
    <row r="8825" spans="6:6" hidden="1" x14ac:dyDescent="0.2">
      <c r="F8825" s="11"/>
    </row>
    <row r="8826" spans="6:6" hidden="1" x14ac:dyDescent="0.2">
      <c r="F8826" s="11"/>
    </row>
    <row r="8827" spans="6:6" hidden="1" x14ac:dyDescent="0.2">
      <c r="F8827" s="11"/>
    </row>
    <row r="8828" spans="6:6" hidden="1" x14ac:dyDescent="0.2">
      <c r="F8828" s="11"/>
    </row>
    <row r="8829" spans="6:6" hidden="1" x14ac:dyDescent="0.2">
      <c r="F8829" s="11"/>
    </row>
    <row r="8830" spans="6:6" hidden="1" x14ac:dyDescent="0.2">
      <c r="F8830" s="11"/>
    </row>
    <row r="8831" spans="6:6" hidden="1" x14ac:dyDescent="0.2">
      <c r="F8831" s="11"/>
    </row>
    <row r="8832" spans="6:6" hidden="1" x14ac:dyDescent="0.2">
      <c r="F8832" s="11"/>
    </row>
    <row r="8833" spans="6:6" hidden="1" x14ac:dyDescent="0.2">
      <c r="F8833" s="11"/>
    </row>
    <row r="8834" spans="6:6" hidden="1" x14ac:dyDescent="0.2">
      <c r="F8834" s="11"/>
    </row>
    <row r="8835" spans="6:6" hidden="1" x14ac:dyDescent="0.2">
      <c r="F8835" s="11"/>
    </row>
    <row r="8836" spans="6:6" hidden="1" x14ac:dyDescent="0.2">
      <c r="F8836" s="11"/>
    </row>
    <row r="8837" spans="6:6" hidden="1" x14ac:dyDescent="0.2">
      <c r="F8837" s="11"/>
    </row>
    <row r="8838" spans="6:6" hidden="1" x14ac:dyDescent="0.2">
      <c r="F8838" s="11"/>
    </row>
    <row r="8839" spans="6:6" hidden="1" x14ac:dyDescent="0.2">
      <c r="F8839" s="11"/>
    </row>
    <row r="8840" spans="6:6" hidden="1" x14ac:dyDescent="0.2">
      <c r="F8840" s="11"/>
    </row>
    <row r="8841" spans="6:6" hidden="1" x14ac:dyDescent="0.2">
      <c r="F8841" s="11"/>
    </row>
    <row r="8842" spans="6:6" hidden="1" x14ac:dyDescent="0.2">
      <c r="F8842" s="11"/>
    </row>
    <row r="8843" spans="6:6" hidden="1" x14ac:dyDescent="0.2">
      <c r="F8843" s="11"/>
    </row>
    <row r="8844" spans="6:6" hidden="1" x14ac:dyDescent="0.2">
      <c r="F8844" s="11"/>
    </row>
    <row r="8845" spans="6:6" hidden="1" x14ac:dyDescent="0.2">
      <c r="F8845" s="11"/>
    </row>
    <row r="8846" spans="6:6" hidden="1" x14ac:dyDescent="0.2">
      <c r="F8846" s="11"/>
    </row>
    <row r="8847" spans="6:6" hidden="1" x14ac:dyDescent="0.2">
      <c r="F8847" s="11"/>
    </row>
    <row r="8848" spans="6:6" hidden="1" x14ac:dyDescent="0.2">
      <c r="F8848" s="11"/>
    </row>
    <row r="8849" spans="6:6" hidden="1" x14ac:dyDescent="0.2">
      <c r="F8849" s="11"/>
    </row>
    <row r="8850" spans="6:6" hidden="1" x14ac:dyDescent="0.2">
      <c r="F8850" s="11"/>
    </row>
    <row r="8851" spans="6:6" hidden="1" x14ac:dyDescent="0.2">
      <c r="F8851" s="11"/>
    </row>
    <row r="8852" spans="6:6" hidden="1" x14ac:dyDescent="0.2">
      <c r="F8852" s="11"/>
    </row>
    <row r="8853" spans="6:6" hidden="1" x14ac:dyDescent="0.2">
      <c r="F8853" s="11"/>
    </row>
    <row r="8854" spans="6:6" hidden="1" x14ac:dyDescent="0.2">
      <c r="F8854" s="11"/>
    </row>
    <row r="8855" spans="6:6" hidden="1" x14ac:dyDescent="0.2">
      <c r="F8855" s="11"/>
    </row>
    <row r="8856" spans="6:6" hidden="1" x14ac:dyDescent="0.2">
      <c r="F8856" s="11"/>
    </row>
    <row r="8857" spans="6:6" hidden="1" x14ac:dyDescent="0.2">
      <c r="F8857" s="11"/>
    </row>
    <row r="8858" spans="6:6" hidden="1" x14ac:dyDescent="0.2">
      <c r="F8858" s="11"/>
    </row>
    <row r="8859" spans="6:6" hidden="1" x14ac:dyDescent="0.2">
      <c r="F8859" s="11"/>
    </row>
    <row r="8860" spans="6:6" hidden="1" x14ac:dyDescent="0.2">
      <c r="F8860" s="11"/>
    </row>
    <row r="8861" spans="6:6" hidden="1" x14ac:dyDescent="0.2">
      <c r="F8861" s="11"/>
    </row>
    <row r="8862" spans="6:6" hidden="1" x14ac:dyDescent="0.2">
      <c r="F8862" s="11"/>
    </row>
    <row r="8863" spans="6:6" hidden="1" x14ac:dyDescent="0.2">
      <c r="F8863" s="11"/>
    </row>
    <row r="8864" spans="6:6" hidden="1" x14ac:dyDescent="0.2">
      <c r="F8864" s="11"/>
    </row>
    <row r="8865" spans="6:6" hidden="1" x14ac:dyDescent="0.2">
      <c r="F8865" s="11"/>
    </row>
    <row r="8866" spans="6:6" hidden="1" x14ac:dyDescent="0.2">
      <c r="F8866" s="11"/>
    </row>
    <row r="8867" spans="6:6" hidden="1" x14ac:dyDescent="0.2">
      <c r="F8867" s="11"/>
    </row>
    <row r="8868" spans="6:6" hidden="1" x14ac:dyDescent="0.2">
      <c r="F8868" s="11"/>
    </row>
    <row r="8869" spans="6:6" hidden="1" x14ac:dyDescent="0.2">
      <c r="F8869" s="11"/>
    </row>
    <row r="8870" spans="6:6" hidden="1" x14ac:dyDescent="0.2">
      <c r="F8870" s="11"/>
    </row>
    <row r="8871" spans="6:6" hidden="1" x14ac:dyDescent="0.2">
      <c r="F8871" s="11"/>
    </row>
    <row r="8872" spans="6:6" hidden="1" x14ac:dyDescent="0.2">
      <c r="F8872" s="11"/>
    </row>
    <row r="8873" spans="6:6" hidden="1" x14ac:dyDescent="0.2">
      <c r="F8873" s="11"/>
    </row>
    <row r="8874" spans="6:6" hidden="1" x14ac:dyDescent="0.2">
      <c r="F8874" s="11"/>
    </row>
    <row r="8875" spans="6:6" hidden="1" x14ac:dyDescent="0.2">
      <c r="F8875" s="11"/>
    </row>
    <row r="8876" spans="6:6" hidden="1" x14ac:dyDescent="0.2">
      <c r="F8876" s="11"/>
    </row>
    <row r="8877" spans="6:6" hidden="1" x14ac:dyDescent="0.2">
      <c r="F8877" s="11"/>
    </row>
    <row r="8878" spans="6:6" hidden="1" x14ac:dyDescent="0.2">
      <c r="F8878" s="11"/>
    </row>
    <row r="8879" spans="6:6" hidden="1" x14ac:dyDescent="0.2">
      <c r="F8879" s="11"/>
    </row>
    <row r="8880" spans="6:6" hidden="1" x14ac:dyDescent="0.2">
      <c r="F8880" s="11"/>
    </row>
    <row r="8881" spans="6:6" hidden="1" x14ac:dyDescent="0.2">
      <c r="F8881" s="11"/>
    </row>
    <row r="8882" spans="6:6" hidden="1" x14ac:dyDescent="0.2">
      <c r="F8882" s="11"/>
    </row>
    <row r="8883" spans="6:6" hidden="1" x14ac:dyDescent="0.2">
      <c r="F8883" s="11"/>
    </row>
    <row r="8884" spans="6:6" hidden="1" x14ac:dyDescent="0.2">
      <c r="F8884" s="11"/>
    </row>
    <row r="8885" spans="6:6" hidden="1" x14ac:dyDescent="0.2">
      <c r="F8885" s="11"/>
    </row>
    <row r="8886" spans="6:6" hidden="1" x14ac:dyDescent="0.2">
      <c r="F8886" s="11"/>
    </row>
    <row r="8887" spans="6:6" hidden="1" x14ac:dyDescent="0.2">
      <c r="F8887" s="11"/>
    </row>
    <row r="8888" spans="6:6" hidden="1" x14ac:dyDescent="0.2">
      <c r="F8888" s="11"/>
    </row>
    <row r="8889" spans="6:6" hidden="1" x14ac:dyDescent="0.2">
      <c r="F8889" s="11"/>
    </row>
    <row r="8890" spans="6:6" hidden="1" x14ac:dyDescent="0.2">
      <c r="F8890" s="11"/>
    </row>
    <row r="8891" spans="6:6" hidden="1" x14ac:dyDescent="0.2">
      <c r="F8891" s="11"/>
    </row>
    <row r="8892" spans="6:6" hidden="1" x14ac:dyDescent="0.2">
      <c r="F8892" s="11"/>
    </row>
    <row r="8893" spans="6:6" hidden="1" x14ac:dyDescent="0.2">
      <c r="F8893" s="11"/>
    </row>
    <row r="8894" spans="6:6" hidden="1" x14ac:dyDescent="0.2">
      <c r="F8894" s="11"/>
    </row>
    <row r="8895" spans="6:6" hidden="1" x14ac:dyDescent="0.2">
      <c r="F8895" s="11"/>
    </row>
    <row r="8896" spans="6:6" hidden="1" x14ac:dyDescent="0.2">
      <c r="F8896" s="11"/>
    </row>
    <row r="8897" spans="6:6" hidden="1" x14ac:dyDescent="0.2">
      <c r="F8897" s="11"/>
    </row>
    <row r="8898" spans="6:6" hidden="1" x14ac:dyDescent="0.2">
      <c r="F8898" s="11"/>
    </row>
    <row r="8899" spans="6:6" hidden="1" x14ac:dyDescent="0.2">
      <c r="F8899" s="11"/>
    </row>
    <row r="8900" spans="6:6" hidden="1" x14ac:dyDescent="0.2">
      <c r="F8900" s="11"/>
    </row>
    <row r="8901" spans="6:6" hidden="1" x14ac:dyDescent="0.2">
      <c r="F8901" s="11"/>
    </row>
    <row r="8902" spans="6:6" hidden="1" x14ac:dyDescent="0.2">
      <c r="F8902" s="11"/>
    </row>
    <row r="8903" spans="6:6" hidden="1" x14ac:dyDescent="0.2">
      <c r="F8903" s="11"/>
    </row>
    <row r="8904" spans="6:6" hidden="1" x14ac:dyDescent="0.2">
      <c r="F8904" s="11"/>
    </row>
    <row r="8905" spans="6:6" hidden="1" x14ac:dyDescent="0.2">
      <c r="F8905" s="11"/>
    </row>
    <row r="8906" spans="6:6" hidden="1" x14ac:dyDescent="0.2">
      <c r="F8906" s="11"/>
    </row>
    <row r="8907" spans="6:6" hidden="1" x14ac:dyDescent="0.2">
      <c r="F8907" s="11"/>
    </row>
    <row r="8908" spans="6:6" hidden="1" x14ac:dyDescent="0.2">
      <c r="F8908" s="11"/>
    </row>
    <row r="8909" spans="6:6" hidden="1" x14ac:dyDescent="0.2">
      <c r="F8909" s="11"/>
    </row>
    <row r="8910" spans="6:6" hidden="1" x14ac:dyDescent="0.2">
      <c r="F8910" s="11"/>
    </row>
    <row r="8911" spans="6:6" hidden="1" x14ac:dyDescent="0.2">
      <c r="F8911" s="11"/>
    </row>
    <row r="8912" spans="6:6" hidden="1" x14ac:dyDescent="0.2">
      <c r="F8912" s="11"/>
    </row>
    <row r="8913" spans="6:6" hidden="1" x14ac:dyDescent="0.2">
      <c r="F8913" s="11"/>
    </row>
    <row r="8914" spans="6:6" hidden="1" x14ac:dyDescent="0.2">
      <c r="F8914" s="11"/>
    </row>
    <row r="8915" spans="6:6" hidden="1" x14ac:dyDescent="0.2">
      <c r="F8915" s="11"/>
    </row>
    <row r="8916" spans="6:6" hidden="1" x14ac:dyDescent="0.2">
      <c r="F8916" s="11"/>
    </row>
    <row r="8917" spans="6:6" hidden="1" x14ac:dyDescent="0.2">
      <c r="F8917" s="11"/>
    </row>
    <row r="8918" spans="6:6" hidden="1" x14ac:dyDescent="0.2">
      <c r="F8918" s="11"/>
    </row>
    <row r="8919" spans="6:6" hidden="1" x14ac:dyDescent="0.2">
      <c r="F8919" s="11"/>
    </row>
    <row r="8920" spans="6:6" hidden="1" x14ac:dyDescent="0.2">
      <c r="F8920" s="11"/>
    </row>
    <row r="8921" spans="6:6" hidden="1" x14ac:dyDescent="0.2">
      <c r="F8921" s="11"/>
    </row>
    <row r="8922" spans="6:6" hidden="1" x14ac:dyDescent="0.2">
      <c r="F8922" s="11"/>
    </row>
    <row r="8923" spans="6:6" hidden="1" x14ac:dyDescent="0.2">
      <c r="F8923" s="11"/>
    </row>
    <row r="8924" spans="6:6" hidden="1" x14ac:dyDescent="0.2">
      <c r="F8924" s="11"/>
    </row>
    <row r="8925" spans="6:6" hidden="1" x14ac:dyDescent="0.2">
      <c r="F8925" s="11"/>
    </row>
    <row r="8926" spans="6:6" hidden="1" x14ac:dyDescent="0.2">
      <c r="F8926" s="11"/>
    </row>
    <row r="8927" spans="6:6" hidden="1" x14ac:dyDescent="0.2">
      <c r="F8927" s="11"/>
    </row>
    <row r="8928" spans="6:6" hidden="1" x14ac:dyDescent="0.2">
      <c r="F8928" s="11"/>
    </row>
    <row r="8929" spans="6:6" hidden="1" x14ac:dyDescent="0.2">
      <c r="F8929" s="11"/>
    </row>
    <row r="8930" spans="6:6" hidden="1" x14ac:dyDescent="0.2">
      <c r="F8930" s="11"/>
    </row>
    <row r="8931" spans="6:6" hidden="1" x14ac:dyDescent="0.2">
      <c r="F8931" s="11"/>
    </row>
    <row r="8932" spans="6:6" hidden="1" x14ac:dyDescent="0.2">
      <c r="F8932" s="11"/>
    </row>
    <row r="8933" spans="6:6" hidden="1" x14ac:dyDescent="0.2">
      <c r="F8933" s="11"/>
    </row>
    <row r="8934" spans="6:6" hidden="1" x14ac:dyDescent="0.2">
      <c r="F8934" s="11"/>
    </row>
    <row r="8935" spans="6:6" hidden="1" x14ac:dyDescent="0.2">
      <c r="F8935" s="11"/>
    </row>
    <row r="8936" spans="6:6" hidden="1" x14ac:dyDescent="0.2">
      <c r="F8936" s="11"/>
    </row>
    <row r="8937" spans="6:6" hidden="1" x14ac:dyDescent="0.2">
      <c r="F8937" s="11"/>
    </row>
    <row r="8938" spans="6:6" hidden="1" x14ac:dyDescent="0.2">
      <c r="F8938" s="11"/>
    </row>
    <row r="8939" spans="6:6" hidden="1" x14ac:dyDescent="0.2">
      <c r="F8939" s="11"/>
    </row>
    <row r="8940" spans="6:6" hidden="1" x14ac:dyDescent="0.2">
      <c r="F8940" s="11"/>
    </row>
    <row r="8941" spans="6:6" hidden="1" x14ac:dyDescent="0.2">
      <c r="F8941" s="11"/>
    </row>
    <row r="8942" spans="6:6" hidden="1" x14ac:dyDescent="0.2">
      <c r="F8942" s="11"/>
    </row>
    <row r="8943" spans="6:6" hidden="1" x14ac:dyDescent="0.2">
      <c r="F8943" s="11"/>
    </row>
    <row r="8944" spans="6:6" hidden="1" x14ac:dyDescent="0.2">
      <c r="F8944" s="11"/>
    </row>
    <row r="8945" spans="6:6" hidden="1" x14ac:dyDescent="0.2">
      <c r="F8945" s="11"/>
    </row>
    <row r="8946" spans="6:6" hidden="1" x14ac:dyDescent="0.2">
      <c r="F8946" s="11"/>
    </row>
    <row r="8947" spans="6:6" hidden="1" x14ac:dyDescent="0.2">
      <c r="F8947" s="11"/>
    </row>
    <row r="8948" spans="6:6" hidden="1" x14ac:dyDescent="0.2">
      <c r="F8948" s="11"/>
    </row>
    <row r="8949" spans="6:6" hidden="1" x14ac:dyDescent="0.2">
      <c r="F8949" s="11"/>
    </row>
    <row r="8950" spans="6:6" hidden="1" x14ac:dyDescent="0.2">
      <c r="F8950" s="11"/>
    </row>
    <row r="8951" spans="6:6" hidden="1" x14ac:dyDescent="0.2">
      <c r="F8951" s="11"/>
    </row>
    <row r="8952" spans="6:6" hidden="1" x14ac:dyDescent="0.2">
      <c r="F8952" s="11"/>
    </row>
    <row r="8953" spans="6:6" hidden="1" x14ac:dyDescent="0.2">
      <c r="F8953" s="11"/>
    </row>
    <row r="8954" spans="6:6" hidden="1" x14ac:dyDescent="0.2">
      <c r="F8954" s="11"/>
    </row>
    <row r="8955" spans="6:6" hidden="1" x14ac:dyDescent="0.2">
      <c r="F8955" s="11"/>
    </row>
    <row r="8956" spans="6:6" hidden="1" x14ac:dyDescent="0.2">
      <c r="F8956" s="11"/>
    </row>
    <row r="8957" spans="6:6" hidden="1" x14ac:dyDescent="0.2">
      <c r="F8957" s="11"/>
    </row>
    <row r="8958" spans="6:6" hidden="1" x14ac:dyDescent="0.2">
      <c r="F8958" s="11"/>
    </row>
    <row r="8959" spans="6:6" hidden="1" x14ac:dyDescent="0.2">
      <c r="F8959" s="11"/>
    </row>
    <row r="8960" spans="6:6" hidden="1" x14ac:dyDescent="0.2">
      <c r="F8960" s="11"/>
    </row>
    <row r="8961" spans="6:6" hidden="1" x14ac:dyDescent="0.2">
      <c r="F8961" s="11"/>
    </row>
    <row r="8962" spans="6:6" hidden="1" x14ac:dyDescent="0.2">
      <c r="F8962" s="11"/>
    </row>
    <row r="8963" spans="6:6" hidden="1" x14ac:dyDescent="0.2">
      <c r="F8963" s="11"/>
    </row>
    <row r="8964" spans="6:6" hidden="1" x14ac:dyDescent="0.2">
      <c r="F8964" s="11"/>
    </row>
    <row r="8965" spans="6:6" hidden="1" x14ac:dyDescent="0.2">
      <c r="F8965" s="11"/>
    </row>
    <row r="8966" spans="6:6" hidden="1" x14ac:dyDescent="0.2">
      <c r="F8966" s="11"/>
    </row>
    <row r="8967" spans="6:6" hidden="1" x14ac:dyDescent="0.2">
      <c r="F8967" s="11"/>
    </row>
    <row r="8968" spans="6:6" hidden="1" x14ac:dyDescent="0.2">
      <c r="F8968" s="11"/>
    </row>
    <row r="8969" spans="6:6" hidden="1" x14ac:dyDescent="0.2">
      <c r="F8969" s="11"/>
    </row>
    <row r="8970" spans="6:6" hidden="1" x14ac:dyDescent="0.2">
      <c r="F8970" s="11"/>
    </row>
    <row r="8971" spans="6:6" hidden="1" x14ac:dyDescent="0.2">
      <c r="F8971" s="11"/>
    </row>
    <row r="8972" spans="6:6" hidden="1" x14ac:dyDescent="0.2">
      <c r="F8972" s="11"/>
    </row>
    <row r="8973" spans="6:6" hidden="1" x14ac:dyDescent="0.2">
      <c r="F8973" s="11"/>
    </row>
    <row r="8974" spans="6:6" hidden="1" x14ac:dyDescent="0.2">
      <c r="F8974" s="11"/>
    </row>
    <row r="8975" spans="6:6" hidden="1" x14ac:dyDescent="0.2">
      <c r="F8975" s="11"/>
    </row>
    <row r="8976" spans="6:6" hidden="1" x14ac:dyDescent="0.2">
      <c r="F8976" s="11"/>
    </row>
    <row r="8977" spans="6:6" hidden="1" x14ac:dyDescent="0.2">
      <c r="F8977" s="11"/>
    </row>
    <row r="8978" spans="6:6" hidden="1" x14ac:dyDescent="0.2">
      <c r="F8978" s="11"/>
    </row>
    <row r="8979" spans="6:6" hidden="1" x14ac:dyDescent="0.2">
      <c r="F8979" s="11"/>
    </row>
    <row r="8980" spans="6:6" hidden="1" x14ac:dyDescent="0.2">
      <c r="F8980" s="11"/>
    </row>
    <row r="8981" spans="6:6" hidden="1" x14ac:dyDescent="0.2">
      <c r="F8981" s="11"/>
    </row>
    <row r="8982" spans="6:6" hidden="1" x14ac:dyDescent="0.2">
      <c r="F8982" s="11"/>
    </row>
    <row r="8983" spans="6:6" hidden="1" x14ac:dyDescent="0.2">
      <c r="F8983" s="11"/>
    </row>
    <row r="8984" spans="6:6" hidden="1" x14ac:dyDescent="0.2">
      <c r="F8984" s="11"/>
    </row>
    <row r="8985" spans="6:6" hidden="1" x14ac:dyDescent="0.2">
      <c r="F8985" s="11"/>
    </row>
    <row r="8986" spans="6:6" hidden="1" x14ac:dyDescent="0.2">
      <c r="F8986" s="11"/>
    </row>
    <row r="8987" spans="6:6" hidden="1" x14ac:dyDescent="0.2">
      <c r="F8987" s="11"/>
    </row>
    <row r="8988" spans="6:6" hidden="1" x14ac:dyDescent="0.2">
      <c r="F8988" s="11"/>
    </row>
    <row r="8989" spans="6:6" hidden="1" x14ac:dyDescent="0.2">
      <c r="F8989" s="11"/>
    </row>
    <row r="8990" spans="6:6" hidden="1" x14ac:dyDescent="0.2">
      <c r="F8990" s="11"/>
    </row>
    <row r="8991" spans="6:6" hidden="1" x14ac:dyDescent="0.2">
      <c r="F8991" s="11"/>
    </row>
    <row r="8992" spans="6:6" hidden="1" x14ac:dyDescent="0.2">
      <c r="F8992" s="11"/>
    </row>
    <row r="8993" spans="6:6" hidden="1" x14ac:dyDescent="0.2">
      <c r="F8993" s="11"/>
    </row>
    <row r="8994" spans="6:6" hidden="1" x14ac:dyDescent="0.2">
      <c r="F8994" s="11"/>
    </row>
    <row r="8995" spans="6:6" hidden="1" x14ac:dyDescent="0.2">
      <c r="F8995" s="11"/>
    </row>
    <row r="8996" spans="6:6" hidden="1" x14ac:dyDescent="0.2">
      <c r="F8996" s="11"/>
    </row>
    <row r="8997" spans="6:6" hidden="1" x14ac:dyDescent="0.2">
      <c r="F8997" s="11"/>
    </row>
    <row r="8998" spans="6:6" hidden="1" x14ac:dyDescent="0.2">
      <c r="F8998" s="11"/>
    </row>
    <row r="8999" spans="6:6" hidden="1" x14ac:dyDescent="0.2">
      <c r="F8999" s="11"/>
    </row>
    <row r="9000" spans="6:6" hidden="1" x14ac:dyDescent="0.2">
      <c r="F9000" s="11"/>
    </row>
    <row r="9001" spans="6:6" hidden="1" x14ac:dyDescent="0.2">
      <c r="F9001" s="11"/>
    </row>
    <row r="9002" spans="6:6" hidden="1" x14ac:dyDescent="0.2">
      <c r="F9002" s="11"/>
    </row>
    <row r="9003" spans="6:6" hidden="1" x14ac:dyDescent="0.2">
      <c r="F9003" s="11"/>
    </row>
    <row r="9004" spans="6:6" hidden="1" x14ac:dyDescent="0.2">
      <c r="F9004" s="11"/>
    </row>
    <row r="9005" spans="6:6" hidden="1" x14ac:dyDescent="0.2">
      <c r="F9005" s="11"/>
    </row>
    <row r="9006" spans="6:6" hidden="1" x14ac:dyDescent="0.2">
      <c r="F9006" s="11"/>
    </row>
    <row r="9007" spans="6:6" hidden="1" x14ac:dyDescent="0.2">
      <c r="F9007" s="11"/>
    </row>
    <row r="9008" spans="6:6" hidden="1" x14ac:dyDescent="0.2">
      <c r="F9008" s="11"/>
    </row>
    <row r="9009" spans="6:6" hidden="1" x14ac:dyDescent="0.2">
      <c r="F9009" s="11"/>
    </row>
    <row r="9010" spans="6:6" hidden="1" x14ac:dyDescent="0.2">
      <c r="F9010" s="11"/>
    </row>
    <row r="9011" spans="6:6" hidden="1" x14ac:dyDescent="0.2">
      <c r="F9011" s="11"/>
    </row>
    <row r="9012" spans="6:6" hidden="1" x14ac:dyDescent="0.2">
      <c r="F9012" s="11"/>
    </row>
    <row r="9013" spans="6:6" hidden="1" x14ac:dyDescent="0.2">
      <c r="F9013" s="11"/>
    </row>
    <row r="9014" spans="6:6" hidden="1" x14ac:dyDescent="0.2">
      <c r="F9014" s="11"/>
    </row>
    <row r="9015" spans="6:6" hidden="1" x14ac:dyDescent="0.2">
      <c r="F9015" s="11"/>
    </row>
    <row r="9016" spans="6:6" hidden="1" x14ac:dyDescent="0.2">
      <c r="F9016" s="11"/>
    </row>
    <row r="9017" spans="6:6" hidden="1" x14ac:dyDescent="0.2">
      <c r="F9017" s="11"/>
    </row>
    <row r="9018" spans="6:6" hidden="1" x14ac:dyDescent="0.2">
      <c r="F9018" s="11"/>
    </row>
    <row r="9019" spans="6:6" hidden="1" x14ac:dyDescent="0.2">
      <c r="F9019" s="11"/>
    </row>
    <row r="9020" spans="6:6" hidden="1" x14ac:dyDescent="0.2">
      <c r="F9020" s="11"/>
    </row>
    <row r="9021" spans="6:6" hidden="1" x14ac:dyDescent="0.2">
      <c r="F9021" s="11"/>
    </row>
    <row r="9022" spans="6:6" hidden="1" x14ac:dyDescent="0.2">
      <c r="F9022" s="11"/>
    </row>
    <row r="9023" spans="6:6" hidden="1" x14ac:dyDescent="0.2">
      <c r="F9023" s="11"/>
    </row>
    <row r="9024" spans="6:6" hidden="1" x14ac:dyDescent="0.2">
      <c r="F9024" s="11"/>
    </row>
    <row r="9025" spans="6:6" hidden="1" x14ac:dyDescent="0.2">
      <c r="F9025" s="11"/>
    </row>
    <row r="9026" spans="6:6" hidden="1" x14ac:dyDescent="0.2">
      <c r="F9026" s="11"/>
    </row>
    <row r="9027" spans="6:6" hidden="1" x14ac:dyDescent="0.2">
      <c r="F9027" s="11"/>
    </row>
    <row r="9028" spans="6:6" hidden="1" x14ac:dyDescent="0.2">
      <c r="F9028" s="11"/>
    </row>
    <row r="9029" spans="6:6" hidden="1" x14ac:dyDescent="0.2">
      <c r="F9029" s="11"/>
    </row>
    <row r="9030" spans="6:6" hidden="1" x14ac:dyDescent="0.2">
      <c r="F9030" s="11"/>
    </row>
    <row r="9031" spans="6:6" hidden="1" x14ac:dyDescent="0.2">
      <c r="F9031" s="11"/>
    </row>
    <row r="9032" spans="6:6" hidden="1" x14ac:dyDescent="0.2">
      <c r="F9032" s="11"/>
    </row>
    <row r="9033" spans="6:6" hidden="1" x14ac:dyDescent="0.2">
      <c r="F9033" s="11"/>
    </row>
    <row r="9034" spans="6:6" hidden="1" x14ac:dyDescent="0.2">
      <c r="F9034" s="11"/>
    </row>
    <row r="9035" spans="6:6" hidden="1" x14ac:dyDescent="0.2">
      <c r="F9035" s="11"/>
    </row>
    <row r="9036" spans="6:6" hidden="1" x14ac:dyDescent="0.2">
      <c r="F9036" s="11"/>
    </row>
    <row r="9037" spans="6:6" hidden="1" x14ac:dyDescent="0.2">
      <c r="F9037" s="11"/>
    </row>
    <row r="9038" spans="6:6" hidden="1" x14ac:dyDescent="0.2">
      <c r="F9038" s="11"/>
    </row>
    <row r="9039" spans="6:6" hidden="1" x14ac:dyDescent="0.2">
      <c r="F9039" s="11"/>
    </row>
    <row r="9040" spans="6:6" hidden="1" x14ac:dyDescent="0.2">
      <c r="F9040" s="11"/>
    </row>
    <row r="9041" spans="6:6" hidden="1" x14ac:dyDescent="0.2">
      <c r="F9041" s="11"/>
    </row>
    <row r="9042" spans="6:6" hidden="1" x14ac:dyDescent="0.2">
      <c r="F9042" s="11"/>
    </row>
    <row r="9043" spans="6:6" hidden="1" x14ac:dyDescent="0.2">
      <c r="F9043" s="11"/>
    </row>
    <row r="9044" spans="6:6" hidden="1" x14ac:dyDescent="0.2">
      <c r="F9044" s="11"/>
    </row>
    <row r="9045" spans="6:6" hidden="1" x14ac:dyDescent="0.2">
      <c r="F9045" s="11"/>
    </row>
    <row r="9046" spans="6:6" hidden="1" x14ac:dyDescent="0.2">
      <c r="F9046" s="11"/>
    </row>
    <row r="9047" spans="6:6" hidden="1" x14ac:dyDescent="0.2">
      <c r="F9047" s="11"/>
    </row>
    <row r="9048" spans="6:6" hidden="1" x14ac:dyDescent="0.2">
      <c r="F9048" s="11"/>
    </row>
    <row r="9049" spans="6:6" hidden="1" x14ac:dyDescent="0.2">
      <c r="F9049" s="11"/>
    </row>
    <row r="9050" spans="6:6" hidden="1" x14ac:dyDescent="0.2">
      <c r="F9050" s="11"/>
    </row>
    <row r="9051" spans="6:6" hidden="1" x14ac:dyDescent="0.2">
      <c r="F9051" s="11"/>
    </row>
    <row r="9052" spans="6:6" hidden="1" x14ac:dyDescent="0.2">
      <c r="F9052" s="11"/>
    </row>
    <row r="9053" spans="6:6" hidden="1" x14ac:dyDescent="0.2">
      <c r="F9053" s="11"/>
    </row>
    <row r="9054" spans="6:6" hidden="1" x14ac:dyDescent="0.2">
      <c r="F9054" s="11"/>
    </row>
    <row r="9055" spans="6:6" hidden="1" x14ac:dyDescent="0.2">
      <c r="F9055" s="11"/>
    </row>
    <row r="9056" spans="6:6" hidden="1" x14ac:dyDescent="0.2">
      <c r="F9056" s="11"/>
    </row>
    <row r="9057" spans="6:6" hidden="1" x14ac:dyDescent="0.2">
      <c r="F9057" s="11"/>
    </row>
    <row r="9058" spans="6:6" hidden="1" x14ac:dyDescent="0.2">
      <c r="F9058" s="11"/>
    </row>
    <row r="9059" spans="6:6" hidden="1" x14ac:dyDescent="0.2">
      <c r="F9059" s="11"/>
    </row>
    <row r="9060" spans="6:6" hidden="1" x14ac:dyDescent="0.2">
      <c r="F9060" s="11"/>
    </row>
    <row r="9061" spans="6:6" hidden="1" x14ac:dyDescent="0.2">
      <c r="F9061" s="11"/>
    </row>
    <row r="9062" spans="6:6" hidden="1" x14ac:dyDescent="0.2">
      <c r="F9062" s="11"/>
    </row>
    <row r="9063" spans="6:6" hidden="1" x14ac:dyDescent="0.2">
      <c r="F9063" s="11"/>
    </row>
    <row r="9064" spans="6:6" hidden="1" x14ac:dyDescent="0.2">
      <c r="F9064" s="11"/>
    </row>
    <row r="9065" spans="6:6" hidden="1" x14ac:dyDescent="0.2">
      <c r="F9065" s="11"/>
    </row>
    <row r="9066" spans="6:6" hidden="1" x14ac:dyDescent="0.2">
      <c r="F9066" s="11"/>
    </row>
    <row r="9067" spans="6:6" hidden="1" x14ac:dyDescent="0.2">
      <c r="F9067" s="11"/>
    </row>
    <row r="9068" spans="6:6" hidden="1" x14ac:dyDescent="0.2">
      <c r="F9068" s="11"/>
    </row>
    <row r="9069" spans="6:6" hidden="1" x14ac:dyDescent="0.2">
      <c r="F9069" s="11"/>
    </row>
    <row r="9070" spans="6:6" hidden="1" x14ac:dyDescent="0.2">
      <c r="F9070" s="11"/>
    </row>
    <row r="9071" spans="6:6" hidden="1" x14ac:dyDescent="0.2">
      <c r="F9071" s="11"/>
    </row>
    <row r="9072" spans="6:6" hidden="1" x14ac:dyDescent="0.2">
      <c r="F9072" s="11"/>
    </row>
    <row r="9073" spans="6:6" hidden="1" x14ac:dyDescent="0.2">
      <c r="F9073" s="11"/>
    </row>
    <row r="9074" spans="6:6" hidden="1" x14ac:dyDescent="0.2">
      <c r="F9074" s="11"/>
    </row>
    <row r="9075" spans="6:6" hidden="1" x14ac:dyDescent="0.2">
      <c r="F9075" s="11"/>
    </row>
    <row r="9076" spans="6:6" hidden="1" x14ac:dyDescent="0.2">
      <c r="F9076" s="11"/>
    </row>
    <row r="9077" spans="6:6" hidden="1" x14ac:dyDescent="0.2">
      <c r="F9077" s="11"/>
    </row>
    <row r="9078" spans="6:6" hidden="1" x14ac:dyDescent="0.2">
      <c r="F9078" s="11"/>
    </row>
    <row r="9079" spans="6:6" hidden="1" x14ac:dyDescent="0.2">
      <c r="F9079" s="11"/>
    </row>
    <row r="9080" spans="6:6" hidden="1" x14ac:dyDescent="0.2">
      <c r="F9080" s="11"/>
    </row>
    <row r="9081" spans="6:6" hidden="1" x14ac:dyDescent="0.2">
      <c r="F9081" s="11"/>
    </row>
    <row r="9082" spans="6:6" hidden="1" x14ac:dyDescent="0.2">
      <c r="F9082" s="11"/>
    </row>
    <row r="9083" spans="6:6" hidden="1" x14ac:dyDescent="0.2">
      <c r="F9083" s="11"/>
    </row>
    <row r="9084" spans="6:6" hidden="1" x14ac:dyDescent="0.2">
      <c r="F9084" s="11"/>
    </row>
    <row r="9085" spans="6:6" hidden="1" x14ac:dyDescent="0.2">
      <c r="F9085" s="11"/>
    </row>
    <row r="9086" spans="6:6" hidden="1" x14ac:dyDescent="0.2">
      <c r="F9086" s="11"/>
    </row>
    <row r="9087" spans="6:6" hidden="1" x14ac:dyDescent="0.2">
      <c r="F9087" s="11"/>
    </row>
    <row r="9088" spans="6:6" hidden="1" x14ac:dyDescent="0.2">
      <c r="F9088" s="11"/>
    </row>
    <row r="9089" spans="6:6" hidden="1" x14ac:dyDescent="0.2">
      <c r="F9089" s="11"/>
    </row>
    <row r="9090" spans="6:6" hidden="1" x14ac:dyDescent="0.2">
      <c r="F9090" s="11"/>
    </row>
    <row r="9091" spans="6:6" hidden="1" x14ac:dyDescent="0.2">
      <c r="F9091" s="11"/>
    </row>
    <row r="9092" spans="6:6" hidden="1" x14ac:dyDescent="0.2">
      <c r="F9092" s="11"/>
    </row>
    <row r="9093" spans="6:6" hidden="1" x14ac:dyDescent="0.2">
      <c r="F9093" s="11"/>
    </row>
    <row r="9094" spans="6:6" hidden="1" x14ac:dyDescent="0.2">
      <c r="F9094" s="11"/>
    </row>
    <row r="9095" spans="6:6" hidden="1" x14ac:dyDescent="0.2">
      <c r="F9095" s="11"/>
    </row>
    <row r="9096" spans="6:6" hidden="1" x14ac:dyDescent="0.2">
      <c r="F9096" s="11"/>
    </row>
    <row r="9097" spans="6:6" hidden="1" x14ac:dyDescent="0.2">
      <c r="F9097" s="11"/>
    </row>
    <row r="9098" spans="6:6" hidden="1" x14ac:dyDescent="0.2">
      <c r="F9098" s="11"/>
    </row>
    <row r="9099" spans="6:6" hidden="1" x14ac:dyDescent="0.2">
      <c r="F9099" s="11"/>
    </row>
    <row r="9100" spans="6:6" hidden="1" x14ac:dyDescent="0.2">
      <c r="F9100" s="11"/>
    </row>
    <row r="9101" spans="6:6" hidden="1" x14ac:dyDescent="0.2">
      <c r="F9101" s="11"/>
    </row>
    <row r="9102" spans="6:6" hidden="1" x14ac:dyDescent="0.2">
      <c r="F9102" s="11"/>
    </row>
    <row r="9103" spans="6:6" hidden="1" x14ac:dyDescent="0.2">
      <c r="F9103" s="11"/>
    </row>
    <row r="9104" spans="6:6" hidden="1" x14ac:dyDescent="0.2">
      <c r="F9104" s="11"/>
    </row>
    <row r="9105" spans="6:6" hidden="1" x14ac:dyDescent="0.2">
      <c r="F9105" s="11"/>
    </row>
    <row r="9106" spans="6:6" hidden="1" x14ac:dyDescent="0.2">
      <c r="F9106" s="11"/>
    </row>
    <row r="9107" spans="6:6" hidden="1" x14ac:dyDescent="0.2">
      <c r="F9107" s="11"/>
    </row>
    <row r="9108" spans="6:6" hidden="1" x14ac:dyDescent="0.2">
      <c r="F9108" s="11"/>
    </row>
    <row r="9109" spans="6:6" hidden="1" x14ac:dyDescent="0.2">
      <c r="F9109" s="11"/>
    </row>
    <row r="9110" spans="6:6" hidden="1" x14ac:dyDescent="0.2">
      <c r="F9110" s="11"/>
    </row>
    <row r="9111" spans="6:6" hidden="1" x14ac:dyDescent="0.2">
      <c r="F9111" s="11"/>
    </row>
    <row r="9112" spans="6:6" hidden="1" x14ac:dyDescent="0.2">
      <c r="F9112" s="11"/>
    </row>
    <row r="9113" spans="6:6" hidden="1" x14ac:dyDescent="0.2">
      <c r="F9113" s="11"/>
    </row>
    <row r="9114" spans="6:6" hidden="1" x14ac:dyDescent="0.2">
      <c r="F9114" s="11"/>
    </row>
    <row r="9115" spans="6:6" hidden="1" x14ac:dyDescent="0.2">
      <c r="F9115" s="11"/>
    </row>
    <row r="9116" spans="6:6" hidden="1" x14ac:dyDescent="0.2">
      <c r="F9116" s="11"/>
    </row>
    <row r="9117" spans="6:6" hidden="1" x14ac:dyDescent="0.2">
      <c r="F9117" s="11"/>
    </row>
    <row r="9118" spans="6:6" hidden="1" x14ac:dyDescent="0.2">
      <c r="F9118" s="11"/>
    </row>
    <row r="9119" spans="6:6" hidden="1" x14ac:dyDescent="0.2">
      <c r="F9119" s="11"/>
    </row>
    <row r="9120" spans="6:6" hidden="1" x14ac:dyDescent="0.2">
      <c r="F9120" s="11"/>
    </row>
    <row r="9121" spans="6:6" hidden="1" x14ac:dyDescent="0.2">
      <c r="F9121" s="11"/>
    </row>
    <row r="9122" spans="6:6" hidden="1" x14ac:dyDescent="0.2">
      <c r="F9122" s="11"/>
    </row>
    <row r="9123" spans="6:6" hidden="1" x14ac:dyDescent="0.2">
      <c r="F9123" s="11"/>
    </row>
    <row r="9124" spans="6:6" hidden="1" x14ac:dyDescent="0.2">
      <c r="F9124" s="11"/>
    </row>
    <row r="9125" spans="6:6" hidden="1" x14ac:dyDescent="0.2">
      <c r="F9125" s="11"/>
    </row>
    <row r="9126" spans="6:6" hidden="1" x14ac:dyDescent="0.2">
      <c r="F9126" s="11"/>
    </row>
    <row r="9127" spans="6:6" hidden="1" x14ac:dyDescent="0.2">
      <c r="F9127" s="11"/>
    </row>
    <row r="9128" spans="6:6" hidden="1" x14ac:dyDescent="0.2">
      <c r="F9128" s="11"/>
    </row>
    <row r="9129" spans="6:6" hidden="1" x14ac:dyDescent="0.2">
      <c r="F9129" s="11"/>
    </row>
    <row r="9130" spans="6:6" hidden="1" x14ac:dyDescent="0.2">
      <c r="F9130" s="11"/>
    </row>
    <row r="9131" spans="6:6" hidden="1" x14ac:dyDescent="0.2">
      <c r="F9131" s="11"/>
    </row>
    <row r="9132" spans="6:6" hidden="1" x14ac:dyDescent="0.2">
      <c r="F9132" s="11"/>
    </row>
    <row r="9133" spans="6:6" hidden="1" x14ac:dyDescent="0.2">
      <c r="F9133" s="11"/>
    </row>
    <row r="9134" spans="6:6" hidden="1" x14ac:dyDescent="0.2">
      <c r="F9134" s="11"/>
    </row>
    <row r="9135" spans="6:6" hidden="1" x14ac:dyDescent="0.2">
      <c r="F9135" s="11"/>
    </row>
    <row r="9136" spans="6:6" hidden="1" x14ac:dyDescent="0.2">
      <c r="F9136" s="11"/>
    </row>
    <row r="9137" spans="6:6" hidden="1" x14ac:dyDescent="0.2">
      <c r="F9137" s="11"/>
    </row>
    <row r="9138" spans="6:6" hidden="1" x14ac:dyDescent="0.2">
      <c r="F9138" s="11"/>
    </row>
    <row r="9139" spans="6:6" hidden="1" x14ac:dyDescent="0.2">
      <c r="F9139" s="11"/>
    </row>
    <row r="9140" spans="6:6" hidden="1" x14ac:dyDescent="0.2">
      <c r="F9140" s="11"/>
    </row>
    <row r="9141" spans="6:6" hidden="1" x14ac:dyDescent="0.2">
      <c r="F9141" s="11"/>
    </row>
    <row r="9142" spans="6:6" hidden="1" x14ac:dyDescent="0.2">
      <c r="F9142" s="11"/>
    </row>
    <row r="9143" spans="6:6" hidden="1" x14ac:dyDescent="0.2">
      <c r="F9143" s="11"/>
    </row>
    <row r="9144" spans="6:6" hidden="1" x14ac:dyDescent="0.2">
      <c r="F9144" s="11"/>
    </row>
    <row r="9145" spans="6:6" hidden="1" x14ac:dyDescent="0.2">
      <c r="F9145" s="11"/>
    </row>
    <row r="9146" spans="6:6" hidden="1" x14ac:dyDescent="0.2">
      <c r="F9146" s="11"/>
    </row>
    <row r="9147" spans="6:6" hidden="1" x14ac:dyDescent="0.2">
      <c r="F9147" s="11"/>
    </row>
    <row r="9148" spans="6:6" hidden="1" x14ac:dyDescent="0.2">
      <c r="F9148" s="11"/>
    </row>
    <row r="9149" spans="6:6" hidden="1" x14ac:dyDescent="0.2">
      <c r="F9149" s="11"/>
    </row>
    <row r="9150" spans="6:6" hidden="1" x14ac:dyDescent="0.2">
      <c r="F9150" s="11"/>
    </row>
    <row r="9151" spans="6:6" hidden="1" x14ac:dyDescent="0.2">
      <c r="F9151" s="11"/>
    </row>
    <row r="9152" spans="6:6" hidden="1" x14ac:dyDescent="0.2">
      <c r="F9152" s="11"/>
    </row>
    <row r="9153" spans="6:6" hidden="1" x14ac:dyDescent="0.2">
      <c r="F9153" s="11"/>
    </row>
    <row r="9154" spans="6:6" hidden="1" x14ac:dyDescent="0.2">
      <c r="F9154" s="11"/>
    </row>
    <row r="9155" spans="6:6" hidden="1" x14ac:dyDescent="0.2">
      <c r="F9155" s="11"/>
    </row>
    <row r="9156" spans="6:6" hidden="1" x14ac:dyDescent="0.2">
      <c r="F9156" s="11"/>
    </row>
    <row r="9157" spans="6:6" hidden="1" x14ac:dyDescent="0.2">
      <c r="F9157" s="11"/>
    </row>
    <row r="9158" spans="6:6" hidden="1" x14ac:dyDescent="0.2">
      <c r="F9158" s="11"/>
    </row>
    <row r="9159" spans="6:6" hidden="1" x14ac:dyDescent="0.2">
      <c r="F9159" s="11"/>
    </row>
    <row r="9160" spans="6:6" hidden="1" x14ac:dyDescent="0.2">
      <c r="F9160" s="11"/>
    </row>
    <row r="9161" spans="6:6" hidden="1" x14ac:dyDescent="0.2">
      <c r="F9161" s="11"/>
    </row>
    <row r="9162" spans="6:6" hidden="1" x14ac:dyDescent="0.2">
      <c r="F9162" s="11"/>
    </row>
    <row r="9163" spans="6:6" hidden="1" x14ac:dyDescent="0.2">
      <c r="F9163" s="11"/>
    </row>
    <row r="9164" spans="6:6" hidden="1" x14ac:dyDescent="0.2">
      <c r="F9164" s="11"/>
    </row>
    <row r="9165" spans="6:6" hidden="1" x14ac:dyDescent="0.2">
      <c r="F9165" s="11"/>
    </row>
    <row r="9166" spans="6:6" hidden="1" x14ac:dyDescent="0.2">
      <c r="F9166" s="11"/>
    </row>
    <row r="9167" spans="6:6" hidden="1" x14ac:dyDescent="0.2">
      <c r="F9167" s="11"/>
    </row>
    <row r="9168" spans="6:6" hidden="1" x14ac:dyDescent="0.2">
      <c r="F9168" s="11"/>
    </row>
    <row r="9169" spans="6:6" hidden="1" x14ac:dyDescent="0.2">
      <c r="F9169" s="11"/>
    </row>
    <row r="9170" spans="6:6" hidden="1" x14ac:dyDescent="0.2">
      <c r="F9170" s="11"/>
    </row>
    <row r="9171" spans="6:6" hidden="1" x14ac:dyDescent="0.2">
      <c r="F9171" s="11"/>
    </row>
    <row r="9172" spans="6:6" hidden="1" x14ac:dyDescent="0.2">
      <c r="F9172" s="11"/>
    </row>
    <row r="9173" spans="6:6" hidden="1" x14ac:dyDescent="0.2">
      <c r="F9173" s="11"/>
    </row>
    <row r="9174" spans="6:6" hidden="1" x14ac:dyDescent="0.2">
      <c r="F9174" s="11"/>
    </row>
    <row r="9175" spans="6:6" hidden="1" x14ac:dyDescent="0.2">
      <c r="F9175" s="11"/>
    </row>
    <row r="9176" spans="6:6" hidden="1" x14ac:dyDescent="0.2">
      <c r="F9176" s="11"/>
    </row>
    <row r="9177" spans="6:6" hidden="1" x14ac:dyDescent="0.2">
      <c r="F9177" s="11"/>
    </row>
    <row r="9178" spans="6:6" hidden="1" x14ac:dyDescent="0.2">
      <c r="F9178" s="11"/>
    </row>
    <row r="9179" spans="6:6" hidden="1" x14ac:dyDescent="0.2">
      <c r="F9179" s="11"/>
    </row>
    <row r="9180" spans="6:6" hidden="1" x14ac:dyDescent="0.2">
      <c r="F9180" s="11"/>
    </row>
    <row r="9181" spans="6:6" hidden="1" x14ac:dyDescent="0.2">
      <c r="F9181" s="11"/>
    </row>
    <row r="9182" spans="6:6" hidden="1" x14ac:dyDescent="0.2">
      <c r="F9182" s="11"/>
    </row>
    <row r="9183" spans="6:6" hidden="1" x14ac:dyDescent="0.2">
      <c r="F9183" s="11"/>
    </row>
    <row r="9184" spans="6:6" hidden="1" x14ac:dyDescent="0.2">
      <c r="F9184" s="11"/>
    </row>
    <row r="9185" spans="6:6" hidden="1" x14ac:dyDescent="0.2">
      <c r="F9185" s="11"/>
    </row>
    <row r="9186" spans="6:6" hidden="1" x14ac:dyDescent="0.2">
      <c r="F9186" s="11"/>
    </row>
    <row r="9187" spans="6:6" hidden="1" x14ac:dyDescent="0.2">
      <c r="F9187" s="11"/>
    </row>
    <row r="9188" spans="6:6" hidden="1" x14ac:dyDescent="0.2">
      <c r="F9188" s="11"/>
    </row>
    <row r="9189" spans="6:6" hidden="1" x14ac:dyDescent="0.2">
      <c r="F9189" s="11"/>
    </row>
    <row r="9190" spans="6:6" hidden="1" x14ac:dyDescent="0.2">
      <c r="F9190" s="11"/>
    </row>
    <row r="9191" spans="6:6" hidden="1" x14ac:dyDescent="0.2">
      <c r="F9191" s="11"/>
    </row>
    <row r="9192" spans="6:6" hidden="1" x14ac:dyDescent="0.2">
      <c r="F9192" s="11"/>
    </row>
    <row r="9193" spans="6:6" hidden="1" x14ac:dyDescent="0.2">
      <c r="F9193" s="11"/>
    </row>
    <row r="9194" spans="6:6" hidden="1" x14ac:dyDescent="0.2">
      <c r="F9194" s="11"/>
    </row>
    <row r="9195" spans="6:6" hidden="1" x14ac:dyDescent="0.2">
      <c r="F9195" s="11"/>
    </row>
    <row r="9196" spans="6:6" hidden="1" x14ac:dyDescent="0.2">
      <c r="F9196" s="11"/>
    </row>
    <row r="9197" spans="6:6" hidden="1" x14ac:dyDescent="0.2">
      <c r="F9197" s="11"/>
    </row>
    <row r="9198" spans="6:6" hidden="1" x14ac:dyDescent="0.2">
      <c r="F9198" s="11"/>
    </row>
    <row r="9199" spans="6:6" hidden="1" x14ac:dyDescent="0.2">
      <c r="F9199" s="11"/>
    </row>
    <row r="9200" spans="6:6" hidden="1" x14ac:dyDescent="0.2">
      <c r="F9200" s="11"/>
    </row>
    <row r="9201" spans="6:6" hidden="1" x14ac:dyDescent="0.2">
      <c r="F9201" s="11"/>
    </row>
    <row r="9202" spans="6:6" hidden="1" x14ac:dyDescent="0.2">
      <c r="F9202" s="11"/>
    </row>
    <row r="9203" spans="6:6" hidden="1" x14ac:dyDescent="0.2">
      <c r="F9203" s="11"/>
    </row>
    <row r="9204" spans="6:6" hidden="1" x14ac:dyDescent="0.2">
      <c r="F9204" s="11"/>
    </row>
    <row r="9205" spans="6:6" hidden="1" x14ac:dyDescent="0.2">
      <c r="F9205" s="11"/>
    </row>
    <row r="9206" spans="6:6" hidden="1" x14ac:dyDescent="0.2">
      <c r="F9206" s="11"/>
    </row>
    <row r="9207" spans="6:6" hidden="1" x14ac:dyDescent="0.2">
      <c r="F9207" s="11"/>
    </row>
    <row r="9208" spans="6:6" hidden="1" x14ac:dyDescent="0.2">
      <c r="F9208" s="11"/>
    </row>
    <row r="9209" spans="6:6" hidden="1" x14ac:dyDescent="0.2">
      <c r="F9209" s="11"/>
    </row>
    <row r="9210" spans="6:6" hidden="1" x14ac:dyDescent="0.2">
      <c r="F9210" s="11"/>
    </row>
    <row r="9211" spans="6:6" hidden="1" x14ac:dyDescent="0.2">
      <c r="F9211" s="11"/>
    </row>
    <row r="9212" spans="6:6" hidden="1" x14ac:dyDescent="0.2">
      <c r="F9212" s="11"/>
    </row>
    <row r="9213" spans="6:6" hidden="1" x14ac:dyDescent="0.2">
      <c r="F9213" s="11"/>
    </row>
    <row r="9214" spans="6:6" hidden="1" x14ac:dyDescent="0.2">
      <c r="F9214" s="11"/>
    </row>
    <row r="9215" spans="6:6" hidden="1" x14ac:dyDescent="0.2">
      <c r="F9215" s="11"/>
    </row>
    <row r="9216" spans="6:6" hidden="1" x14ac:dyDescent="0.2">
      <c r="F9216" s="11"/>
    </row>
    <row r="9217" spans="6:6" hidden="1" x14ac:dyDescent="0.2">
      <c r="F9217" s="11"/>
    </row>
    <row r="9218" spans="6:6" hidden="1" x14ac:dyDescent="0.2">
      <c r="F9218" s="11"/>
    </row>
    <row r="9219" spans="6:6" hidden="1" x14ac:dyDescent="0.2">
      <c r="F9219" s="11"/>
    </row>
    <row r="9220" spans="6:6" hidden="1" x14ac:dyDescent="0.2">
      <c r="F9220" s="11"/>
    </row>
    <row r="9221" spans="6:6" hidden="1" x14ac:dyDescent="0.2">
      <c r="F9221" s="11"/>
    </row>
    <row r="9222" spans="6:6" hidden="1" x14ac:dyDescent="0.2">
      <c r="F9222" s="11"/>
    </row>
    <row r="9223" spans="6:6" hidden="1" x14ac:dyDescent="0.2">
      <c r="F9223" s="11"/>
    </row>
    <row r="9224" spans="6:6" hidden="1" x14ac:dyDescent="0.2">
      <c r="F9224" s="11"/>
    </row>
    <row r="9225" spans="6:6" hidden="1" x14ac:dyDescent="0.2">
      <c r="F9225" s="11"/>
    </row>
    <row r="9226" spans="6:6" hidden="1" x14ac:dyDescent="0.2">
      <c r="F9226" s="11"/>
    </row>
    <row r="9227" spans="6:6" hidden="1" x14ac:dyDescent="0.2">
      <c r="F9227" s="11"/>
    </row>
    <row r="9228" spans="6:6" hidden="1" x14ac:dyDescent="0.2">
      <c r="F9228" s="11"/>
    </row>
    <row r="9229" spans="6:6" hidden="1" x14ac:dyDescent="0.2">
      <c r="F9229" s="11"/>
    </row>
    <row r="9230" spans="6:6" hidden="1" x14ac:dyDescent="0.2">
      <c r="F9230" s="11"/>
    </row>
    <row r="9231" spans="6:6" hidden="1" x14ac:dyDescent="0.2">
      <c r="F9231" s="11"/>
    </row>
    <row r="9232" spans="6:6" hidden="1" x14ac:dyDescent="0.2">
      <c r="F9232" s="11"/>
    </row>
    <row r="9233" spans="6:6" hidden="1" x14ac:dyDescent="0.2">
      <c r="F9233" s="11"/>
    </row>
    <row r="9234" spans="6:6" hidden="1" x14ac:dyDescent="0.2">
      <c r="F9234" s="11"/>
    </row>
    <row r="9235" spans="6:6" hidden="1" x14ac:dyDescent="0.2">
      <c r="F9235" s="11"/>
    </row>
    <row r="9236" spans="6:6" hidden="1" x14ac:dyDescent="0.2">
      <c r="F9236" s="11"/>
    </row>
    <row r="9237" spans="6:6" hidden="1" x14ac:dyDescent="0.2">
      <c r="F9237" s="11"/>
    </row>
    <row r="9238" spans="6:6" hidden="1" x14ac:dyDescent="0.2">
      <c r="F9238" s="11"/>
    </row>
    <row r="9239" spans="6:6" hidden="1" x14ac:dyDescent="0.2">
      <c r="F9239" s="11"/>
    </row>
    <row r="9240" spans="6:6" hidden="1" x14ac:dyDescent="0.2">
      <c r="F9240" s="11"/>
    </row>
    <row r="9241" spans="6:6" hidden="1" x14ac:dyDescent="0.2">
      <c r="F9241" s="11"/>
    </row>
    <row r="9242" spans="6:6" hidden="1" x14ac:dyDescent="0.2">
      <c r="F9242" s="11"/>
    </row>
    <row r="9243" spans="6:6" hidden="1" x14ac:dyDescent="0.2">
      <c r="F9243" s="11"/>
    </row>
    <row r="9244" spans="6:6" hidden="1" x14ac:dyDescent="0.2">
      <c r="F9244" s="11"/>
    </row>
    <row r="9245" spans="6:6" hidden="1" x14ac:dyDescent="0.2">
      <c r="F9245" s="11"/>
    </row>
    <row r="9246" spans="6:6" hidden="1" x14ac:dyDescent="0.2">
      <c r="F9246" s="11"/>
    </row>
    <row r="9247" spans="6:6" hidden="1" x14ac:dyDescent="0.2">
      <c r="F9247" s="11"/>
    </row>
    <row r="9248" spans="6:6" hidden="1" x14ac:dyDescent="0.2">
      <c r="F9248" s="11"/>
    </row>
    <row r="9249" spans="6:6" hidden="1" x14ac:dyDescent="0.2">
      <c r="F9249" s="11"/>
    </row>
    <row r="9250" spans="6:6" hidden="1" x14ac:dyDescent="0.2">
      <c r="F9250" s="11"/>
    </row>
    <row r="9251" spans="6:6" hidden="1" x14ac:dyDescent="0.2">
      <c r="F9251" s="11"/>
    </row>
    <row r="9252" spans="6:6" hidden="1" x14ac:dyDescent="0.2">
      <c r="F9252" s="11"/>
    </row>
    <row r="9253" spans="6:6" hidden="1" x14ac:dyDescent="0.2">
      <c r="F9253" s="11"/>
    </row>
    <row r="9254" spans="6:6" hidden="1" x14ac:dyDescent="0.2">
      <c r="F9254" s="11"/>
    </row>
    <row r="9255" spans="6:6" hidden="1" x14ac:dyDescent="0.2">
      <c r="F9255" s="11"/>
    </row>
    <row r="9256" spans="6:6" hidden="1" x14ac:dyDescent="0.2">
      <c r="F9256" s="11"/>
    </row>
    <row r="9257" spans="6:6" hidden="1" x14ac:dyDescent="0.2">
      <c r="F9257" s="11"/>
    </row>
    <row r="9258" spans="6:6" hidden="1" x14ac:dyDescent="0.2">
      <c r="F9258" s="11"/>
    </row>
    <row r="9259" spans="6:6" hidden="1" x14ac:dyDescent="0.2">
      <c r="F9259" s="11"/>
    </row>
    <row r="9260" spans="6:6" hidden="1" x14ac:dyDescent="0.2">
      <c r="F9260" s="11"/>
    </row>
    <row r="9261" spans="6:6" hidden="1" x14ac:dyDescent="0.2">
      <c r="F9261" s="11"/>
    </row>
    <row r="9262" spans="6:6" hidden="1" x14ac:dyDescent="0.2">
      <c r="F9262" s="11"/>
    </row>
    <row r="9263" spans="6:6" hidden="1" x14ac:dyDescent="0.2">
      <c r="F9263" s="11"/>
    </row>
    <row r="9264" spans="6:6" hidden="1" x14ac:dyDescent="0.2">
      <c r="F9264" s="11"/>
    </row>
    <row r="9265" spans="6:6" hidden="1" x14ac:dyDescent="0.2">
      <c r="F9265" s="11"/>
    </row>
    <row r="9266" spans="6:6" hidden="1" x14ac:dyDescent="0.2">
      <c r="F9266" s="11"/>
    </row>
    <row r="9267" spans="6:6" hidden="1" x14ac:dyDescent="0.2">
      <c r="F9267" s="11"/>
    </row>
    <row r="9268" spans="6:6" hidden="1" x14ac:dyDescent="0.2">
      <c r="F9268" s="11"/>
    </row>
    <row r="9269" spans="6:6" hidden="1" x14ac:dyDescent="0.2">
      <c r="F9269" s="11"/>
    </row>
    <row r="9270" spans="6:6" hidden="1" x14ac:dyDescent="0.2">
      <c r="F9270" s="11"/>
    </row>
    <row r="9271" spans="6:6" hidden="1" x14ac:dyDescent="0.2">
      <c r="F9271" s="11"/>
    </row>
    <row r="9272" spans="6:6" hidden="1" x14ac:dyDescent="0.2">
      <c r="F9272" s="11"/>
    </row>
    <row r="9273" spans="6:6" hidden="1" x14ac:dyDescent="0.2">
      <c r="F9273" s="11"/>
    </row>
    <row r="9274" spans="6:6" hidden="1" x14ac:dyDescent="0.2">
      <c r="F9274" s="11"/>
    </row>
    <row r="9275" spans="6:6" hidden="1" x14ac:dyDescent="0.2">
      <c r="F9275" s="11"/>
    </row>
    <row r="9276" spans="6:6" hidden="1" x14ac:dyDescent="0.2">
      <c r="F9276" s="11"/>
    </row>
    <row r="9277" spans="6:6" hidden="1" x14ac:dyDescent="0.2">
      <c r="F9277" s="11"/>
    </row>
    <row r="9278" spans="6:6" hidden="1" x14ac:dyDescent="0.2">
      <c r="F9278" s="11"/>
    </row>
    <row r="9279" spans="6:6" hidden="1" x14ac:dyDescent="0.2">
      <c r="F9279" s="11"/>
    </row>
    <row r="9280" spans="6:6" hidden="1" x14ac:dyDescent="0.2">
      <c r="F9280" s="11"/>
    </row>
    <row r="9281" spans="6:6" hidden="1" x14ac:dyDescent="0.2">
      <c r="F9281" s="11"/>
    </row>
    <row r="9282" spans="6:6" hidden="1" x14ac:dyDescent="0.2">
      <c r="F9282" s="11"/>
    </row>
    <row r="9283" spans="6:6" hidden="1" x14ac:dyDescent="0.2">
      <c r="F9283" s="11"/>
    </row>
    <row r="9284" spans="6:6" hidden="1" x14ac:dyDescent="0.2">
      <c r="F9284" s="11"/>
    </row>
    <row r="9285" spans="6:6" hidden="1" x14ac:dyDescent="0.2">
      <c r="F9285" s="11"/>
    </row>
    <row r="9286" spans="6:6" hidden="1" x14ac:dyDescent="0.2">
      <c r="F9286" s="11"/>
    </row>
    <row r="9287" spans="6:6" hidden="1" x14ac:dyDescent="0.2">
      <c r="F9287" s="11"/>
    </row>
    <row r="9288" spans="6:6" hidden="1" x14ac:dyDescent="0.2">
      <c r="F9288" s="11"/>
    </row>
    <row r="9289" spans="6:6" hidden="1" x14ac:dyDescent="0.2">
      <c r="F9289" s="11"/>
    </row>
    <row r="9290" spans="6:6" hidden="1" x14ac:dyDescent="0.2">
      <c r="F9290" s="11"/>
    </row>
    <row r="9291" spans="6:6" hidden="1" x14ac:dyDescent="0.2">
      <c r="F9291" s="11"/>
    </row>
    <row r="9292" spans="6:6" hidden="1" x14ac:dyDescent="0.2">
      <c r="F9292" s="11"/>
    </row>
    <row r="9293" spans="6:6" hidden="1" x14ac:dyDescent="0.2">
      <c r="F9293" s="11"/>
    </row>
    <row r="9294" spans="6:6" hidden="1" x14ac:dyDescent="0.2">
      <c r="F9294" s="11"/>
    </row>
    <row r="9295" spans="6:6" hidden="1" x14ac:dyDescent="0.2">
      <c r="F9295" s="11"/>
    </row>
    <row r="9296" spans="6:6" hidden="1" x14ac:dyDescent="0.2">
      <c r="F9296" s="11"/>
    </row>
    <row r="9297" spans="6:6" hidden="1" x14ac:dyDescent="0.2">
      <c r="F9297" s="11"/>
    </row>
    <row r="9298" spans="6:6" hidden="1" x14ac:dyDescent="0.2">
      <c r="F9298" s="11"/>
    </row>
    <row r="9299" spans="6:6" hidden="1" x14ac:dyDescent="0.2">
      <c r="F9299" s="11"/>
    </row>
    <row r="9300" spans="6:6" hidden="1" x14ac:dyDescent="0.2">
      <c r="F9300" s="11"/>
    </row>
    <row r="9301" spans="6:6" hidden="1" x14ac:dyDescent="0.2">
      <c r="F9301" s="11"/>
    </row>
    <row r="9302" spans="6:6" hidden="1" x14ac:dyDescent="0.2">
      <c r="F9302" s="11"/>
    </row>
    <row r="9303" spans="6:6" hidden="1" x14ac:dyDescent="0.2">
      <c r="F9303" s="11"/>
    </row>
    <row r="9304" spans="6:6" hidden="1" x14ac:dyDescent="0.2">
      <c r="F9304" s="11"/>
    </row>
    <row r="9305" spans="6:6" hidden="1" x14ac:dyDescent="0.2">
      <c r="F9305" s="11"/>
    </row>
    <row r="9306" spans="6:6" hidden="1" x14ac:dyDescent="0.2">
      <c r="F9306" s="11"/>
    </row>
    <row r="9307" spans="6:6" hidden="1" x14ac:dyDescent="0.2">
      <c r="F9307" s="11"/>
    </row>
    <row r="9308" spans="6:6" hidden="1" x14ac:dyDescent="0.2">
      <c r="F9308" s="11"/>
    </row>
    <row r="9309" spans="6:6" hidden="1" x14ac:dyDescent="0.2">
      <c r="F9309" s="11"/>
    </row>
    <row r="9310" spans="6:6" hidden="1" x14ac:dyDescent="0.2">
      <c r="F9310" s="11"/>
    </row>
    <row r="9311" spans="6:6" hidden="1" x14ac:dyDescent="0.2">
      <c r="F9311" s="11"/>
    </row>
    <row r="9312" spans="6:6" hidden="1" x14ac:dyDescent="0.2">
      <c r="F9312" s="11"/>
    </row>
    <row r="9313" spans="6:6" hidden="1" x14ac:dyDescent="0.2">
      <c r="F9313" s="11"/>
    </row>
    <row r="9314" spans="6:6" hidden="1" x14ac:dyDescent="0.2">
      <c r="F9314" s="11"/>
    </row>
    <row r="9315" spans="6:6" hidden="1" x14ac:dyDescent="0.2">
      <c r="F9315" s="11"/>
    </row>
    <row r="9316" spans="6:6" hidden="1" x14ac:dyDescent="0.2">
      <c r="F9316" s="11"/>
    </row>
    <row r="9317" spans="6:6" hidden="1" x14ac:dyDescent="0.2">
      <c r="F9317" s="11"/>
    </row>
    <row r="9318" spans="6:6" hidden="1" x14ac:dyDescent="0.2">
      <c r="F9318" s="11"/>
    </row>
    <row r="9319" spans="6:6" hidden="1" x14ac:dyDescent="0.2">
      <c r="F9319" s="11"/>
    </row>
    <row r="9320" spans="6:6" hidden="1" x14ac:dyDescent="0.2">
      <c r="F9320" s="11"/>
    </row>
    <row r="9321" spans="6:6" hidden="1" x14ac:dyDescent="0.2">
      <c r="F9321" s="11"/>
    </row>
    <row r="9322" spans="6:6" hidden="1" x14ac:dyDescent="0.2">
      <c r="F9322" s="11"/>
    </row>
    <row r="9323" spans="6:6" hidden="1" x14ac:dyDescent="0.2">
      <c r="F9323" s="11"/>
    </row>
    <row r="9324" spans="6:6" hidden="1" x14ac:dyDescent="0.2">
      <c r="F9324" s="11"/>
    </row>
    <row r="9325" spans="6:6" hidden="1" x14ac:dyDescent="0.2">
      <c r="F9325" s="11"/>
    </row>
    <row r="9326" spans="6:6" hidden="1" x14ac:dyDescent="0.2">
      <c r="F9326" s="11"/>
    </row>
    <row r="9327" spans="6:6" hidden="1" x14ac:dyDescent="0.2">
      <c r="F9327" s="11"/>
    </row>
    <row r="9328" spans="6:6" hidden="1" x14ac:dyDescent="0.2">
      <c r="F9328" s="11"/>
    </row>
    <row r="9329" spans="6:6" hidden="1" x14ac:dyDescent="0.2">
      <c r="F9329" s="11"/>
    </row>
    <row r="9330" spans="6:6" hidden="1" x14ac:dyDescent="0.2">
      <c r="F9330" s="11"/>
    </row>
    <row r="9331" spans="6:6" hidden="1" x14ac:dyDescent="0.2">
      <c r="F9331" s="11"/>
    </row>
    <row r="9332" spans="6:6" hidden="1" x14ac:dyDescent="0.2">
      <c r="F9332" s="11"/>
    </row>
    <row r="9333" spans="6:6" hidden="1" x14ac:dyDescent="0.2">
      <c r="F9333" s="11"/>
    </row>
    <row r="9334" spans="6:6" hidden="1" x14ac:dyDescent="0.2">
      <c r="F9334" s="11"/>
    </row>
    <row r="9335" spans="6:6" hidden="1" x14ac:dyDescent="0.2">
      <c r="F9335" s="11"/>
    </row>
    <row r="9336" spans="6:6" hidden="1" x14ac:dyDescent="0.2">
      <c r="F9336" s="11"/>
    </row>
    <row r="9337" spans="6:6" hidden="1" x14ac:dyDescent="0.2">
      <c r="F9337" s="11"/>
    </row>
    <row r="9338" spans="6:6" hidden="1" x14ac:dyDescent="0.2">
      <c r="F9338" s="11"/>
    </row>
    <row r="9339" spans="6:6" hidden="1" x14ac:dyDescent="0.2">
      <c r="F9339" s="11"/>
    </row>
    <row r="9340" spans="6:6" hidden="1" x14ac:dyDescent="0.2">
      <c r="F9340" s="11"/>
    </row>
    <row r="9341" spans="6:6" hidden="1" x14ac:dyDescent="0.2">
      <c r="F9341" s="11"/>
    </row>
    <row r="9342" spans="6:6" hidden="1" x14ac:dyDescent="0.2">
      <c r="F9342" s="11"/>
    </row>
    <row r="9343" spans="6:6" hidden="1" x14ac:dyDescent="0.2">
      <c r="F9343" s="11"/>
    </row>
    <row r="9344" spans="6:6" hidden="1" x14ac:dyDescent="0.2">
      <c r="F9344" s="11"/>
    </row>
    <row r="9345" spans="6:6" hidden="1" x14ac:dyDescent="0.2">
      <c r="F9345" s="11"/>
    </row>
    <row r="9346" spans="6:6" hidden="1" x14ac:dyDescent="0.2">
      <c r="F9346" s="11"/>
    </row>
    <row r="9347" spans="6:6" hidden="1" x14ac:dyDescent="0.2">
      <c r="F9347" s="11"/>
    </row>
    <row r="9348" spans="6:6" hidden="1" x14ac:dyDescent="0.2">
      <c r="F9348" s="11"/>
    </row>
    <row r="9349" spans="6:6" hidden="1" x14ac:dyDescent="0.2">
      <c r="F9349" s="11"/>
    </row>
    <row r="9350" spans="6:6" hidden="1" x14ac:dyDescent="0.2">
      <c r="F9350" s="11"/>
    </row>
    <row r="9351" spans="6:6" hidden="1" x14ac:dyDescent="0.2">
      <c r="F9351" s="11"/>
    </row>
    <row r="9352" spans="6:6" hidden="1" x14ac:dyDescent="0.2">
      <c r="F9352" s="11"/>
    </row>
    <row r="9353" spans="6:6" hidden="1" x14ac:dyDescent="0.2">
      <c r="F9353" s="11"/>
    </row>
    <row r="9354" spans="6:6" hidden="1" x14ac:dyDescent="0.2">
      <c r="F9354" s="11"/>
    </row>
    <row r="9355" spans="6:6" hidden="1" x14ac:dyDescent="0.2">
      <c r="F9355" s="11"/>
    </row>
    <row r="9356" spans="6:6" hidden="1" x14ac:dyDescent="0.2">
      <c r="F9356" s="11"/>
    </row>
    <row r="9357" spans="6:6" hidden="1" x14ac:dyDescent="0.2">
      <c r="F9357" s="11"/>
    </row>
    <row r="9358" spans="6:6" hidden="1" x14ac:dyDescent="0.2">
      <c r="F9358" s="11"/>
    </row>
    <row r="9359" spans="6:6" hidden="1" x14ac:dyDescent="0.2">
      <c r="F9359" s="11"/>
    </row>
    <row r="9360" spans="6:6" hidden="1" x14ac:dyDescent="0.2">
      <c r="F9360" s="11"/>
    </row>
    <row r="9361" spans="6:6" hidden="1" x14ac:dyDescent="0.2">
      <c r="F9361" s="11"/>
    </row>
    <row r="9362" spans="6:6" hidden="1" x14ac:dyDescent="0.2">
      <c r="F9362" s="11"/>
    </row>
    <row r="9363" spans="6:6" hidden="1" x14ac:dyDescent="0.2">
      <c r="F9363" s="11"/>
    </row>
    <row r="9364" spans="6:6" hidden="1" x14ac:dyDescent="0.2">
      <c r="F9364" s="11"/>
    </row>
    <row r="9365" spans="6:6" hidden="1" x14ac:dyDescent="0.2">
      <c r="F9365" s="11"/>
    </row>
    <row r="9366" spans="6:6" hidden="1" x14ac:dyDescent="0.2">
      <c r="F9366" s="11"/>
    </row>
    <row r="9367" spans="6:6" hidden="1" x14ac:dyDescent="0.2">
      <c r="F9367" s="11"/>
    </row>
    <row r="9368" spans="6:6" hidden="1" x14ac:dyDescent="0.2">
      <c r="F9368" s="11"/>
    </row>
    <row r="9369" spans="6:6" hidden="1" x14ac:dyDescent="0.2">
      <c r="F9369" s="11"/>
    </row>
    <row r="9370" spans="6:6" hidden="1" x14ac:dyDescent="0.2">
      <c r="F9370" s="11"/>
    </row>
    <row r="9371" spans="6:6" hidden="1" x14ac:dyDescent="0.2">
      <c r="F9371" s="11"/>
    </row>
    <row r="9372" spans="6:6" hidden="1" x14ac:dyDescent="0.2">
      <c r="F9372" s="11"/>
    </row>
    <row r="9373" spans="6:6" hidden="1" x14ac:dyDescent="0.2">
      <c r="F9373" s="11"/>
    </row>
    <row r="9374" spans="6:6" hidden="1" x14ac:dyDescent="0.2">
      <c r="F9374" s="11"/>
    </row>
    <row r="9375" spans="6:6" hidden="1" x14ac:dyDescent="0.2">
      <c r="F9375" s="11"/>
    </row>
    <row r="9376" spans="6:6" hidden="1" x14ac:dyDescent="0.2">
      <c r="F9376" s="11"/>
    </row>
    <row r="9377" spans="6:6" hidden="1" x14ac:dyDescent="0.2">
      <c r="F9377" s="11"/>
    </row>
    <row r="9378" spans="6:6" hidden="1" x14ac:dyDescent="0.2">
      <c r="F9378" s="11"/>
    </row>
    <row r="9379" spans="6:6" hidden="1" x14ac:dyDescent="0.2">
      <c r="F9379" s="11"/>
    </row>
    <row r="9380" spans="6:6" hidden="1" x14ac:dyDescent="0.2">
      <c r="F9380" s="11"/>
    </row>
    <row r="9381" spans="6:6" hidden="1" x14ac:dyDescent="0.2">
      <c r="F9381" s="11"/>
    </row>
    <row r="9382" spans="6:6" hidden="1" x14ac:dyDescent="0.2">
      <c r="F9382" s="11"/>
    </row>
    <row r="9383" spans="6:6" hidden="1" x14ac:dyDescent="0.2">
      <c r="F9383" s="11"/>
    </row>
    <row r="9384" spans="6:6" hidden="1" x14ac:dyDescent="0.2">
      <c r="F9384" s="11"/>
    </row>
    <row r="9385" spans="6:6" hidden="1" x14ac:dyDescent="0.2">
      <c r="F9385" s="11"/>
    </row>
    <row r="9386" spans="6:6" hidden="1" x14ac:dyDescent="0.2">
      <c r="F9386" s="11"/>
    </row>
    <row r="9387" spans="6:6" hidden="1" x14ac:dyDescent="0.2">
      <c r="F9387" s="11"/>
    </row>
    <row r="9388" spans="6:6" hidden="1" x14ac:dyDescent="0.2">
      <c r="F9388" s="11"/>
    </row>
    <row r="9389" spans="6:6" hidden="1" x14ac:dyDescent="0.2">
      <c r="F9389" s="11"/>
    </row>
    <row r="9390" spans="6:6" hidden="1" x14ac:dyDescent="0.2">
      <c r="F9390" s="11"/>
    </row>
    <row r="9391" spans="6:6" hidden="1" x14ac:dyDescent="0.2">
      <c r="F9391" s="11"/>
    </row>
    <row r="9392" spans="6:6" hidden="1" x14ac:dyDescent="0.2">
      <c r="F9392" s="11"/>
    </row>
    <row r="9393" spans="6:6" hidden="1" x14ac:dyDescent="0.2">
      <c r="F9393" s="11"/>
    </row>
    <row r="9394" spans="6:6" hidden="1" x14ac:dyDescent="0.2">
      <c r="F9394" s="11"/>
    </row>
    <row r="9395" spans="6:6" hidden="1" x14ac:dyDescent="0.2">
      <c r="F9395" s="11"/>
    </row>
    <row r="9396" spans="6:6" hidden="1" x14ac:dyDescent="0.2">
      <c r="F9396" s="11"/>
    </row>
    <row r="9397" spans="6:6" hidden="1" x14ac:dyDescent="0.2">
      <c r="F9397" s="11"/>
    </row>
    <row r="9398" spans="6:6" hidden="1" x14ac:dyDescent="0.2">
      <c r="F9398" s="11"/>
    </row>
    <row r="9399" spans="6:6" hidden="1" x14ac:dyDescent="0.2">
      <c r="F9399" s="11"/>
    </row>
    <row r="9400" spans="6:6" hidden="1" x14ac:dyDescent="0.2">
      <c r="F9400" s="11"/>
    </row>
    <row r="9401" spans="6:6" hidden="1" x14ac:dyDescent="0.2">
      <c r="F9401" s="11"/>
    </row>
    <row r="9402" spans="6:6" hidden="1" x14ac:dyDescent="0.2">
      <c r="F9402" s="11"/>
    </row>
    <row r="9403" spans="6:6" hidden="1" x14ac:dyDescent="0.2">
      <c r="F9403" s="11"/>
    </row>
    <row r="9404" spans="6:6" hidden="1" x14ac:dyDescent="0.2">
      <c r="F9404" s="11"/>
    </row>
    <row r="9405" spans="6:6" hidden="1" x14ac:dyDescent="0.2">
      <c r="F9405" s="11"/>
    </row>
    <row r="9406" spans="6:6" hidden="1" x14ac:dyDescent="0.2">
      <c r="F9406" s="11"/>
    </row>
    <row r="9407" spans="6:6" hidden="1" x14ac:dyDescent="0.2">
      <c r="F9407" s="11"/>
    </row>
    <row r="9408" spans="6:6" hidden="1" x14ac:dyDescent="0.2">
      <c r="F9408" s="11"/>
    </row>
    <row r="9409" spans="6:6" hidden="1" x14ac:dyDescent="0.2">
      <c r="F9409" s="11"/>
    </row>
    <row r="9410" spans="6:6" hidden="1" x14ac:dyDescent="0.2">
      <c r="F9410" s="11"/>
    </row>
    <row r="9411" spans="6:6" hidden="1" x14ac:dyDescent="0.2">
      <c r="F9411" s="11"/>
    </row>
    <row r="9412" spans="6:6" hidden="1" x14ac:dyDescent="0.2">
      <c r="F9412" s="11"/>
    </row>
    <row r="9413" spans="6:6" hidden="1" x14ac:dyDescent="0.2">
      <c r="F9413" s="11"/>
    </row>
    <row r="9414" spans="6:6" hidden="1" x14ac:dyDescent="0.2">
      <c r="F9414" s="11"/>
    </row>
    <row r="9415" spans="6:6" hidden="1" x14ac:dyDescent="0.2">
      <c r="F9415" s="11"/>
    </row>
    <row r="9416" spans="6:6" hidden="1" x14ac:dyDescent="0.2">
      <c r="F9416" s="11"/>
    </row>
    <row r="9417" spans="6:6" hidden="1" x14ac:dyDescent="0.2">
      <c r="F9417" s="11"/>
    </row>
    <row r="9418" spans="6:6" hidden="1" x14ac:dyDescent="0.2">
      <c r="F9418" s="11"/>
    </row>
    <row r="9419" spans="6:6" hidden="1" x14ac:dyDescent="0.2">
      <c r="F9419" s="11"/>
    </row>
    <row r="9420" spans="6:6" hidden="1" x14ac:dyDescent="0.2">
      <c r="F9420" s="11"/>
    </row>
    <row r="9421" spans="6:6" hidden="1" x14ac:dyDescent="0.2">
      <c r="F9421" s="11"/>
    </row>
    <row r="9422" spans="6:6" hidden="1" x14ac:dyDescent="0.2">
      <c r="F9422" s="11"/>
    </row>
    <row r="9423" spans="6:6" hidden="1" x14ac:dyDescent="0.2">
      <c r="F9423" s="11"/>
    </row>
    <row r="9424" spans="6:6" hidden="1" x14ac:dyDescent="0.2">
      <c r="F9424" s="11"/>
    </row>
    <row r="9425" spans="6:6" hidden="1" x14ac:dyDescent="0.2">
      <c r="F9425" s="11"/>
    </row>
    <row r="9426" spans="6:6" hidden="1" x14ac:dyDescent="0.2">
      <c r="F9426" s="11"/>
    </row>
    <row r="9427" spans="6:6" hidden="1" x14ac:dyDescent="0.2">
      <c r="F9427" s="11"/>
    </row>
    <row r="9428" spans="6:6" hidden="1" x14ac:dyDescent="0.2">
      <c r="F9428" s="11"/>
    </row>
    <row r="9429" spans="6:6" hidden="1" x14ac:dyDescent="0.2">
      <c r="F9429" s="11"/>
    </row>
    <row r="9430" spans="6:6" hidden="1" x14ac:dyDescent="0.2">
      <c r="F9430" s="11"/>
    </row>
    <row r="9431" spans="6:6" hidden="1" x14ac:dyDescent="0.2">
      <c r="F9431" s="11"/>
    </row>
    <row r="9432" spans="6:6" hidden="1" x14ac:dyDescent="0.2">
      <c r="F9432" s="11"/>
    </row>
    <row r="9433" spans="6:6" hidden="1" x14ac:dyDescent="0.2">
      <c r="F9433" s="11"/>
    </row>
    <row r="9434" spans="6:6" hidden="1" x14ac:dyDescent="0.2">
      <c r="F9434" s="11"/>
    </row>
    <row r="9435" spans="6:6" hidden="1" x14ac:dyDescent="0.2">
      <c r="F9435" s="11"/>
    </row>
    <row r="9436" spans="6:6" hidden="1" x14ac:dyDescent="0.2">
      <c r="F9436" s="11"/>
    </row>
    <row r="9437" spans="6:6" hidden="1" x14ac:dyDescent="0.2">
      <c r="F9437" s="11"/>
    </row>
    <row r="9438" spans="6:6" hidden="1" x14ac:dyDescent="0.2">
      <c r="F9438" s="11"/>
    </row>
    <row r="9439" spans="6:6" hidden="1" x14ac:dyDescent="0.2">
      <c r="F9439" s="11"/>
    </row>
    <row r="9440" spans="6:6" hidden="1" x14ac:dyDescent="0.2">
      <c r="F9440" s="11"/>
    </row>
    <row r="9441" spans="6:6" hidden="1" x14ac:dyDescent="0.2">
      <c r="F9441" s="11"/>
    </row>
    <row r="9442" spans="6:6" hidden="1" x14ac:dyDescent="0.2">
      <c r="F9442" s="11"/>
    </row>
    <row r="9443" spans="6:6" hidden="1" x14ac:dyDescent="0.2">
      <c r="F9443" s="11"/>
    </row>
    <row r="9444" spans="6:6" hidden="1" x14ac:dyDescent="0.2">
      <c r="F9444" s="11"/>
    </row>
    <row r="9445" spans="6:6" hidden="1" x14ac:dyDescent="0.2">
      <c r="F9445" s="11"/>
    </row>
    <row r="9446" spans="6:6" hidden="1" x14ac:dyDescent="0.2">
      <c r="F9446" s="11"/>
    </row>
    <row r="9447" spans="6:6" hidden="1" x14ac:dyDescent="0.2">
      <c r="F9447" s="11"/>
    </row>
    <row r="9448" spans="6:6" hidden="1" x14ac:dyDescent="0.2">
      <c r="F9448" s="11"/>
    </row>
    <row r="9449" spans="6:6" hidden="1" x14ac:dyDescent="0.2">
      <c r="F9449" s="11"/>
    </row>
    <row r="9450" spans="6:6" hidden="1" x14ac:dyDescent="0.2">
      <c r="F9450" s="11"/>
    </row>
    <row r="9451" spans="6:6" hidden="1" x14ac:dyDescent="0.2">
      <c r="F9451" s="11"/>
    </row>
    <row r="9452" spans="6:6" hidden="1" x14ac:dyDescent="0.2">
      <c r="F9452" s="11"/>
    </row>
    <row r="9453" spans="6:6" hidden="1" x14ac:dyDescent="0.2">
      <c r="F9453" s="11"/>
    </row>
    <row r="9454" spans="6:6" hidden="1" x14ac:dyDescent="0.2">
      <c r="F9454" s="11"/>
    </row>
    <row r="9455" spans="6:6" hidden="1" x14ac:dyDescent="0.2">
      <c r="F9455" s="11"/>
    </row>
    <row r="9456" spans="6:6" hidden="1" x14ac:dyDescent="0.2">
      <c r="F9456" s="11"/>
    </row>
    <row r="9457" spans="6:6" hidden="1" x14ac:dyDescent="0.2">
      <c r="F9457" s="11"/>
    </row>
    <row r="9458" spans="6:6" hidden="1" x14ac:dyDescent="0.2">
      <c r="F9458" s="11"/>
    </row>
    <row r="9459" spans="6:6" hidden="1" x14ac:dyDescent="0.2">
      <c r="F9459" s="11"/>
    </row>
    <row r="9460" spans="6:6" hidden="1" x14ac:dyDescent="0.2">
      <c r="F9460" s="11"/>
    </row>
    <row r="9461" spans="6:6" hidden="1" x14ac:dyDescent="0.2">
      <c r="F9461" s="11"/>
    </row>
    <row r="9462" spans="6:6" hidden="1" x14ac:dyDescent="0.2">
      <c r="F9462" s="11"/>
    </row>
    <row r="9463" spans="6:6" hidden="1" x14ac:dyDescent="0.2">
      <c r="F9463" s="11"/>
    </row>
    <row r="9464" spans="6:6" hidden="1" x14ac:dyDescent="0.2">
      <c r="F9464" s="11"/>
    </row>
    <row r="9465" spans="6:6" hidden="1" x14ac:dyDescent="0.2">
      <c r="F9465" s="11"/>
    </row>
    <row r="9466" spans="6:6" hidden="1" x14ac:dyDescent="0.2">
      <c r="F9466" s="11"/>
    </row>
    <row r="9467" spans="6:6" hidden="1" x14ac:dyDescent="0.2">
      <c r="F9467" s="11"/>
    </row>
    <row r="9468" spans="6:6" hidden="1" x14ac:dyDescent="0.2">
      <c r="F9468" s="11"/>
    </row>
    <row r="9469" spans="6:6" hidden="1" x14ac:dyDescent="0.2">
      <c r="F9469" s="11"/>
    </row>
    <row r="9470" spans="6:6" hidden="1" x14ac:dyDescent="0.2">
      <c r="F9470" s="11"/>
    </row>
    <row r="9471" spans="6:6" hidden="1" x14ac:dyDescent="0.2">
      <c r="F9471" s="11"/>
    </row>
    <row r="9472" spans="6:6" hidden="1" x14ac:dyDescent="0.2">
      <c r="F9472" s="11"/>
    </row>
    <row r="9473" spans="6:6" hidden="1" x14ac:dyDescent="0.2">
      <c r="F9473" s="11"/>
    </row>
    <row r="9474" spans="6:6" hidden="1" x14ac:dyDescent="0.2">
      <c r="F9474" s="11"/>
    </row>
    <row r="9475" spans="6:6" hidden="1" x14ac:dyDescent="0.2">
      <c r="F9475" s="11"/>
    </row>
    <row r="9476" spans="6:6" hidden="1" x14ac:dyDescent="0.2">
      <c r="F9476" s="11"/>
    </row>
    <row r="9477" spans="6:6" hidden="1" x14ac:dyDescent="0.2">
      <c r="F9477" s="11"/>
    </row>
    <row r="9478" spans="6:6" hidden="1" x14ac:dyDescent="0.2">
      <c r="F9478" s="11"/>
    </row>
    <row r="9479" spans="6:6" hidden="1" x14ac:dyDescent="0.2">
      <c r="F9479" s="11"/>
    </row>
    <row r="9480" spans="6:6" hidden="1" x14ac:dyDescent="0.2">
      <c r="F9480" s="11"/>
    </row>
    <row r="9481" spans="6:6" hidden="1" x14ac:dyDescent="0.2">
      <c r="F9481" s="11"/>
    </row>
    <row r="9482" spans="6:6" hidden="1" x14ac:dyDescent="0.2">
      <c r="F9482" s="11"/>
    </row>
    <row r="9483" spans="6:6" hidden="1" x14ac:dyDescent="0.2">
      <c r="F9483" s="11"/>
    </row>
    <row r="9484" spans="6:6" hidden="1" x14ac:dyDescent="0.2">
      <c r="F9484" s="11"/>
    </row>
    <row r="9485" spans="6:6" hidden="1" x14ac:dyDescent="0.2">
      <c r="F9485" s="11"/>
    </row>
    <row r="9486" spans="6:6" hidden="1" x14ac:dyDescent="0.2">
      <c r="F9486" s="11"/>
    </row>
    <row r="9487" spans="6:6" hidden="1" x14ac:dyDescent="0.2">
      <c r="F9487" s="11"/>
    </row>
    <row r="9488" spans="6:6" hidden="1" x14ac:dyDescent="0.2">
      <c r="F9488" s="11"/>
    </row>
    <row r="9489" spans="6:6" hidden="1" x14ac:dyDescent="0.2">
      <c r="F9489" s="11"/>
    </row>
    <row r="9490" spans="6:6" hidden="1" x14ac:dyDescent="0.2">
      <c r="F9490" s="11"/>
    </row>
    <row r="9491" spans="6:6" hidden="1" x14ac:dyDescent="0.2">
      <c r="F9491" s="11"/>
    </row>
    <row r="9492" spans="6:6" hidden="1" x14ac:dyDescent="0.2">
      <c r="F9492" s="11"/>
    </row>
    <row r="9493" spans="6:6" hidden="1" x14ac:dyDescent="0.2">
      <c r="F9493" s="11"/>
    </row>
    <row r="9494" spans="6:6" hidden="1" x14ac:dyDescent="0.2">
      <c r="F9494" s="11"/>
    </row>
    <row r="9495" spans="6:6" hidden="1" x14ac:dyDescent="0.2">
      <c r="F9495" s="11"/>
    </row>
    <row r="9496" spans="6:6" hidden="1" x14ac:dyDescent="0.2">
      <c r="F9496" s="11"/>
    </row>
    <row r="9497" spans="6:6" hidden="1" x14ac:dyDescent="0.2">
      <c r="F9497" s="11"/>
    </row>
    <row r="9498" spans="6:6" hidden="1" x14ac:dyDescent="0.2">
      <c r="F9498" s="11"/>
    </row>
    <row r="9499" spans="6:6" hidden="1" x14ac:dyDescent="0.2">
      <c r="F9499" s="11"/>
    </row>
    <row r="9500" spans="6:6" hidden="1" x14ac:dyDescent="0.2">
      <c r="F9500" s="11"/>
    </row>
    <row r="9501" spans="6:6" hidden="1" x14ac:dyDescent="0.2">
      <c r="F9501" s="11"/>
    </row>
    <row r="9502" spans="6:6" hidden="1" x14ac:dyDescent="0.2">
      <c r="F9502" s="11"/>
    </row>
    <row r="9503" spans="6:6" hidden="1" x14ac:dyDescent="0.2">
      <c r="F9503" s="11"/>
    </row>
    <row r="9504" spans="6:6" hidden="1" x14ac:dyDescent="0.2">
      <c r="F9504" s="11"/>
    </row>
    <row r="9505" spans="6:6" hidden="1" x14ac:dyDescent="0.2">
      <c r="F9505" s="11"/>
    </row>
    <row r="9506" spans="6:6" hidden="1" x14ac:dyDescent="0.2">
      <c r="F9506" s="11"/>
    </row>
    <row r="9507" spans="6:6" hidden="1" x14ac:dyDescent="0.2">
      <c r="F9507" s="11"/>
    </row>
    <row r="9508" spans="6:6" hidden="1" x14ac:dyDescent="0.2">
      <c r="F9508" s="11"/>
    </row>
    <row r="9509" spans="6:6" hidden="1" x14ac:dyDescent="0.2">
      <c r="F9509" s="11"/>
    </row>
    <row r="9510" spans="6:6" hidden="1" x14ac:dyDescent="0.2">
      <c r="F9510" s="11"/>
    </row>
    <row r="9511" spans="6:6" hidden="1" x14ac:dyDescent="0.2">
      <c r="F9511" s="11"/>
    </row>
    <row r="9512" spans="6:6" hidden="1" x14ac:dyDescent="0.2">
      <c r="F9512" s="11"/>
    </row>
    <row r="9513" spans="6:6" hidden="1" x14ac:dyDescent="0.2">
      <c r="F9513" s="11"/>
    </row>
    <row r="9514" spans="6:6" hidden="1" x14ac:dyDescent="0.2">
      <c r="F9514" s="11"/>
    </row>
    <row r="9515" spans="6:6" hidden="1" x14ac:dyDescent="0.2">
      <c r="F9515" s="11"/>
    </row>
    <row r="9516" spans="6:6" hidden="1" x14ac:dyDescent="0.2">
      <c r="F9516" s="11"/>
    </row>
    <row r="9517" spans="6:6" hidden="1" x14ac:dyDescent="0.2">
      <c r="F9517" s="11"/>
    </row>
    <row r="9518" spans="6:6" hidden="1" x14ac:dyDescent="0.2">
      <c r="F9518" s="11"/>
    </row>
    <row r="9519" spans="6:6" hidden="1" x14ac:dyDescent="0.2">
      <c r="F9519" s="11"/>
    </row>
    <row r="9520" spans="6:6" hidden="1" x14ac:dyDescent="0.2">
      <c r="F9520" s="11"/>
    </row>
    <row r="9521" spans="6:6" hidden="1" x14ac:dyDescent="0.2">
      <c r="F9521" s="11"/>
    </row>
    <row r="9522" spans="6:6" hidden="1" x14ac:dyDescent="0.2">
      <c r="F9522" s="11"/>
    </row>
    <row r="9523" spans="6:6" hidden="1" x14ac:dyDescent="0.2">
      <c r="F9523" s="11"/>
    </row>
    <row r="9524" spans="6:6" hidden="1" x14ac:dyDescent="0.2">
      <c r="F9524" s="11"/>
    </row>
    <row r="9525" spans="6:6" hidden="1" x14ac:dyDescent="0.2">
      <c r="F9525" s="11"/>
    </row>
    <row r="9526" spans="6:6" hidden="1" x14ac:dyDescent="0.2">
      <c r="F9526" s="11"/>
    </row>
    <row r="9527" spans="6:6" hidden="1" x14ac:dyDescent="0.2">
      <c r="F9527" s="11"/>
    </row>
    <row r="9528" spans="6:6" hidden="1" x14ac:dyDescent="0.2">
      <c r="F9528" s="11"/>
    </row>
    <row r="9529" spans="6:6" hidden="1" x14ac:dyDescent="0.2">
      <c r="F9529" s="11"/>
    </row>
    <row r="9530" spans="6:6" hidden="1" x14ac:dyDescent="0.2">
      <c r="F9530" s="11"/>
    </row>
    <row r="9531" spans="6:6" hidden="1" x14ac:dyDescent="0.2">
      <c r="F9531" s="11"/>
    </row>
    <row r="9532" spans="6:6" hidden="1" x14ac:dyDescent="0.2">
      <c r="F9532" s="11"/>
    </row>
    <row r="9533" spans="6:6" hidden="1" x14ac:dyDescent="0.2">
      <c r="F9533" s="11"/>
    </row>
    <row r="9534" spans="6:6" hidden="1" x14ac:dyDescent="0.2">
      <c r="F9534" s="11"/>
    </row>
    <row r="9535" spans="6:6" hidden="1" x14ac:dyDescent="0.2">
      <c r="F9535" s="11"/>
    </row>
    <row r="9536" spans="6:6" hidden="1" x14ac:dyDescent="0.2">
      <c r="F9536" s="11"/>
    </row>
    <row r="9537" spans="6:6" hidden="1" x14ac:dyDescent="0.2">
      <c r="F9537" s="11"/>
    </row>
    <row r="9538" spans="6:6" hidden="1" x14ac:dyDescent="0.2">
      <c r="F9538" s="11"/>
    </row>
    <row r="9539" spans="6:6" hidden="1" x14ac:dyDescent="0.2">
      <c r="F9539" s="11"/>
    </row>
    <row r="9540" spans="6:6" hidden="1" x14ac:dyDescent="0.2">
      <c r="F9540" s="11"/>
    </row>
    <row r="9541" spans="6:6" hidden="1" x14ac:dyDescent="0.2">
      <c r="F9541" s="11"/>
    </row>
    <row r="9542" spans="6:6" hidden="1" x14ac:dyDescent="0.2">
      <c r="F9542" s="11"/>
    </row>
    <row r="9543" spans="6:6" hidden="1" x14ac:dyDescent="0.2">
      <c r="F9543" s="11"/>
    </row>
    <row r="9544" spans="6:6" hidden="1" x14ac:dyDescent="0.2">
      <c r="F9544" s="11"/>
    </row>
    <row r="9545" spans="6:6" hidden="1" x14ac:dyDescent="0.2">
      <c r="F9545" s="11"/>
    </row>
    <row r="9546" spans="6:6" hidden="1" x14ac:dyDescent="0.2">
      <c r="F9546" s="11"/>
    </row>
    <row r="9547" spans="6:6" hidden="1" x14ac:dyDescent="0.2">
      <c r="F9547" s="11"/>
    </row>
    <row r="9548" spans="6:6" hidden="1" x14ac:dyDescent="0.2">
      <c r="F9548" s="11"/>
    </row>
    <row r="9549" spans="6:6" hidden="1" x14ac:dyDescent="0.2">
      <c r="F9549" s="11"/>
    </row>
    <row r="9550" spans="6:6" hidden="1" x14ac:dyDescent="0.2">
      <c r="F9550" s="11"/>
    </row>
    <row r="9551" spans="6:6" hidden="1" x14ac:dyDescent="0.2">
      <c r="F9551" s="11"/>
    </row>
    <row r="9552" spans="6:6" hidden="1" x14ac:dyDescent="0.2">
      <c r="F9552" s="11"/>
    </row>
    <row r="9553" spans="6:6" hidden="1" x14ac:dyDescent="0.2">
      <c r="F9553" s="11"/>
    </row>
    <row r="9554" spans="6:6" hidden="1" x14ac:dyDescent="0.2">
      <c r="F9554" s="11"/>
    </row>
    <row r="9555" spans="6:6" hidden="1" x14ac:dyDescent="0.2">
      <c r="F9555" s="11"/>
    </row>
    <row r="9556" spans="6:6" hidden="1" x14ac:dyDescent="0.2">
      <c r="F9556" s="11"/>
    </row>
    <row r="9557" spans="6:6" hidden="1" x14ac:dyDescent="0.2">
      <c r="F9557" s="11"/>
    </row>
    <row r="9558" spans="6:6" hidden="1" x14ac:dyDescent="0.2">
      <c r="F9558" s="11"/>
    </row>
    <row r="9559" spans="6:6" hidden="1" x14ac:dyDescent="0.2">
      <c r="F9559" s="11"/>
    </row>
    <row r="9560" spans="6:6" hidden="1" x14ac:dyDescent="0.2">
      <c r="F9560" s="11"/>
    </row>
    <row r="9561" spans="6:6" hidden="1" x14ac:dyDescent="0.2">
      <c r="F9561" s="11"/>
    </row>
    <row r="9562" spans="6:6" hidden="1" x14ac:dyDescent="0.2">
      <c r="F9562" s="11"/>
    </row>
    <row r="9563" spans="6:6" hidden="1" x14ac:dyDescent="0.2">
      <c r="F9563" s="11"/>
    </row>
    <row r="9564" spans="6:6" hidden="1" x14ac:dyDescent="0.2">
      <c r="F9564" s="11"/>
    </row>
    <row r="9565" spans="6:6" hidden="1" x14ac:dyDescent="0.2">
      <c r="F9565" s="11"/>
    </row>
    <row r="9566" spans="6:6" hidden="1" x14ac:dyDescent="0.2">
      <c r="F9566" s="11"/>
    </row>
    <row r="9567" spans="6:6" hidden="1" x14ac:dyDescent="0.2">
      <c r="F9567" s="11"/>
    </row>
    <row r="9568" spans="6:6" hidden="1" x14ac:dyDescent="0.2">
      <c r="F9568" s="11"/>
    </row>
    <row r="9569" spans="6:6" hidden="1" x14ac:dyDescent="0.2">
      <c r="F9569" s="11"/>
    </row>
    <row r="9570" spans="6:6" hidden="1" x14ac:dyDescent="0.2">
      <c r="F9570" s="11"/>
    </row>
    <row r="9571" spans="6:6" hidden="1" x14ac:dyDescent="0.2">
      <c r="F9571" s="11"/>
    </row>
    <row r="9572" spans="6:6" hidden="1" x14ac:dyDescent="0.2">
      <c r="F9572" s="11"/>
    </row>
    <row r="9573" spans="6:6" hidden="1" x14ac:dyDescent="0.2">
      <c r="F9573" s="11"/>
    </row>
    <row r="9574" spans="6:6" hidden="1" x14ac:dyDescent="0.2">
      <c r="F9574" s="11"/>
    </row>
    <row r="9575" spans="6:6" hidden="1" x14ac:dyDescent="0.2">
      <c r="F9575" s="11"/>
    </row>
    <row r="9576" spans="6:6" hidden="1" x14ac:dyDescent="0.2">
      <c r="F9576" s="11"/>
    </row>
    <row r="9577" spans="6:6" hidden="1" x14ac:dyDescent="0.2">
      <c r="F9577" s="11"/>
    </row>
    <row r="9578" spans="6:6" hidden="1" x14ac:dyDescent="0.2">
      <c r="F9578" s="11"/>
    </row>
    <row r="9579" spans="6:6" hidden="1" x14ac:dyDescent="0.2">
      <c r="F9579" s="11"/>
    </row>
    <row r="9580" spans="6:6" hidden="1" x14ac:dyDescent="0.2">
      <c r="F9580" s="11"/>
    </row>
    <row r="9581" spans="6:6" hidden="1" x14ac:dyDescent="0.2">
      <c r="F9581" s="11"/>
    </row>
    <row r="9582" spans="6:6" hidden="1" x14ac:dyDescent="0.2">
      <c r="F9582" s="11"/>
    </row>
    <row r="9583" spans="6:6" hidden="1" x14ac:dyDescent="0.2">
      <c r="F9583" s="11"/>
    </row>
    <row r="9584" spans="6:6" hidden="1" x14ac:dyDescent="0.2">
      <c r="F9584" s="11"/>
    </row>
    <row r="9585" spans="6:6" hidden="1" x14ac:dyDescent="0.2">
      <c r="F9585" s="11"/>
    </row>
    <row r="9586" spans="6:6" hidden="1" x14ac:dyDescent="0.2">
      <c r="F9586" s="11"/>
    </row>
    <row r="9587" spans="6:6" hidden="1" x14ac:dyDescent="0.2">
      <c r="F9587" s="11"/>
    </row>
    <row r="9588" spans="6:6" hidden="1" x14ac:dyDescent="0.2">
      <c r="F9588" s="11"/>
    </row>
    <row r="9589" spans="6:6" hidden="1" x14ac:dyDescent="0.2">
      <c r="F9589" s="11"/>
    </row>
    <row r="9590" spans="6:6" hidden="1" x14ac:dyDescent="0.2">
      <c r="F9590" s="11"/>
    </row>
    <row r="9591" spans="6:6" hidden="1" x14ac:dyDescent="0.2">
      <c r="F9591" s="11"/>
    </row>
    <row r="9592" spans="6:6" hidden="1" x14ac:dyDescent="0.2">
      <c r="F9592" s="11"/>
    </row>
    <row r="9593" spans="6:6" hidden="1" x14ac:dyDescent="0.2">
      <c r="F9593" s="11"/>
    </row>
    <row r="9594" spans="6:6" hidden="1" x14ac:dyDescent="0.2">
      <c r="F9594" s="11"/>
    </row>
    <row r="9595" spans="6:6" hidden="1" x14ac:dyDescent="0.2">
      <c r="F9595" s="11"/>
    </row>
    <row r="9596" spans="6:6" hidden="1" x14ac:dyDescent="0.2">
      <c r="F9596" s="11"/>
    </row>
    <row r="9597" spans="6:6" hidden="1" x14ac:dyDescent="0.2">
      <c r="F9597" s="11"/>
    </row>
    <row r="9598" spans="6:6" hidden="1" x14ac:dyDescent="0.2">
      <c r="F9598" s="11"/>
    </row>
    <row r="9599" spans="6:6" hidden="1" x14ac:dyDescent="0.2">
      <c r="F9599" s="11"/>
    </row>
    <row r="9600" spans="6:6" hidden="1" x14ac:dyDescent="0.2">
      <c r="F9600" s="11"/>
    </row>
    <row r="9601" spans="6:6" hidden="1" x14ac:dyDescent="0.2">
      <c r="F9601" s="11"/>
    </row>
    <row r="9602" spans="6:6" hidden="1" x14ac:dyDescent="0.2">
      <c r="F9602" s="11"/>
    </row>
    <row r="9603" spans="6:6" hidden="1" x14ac:dyDescent="0.2">
      <c r="F9603" s="11"/>
    </row>
    <row r="9604" spans="6:6" hidden="1" x14ac:dyDescent="0.2">
      <c r="F9604" s="11"/>
    </row>
    <row r="9605" spans="6:6" hidden="1" x14ac:dyDescent="0.2">
      <c r="F9605" s="11"/>
    </row>
    <row r="9606" spans="6:6" hidden="1" x14ac:dyDescent="0.2">
      <c r="F9606" s="11"/>
    </row>
    <row r="9607" spans="6:6" hidden="1" x14ac:dyDescent="0.2">
      <c r="F9607" s="11"/>
    </row>
    <row r="9608" spans="6:6" hidden="1" x14ac:dyDescent="0.2">
      <c r="F9608" s="11"/>
    </row>
    <row r="9609" spans="6:6" hidden="1" x14ac:dyDescent="0.2">
      <c r="F9609" s="11"/>
    </row>
    <row r="9610" spans="6:6" hidden="1" x14ac:dyDescent="0.2">
      <c r="F9610" s="11"/>
    </row>
    <row r="9611" spans="6:6" hidden="1" x14ac:dyDescent="0.2">
      <c r="F9611" s="11"/>
    </row>
    <row r="9612" spans="6:6" hidden="1" x14ac:dyDescent="0.2">
      <c r="F9612" s="11"/>
    </row>
    <row r="9613" spans="6:6" hidden="1" x14ac:dyDescent="0.2">
      <c r="F9613" s="11"/>
    </row>
    <row r="9614" spans="6:6" hidden="1" x14ac:dyDescent="0.2">
      <c r="F9614" s="11"/>
    </row>
    <row r="9615" spans="6:6" hidden="1" x14ac:dyDescent="0.2">
      <c r="F9615" s="11"/>
    </row>
    <row r="9616" spans="6:6" hidden="1" x14ac:dyDescent="0.2">
      <c r="F9616" s="11"/>
    </row>
    <row r="9617" spans="6:6" hidden="1" x14ac:dyDescent="0.2">
      <c r="F9617" s="11"/>
    </row>
    <row r="9618" spans="6:6" hidden="1" x14ac:dyDescent="0.2">
      <c r="F9618" s="11"/>
    </row>
    <row r="9619" spans="6:6" hidden="1" x14ac:dyDescent="0.2">
      <c r="F9619" s="11"/>
    </row>
    <row r="9620" spans="6:6" hidden="1" x14ac:dyDescent="0.2">
      <c r="F9620" s="11"/>
    </row>
    <row r="9621" spans="6:6" hidden="1" x14ac:dyDescent="0.2">
      <c r="F9621" s="11"/>
    </row>
    <row r="9622" spans="6:6" hidden="1" x14ac:dyDescent="0.2">
      <c r="F9622" s="11"/>
    </row>
    <row r="9623" spans="6:6" hidden="1" x14ac:dyDescent="0.2">
      <c r="F9623" s="11"/>
    </row>
    <row r="9624" spans="6:6" hidden="1" x14ac:dyDescent="0.2">
      <c r="F9624" s="11"/>
    </row>
    <row r="9625" spans="6:6" hidden="1" x14ac:dyDescent="0.2">
      <c r="F9625" s="11"/>
    </row>
    <row r="9626" spans="6:6" hidden="1" x14ac:dyDescent="0.2">
      <c r="F9626" s="11"/>
    </row>
    <row r="9627" spans="6:6" hidden="1" x14ac:dyDescent="0.2">
      <c r="F9627" s="11"/>
    </row>
    <row r="9628" spans="6:6" hidden="1" x14ac:dyDescent="0.2">
      <c r="F9628" s="11"/>
    </row>
    <row r="9629" spans="6:6" hidden="1" x14ac:dyDescent="0.2">
      <c r="F9629" s="11"/>
    </row>
    <row r="9630" spans="6:6" hidden="1" x14ac:dyDescent="0.2">
      <c r="F9630" s="11"/>
    </row>
    <row r="9631" spans="6:6" hidden="1" x14ac:dyDescent="0.2">
      <c r="F9631" s="11"/>
    </row>
    <row r="9632" spans="6:6" hidden="1" x14ac:dyDescent="0.2">
      <c r="F9632" s="11"/>
    </row>
    <row r="9633" spans="6:6" hidden="1" x14ac:dyDescent="0.2">
      <c r="F9633" s="11"/>
    </row>
    <row r="9634" spans="6:6" hidden="1" x14ac:dyDescent="0.2">
      <c r="F9634" s="11"/>
    </row>
    <row r="9635" spans="6:6" hidden="1" x14ac:dyDescent="0.2">
      <c r="F9635" s="11"/>
    </row>
    <row r="9636" spans="6:6" hidden="1" x14ac:dyDescent="0.2">
      <c r="F9636" s="11"/>
    </row>
    <row r="9637" spans="6:6" hidden="1" x14ac:dyDescent="0.2">
      <c r="F9637" s="11"/>
    </row>
    <row r="9638" spans="6:6" hidden="1" x14ac:dyDescent="0.2">
      <c r="F9638" s="11"/>
    </row>
    <row r="9639" spans="6:6" hidden="1" x14ac:dyDescent="0.2">
      <c r="F9639" s="11"/>
    </row>
    <row r="9640" spans="6:6" hidden="1" x14ac:dyDescent="0.2">
      <c r="F9640" s="11"/>
    </row>
    <row r="9641" spans="6:6" hidden="1" x14ac:dyDescent="0.2">
      <c r="F9641" s="11"/>
    </row>
    <row r="9642" spans="6:6" hidden="1" x14ac:dyDescent="0.2">
      <c r="F9642" s="11"/>
    </row>
    <row r="9643" spans="6:6" hidden="1" x14ac:dyDescent="0.2">
      <c r="F9643" s="11"/>
    </row>
    <row r="9644" spans="6:6" hidden="1" x14ac:dyDescent="0.2">
      <c r="F9644" s="11"/>
    </row>
    <row r="9645" spans="6:6" hidden="1" x14ac:dyDescent="0.2">
      <c r="F9645" s="11"/>
    </row>
    <row r="9646" spans="6:6" hidden="1" x14ac:dyDescent="0.2">
      <c r="F9646" s="11"/>
    </row>
    <row r="9647" spans="6:6" hidden="1" x14ac:dyDescent="0.2">
      <c r="F9647" s="11"/>
    </row>
    <row r="9648" spans="6:6" hidden="1" x14ac:dyDescent="0.2">
      <c r="F9648" s="11"/>
    </row>
    <row r="9649" spans="6:6" hidden="1" x14ac:dyDescent="0.2">
      <c r="F9649" s="11"/>
    </row>
    <row r="9650" spans="6:6" hidden="1" x14ac:dyDescent="0.2">
      <c r="F9650" s="11"/>
    </row>
    <row r="9651" spans="6:6" hidden="1" x14ac:dyDescent="0.2">
      <c r="F9651" s="11"/>
    </row>
    <row r="9652" spans="6:6" hidden="1" x14ac:dyDescent="0.2">
      <c r="F9652" s="11"/>
    </row>
    <row r="9653" spans="6:6" hidden="1" x14ac:dyDescent="0.2">
      <c r="F9653" s="11"/>
    </row>
    <row r="9654" spans="6:6" hidden="1" x14ac:dyDescent="0.2">
      <c r="F9654" s="11"/>
    </row>
    <row r="9655" spans="6:6" hidden="1" x14ac:dyDescent="0.2">
      <c r="F9655" s="11"/>
    </row>
    <row r="9656" spans="6:6" hidden="1" x14ac:dyDescent="0.2">
      <c r="F9656" s="11"/>
    </row>
    <row r="9657" spans="6:6" hidden="1" x14ac:dyDescent="0.2">
      <c r="F9657" s="11"/>
    </row>
    <row r="9658" spans="6:6" hidden="1" x14ac:dyDescent="0.2">
      <c r="F9658" s="11"/>
    </row>
    <row r="9659" spans="6:6" hidden="1" x14ac:dyDescent="0.2">
      <c r="F9659" s="11"/>
    </row>
    <row r="9660" spans="6:6" hidden="1" x14ac:dyDescent="0.2">
      <c r="F9660" s="11"/>
    </row>
    <row r="9661" spans="6:6" hidden="1" x14ac:dyDescent="0.2">
      <c r="F9661" s="11"/>
    </row>
    <row r="9662" spans="6:6" hidden="1" x14ac:dyDescent="0.2">
      <c r="F9662" s="11"/>
    </row>
    <row r="9663" spans="6:6" hidden="1" x14ac:dyDescent="0.2">
      <c r="F9663" s="11"/>
    </row>
    <row r="9664" spans="6:6" hidden="1" x14ac:dyDescent="0.2">
      <c r="F9664" s="11"/>
    </row>
    <row r="9665" spans="6:6" hidden="1" x14ac:dyDescent="0.2">
      <c r="F9665" s="11"/>
    </row>
    <row r="9666" spans="6:6" hidden="1" x14ac:dyDescent="0.2">
      <c r="F9666" s="11"/>
    </row>
    <row r="9667" spans="6:6" hidden="1" x14ac:dyDescent="0.2">
      <c r="F9667" s="11"/>
    </row>
    <row r="9668" spans="6:6" hidden="1" x14ac:dyDescent="0.2">
      <c r="F9668" s="11"/>
    </row>
    <row r="9669" spans="6:6" hidden="1" x14ac:dyDescent="0.2">
      <c r="F9669" s="11"/>
    </row>
    <row r="9670" spans="6:6" hidden="1" x14ac:dyDescent="0.2">
      <c r="F9670" s="11"/>
    </row>
    <row r="9671" spans="6:6" hidden="1" x14ac:dyDescent="0.2">
      <c r="F9671" s="11"/>
    </row>
    <row r="9672" spans="6:6" hidden="1" x14ac:dyDescent="0.2">
      <c r="F9672" s="11"/>
    </row>
    <row r="9673" spans="6:6" hidden="1" x14ac:dyDescent="0.2">
      <c r="F9673" s="11"/>
    </row>
    <row r="9674" spans="6:6" hidden="1" x14ac:dyDescent="0.2">
      <c r="F9674" s="11"/>
    </row>
    <row r="9675" spans="6:6" hidden="1" x14ac:dyDescent="0.2">
      <c r="F9675" s="11"/>
    </row>
    <row r="9676" spans="6:6" hidden="1" x14ac:dyDescent="0.2">
      <c r="F9676" s="11"/>
    </row>
    <row r="9677" spans="6:6" hidden="1" x14ac:dyDescent="0.2">
      <c r="F9677" s="11"/>
    </row>
    <row r="9678" spans="6:6" hidden="1" x14ac:dyDescent="0.2">
      <c r="F9678" s="11"/>
    </row>
    <row r="9679" spans="6:6" hidden="1" x14ac:dyDescent="0.2">
      <c r="F9679" s="11"/>
    </row>
    <row r="9680" spans="6:6" hidden="1" x14ac:dyDescent="0.2">
      <c r="F9680" s="11"/>
    </row>
    <row r="9681" spans="6:6" hidden="1" x14ac:dyDescent="0.2">
      <c r="F9681" s="11"/>
    </row>
    <row r="9682" spans="6:6" hidden="1" x14ac:dyDescent="0.2">
      <c r="F9682" s="11"/>
    </row>
    <row r="9683" spans="6:6" hidden="1" x14ac:dyDescent="0.2">
      <c r="F9683" s="11"/>
    </row>
    <row r="9684" spans="6:6" hidden="1" x14ac:dyDescent="0.2">
      <c r="F9684" s="11"/>
    </row>
    <row r="9685" spans="6:6" hidden="1" x14ac:dyDescent="0.2">
      <c r="F9685" s="11"/>
    </row>
    <row r="9686" spans="6:6" hidden="1" x14ac:dyDescent="0.2">
      <c r="F9686" s="11"/>
    </row>
    <row r="9687" spans="6:6" hidden="1" x14ac:dyDescent="0.2">
      <c r="F9687" s="11"/>
    </row>
    <row r="9688" spans="6:6" hidden="1" x14ac:dyDescent="0.2">
      <c r="F9688" s="11"/>
    </row>
    <row r="9689" spans="6:6" hidden="1" x14ac:dyDescent="0.2">
      <c r="F9689" s="11"/>
    </row>
    <row r="9690" spans="6:6" hidden="1" x14ac:dyDescent="0.2">
      <c r="F9690" s="11"/>
    </row>
    <row r="9691" spans="6:6" hidden="1" x14ac:dyDescent="0.2">
      <c r="F9691" s="11"/>
    </row>
    <row r="9692" spans="6:6" hidden="1" x14ac:dyDescent="0.2">
      <c r="F9692" s="11"/>
    </row>
    <row r="9693" spans="6:6" hidden="1" x14ac:dyDescent="0.2">
      <c r="F9693" s="11"/>
    </row>
    <row r="9694" spans="6:6" hidden="1" x14ac:dyDescent="0.2">
      <c r="F9694" s="11"/>
    </row>
    <row r="9695" spans="6:6" hidden="1" x14ac:dyDescent="0.2">
      <c r="F9695" s="11"/>
    </row>
    <row r="9696" spans="6:6" hidden="1" x14ac:dyDescent="0.2">
      <c r="F9696" s="11"/>
    </row>
    <row r="9697" spans="6:6" hidden="1" x14ac:dyDescent="0.2">
      <c r="F9697" s="11"/>
    </row>
    <row r="9698" spans="6:6" hidden="1" x14ac:dyDescent="0.2">
      <c r="F9698" s="11"/>
    </row>
    <row r="9699" spans="6:6" hidden="1" x14ac:dyDescent="0.2">
      <c r="F9699" s="11"/>
    </row>
    <row r="9700" spans="6:6" hidden="1" x14ac:dyDescent="0.2">
      <c r="F9700" s="11"/>
    </row>
    <row r="9701" spans="6:6" hidden="1" x14ac:dyDescent="0.2">
      <c r="F9701" s="11"/>
    </row>
    <row r="9702" spans="6:6" hidden="1" x14ac:dyDescent="0.2">
      <c r="F9702" s="11"/>
    </row>
    <row r="9703" spans="6:6" hidden="1" x14ac:dyDescent="0.2">
      <c r="F9703" s="11"/>
    </row>
    <row r="9704" spans="6:6" hidden="1" x14ac:dyDescent="0.2">
      <c r="F9704" s="11"/>
    </row>
    <row r="9705" spans="6:6" hidden="1" x14ac:dyDescent="0.2">
      <c r="F9705" s="11"/>
    </row>
    <row r="9706" spans="6:6" hidden="1" x14ac:dyDescent="0.2">
      <c r="F9706" s="11"/>
    </row>
    <row r="9707" spans="6:6" hidden="1" x14ac:dyDescent="0.2">
      <c r="F9707" s="11"/>
    </row>
    <row r="9708" spans="6:6" hidden="1" x14ac:dyDescent="0.2">
      <c r="F9708" s="11"/>
    </row>
    <row r="9709" spans="6:6" hidden="1" x14ac:dyDescent="0.2">
      <c r="F9709" s="11"/>
    </row>
    <row r="9710" spans="6:6" hidden="1" x14ac:dyDescent="0.2">
      <c r="F9710" s="11"/>
    </row>
    <row r="9711" spans="6:6" hidden="1" x14ac:dyDescent="0.2">
      <c r="F9711" s="11"/>
    </row>
    <row r="9712" spans="6:6" hidden="1" x14ac:dyDescent="0.2">
      <c r="F9712" s="11"/>
    </row>
    <row r="9713" spans="6:6" hidden="1" x14ac:dyDescent="0.2">
      <c r="F9713" s="11"/>
    </row>
    <row r="9714" spans="6:6" hidden="1" x14ac:dyDescent="0.2">
      <c r="F9714" s="11"/>
    </row>
    <row r="9715" spans="6:6" hidden="1" x14ac:dyDescent="0.2">
      <c r="F9715" s="11"/>
    </row>
    <row r="9716" spans="6:6" hidden="1" x14ac:dyDescent="0.2">
      <c r="F9716" s="11"/>
    </row>
    <row r="9717" spans="6:6" hidden="1" x14ac:dyDescent="0.2">
      <c r="F9717" s="11"/>
    </row>
    <row r="9718" spans="6:6" hidden="1" x14ac:dyDescent="0.2">
      <c r="F9718" s="11"/>
    </row>
    <row r="9719" spans="6:6" hidden="1" x14ac:dyDescent="0.2">
      <c r="F9719" s="11"/>
    </row>
    <row r="9720" spans="6:6" hidden="1" x14ac:dyDescent="0.2">
      <c r="F9720" s="11"/>
    </row>
    <row r="9721" spans="6:6" hidden="1" x14ac:dyDescent="0.2">
      <c r="F9721" s="11"/>
    </row>
    <row r="9722" spans="6:6" hidden="1" x14ac:dyDescent="0.2">
      <c r="F9722" s="11"/>
    </row>
    <row r="9723" spans="6:6" hidden="1" x14ac:dyDescent="0.2">
      <c r="F9723" s="11"/>
    </row>
    <row r="9724" spans="6:6" hidden="1" x14ac:dyDescent="0.2">
      <c r="F9724" s="11"/>
    </row>
    <row r="9725" spans="6:6" hidden="1" x14ac:dyDescent="0.2">
      <c r="F9725" s="11"/>
    </row>
    <row r="9726" spans="6:6" hidden="1" x14ac:dyDescent="0.2">
      <c r="F9726" s="11"/>
    </row>
    <row r="9727" spans="6:6" hidden="1" x14ac:dyDescent="0.2">
      <c r="F9727" s="11"/>
    </row>
    <row r="9728" spans="6:6" hidden="1" x14ac:dyDescent="0.2">
      <c r="F9728" s="11"/>
    </row>
    <row r="9729" spans="6:6" hidden="1" x14ac:dyDescent="0.2">
      <c r="F9729" s="11"/>
    </row>
    <row r="9730" spans="6:6" hidden="1" x14ac:dyDescent="0.2">
      <c r="F9730" s="11"/>
    </row>
    <row r="9731" spans="6:6" hidden="1" x14ac:dyDescent="0.2">
      <c r="F9731" s="11"/>
    </row>
    <row r="9732" spans="6:6" hidden="1" x14ac:dyDescent="0.2">
      <c r="F9732" s="11"/>
    </row>
    <row r="9733" spans="6:6" hidden="1" x14ac:dyDescent="0.2">
      <c r="F9733" s="11"/>
    </row>
    <row r="9734" spans="6:6" hidden="1" x14ac:dyDescent="0.2">
      <c r="F9734" s="11"/>
    </row>
    <row r="9735" spans="6:6" hidden="1" x14ac:dyDescent="0.2">
      <c r="F9735" s="11"/>
    </row>
    <row r="9736" spans="6:6" hidden="1" x14ac:dyDescent="0.2">
      <c r="F9736" s="11"/>
    </row>
    <row r="9737" spans="6:6" hidden="1" x14ac:dyDescent="0.2">
      <c r="F9737" s="11"/>
    </row>
    <row r="9738" spans="6:6" hidden="1" x14ac:dyDescent="0.2">
      <c r="F9738" s="11"/>
    </row>
    <row r="9739" spans="6:6" hidden="1" x14ac:dyDescent="0.2">
      <c r="F9739" s="11"/>
    </row>
    <row r="9740" spans="6:6" hidden="1" x14ac:dyDescent="0.2">
      <c r="F9740" s="11"/>
    </row>
    <row r="9741" spans="6:6" hidden="1" x14ac:dyDescent="0.2">
      <c r="F9741" s="11"/>
    </row>
    <row r="9742" spans="6:6" hidden="1" x14ac:dyDescent="0.2">
      <c r="F9742" s="11"/>
    </row>
    <row r="9743" spans="6:6" hidden="1" x14ac:dyDescent="0.2">
      <c r="F9743" s="11"/>
    </row>
    <row r="9744" spans="6:6" hidden="1" x14ac:dyDescent="0.2">
      <c r="F9744" s="11"/>
    </row>
    <row r="9745" spans="6:6" hidden="1" x14ac:dyDescent="0.2">
      <c r="F9745" s="11"/>
    </row>
    <row r="9746" spans="6:6" hidden="1" x14ac:dyDescent="0.2">
      <c r="F9746" s="11"/>
    </row>
    <row r="9747" spans="6:6" hidden="1" x14ac:dyDescent="0.2">
      <c r="F9747" s="11"/>
    </row>
    <row r="9748" spans="6:6" hidden="1" x14ac:dyDescent="0.2">
      <c r="F9748" s="11"/>
    </row>
    <row r="9749" spans="6:6" hidden="1" x14ac:dyDescent="0.2">
      <c r="F9749" s="11"/>
    </row>
    <row r="9750" spans="6:6" hidden="1" x14ac:dyDescent="0.2">
      <c r="F9750" s="11"/>
    </row>
    <row r="9751" spans="6:6" hidden="1" x14ac:dyDescent="0.2">
      <c r="F9751" s="11"/>
    </row>
    <row r="9752" spans="6:6" hidden="1" x14ac:dyDescent="0.2">
      <c r="F9752" s="11"/>
    </row>
    <row r="9753" spans="6:6" hidden="1" x14ac:dyDescent="0.2">
      <c r="F9753" s="11"/>
    </row>
    <row r="9754" spans="6:6" hidden="1" x14ac:dyDescent="0.2">
      <c r="F9754" s="11"/>
    </row>
    <row r="9755" spans="6:6" hidden="1" x14ac:dyDescent="0.2">
      <c r="F9755" s="11"/>
    </row>
    <row r="9756" spans="6:6" hidden="1" x14ac:dyDescent="0.2">
      <c r="F9756" s="11"/>
    </row>
    <row r="9757" spans="6:6" hidden="1" x14ac:dyDescent="0.2">
      <c r="F9757" s="11"/>
    </row>
    <row r="9758" spans="6:6" hidden="1" x14ac:dyDescent="0.2">
      <c r="F9758" s="11"/>
    </row>
    <row r="9759" spans="6:6" hidden="1" x14ac:dyDescent="0.2">
      <c r="F9759" s="11"/>
    </row>
    <row r="9760" spans="6:6" hidden="1" x14ac:dyDescent="0.2">
      <c r="F9760" s="11"/>
    </row>
    <row r="9761" spans="6:6" hidden="1" x14ac:dyDescent="0.2">
      <c r="F9761" s="11"/>
    </row>
    <row r="9762" spans="6:6" hidden="1" x14ac:dyDescent="0.2">
      <c r="F9762" s="11"/>
    </row>
    <row r="9763" spans="6:6" hidden="1" x14ac:dyDescent="0.2">
      <c r="F9763" s="11"/>
    </row>
    <row r="9764" spans="6:6" hidden="1" x14ac:dyDescent="0.2">
      <c r="F9764" s="11"/>
    </row>
    <row r="9765" spans="6:6" hidden="1" x14ac:dyDescent="0.2">
      <c r="F9765" s="11"/>
    </row>
    <row r="9766" spans="6:6" hidden="1" x14ac:dyDescent="0.2">
      <c r="F9766" s="11"/>
    </row>
    <row r="9767" spans="6:6" hidden="1" x14ac:dyDescent="0.2">
      <c r="F9767" s="11"/>
    </row>
    <row r="9768" spans="6:6" hidden="1" x14ac:dyDescent="0.2">
      <c r="F9768" s="11"/>
    </row>
    <row r="9769" spans="6:6" hidden="1" x14ac:dyDescent="0.2">
      <c r="F9769" s="11"/>
    </row>
    <row r="9770" spans="6:6" hidden="1" x14ac:dyDescent="0.2">
      <c r="F9770" s="11"/>
    </row>
    <row r="9771" spans="6:6" hidden="1" x14ac:dyDescent="0.2">
      <c r="F9771" s="11"/>
    </row>
    <row r="9772" spans="6:6" hidden="1" x14ac:dyDescent="0.2">
      <c r="F9772" s="11"/>
    </row>
    <row r="9773" spans="6:6" hidden="1" x14ac:dyDescent="0.2">
      <c r="F9773" s="11"/>
    </row>
    <row r="9774" spans="6:6" hidden="1" x14ac:dyDescent="0.2">
      <c r="F9774" s="11"/>
    </row>
    <row r="9775" spans="6:6" hidden="1" x14ac:dyDescent="0.2">
      <c r="F9775" s="11"/>
    </row>
    <row r="9776" spans="6:6" hidden="1" x14ac:dyDescent="0.2">
      <c r="F9776" s="11"/>
    </row>
    <row r="9777" spans="6:6" hidden="1" x14ac:dyDescent="0.2">
      <c r="F9777" s="11"/>
    </row>
    <row r="9778" spans="6:6" hidden="1" x14ac:dyDescent="0.2">
      <c r="F9778" s="11"/>
    </row>
    <row r="9779" spans="6:6" hidden="1" x14ac:dyDescent="0.2">
      <c r="F9779" s="11"/>
    </row>
    <row r="9780" spans="6:6" hidden="1" x14ac:dyDescent="0.2">
      <c r="F9780" s="11"/>
    </row>
    <row r="9781" spans="6:6" hidden="1" x14ac:dyDescent="0.2">
      <c r="F9781" s="11"/>
    </row>
    <row r="9782" spans="6:6" hidden="1" x14ac:dyDescent="0.2">
      <c r="F9782" s="11"/>
    </row>
    <row r="9783" spans="6:6" hidden="1" x14ac:dyDescent="0.2">
      <c r="F9783" s="11"/>
    </row>
    <row r="9784" spans="6:6" hidden="1" x14ac:dyDescent="0.2">
      <c r="F9784" s="11"/>
    </row>
    <row r="9785" spans="6:6" hidden="1" x14ac:dyDescent="0.2">
      <c r="F9785" s="11"/>
    </row>
    <row r="9786" spans="6:6" hidden="1" x14ac:dyDescent="0.2">
      <c r="F9786" s="11"/>
    </row>
    <row r="9787" spans="6:6" hidden="1" x14ac:dyDescent="0.2">
      <c r="F9787" s="11"/>
    </row>
    <row r="9788" spans="6:6" hidden="1" x14ac:dyDescent="0.2">
      <c r="F9788" s="11"/>
    </row>
    <row r="9789" spans="6:6" hidden="1" x14ac:dyDescent="0.2">
      <c r="F9789" s="11"/>
    </row>
    <row r="9790" spans="6:6" hidden="1" x14ac:dyDescent="0.2">
      <c r="F9790" s="11"/>
    </row>
    <row r="9791" spans="6:6" hidden="1" x14ac:dyDescent="0.2">
      <c r="F9791" s="11"/>
    </row>
    <row r="9792" spans="6:6" hidden="1" x14ac:dyDescent="0.2">
      <c r="F9792" s="11"/>
    </row>
    <row r="9793" spans="6:6" hidden="1" x14ac:dyDescent="0.2">
      <c r="F9793" s="11"/>
    </row>
    <row r="9794" spans="6:6" hidden="1" x14ac:dyDescent="0.2">
      <c r="F9794" s="11"/>
    </row>
    <row r="9795" spans="6:6" hidden="1" x14ac:dyDescent="0.2">
      <c r="F9795" s="11"/>
    </row>
    <row r="9796" spans="6:6" hidden="1" x14ac:dyDescent="0.2">
      <c r="F9796" s="11"/>
    </row>
    <row r="9797" spans="6:6" hidden="1" x14ac:dyDescent="0.2">
      <c r="F9797" s="11"/>
    </row>
    <row r="9798" spans="6:6" hidden="1" x14ac:dyDescent="0.2">
      <c r="F9798" s="11"/>
    </row>
    <row r="9799" spans="6:6" hidden="1" x14ac:dyDescent="0.2">
      <c r="F9799" s="11"/>
    </row>
    <row r="9800" spans="6:6" hidden="1" x14ac:dyDescent="0.2">
      <c r="F9800" s="11"/>
    </row>
    <row r="9801" spans="6:6" hidden="1" x14ac:dyDescent="0.2">
      <c r="F9801" s="11"/>
    </row>
    <row r="9802" spans="6:6" hidden="1" x14ac:dyDescent="0.2">
      <c r="F9802" s="11"/>
    </row>
    <row r="9803" spans="6:6" hidden="1" x14ac:dyDescent="0.2">
      <c r="F9803" s="11"/>
    </row>
    <row r="9804" spans="6:6" hidden="1" x14ac:dyDescent="0.2">
      <c r="F9804" s="11"/>
    </row>
    <row r="9805" spans="6:6" hidden="1" x14ac:dyDescent="0.2">
      <c r="F9805" s="11"/>
    </row>
    <row r="9806" spans="6:6" hidden="1" x14ac:dyDescent="0.2">
      <c r="F9806" s="11"/>
    </row>
    <row r="9807" spans="6:6" hidden="1" x14ac:dyDescent="0.2">
      <c r="F9807" s="11"/>
    </row>
    <row r="9808" spans="6:6" hidden="1" x14ac:dyDescent="0.2">
      <c r="F9808" s="11"/>
    </row>
    <row r="9809" spans="6:6" hidden="1" x14ac:dyDescent="0.2">
      <c r="F9809" s="11"/>
    </row>
    <row r="9810" spans="6:6" hidden="1" x14ac:dyDescent="0.2">
      <c r="F9810" s="11"/>
    </row>
    <row r="9811" spans="6:6" hidden="1" x14ac:dyDescent="0.2">
      <c r="F9811" s="11"/>
    </row>
    <row r="9812" spans="6:6" hidden="1" x14ac:dyDescent="0.2">
      <c r="F9812" s="11"/>
    </row>
    <row r="9813" spans="6:6" hidden="1" x14ac:dyDescent="0.2">
      <c r="F9813" s="11"/>
    </row>
    <row r="9814" spans="6:6" hidden="1" x14ac:dyDescent="0.2">
      <c r="F9814" s="11"/>
    </row>
    <row r="9815" spans="6:6" hidden="1" x14ac:dyDescent="0.2">
      <c r="F9815" s="11"/>
    </row>
    <row r="9816" spans="6:6" hidden="1" x14ac:dyDescent="0.2">
      <c r="F9816" s="11"/>
    </row>
    <row r="9817" spans="6:6" hidden="1" x14ac:dyDescent="0.2">
      <c r="F9817" s="11"/>
    </row>
    <row r="9818" spans="6:6" hidden="1" x14ac:dyDescent="0.2">
      <c r="F9818" s="11"/>
    </row>
    <row r="9819" spans="6:6" hidden="1" x14ac:dyDescent="0.2">
      <c r="F9819" s="11"/>
    </row>
    <row r="9820" spans="6:6" hidden="1" x14ac:dyDescent="0.2">
      <c r="F9820" s="11"/>
    </row>
    <row r="9821" spans="6:6" hidden="1" x14ac:dyDescent="0.2">
      <c r="F9821" s="11"/>
    </row>
    <row r="9822" spans="6:6" hidden="1" x14ac:dyDescent="0.2">
      <c r="F9822" s="11"/>
    </row>
    <row r="9823" spans="6:6" hidden="1" x14ac:dyDescent="0.2">
      <c r="F9823" s="11"/>
    </row>
    <row r="9824" spans="6:6" hidden="1" x14ac:dyDescent="0.2">
      <c r="F9824" s="11"/>
    </row>
    <row r="9825" spans="6:6" hidden="1" x14ac:dyDescent="0.2">
      <c r="F9825" s="11"/>
    </row>
    <row r="9826" spans="6:6" hidden="1" x14ac:dyDescent="0.2">
      <c r="F9826" s="11"/>
    </row>
    <row r="9827" spans="6:6" hidden="1" x14ac:dyDescent="0.2">
      <c r="F9827" s="11"/>
    </row>
    <row r="9828" spans="6:6" hidden="1" x14ac:dyDescent="0.2">
      <c r="F9828" s="11"/>
    </row>
    <row r="9829" spans="6:6" hidden="1" x14ac:dyDescent="0.2">
      <c r="F9829" s="11"/>
    </row>
    <row r="9830" spans="6:6" hidden="1" x14ac:dyDescent="0.2">
      <c r="F9830" s="11"/>
    </row>
    <row r="9831" spans="6:6" hidden="1" x14ac:dyDescent="0.2">
      <c r="F9831" s="11"/>
    </row>
    <row r="9832" spans="6:6" hidden="1" x14ac:dyDescent="0.2">
      <c r="F9832" s="11"/>
    </row>
    <row r="9833" spans="6:6" hidden="1" x14ac:dyDescent="0.2">
      <c r="F9833" s="11"/>
    </row>
    <row r="9834" spans="6:6" hidden="1" x14ac:dyDescent="0.2">
      <c r="F9834" s="11"/>
    </row>
    <row r="9835" spans="6:6" hidden="1" x14ac:dyDescent="0.2">
      <c r="F9835" s="11"/>
    </row>
    <row r="9836" spans="6:6" hidden="1" x14ac:dyDescent="0.2">
      <c r="F9836" s="11"/>
    </row>
    <row r="9837" spans="6:6" hidden="1" x14ac:dyDescent="0.2">
      <c r="F9837" s="11"/>
    </row>
    <row r="9838" spans="6:6" hidden="1" x14ac:dyDescent="0.2">
      <c r="F9838" s="11"/>
    </row>
    <row r="9839" spans="6:6" hidden="1" x14ac:dyDescent="0.2">
      <c r="F9839" s="11"/>
    </row>
    <row r="9840" spans="6:6" hidden="1" x14ac:dyDescent="0.2">
      <c r="F9840" s="11"/>
    </row>
    <row r="9841" spans="6:6" hidden="1" x14ac:dyDescent="0.2">
      <c r="F9841" s="11"/>
    </row>
    <row r="9842" spans="6:6" hidden="1" x14ac:dyDescent="0.2">
      <c r="F9842" s="11"/>
    </row>
    <row r="9843" spans="6:6" hidden="1" x14ac:dyDescent="0.2">
      <c r="F9843" s="11"/>
    </row>
    <row r="9844" spans="6:6" hidden="1" x14ac:dyDescent="0.2">
      <c r="F9844" s="11"/>
    </row>
    <row r="9845" spans="6:6" hidden="1" x14ac:dyDescent="0.2">
      <c r="F9845" s="11"/>
    </row>
    <row r="9846" spans="6:6" hidden="1" x14ac:dyDescent="0.2">
      <c r="F9846" s="11"/>
    </row>
    <row r="9847" spans="6:6" hidden="1" x14ac:dyDescent="0.2">
      <c r="F9847" s="11"/>
    </row>
    <row r="9848" spans="6:6" hidden="1" x14ac:dyDescent="0.2">
      <c r="F9848" s="11"/>
    </row>
    <row r="9849" spans="6:6" hidden="1" x14ac:dyDescent="0.2">
      <c r="F9849" s="11"/>
    </row>
    <row r="9850" spans="6:6" hidden="1" x14ac:dyDescent="0.2">
      <c r="F9850" s="11"/>
    </row>
    <row r="9851" spans="6:6" hidden="1" x14ac:dyDescent="0.2">
      <c r="F9851" s="11"/>
    </row>
    <row r="9852" spans="6:6" hidden="1" x14ac:dyDescent="0.2">
      <c r="F9852" s="11"/>
    </row>
    <row r="9853" spans="6:6" hidden="1" x14ac:dyDescent="0.2">
      <c r="F9853" s="11"/>
    </row>
    <row r="9854" spans="6:6" hidden="1" x14ac:dyDescent="0.2">
      <c r="F9854" s="11"/>
    </row>
    <row r="9855" spans="6:6" hidden="1" x14ac:dyDescent="0.2">
      <c r="F9855" s="11"/>
    </row>
    <row r="9856" spans="6:6" hidden="1" x14ac:dyDescent="0.2">
      <c r="F9856" s="11"/>
    </row>
    <row r="9857" spans="6:6" hidden="1" x14ac:dyDescent="0.2">
      <c r="F9857" s="11"/>
    </row>
    <row r="9858" spans="6:6" hidden="1" x14ac:dyDescent="0.2">
      <c r="F9858" s="11"/>
    </row>
    <row r="9859" spans="6:6" hidden="1" x14ac:dyDescent="0.2">
      <c r="F9859" s="11"/>
    </row>
    <row r="9860" spans="6:6" hidden="1" x14ac:dyDescent="0.2">
      <c r="F9860" s="11"/>
    </row>
    <row r="9861" spans="6:6" hidden="1" x14ac:dyDescent="0.2">
      <c r="F9861" s="11"/>
    </row>
    <row r="9862" spans="6:6" hidden="1" x14ac:dyDescent="0.2">
      <c r="F9862" s="11"/>
    </row>
    <row r="9863" spans="6:6" hidden="1" x14ac:dyDescent="0.2">
      <c r="F9863" s="11"/>
    </row>
    <row r="9864" spans="6:6" hidden="1" x14ac:dyDescent="0.2">
      <c r="F9864" s="11"/>
    </row>
    <row r="9865" spans="6:6" hidden="1" x14ac:dyDescent="0.2">
      <c r="F9865" s="11"/>
    </row>
    <row r="9866" spans="6:6" hidden="1" x14ac:dyDescent="0.2">
      <c r="F9866" s="11"/>
    </row>
    <row r="9867" spans="6:6" hidden="1" x14ac:dyDescent="0.2">
      <c r="F9867" s="11"/>
    </row>
    <row r="9868" spans="6:6" hidden="1" x14ac:dyDescent="0.2">
      <c r="F9868" s="11"/>
    </row>
    <row r="9869" spans="6:6" hidden="1" x14ac:dyDescent="0.2">
      <c r="F9869" s="11"/>
    </row>
    <row r="9870" spans="6:6" hidden="1" x14ac:dyDescent="0.2">
      <c r="F9870" s="11"/>
    </row>
    <row r="9871" spans="6:6" hidden="1" x14ac:dyDescent="0.2">
      <c r="F9871" s="11"/>
    </row>
    <row r="9872" spans="6:6" hidden="1" x14ac:dyDescent="0.2">
      <c r="F9872" s="11"/>
    </row>
    <row r="9873" spans="6:6" hidden="1" x14ac:dyDescent="0.2">
      <c r="F9873" s="11"/>
    </row>
    <row r="9874" spans="6:6" hidden="1" x14ac:dyDescent="0.2">
      <c r="F9874" s="11"/>
    </row>
    <row r="9875" spans="6:6" hidden="1" x14ac:dyDescent="0.2">
      <c r="F9875" s="11"/>
    </row>
    <row r="9876" spans="6:6" hidden="1" x14ac:dyDescent="0.2">
      <c r="F9876" s="11"/>
    </row>
    <row r="9877" spans="6:6" hidden="1" x14ac:dyDescent="0.2">
      <c r="F9877" s="11"/>
    </row>
    <row r="9878" spans="6:6" hidden="1" x14ac:dyDescent="0.2">
      <c r="F9878" s="11"/>
    </row>
    <row r="9879" spans="6:6" hidden="1" x14ac:dyDescent="0.2">
      <c r="F9879" s="11"/>
    </row>
    <row r="9880" spans="6:6" hidden="1" x14ac:dyDescent="0.2">
      <c r="F9880" s="11"/>
    </row>
    <row r="9881" spans="6:6" hidden="1" x14ac:dyDescent="0.2">
      <c r="F9881" s="11"/>
    </row>
    <row r="9882" spans="6:6" hidden="1" x14ac:dyDescent="0.2">
      <c r="F9882" s="11"/>
    </row>
    <row r="9883" spans="6:6" hidden="1" x14ac:dyDescent="0.2">
      <c r="F9883" s="11"/>
    </row>
    <row r="9884" spans="6:6" hidden="1" x14ac:dyDescent="0.2">
      <c r="F9884" s="11"/>
    </row>
    <row r="9885" spans="6:6" hidden="1" x14ac:dyDescent="0.2">
      <c r="F9885" s="11"/>
    </row>
    <row r="9886" spans="6:6" hidden="1" x14ac:dyDescent="0.2">
      <c r="F9886" s="11"/>
    </row>
    <row r="9887" spans="6:6" hidden="1" x14ac:dyDescent="0.2">
      <c r="F9887" s="11"/>
    </row>
    <row r="9888" spans="6:6" hidden="1" x14ac:dyDescent="0.2">
      <c r="F9888" s="11"/>
    </row>
    <row r="9889" spans="6:6" hidden="1" x14ac:dyDescent="0.2">
      <c r="F9889" s="11"/>
    </row>
    <row r="9890" spans="6:6" hidden="1" x14ac:dyDescent="0.2">
      <c r="F9890" s="11"/>
    </row>
    <row r="9891" spans="6:6" hidden="1" x14ac:dyDescent="0.2">
      <c r="F9891" s="11"/>
    </row>
    <row r="9892" spans="6:6" hidden="1" x14ac:dyDescent="0.2">
      <c r="F9892" s="11"/>
    </row>
    <row r="9893" spans="6:6" hidden="1" x14ac:dyDescent="0.2">
      <c r="F9893" s="11"/>
    </row>
    <row r="9894" spans="6:6" hidden="1" x14ac:dyDescent="0.2">
      <c r="F9894" s="11"/>
    </row>
    <row r="9895" spans="6:6" hidden="1" x14ac:dyDescent="0.2">
      <c r="F9895" s="11"/>
    </row>
    <row r="9896" spans="6:6" hidden="1" x14ac:dyDescent="0.2">
      <c r="F9896" s="11"/>
    </row>
    <row r="9897" spans="6:6" hidden="1" x14ac:dyDescent="0.2">
      <c r="F9897" s="11"/>
    </row>
    <row r="9898" spans="6:6" hidden="1" x14ac:dyDescent="0.2">
      <c r="F9898" s="11"/>
    </row>
    <row r="9899" spans="6:6" hidden="1" x14ac:dyDescent="0.2">
      <c r="F9899" s="11"/>
    </row>
    <row r="9900" spans="6:6" hidden="1" x14ac:dyDescent="0.2">
      <c r="F9900" s="11"/>
    </row>
    <row r="9901" spans="6:6" hidden="1" x14ac:dyDescent="0.2">
      <c r="F9901" s="11"/>
    </row>
    <row r="9902" spans="6:6" hidden="1" x14ac:dyDescent="0.2">
      <c r="F9902" s="11"/>
    </row>
    <row r="9903" spans="6:6" hidden="1" x14ac:dyDescent="0.2">
      <c r="F9903" s="11"/>
    </row>
    <row r="9904" spans="6:6" hidden="1" x14ac:dyDescent="0.2">
      <c r="F9904" s="11"/>
    </row>
    <row r="9905" spans="6:6" hidden="1" x14ac:dyDescent="0.2">
      <c r="F9905" s="11"/>
    </row>
    <row r="9906" spans="6:6" hidden="1" x14ac:dyDescent="0.2">
      <c r="F9906" s="11"/>
    </row>
    <row r="9907" spans="6:6" hidden="1" x14ac:dyDescent="0.2">
      <c r="F9907" s="11"/>
    </row>
    <row r="9908" spans="6:6" hidden="1" x14ac:dyDescent="0.2">
      <c r="F9908" s="11"/>
    </row>
    <row r="9909" spans="6:6" hidden="1" x14ac:dyDescent="0.2">
      <c r="F9909" s="11"/>
    </row>
    <row r="9910" spans="6:6" hidden="1" x14ac:dyDescent="0.2">
      <c r="F9910" s="11"/>
    </row>
    <row r="9911" spans="6:6" hidden="1" x14ac:dyDescent="0.2">
      <c r="F9911" s="11"/>
    </row>
    <row r="9912" spans="6:6" hidden="1" x14ac:dyDescent="0.2">
      <c r="F9912" s="11"/>
    </row>
    <row r="9913" spans="6:6" hidden="1" x14ac:dyDescent="0.2">
      <c r="F9913" s="11"/>
    </row>
    <row r="9914" spans="6:6" hidden="1" x14ac:dyDescent="0.2">
      <c r="F9914" s="11"/>
    </row>
    <row r="9915" spans="6:6" hidden="1" x14ac:dyDescent="0.2">
      <c r="F9915" s="11"/>
    </row>
    <row r="9916" spans="6:6" hidden="1" x14ac:dyDescent="0.2">
      <c r="F9916" s="11"/>
    </row>
    <row r="9917" spans="6:6" hidden="1" x14ac:dyDescent="0.2">
      <c r="F9917" s="11"/>
    </row>
    <row r="9918" spans="6:6" hidden="1" x14ac:dyDescent="0.2">
      <c r="F9918" s="11"/>
    </row>
    <row r="9919" spans="6:6" hidden="1" x14ac:dyDescent="0.2">
      <c r="F9919" s="11"/>
    </row>
    <row r="9920" spans="6:6" hidden="1" x14ac:dyDescent="0.2">
      <c r="F9920" s="11"/>
    </row>
    <row r="9921" spans="6:6" hidden="1" x14ac:dyDescent="0.2">
      <c r="F9921" s="11"/>
    </row>
    <row r="9922" spans="6:6" hidden="1" x14ac:dyDescent="0.2">
      <c r="F9922" s="11"/>
    </row>
    <row r="9923" spans="6:6" hidden="1" x14ac:dyDescent="0.2">
      <c r="F9923" s="11"/>
    </row>
    <row r="9924" spans="6:6" hidden="1" x14ac:dyDescent="0.2">
      <c r="F9924" s="11"/>
    </row>
    <row r="9925" spans="6:6" hidden="1" x14ac:dyDescent="0.2">
      <c r="F9925" s="11"/>
    </row>
    <row r="9926" spans="6:6" hidden="1" x14ac:dyDescent="0.2">
      <c r="F9926" s="11"/>
    </row>
    <row r="9927" spans="6:6" hidden="1" x14ac:dyDescent="0.2">
      <c r="F9927" s="11"/>
    </row>
    <row r="9928" spans="6:6" hidden="1" x14ac:dyDescent="0.2">
      <c r="F9928" s="11"/>
    </row>
    <row r="9929" spans="6:6" hidden="1" x14ac:dyDescent="0.2">
      <c r="F9929" s="11"/>
    </row>
    <row r="9930" spans="6:6" hidden="1" x14ac:dyDescent="0.2">
      <c r="F9930" s="11"/>
    </row>
    <row r="9931" spans="6:6" hidden="1" x14ac:dyDescent="0.2">
      <c r="F9931" s="11"/>
    </row>
    <row r="9932" spans="6:6" hidden="1" x14ac:dyDescent="0.2">
      <c r="F9932" s="11"/>
    </row>
    <row r="9933" spans="6:6" hidden="1" x14ac:dyDescent="0.2">
      <c r="F9933" s="11"/>
    </row>
    <row r="9934" spans="6:6" hidden="1" x14ac:dyDescent="0.2">
      <c r="F9934" s="11"/>
    </row>
    <row r="9935" spans="6:6" hidden="1" x14ac:dyDescent="0.2">
      <c r="F9935" s="11"/>
    </row>
    <row r="9936" spans="6:6" hidden="1" x14ac:dyDescent="0.2">
      <c r="F9936" s="11"/>
    </row>
    <row r="9937" spans="6:6" hidden="1" x14ac:dyDescent="0.2">
      <c r="F9937" s="11"/>
    </row>
    <row r="9938" spans="6:6" hidden="1" x14ac:dyDescent="0.2">
      <c r="F9938" s="11"/>
    </row>
    <row r="9939" spans="6:6" hidden="1" x14ac:dyDescent="0.2">
      <c r="F9939" s="11"/>
    </row>
    <row r="9940" spans="6:6" hidden="1" x14ac:dyDescent="0.2">
      <c r="F9940" s="11"/>
    </row>
    <row r="9941" spans="6:6" hidden="1" x14ac:dyDescent="0.2">
      <c r="F9941" s="11"/>
    </row>
    <row r="9942" spans="6:6" hidden="1" x14ac:dyDescent="0.2">
      <c r="F9942" s="11"/>
    </row>
    <row r="9943" spans="6:6" hidden="1" x14ac:dyDescent="0.2">
      <c r="F9943" s="11"/>
    </row>
    <row r="9944" spans="6:6" hidden="1" x14ac:dyDescent="0.2">
      <c r="F9944" s="11"/>
    </row>
    <row r="9945" spans="6:6" hidden="1" x14ac:dyDescent="0.2">
      <c r="F9945" s="11"/>
    </row>
    <row r="9946" spans="6:6" hidden="1" x14ac:dyDescent="0.2">
      <c r="F9946" s="11"/>
    </row>
    <row r="9947" spans="6:6" hidden="1" x14ac:dyDescent="0.2">
      <c r="F9947" s="11"/>
    </row>
    <row r="9948" spans="6:6" hidden="1" x14ac:dyDescent="0.2">
      <c r="F9948" s="11"/>
    </row>
    <row r="9949" spans="6:6" hidden="1" x14ac:dyDescent="0.2">
      <c r="F9949" s="11"/>
    </row>
    <row r="9950" spans="6:6" hidden="1" x14ac:dyDescent="0.2">
      <c r="F9950" s="11"/>
    </row>
    <row r="9951" spans="6:6" hidden="1" x14ac:dyDescent="0.2">
      <c r="F9951" s="11"/>
    </row>
    <row r="9952" spans="6:6" hidden="1" x14ac:dyDescent="0.2">
      <c r="F9952" s="11"/>
    </row>
    <row r="9953" spans="6:6" hidden="1" x14ac:dyDescent="0.2">
      <c r="F9953" s="11"/>
    </row>
    <row r="9954" spans="6:6" hidden="1" x14ac:dyDescent="0.2">
      <c r="F9954" s="11"/>
    </row>
    <row r="9955" spans="6:6" hidden="1" x14ac:dyDescent="0.2">
      <c r="F9955" s="11"/>
    </row>
    <row r="9956" spans="6:6" hidden="1" x14ac:dyDescent="0.2">
      <c r="F9956" s="11"/>
    </row>
    <row r="9957" spans="6:6" hidden="1" x14ac:dyDescent="0.2">
      <c r="F9957" s="11"/>
    </row>
    <row r="9958" spans="6:6" hidden="1" x14ac:dyDescent="0.2">
      <c r="F9958" s="11"/>
    </row>
    <row r="9959" spans="6:6" hidden="1" x14ac:dyDescent="0.2">
      <c r="F9959" s="11"/>
    </row>
    <row r="9960" spans="6:6" hidden="1" x14ac:dyDescent="0.2">
      <c r="F9960" s="11"/>
    </row>
    <row r="9961" spans="6:6" hidden="1" x14ac:dyDescent="0.2">
      <c r="F9961" s="11"/>
    </row>
    <row r="9962" spans="6:6" hidden="1" x14ac:dyDescent="0.2">
      <c r="F9962" s="11"/>
    </row>
    <row r="9963" spans="6:6" hidden="1" x14ac:dyDescent="0.2">
      <c r="F9963" s="11"/>
    </row>
    <row r="9964" spans="6:6" hidden="1" x14ac:dyDescent="0.2">
      <c r="F9964" s="11"/>
    </row>
    <row r="9965" spans="6:6" hidden="1" x14ac:dyDescent="0.2">
      <c r="F9965" s="11"/>
    </row>
    <row r="9966" spans="6:6" hidden="1" x14ac:dyDescent="0.2">
      <c r="F9966" s="11"/>
    </row>
    <row r="9967" spans="6:6" hidden="1" x14ac:dyDescent="0.2">
      <c r="F9967" s="11"/>
    </row>
    <row r="9968" spans="6:6" hidden="1" x14ac:dyDescent="0.2">
      <c r="F9968" s="11"/>
    </row>
    <row r="9969" spans="6:6" hidden="1" x14ac:dyDescent="0.2">
      <c r="F9969" s="11"/>
    </row>
    <row r="9970" spans="6:6" hidden="1" x14ac:dyDescent="0.2">
      <c r="F9970" s="11"/>
    </row>
    <row r="9971" spans="6:6" hidden="1" x14ac:dyDescent="0.2">
      <c r="F9971" s="11"/>
    </row>
    <row r="9972" spans="6:6" hidden="1" x14ac:dyDescent="0.2">
      <c r="F9972" s="11"/>
    </row>
    <row r="9973" spans="6:6" hidden="1" x14ac:dyDescent="0.2">
      <c r="F9973" s="11"/>
    </row>
    <row r="9974" spans="6:6" hidden="1" x14ac:dyDescent="0.2">
      <c r="F9974" s="11"/>
    </row>
    <row r="9975" spans="6:6" hidden="1" x14ac:dyDescent="0.2">
      <c r="F9975" s="11"/>
    </row>
    <row r="9976" spans="6:6" hidden="1" x14ac:dyDescent="0.2">
      <c r="F9976" s="11"/>
    </row>
    <row r="9977" spans="6:6" hidden="1" x14ac:dyDescent="0.2">
      <c r="F9977" s="11"/>
    </row>
    <row r="9978" spans="6:6" hidden="1" x14ac:dyDescent="0.2">
      <c r="F9978" s="11"/>
    </row>
    <row r="9979" spans="6:6" hidden="1" x14ac:dyDescent="0.2">
      <c r="F9979" s="11"/>
    </row>
    <row r="9980" spans="6:6" hidden="1" x14ac:dyDescent="0.2">
      <c r="F9980" s="11"/>
    </row>
    <row r="9981" spans="6:6" hidden="1" x14ac:dyDescent="0.2">
      <c r="F9981" s="11"/>
    </row>
    <row r="9982" spans="6:6" hidden="1" x14ac:dyDescent="0.2">
      <c r="F9982" s="11"/>
    </row>
    <row r="9983" spans="6:6" hidden="1" x14ac:dyDescent="0.2">
      <c r="F9983" s="11"/>
    </row>
    <row r="9984" spans="6:6" hidden="1" x14ac:dyDescent="0.2">
      <c r="F9984" s="11"/>
    </row>
    <row r="9985" spans="6:6" hidden="1" x14ac:dyDescent="0.2">
      <c r="F9985" s="11"/>
    </row>
    <row r="9986" spans="6:6" hidden="1" x14ac:dyDescent="0.2">
      <c r="F9986" s="11"/>
    </row>
    <row r="9987" spans="6:6" hidden="1" x14ac:dyDescent="0.2">
      <c r="F9987" s="11"/>
    </row>
    <row r="9988" spans="6:6" hidden="1" x14ac:dyDescent="0.2">
      <c r="F9988" s="11"/>
    </row>
    <row r="9989" spans="6:6" hidden="1" x14ac:dyDescent="0.2">
      <c r="F9989" s="11"/>
    </row>
    <row r="9990" spans="6:6" hidden="1" x14ac:dyDescent="0.2">
      <c r="F9990" s="11"/>
    </row>
    <row r="9991" spans="6:6" hidden="1" x14ac:dyDescent="0.2">
      <c r="F9991" s="11"/>
    </row>
    <row r="9992" spans="6:6" hidden="1" x14ac:dyDescent="0.2">
      <c r="F9992" s="11"/>
    </row>
    <row r="9993" spans="6:6" hidden="1" x14ac:dyDescent="0.2">
      <c r="F9993" s="11"/>
    </row>
    <row r="9994" spans="6:6" hidden="1" x14ac:dyDescent="0.2">
      <c r="F9994" s="11"/>
    </row>
    <row r="9995" spans="6:6" hidden="1" x14ac:dyDescent="0.2">
      <c r="F9995" s="11"/>
    </row>
    <row r="9996" spans="6:6" hidden="1" x14ac:dyDescent="0.2">
      <c r="F9996" s="11"/>
    </row>
    <row r="9997" spans="6:6" hidden="1" x14ac:dyDescent="0.2">
      <c r="F9997" s="11"/>
    </row>
    <row r="9998" spans="6:6" hidden="1" x14ac:dyDescent="0.2">
      <c r="F9998" s="11"/>
    </row>
    <row r="9999" spans="6:6" hidden="1" x14ac:dyDescent="0.2">
      <c r="F9999" s="11"/>
    </row>
    <row r="10000" spans="6:6" hidden="1" x14ac:dyDescent="0.2">
      <c r="F10000" s="11"/>
    </row>
    <row r="10001" spans="6:6" hidden="1" x14ac:dyDescent="0.2">
      <c r="F10001" s="11"/>
    </row>
    <row r="10002" spans="6:6" hidden="1" x14ac:dyDescent="0.2">
      <c r="F10002" s="11"/>
    </row>
    <row r="10003" spans="6:6" hidden="1" x14ac:dyDescent="0.2">
      <c r="F10003" s="11"/>
    </row>
    <row r="10004" spans="6:6" hidden="1" x14ac:dyDescent="0.2">
      <c r="F10004" s="11"/>
    </row>
    <row r="10005" spans="6:6" hidden="1" x14ac:dyDescent="0.2">
      <c r="F10005" s="11"/>
    </row>
    <row r="10006" spans="6:6" hidden="1" x14ac:dyDescent="0.2">
      <c r="F10006" s="11"/>
    </row>
    <row r="10007" spans="6:6" hidden="1" x14ac:dyDescent="0.2">
      <c r="F10007" s="11"/>
    </row>
    <row r="10008" spans="6:6" hidden="1" x14ac:dyDescent="0.2">
      <c r="F10008" s="11"/>
    </row>
    <row r="10009" spans="6:6" hidden="1" x14ac:dyDescent="0.2">
      <c r="F10009" s="11"/>
    </row>
    <row r="10010" spans="6:6" hidden="1" x14ac:dyDescent="0.2">
      <c r="F10010" s="11"/>
    </row>
    <row r="10011" spans="6:6" hidden="1" x14ac:dyDescent="0.2">
      <c r="F10011" s="11"/>
    </row>
    <row r="10012" spans="6:6" hidden="1" x14ac:dyDescent="0.2">
      <c r="F10012" s="11"/>
    </row>
    <row r="10013" spans="6:6" hidden="1" x14ac:dyDescent="0.2">
      <c r="F10013" s="11"/>
    </row>
    <row r="10014" spans="6:6" hidden="1" x14ac:dyDescent="0.2">
      <c r="F10014" s="11"/>
    </row>
    <row r="10015" spans="6:6" hidden="1" x14ac:dyDescent="0.2">
      <c r="F10015" s="11"/>
    </row>
    <row r="10016" spans="6:6" hidden="1" x14ac:dyDescent="0.2">
      <c r="F10016" s="11"/>
    </row>
    <row r="10017" spans="6:6" hidden="1" x14ac:dyDescent="0.2">
      <c r="F10017" s="11"/>
    </row>
    <row r="10018" spans="6:6" hidden="1" x14ac:dyDescent="0.2">
      <c r="F10018" s="11"/>
    </row>
    <row r="10019" spans="6:6" hidden="1" x14ac:dyDescent="0.2">
      <c r="F10019" s="11"/>
    </row>
    <row r="10020" spans="6:6" hidden="1" x14ac:dyDescent="0.2">
      <c r="F10020" s="11"/>
    </row>
    <row r="10021" spans="6:6" hidden="1" x14ac:dyDescent="0.2">
      <c r="F10021" s="11"/>
    </row>
    <row r="10022" spans="6:6" hidden="1" x14ac:dyDescent="0.2">
      <c r="F10022" s="11"/>
    </row>
    <row r="10023" spans="6:6" hidden="1" x14ac:dyDescent="0.2">
      <c r="F10023" s="11"/>
    </row>
    <row r="10024" spans="6:6" hidden="1" x14ac:dyDescent="0.2">
      <c r="F10024" s="11"/>
    </row>
    <row r="10025" spans="6:6" hidden="1" x14ac:dyDescent="0.2">
      <c r="F10025" s="11"/>
    </row>
    <row r="10026" spans="6:6" hidden="1" x14ac:dyDescent="0.2">
      <c r="F10026" s="11"/>
    </row>
    <row r="10027" spans="6:6" hidden="1" x14ac:dyDescent="0.2">
      <c r="F10027" s="11"/>
    </row>
    <row r="10028" spans="6:6" hidden="1" x14ac:dyDescent="0.2">
      <c r="F10028" s="11"/>
    </row>
    <row r="10029" spans="6:6" hidden="1" x14ac:dyDescent="0.2">
      <c r="F10029" s="11"/>
    </row>
    <row r="10030" spans="6:6" hidden="1" x14ac:dyDescent="0.2">
      <c r="F10030" s="11"/>
    </row>
    <row r="10031" spans="6:6" hidden="1" x14ac:dyDescent="0.2">
      <c r="F10031" s="11"/>
    </row>
    <row r="10032" spans="6:6" hidden="1" x14ac:dyDescent="0.2">
      <c r="F10032" s="11"/>
    </row>
    <row r="10033" spans="6:6" hidden="1" x14ac:dyDescent="0.2">
      <c r="F10033" s="11"/>
    </row>
    <row r="10034" spans="6:6" hidden="1" x14ac:dyDescent="0.2">
      <c r="F10034" s="11"/>
    </row>
    <row r="10035" spans="6:6" hidden="1" x14ac:dyDescent="0.2">
      <c r="F10035" s="11"/>
    </row>
    <row r="10036" spans="6:6" hidden="1" x14ac:dyDescent="0.2">
      <c r="F10036" s="11"/>
    </row>
    <row r="10037" spans="6:6" hidden="1" x14ac:dyDescent="0.2">
      <c r="F10037" s="11"/>
    </row>
    <row r="10038" spans="6:6" hidden="1" x14ac:dyDescent="0.2">
      <c r="F10038" s="11"/>
    </row>
    <row r="10039" spans="6:6" hidden="1" x14ac:dyDescent="0.2">
      <c r="F10039" s="11"/>
    </row>
    <row r="10040" spans="6:6" hidden="1" x14ac:dyDescent="0.2">
      <c r="F10040" s="11"/>
    </row>
    <row r="10041" spans="6:6" hidden="1" x14ac:dyDescent="0.2">
      <c r="F10041" s="11"/>
    </row>
    <row r="10042" spans="6:6" hidden="1" x14ac:dyDescent="0.2">
      <c r="F10042" s="11"/>
    </row>
    <row r="10043" spans="6:6" hidden="1" x14ac:dyDescent="0.2">
      <c r="F10043" s="11"/>
    </row>
    <row r="10044" spans="6:6" hidden="1" x14ac:dyDescent="0.2">
      <c r="F10044" s="11"/>
    </row>
    <row r="10045" spans="6:6" hidden="1" x14ac:dyDescent="0.2">
      <c r="F10045" s="11"/>
    </row>
    <row r="10046" spans="6:6" hidden="1" x14ac:dyDescent="0.2">
      <c r="F10046" s="11"/>
    </row>
    <row r="10047" spans="6:6" hidden="1" x14ac:dyDescent="0.2">
      <c r="F10047" s="11"/>
    </row>
    <row r="10048" spans="6:6" hidden="1" x14ac:dyDescent="0.2">
      <c r="F10048" s="11"/>
    </row>
    <row r="10049" spans="6:6" hidden="1" x14ac:dyDescent="0.2">
      <c r="F10049" s="11"/>
    </row>
    <row r="10050" spans="6:6" hidden="1" x14ac:dyDescent="0.2">
      <c r="F10050" s="11"/>
    </row>
    <row r="10051" spans="6:6" hidden="1" x14ac:dyDescent="0.2">
      <c r="F10051" s="11"/>
    </row>
    <row r="10052" spans="6:6" hidden="1" x14ac:dyDescent="0.2">
      <c r="F10052" s="11"/>
    </row>
    <row r="10053" spans="6:6" hidden="1" x14ac:dyDescent="0.2">
      <c r="F10053" s="11"/>
    </row>
    <row r="10054" spans="6:6" hidden="1" x14ac:dyDescent="0.2">
      <c r="F10054" s="11"/>
    </row>
    <row r="10055" spans="6:6" hidden="1" x14ac:dyDescent="0.2">
      <c r="F10055" s="11"/>
    </row>
    <row r="10056" spans="6:6" hidden="1" x14ac:dyDescent="0.2">
      <c r="F10056" s="11"/>
    </row>
    <row r="10057" spans="6:6" hidden="1" x14ac:dyDescent="0.2">
      <c r="F10057" s="11"/>
    </row>
    <row r="10058" spans="6:6" hidden="1" x14ac:dyDescent="0.2">
      <c r="F10058" s="11"/>
    </row>
    <row r="10059" spans="6:6" hidden="1" x14ac:dyDescent="0.2">
      <c r="F10059" s="11"/>
    </row>
    <row r="10060" spans="6:6" hidden="1" x14ac:dyDescent="0.2">
      <c r="F10060" s="11"/>
    </row>
    <row r="10061" spans="6:6" hidden="1" x14ac:dyDescent="0.2">
      <c r="F10061" s="11"/>
    </row>
    <row r="10062" spans="6:6" hidden="1" x14ac:dyDescent="0.2">
      <c r="F10062" s="11"/>
    </row>
    <row r="10063" spans="6:6" hidden="1" x14ac:dyDescent="0.2">
      <c r="F10063" s="11"/>
    </row>
    <row r="10064" spans="6:6" hidden="1" x14ac:dyDescent="0.2">
      <c r="F10064" s="11"/>
    </row>
    <row r="10065" spans="6:6" hidden="1" x14ac:dyDescent="0.2">
      <c r="F10065" s="11"/>
    </row>
    <row r="10066" spans="6:6" hidden="1" x14ac:dyDescent="0.2">
      <c r="F10066" s="11"/>
    </row>
    <row r="10067" spans="6:6" hidden="1" x14ac:dyDescent="0.2">
      <c r="F10067" s="11"/>
    </row>
    <row r="10068" spans="6:6" hidden="1" x14ac:dyDescent="0.2">
      <c r="F10068" s="11"/>
    </row>
    <row r="10069" spans="6:6" hidden="1" x14ac:dyDescent="0.2">
      <c r="F10069" s="11"/>
    </row>
    <row r="10070" spans="6:6" hidden="1" x14ac:dyDescent="0.2">
      <c r="F10070" s="11"/>
    </row>
    <row r="10071" spans="6:6" hidden="1" x14ac:dyDescent="0.2">
      <c r="F10071" s="11"/>
    </row>
    <row r="10072" spans="6:6" hidden="1" x14ac:dyDescent="0.2">
      <c r="F10072" s="11"/>
    </row>
    <row r="10073" spans="6:6" hidden="1" x14ac:dyDescent="0.2">
      <c r="F10073" s="11"/>
    </row>
    <row r="10074" spans="6:6" hidden="1" x14ac:dyDescent="0.2">
      <c r="F10074" s="11"/>
    </row>
    <row r="10075" spans="6:6" hidden="1" x14ac:dyDescent="0.2">
      <c r="F10075" s="11"/>
    </row>
    <row r="10076" spans="6:6" hidden="1" x14ac:dyDescent="0.2">
      <c r="F10076" s="11"/>
    </row>
    <row r="10077" spans="6:6" hidden="1" x14ac:dyDescent="0.2">
      <c r="F10077" s="11"/>
    </row>
    <row r="10078" spans="6:6" hidden="1" x14ac:dyDescent="0.2">
      <c r="F10078" s="11"/>
    </row>
    <row r="10079" spans="6:6" hidden="1" x14ac:dyDescent="0.2">
      <c r="F10079" s="11"/>
    </row>
    <row r="10080" spans="6:6" hidden="1" x14ac:dyDescent="0.2">
      <c r="F10080" s="11"/>
    </row>
    <row r="10081" spans="6:6" hidden="1" x14ac:dyDescent="0.2">
      <c r="F10081" s="11"/>
    </row>
    <row r="10082" spans="6:6" hidden="1" x14ac:dyDescent="0.2">
      <c r="F10082" s="11"/>
    </row>
    <row r="10083" spans="6:6" hidden="1" x14ac:dyDescent="0.2">
      <c r="F10083" s="11"/>
    </row>
    <row r="10084" spans="6:6" hidden="1" x14ac:dyDescent="0.2">
      <c r="F10084" s="11"/>
    </row>
    <row r="10085" spans="6:6" hidden="1" x14ac:dyDescent="0.2">
      <c r="F10085" s="11"/>
    </row>
    <row r="10086" spans="6:6" hidden="1" x14ac:dyDescent="0.2">
      <c r="F10086" s="11"/>
    </row>
    <row r="10087" spans="6:6" hidden="1" x14ac:dyDescent="0.2">
      <c r="F10087" s="11"/>
    </row>
    <row r="10088" spans="6:6" hidden="1" x14ac:dyDescent="0.2">
      <c r="F10088" s="11"/>
    </row>
    <row r="10089" spans="6:6" hidden="1" x14ac:dyDescent="0.2">
      <c r="F10089" s="11"/>
    </row>
    <row r="10090" spans="6:6" hidden="1" x14ac:dyDescent="0.2">
      <c r="F10090" s="11"/>
    </row>
    <row r="10091" spans="6:6" hidden="1" x14ac:dyDescent="0.2">
      <c r="F10091" s="11"/>
    </row>
    <row r="10092" spans="6:6" hidden="1" x14ac:dyDescent="0.2">
      <c r="F10092" s="11"/>
    </row>
    <row r="10093" spans="6:6" hidden="1" x14ac:dyDescent="0.2">
      <c r="F10093" s="11"/>
    </row>
    <row r="10094" spans="6:6" hidden="1" x14ac:dyDescent="0.2">
      <c r="F10094" s="11"/>
    </row>
    <row r="10095" spans="6:6" hidden="1" x14ac:dyDescent="0.2">
      <c r="F10095" s="11"/>
    </row>
    <row r="10096" spans="6:6" hidden="1" x14ac:dyDescent="0.2">
      <c r="F10096" s="11"/>
    </row>
    <row r="10097" spans="6:6" hidden="1" x14ac:dyDescent="0.2">
      <c r="F10097" s="11"/>
    </row>
    <row r="10098" spans="6:6" hidden="1" x14ac:dyDescent="0.2">
      <c r="F10098" s="11"/>
    </row>
    <row r="10099" spans="6:6" hidden="1" x14ac:dyDescent="0.2">
      <c r="F10099" s="11"/>
    </row>
    <row r="10100" spans="6:6" hidden="1" x14ac:dyDescent="0.2">
      <c r="F10100" s="11"/>
    </row>
    <row r="10101" spans="6:6" hidden="1" x14ac:dyDescent="0.2">
      <c r="F10101" s="11"/>
    </row>
    <row r="10102" spans="6:6" hidden="1" x14ac:dyDescent="0.2">
      <c r="F10102" s="11"/>
    </row>
    <row r="10103" spans="6:6" hidden="1" x14ac:dyDescent="0.2">
      <c r="F10103" s="11"/>
    </row>
    <row r="10104" spans="6:6" hidden="1" x14ac:dyDescent="0.2">
      <c r="F10104" s="11"/>
    </row>
    <row r="10105" spans="6:6" hidden="1" x14ac:dyDescent="0.2">
      <c r="F10105" s="11"/>
    </row>
    <row r="10106" spans="6:6" hidden="1" x14ac:dyDescent="0.2">
      <c r="F10106" s="11"/>
    </row>
    <row r="10107" spans="6:6" hidden="1" x14ac:dyDescent="0.2">
      <c r="F10107" s="11"/>
    </row>
    <row r="10108" spans="6:6" hidden="1" x14ac:dyDescent="0.2">
      <c r="F10108" s="11"/>
    </row>
    <row r="10109" spans="6:6" hidden="1" x14ac:dyDescent="0.2">
      <c r="F10109" s="11"/>
    </row>
    <row r="10110" spans="6:6" hidden="1" x14ac:dyDescent="0.2">
      <c r="F10110" s="11"/>
    </row>
    <row r="10111" spans="6:6" hidden="1" x14ac:dyDescent="0.2">
      <c r="F10111" s="11"/>
    </row>
    <row r="10112" spans="6:6" hidden="1" x14ac:dyDescent="0.2">
      <c r="F10112" s="11"/>
    </row>
    <row r="10113" spans="6:6" hidden="1" x14ac:dyDescent="0.2">
      <c r="F10113" s="11"/>
    </row>
    <row r="10114" spans="6:6" hidden="1" x14ac:dyDescent="0.2">
      <c r="F10114" s="11"/>
    </row>
    <row r="10115" spans="6:6" hidden="1" x14ac:dyDescent="0.2">
      <c r="F10115" s="11"/>
    </row>
    <row r="10116" spans="6:6" hidden="1" x14ac:dyDescent="0.2">
      <c r="F10116" s="11"/>
    </row>
    <row r="10117" spans="6:6" hidden="1" x14ac:dyDescent="0.2">
      <c r="F10117" s="11"/>
    </row>
    <row r="10118" spans="6:6" hidden="1" x14ac:dyDescent="0.2">
      <c r="F10118" s="11"/>
    </row>
    <row r="10119" spans="6:6" hidden="1" x14ac:dyDescent="0.2">
      <c r="F10119" s="11"/>
    </row>
    <row r="10120" spans="6:6" hidden="1" x14ac:dyDescent="0.2">
      <c r="F10120" s="11"/>
    </row>
    <row r="10121" spans="6:6" hidden="1" x14ac:dyDescent="0.2">
      <c r="F10121" s="11"/>
    </row>
    <row r="10122" spans="6:6" hidden="1" x14ac:dyDescent="0.2">
      <c r="F10122" s="11"/>
    </row>
    <row r="10123" spans="6:6" hidden="1" x14ac:dyDescent="0.2">
      <c r="F10123" s="11"/>
    </row>
    <row r="10124" spans="6:6" hidden="1" x14ac:dyDescent="0.2">
      <c r="F10124" s="11"/>
    </row>
    <row r="10125" spans="6:6" hidden="1" x14ac:dyDescent="0.2">
      <c r="F10125" s="11"/>
    </row>
    <row r="10126" spans="6:6" hidden="1" x14ac:dyDescent="0.2">
      <c r="F10126" s="11"/>
    </row>
    <row r="10127" spans="6:6" hidden="1" x14ac:dyDescent="0.2">
      <c r="F10127" s="11"/>
    </row>
    <row r="10128" spans="6:6" hidden="1" x14ac:dyDescent="0.2">
      <c r="F10128" s="11"/>
    </row>
    <row r="10129" spans="6:6" hidden="1" x14ac:dyDescent="0.2">
      <c r="F10129" s="11"/>
    </row>
    <row r="10130" spans="6:6" hidden="1" x14ac:dyDescent="0.2">
      <c r="F10130" s="11"/>
    </row>
    <row r="10131" spans="6:6" hidden="1" x14ac:dyDescent="0.2">
      <c r="F10131" s="11"/>
    </row>
    <row r="10132" spans="6:6" hidden="1" x14ac:dyDescent="0.2">
      <c r="F10132" s="11"/>
    </row>
    <row r="10133" spans="6:6" hidden="1" x14ac:dyDescent="0.2">
      <c r="F10133" s="11"/>
    </row>
    <row r="10134" spans="6:6" hidden="1" x14ac:dyDescent="0.2">
      <c r="F10134" s="11"/>
    </row>
    <row r="10135" spans="6:6" hidden="1" x14ac:dyDescent="0.2">
      <c r="F10135" s="11"/>
    </row>
    <row r="10136" spans="6:6" hidden="1" x14ac:dyDescent="0.2">
      <c r="F10136" s="11"/>
    </row>
    <row r="10137" spans="6:6" hidden="1" x14ac:dyDescent="0.2">
      <c r="F10137" s="11"/>
    </row>
    <row r="10138" spans="6:6" hidden="1" x14ac:dyDescent="0.2">
      <c r="F10138" s="11"/>
    </row>
    <row r="10139" spans="6:6" hidden="1" x14ac:dyDescent="0.2">
      <c r="F10139" s="11"/>
    </row>
    <row r="10140" spans="6:6" hidden="1" x14ac:dyDescent="0.2">
      <c r="F10140" s="11"/>
    </row>
    <row r="10141" spans="6:6" hidden="1" x14ac:dyDescent="0.2">
      <c r="F10141" s="11"/>
    </row>
    <row r="10142" spans="6:6" hidden="1" x14ac:dyDescent="0.2">
      <c r="F10142" s="11"/>
    </row>
    <row r="10143" spans="6:6" hidden="1" x14ac:dyDescent="0.2">
      <c r="F10143" s="11"/>
    </row>
    <row r="10144" spans="6:6" hidden="1" x14ac:dyDescent="0.2">
      <c r="F10144" s="11"/>
    </row>
    <row r="10145" spans="6:6" hidden="1" x14ac:dyDescent="0.2">
      <c r="F10145" s="11"/>
    </row>
    <row r="10146" spans="6:6" hidden="1" x14ac:dyDescent="0.2">
      <c r="F10146" s="11"/>
    </row>
    <row r="10147" spans="6:6" hidden="1" x14ac:dyDescent="0.2">
      <c r="F10147" s="11"/>
    </row>
    <row r="10148" spans="6:6" hidden="1" x14ac:dyDescent="0.2">
      <c r="F10148" s="11"/>
    </row>
    <row r="10149" spans="6:6" hidden="1" x14ac:dyDescent="0.2">
      <c r="F10149" s="11"/>
    </row>
    <row r="10150" spans="6:6" hidden="1" x14ac:dyDescent="0.2">
      <c r="F10150" s="11"/>
    </row>
    <row r="10151" spans="6:6" hidden="1" x14ac:dyDescent="0.2">
      <c r="F10151" s="11"/>
    </row>
    <row r="10152" spans="6:6" hidden="1" x14ac:dyDescent="0.2">
      <c r="F10152" s="11"/>
    </row>
    <row r="10153" spans="6:6" hidden="1" x14ac:dyDescent="0.2">
      <c r="F10153" s="11"/>
    </row>
    <row r="10154" spans="6:6" hidden="1" x14ac:dyDescent="0.2">
      <c r="F10154" s="11"/>
    </row>
    <row r="10155" spans="6:6" hidden="1" x14ac:dyDescent="0.2">
      <c r="F10155" s="11"/>
    </row>
    <row r="10156" spans="6:6" hidden="1" x14ac:dyDescent="0.2">
      <c r="F10156" s="11"/>
    </row>
    <row r="10157" spans="6:6" hidden="1" x14ac:dyDescent="0.2">
      <c r="F10157" s="11"/>
    </row>
    <row r="10158" spans="6:6" hidden="1" x14ac:dyDescent="0.2">
      <c r="F10158" s="11"/>
    </row>
    <row r="10159" spans="6:6" hidden="1" x14ac:dyDescent="0.2">
      <c r="F10159" s="11"/>
    </row>
    <row r="10160" spans="6:6" hidden="1" x14ac:dyDescent="0.2">
      <c r="F10160" s="11"/>
    </row>
    <row r="10161" spans="6:6" hidden="1" x14ac:dyDescent="0.2">
      <c r="F10161" s="11"/>
    </row>
    <row r="10162" spans="6:6" hidden="1" x14ac:dyDescent="0.2">
      <c r="F10162" s="11"/>
    </row>
    <row r="10163" spans="6:6" hidden="1" x14ac:dyDescent="0.2">
      <c r="F10163" s="11"/>
    </row>
    <row r="10164" spans="6:6" hidden="1" x14ac:dyDescent="0.2">
      <c r="F10164" s="11"/>
    </row>
    <row r="10165" spans="6:6" hidden="1" x14ac:dyDescent="0.2">
      <c r="F10165" s="11"/>
    </row>
    <row r="10166" spans="6:6" hidden="1" x14ac:dyDescent="0.2">
      <c r="F10166" s="11"/>
    </row>
    <row r="10167" spans="6:6" hidden="1" x14ac:dyDescent="0.2">
      <c r="F10167" s="11"/>
    </row>
    <row r="10168" spans="6:6" hidden="1" x14ac:dyDescent="0.2">
      <c r="F10168" s="11"/>
    </row>
    <row r="10169" spans="6:6" hidden="1" x14ac:dyDescent="0.2">
      <c r="F10169" s="11"/>
    </row>
    <row r="10170" spans="6:6" hidden="1" x14ac:dyDescent="0.2">
      <c r="F10170" s="11"/>
    </row>
    <row r="10171" spans="6:6" hidden="1" x14ac:dyDescent="0.2">
      <c r="F10171" s="11"/>
    </row>
    <row r="10172" spans="6:6" hidden="1" x14ac:dyDescent="0.2">
      <c r="F10172" s="11"/>
    </row>
    <row r="10173" spans="6:6" hidden="1" x14ac:dyDescent="0.2">
      <c r="F10173" s="11"/>
    </row>
    <row r="10174" spans="6:6" hidden="1" x14ac:dyDescent="0.2">
      <c r="F10174" s="11"/>
    </row>
    <row r="10175" spans="6:6" hidden="1" x14ac:dyDescent="0.2">
      <c r="F10175" s="11"/>
    </row>
    <row r="10176" spans="6:6" hidden="1" x14ac:dyDescent="0.2">
      <c r="F10176" s="11"/>
    </row>
    <row r="10177" spans="6:6" hidden="1" x14ac:dyDescent="0.2">
      <c r="F10177" s="11"/>
    </row>
    <row r="10178" spans="6:6" hidden="1" x14ac:dyDescent="0.2">
      <c r="F10178" s="11"/>
    </row>
    <row r="10179" spans="6:6" hidden="1" x14ac:dyDescent="0.2">
      <c r="F10179" s="11"/>
    </row>
    <row r="10180" spans="6:6" hidden="1" x14ac:dyDescent="0.2">
      <c r="F10180" s="11"/>
    </row>
    <row r="10181" spans="6:6" hidden="1" x14ac:dyDescent="0.2">
      <c r="F10181" s="11"/>
    </row>
    <row r="10182" spans="6:6" hidden="1" x14ac:dyDescent="0.2">
      <c r="F10182" s="11"/>
    </row>
    <row r="10183" spans="6:6" hidden="1" x14ac:dyDescent="0.2">
      <c r="F10183" s="11"/>
    </row>
    <row r="10184" spans="6:6" hidden="1" x14ac:dyDescent="0.2">
      <c r="F10184" s="11"/>
    </row>
    <row r="10185" spans="6:6" hidden="1" x14ac:dyDescent="0.2">
      <c r="F10185" s="11"/>
    </row>
    <row r="10186" spans="6:6" hidden="1" x14ac:dyDescent="0.2">
      <c r="F10186" s="11"/>
    </row>
    <row r="10187" spans="6:6" hidden="1" x14ac:dyDescent="0.2">
      <c r="F10187" s="11"/>
    </row>
    <row r="10188" spans="6:6" hidden="1" x14ac:dyDescent="0.2">
      <c r="F10188" s="11"/>
    </row>
    <row r="10189" spans="6:6" hidden="1" x14ac:dyDescent="0.2">
      <c r="F10189" s="11"/>
    </row>
    <row r="10190" spans="6:6" hidden="1" x14ac:dyDescent="0.2">
      <c r="F10190" s="11"/>
    </row>
    <row r="10191" spans="6:6" hidden="1" x14ac:dyDescent="0.2">
      <c r="F10191" s="11"/>
    </row>
    <row r="10192" spans="6:6" hidden="1" x14ac:dyDescent="0.2">
      <c r="F10192" s="11"/>
    </row>
    <row r="10193" spans="6:6" hidden="1" x14ac:dyDescent="0.2">
      <c r="F10193" s="11"/>
    </row>
    <row r="10194" spans="6:6" hidden="1" x14ac:dyDescent="0.2">
      <c r="F10194" s="11"/>
    </row>
    <row r="10195" spans="6:6" hidden="1" x14ac:dyDescent="0.2">
      <c r="F10195" s="11"/>
    </row>
    <row r="10196" spans="6:6" hidden="1" x14ac:dyDescent="0.2">
      <c r="F10196" s="11"/>
    </row>
    <row r="10197" spans="6:6" hidden="1" x14ac:dyDescent="0.2">
      <c r="F10197" s="11"/>
    </row>
    <row r="10198" spans="6:6" hidden="1" x14ac:dyDescent="0.2">
      <c r="F10198" s="11"/>
    </row>
    <row r="10199" spans="6:6" hidden="1" x14ac:dyDescent="0.2">
      <c r="F10199" s="11"/>
    </row>
    <row r="10200" spans="6:6" hidden="1" x14ac:dyDescent="0.2">
      <c r="F10200" s="11"/>
    </row>
    <row r="10201" spans="6:6" hidden="1" x14ac:dyDescent="0.2">
      <c r="F10201" s="11"/>
    </row>
    <row r="10202" spans="6:6" hidden="1" x14ac:dyDescent="0.2">
      <c r="F10202" s="11"/>
    </row>
    <row r="10203" spans="6:6" hidden="1" x14ac:dyDescent="0.2">
      <c r="F10203" s="11"/>
    </row>
    <row r="10204" spans="6:6" hidden="1" x14ac:dyDescent="0.2">
      <c r="F10204" s="11"/>
    </row>
    <row r="10205" spans="6:6" hidden="1" x14ac:dyDescent="0.2">
      <c r="F10205" s="11"/>
    </row>
    <row r="10206" spans="6:6" hidden="1" x14ac:dyDescent="0.2">
      <c r="F10206" s="11"/>
    </row>
    <row r="10207" spans="6:6" hidden="1" x14ac:dyDescent="0.2">
      <c r="F10207" s="11"/>
    </row>
    <row r="10208" spans="6:6" hidden="1" x14ac:dyDescent="0.2">
      <c r="F10208" s="11"/>
    </row>
    <row r="10209" spans="6:6" hidden="1" x14ac:dyDescent="0.2">
      <c r="F10209" s="11"/>
    </row>
    <row r="10210" spans="6:6" hidden="1" x14ac:dyDescent="0.2">
      <c r="F10210" s="11"/>
    </row>
    <row r="10211" spans="6:6" hidden="1" x14ac:dyDescent="0.2">
      <c r="F10211" s="11"/>
    </row>
    <row r="10212" spans="6:6" hidden="1" x14ac:dyDescent="0.2">
      <c r="F10212" s="11"/>
    </row>
    <row r="10213" spans="6:6" hidden="1" x14ac:dyDescent="0.2">
      <c r="F10213" s="11"/>
    </row>
    <row r="10214" spans="6:6" hidden="1" x14ac:dyDescent="0.2">
      <c r="F10214" s="11"/>
    </row>
    <row r="10215" spans="6:6" hidden="1" x14ac:dyDescent="0.2">
      <c r="F10215" s="11"/>
    </row>
    <row r="10216" spans="6:6" hidden="1" x14ac:dyDescent="0.2">
      <c r="F10216" s="11"/>
    </row>
    <row r="10217" spans="6:6" hidden="1" x14ac:dyDescent="0.2">
      <c r="F10217" s="11"/>
    </row>
    <row r="10218" spans="6:6" hidden="1" x14ac:dyDescent="0.2">
      <c r="F10218" s="11"/>
    </row>
    <row r="10219" spans="6:6" hidden="1" x14ac:dyDescent="0.2">
      <c r="F10219" s="11"/>
    </row>
    <row r="10220" spans="6:6" hidden="1" x14ac:dyDescent="0.2">
      <c r="F10220" s="11"/>
    </row>
    <row r="10221" spans="6:6" hidden="1" x14ac:dyDescent="0.2">
      <c r="F10221" s="11"/>
    </row>
    <row r="10222" spans="6:6" hidden="1" x14ac:dyDescent="0.2">
      <c r="F10222" s="11"/>
    </row>
    <row r="10223" spans="6:6" hidden="1" x14ac:dyDescent="0.2">
      <c r="F10223" s="11"/>
    </row>
    <row r="10224" spans="6:6" hidden="1" x14ac:dyDescent="0.2">
      <c r="F10224" s="11"/>
    </row>
    <row r="10225" spans="6:6" hidden="1" x14ac:dyDescent="0.2">
      <c r="F10225" s="11"/>
    </row>
    <row r="10226" spans="6:6" hidden="1" x14ac:dyDescent="0.2">
      <c r="F10226" s="11"/>
    </row>
    <row r="10227" spans="6:6" hidden="1" x14ac:dyDescent="0.2">
      <c r="F10227" s="11"/>
    </row>
    <row r="10228" spans="6:6" hidden="1" x14ac:dyDescent="0.2">
      <c r="F10228" s="11"/>
    </row>
    <row r="10229" spans="6:6" hidden="1" x14ac:dyDescent="0.2">
      <c r="F10229" s="11"/>
    </row>
    <row r="10230" spans="6:6" hidden="1" x14ac:dyDescent="0.2">
      <c r="F10230" s="11"/>
    </row>
    <row r="10231" spans="6:6" hidden="1" x14ac:dyDescent="0.2">
      <c r="F10231" s="11"/>
    </row>
    <row r="10232" spans="6:6" hidden="1" x14ac:dyDescent="0.2">
      <c r="F10232" s="11"/>
    </row>
    <row r="10233" spans="6:6" hidden="1" x14ac:dyDescent="0.2">
      <c r="F10233" s="11"/>
    </row>
    <row r="10234" spans="6:6" hidden="1" x14ac:dyDescent="0.2">
      <c r="F10234" s="11"/>
    </row>
    <row r="10235" spans="6:6" hidden="1" x14ac:dyDescent="0.2">
      <c r="F10235" s="11"/>
    </row>
    <row r="10236" spans="6:6" hidden="1" x14ac:dyDescent="0.2">
      <c r="F10236" s="11"/>
    </row>
    <row r="10237" spans="6:6" hidden="1" x14ac:dyDescent="0.2">
      <c r="F10237" s="11"/>
    </row>
    <row r="10238" spans="6:6" hidden="1" x14ac:dyDescent="0.2">
      <c r="F10238" s="11"/>
    </row>
    <row r="10239" spans="6:6" hidden="1" x14ac:dyDescent="0.2">
      <c r="F10239" s="11"/>
    </row>
    <row r="10240" spans="6:6" hidden="1" x14ac:dyDescent="0.2">
      <c r="F10240" s="11"/>
    </row>
    <row r="10241" spans="6:6" hidden="1" x14ac:dyDescent="0.2">
      <c r="F10241" s="11"/>
    </row>
    <row r="10242" spans="6:6" hidden="1" x14ac:dyDescent="0.2">
      <c r="F10242" s="11"/>
    </row>
    <row r="10243" spans="6:6" hidden="1" x14ac:dyDescent="0.2">
      <c r="F10243" s="11"/>
    </row>
    <row r="10244" spans="6:6" hidden="1" x14ac:dyDescent="0.2">
      <c r="F10244" s="11"/>
    </row>
    <row r="10245" spans="6:6" hidden="1" x14ac:dyDescent="0.2">
      <c r="F10245" s="11"/>
    </row>
    <row r="10246" spans="6:6" hidden="1" x14ac:dyDescent="0.2">
      <c r="F10246" s="11"/>
    </row>
    <row r="10247" spans="6:6" hidden="1" x14ac:dyDescent="0.2">
      <c r="F10247" s="11"/>
    </row>
    <row r="10248" spans="6:6" hidden="1" x14ac:dyDescent="0.2">
      <c r="F10248" s="11"/>
    </row>
    <row r="10249" spans="6:6" hidden="1" x14ac:dyDescent="0.2">
      <c r="F10249" s="11"/>
    </row>
    <row r="10250" spans="6:6" hidden="1" x14ac:dyDescent="0.2">
      <c r="F10250" s="11"/>
    </row>
    <row r="10251" spans="6:6" hidden="1" x14ac:dyDescent="0.2">
      <c r="F10251" s="11"/>
    </row>
    <row r="10252" spans="6:6" hidden="1" x14ac:dyDescent="0.2">
      <c r="F10252" s="11"/>
    </row>
    <row r="10253" spans="6:6" hidden="1" x14ac:dyDescent="0.2">
      <c r="F10253" s="11"/>
    </row>
    <row r="10254" spans="6:6" hidden="1" x14ac:dyDescent="0.2">
      <c r="F10254" s="11"/>
    </row>
    <row r="10255" spans="6:6" hidden="1" x14ac:dyDescent="0.2">
      <c r="F10255" s="11"/>
    </row>
    <row r="10256" spans="6:6" hidden="1" x14ac:dyDescent="0.2">
      <c r="F10256" s="11"/>
    </row>
    <row r="10257" spans="6:6" hidden="1" x14ac:dyDescent="0.2">
      <c r="F10257" s="11"/>
    </row>
    <row r="10258" spans="6:6" hidden="1" x14ac:dyDescent="0.2">
      <c r="F10258" s="11"/>
    </row>
    <row r="10259" spans="6:6" hidden="1" x14ac:dyDescent="0.2">
      <c r="F10259" s="11"/>
    </row>
    <row r="10260" spans="6:6" hidden="1" x14ac:dyDescent="0.2">
      <c r="F10260" s="11"/>
    </row>
    <row r="10261" spans="6:6" hidden="1" x14ac:dyDescent="0.2">
      <c r="F10261" s="11"/>
    </row>
    <row r="10262" spans="6:6" hidden="1" x14ac:dyDescent="0.2">
      <c r="F10262" s="11"/>
    </row>
    <row r="10263" spans="6:6" hidden="1" x14ac:dyDescent="0.2">
      <c r="F10263" s="11"/>
    </row>
    <row r="10264" spans="6:6" hidden="1" x14ac:dyDescent="0.2">
      <c r="F10264" s="11"/>
    </row>
    <row r="10265" spans="6:6" hidden="1" x14ac:dyDescent="0.2">
      <c r="F10265" s="11"/>
    </row>
    <row r="10266" spans="6:6" hidden="1" x14ac:dyDescent="0.2">
      <c r="F10266" s="11"/>
    </row>
    <row r="10267" spans="6:6" hidden="1" x14ac:dyDescent="0.2">
      <c r="F10267" s="11"/>
    </row>
    <row r="10268" spans="6:6" hidden="1" x14ac:dyDescent="0.2">
      <c r="F10268" s="11"/>
    </row>
    <row r="10269" spans="6:6" hidden="1" x14ac:dyDescent="0.2">
      <c r="F10269" s="11"/>
    </row>
    <row r="10270" spans="6:6" hidden="1" x14ac:dyDescent="0.2">
      <c r="F10270" s="11"/>
    </row>
    <row r="10271" spans="6:6" hidden="1" x14ac:dyDescent="0.2">
      <c r="F10271" s="11"/>
    </row>
    <row r="10272" spans="6:6" hidden="1" x14ac:dyDescent="0.2">
      <c r="F10272" s="11"/>
    </row>
    <row r="10273" spans="6:6" hidden="1" x14ac:dyDescent="0.2">
      <c r="F10273" s="11"/>
    </row>
    <row r="10274" spans="6:6" hidden="1" x14ac:dyDescent="0.2">
      <c r="F10274" s="11"/>
    </row>
    <row r="10275" spans="6:6" hidden="1" x14ac:dyDescent="0.2">
      <c r="F10275" s="11"/>
    </row>
    <row r="10276" spans="6:6" hidden="1" x14ac:dyDescent="0.2">
      <c r="F10276" s="11"/>
    </row>
    <row r="10277" spans="6:6" hidden="1" x14ac:dyDescent="0.2">
      <c r="F10277" s="11"/>
    </row>
    <row r="10278" spans="6:6" hidden="1" x14ac:dyDescent="0.2">
      <c r="F10278" s="11"/>
    </row>
    <row r="10279" spans="6:6" hidden="1" x14ac:dyDescent="0.2">
      <c r="F10279" s="11"/>
    </row>
    <row r="10280" spans="6:6" hidden="1" x14ac:dyDescent="0.2">
      <c r="F10280" s="11"/>
    </row>
    <row r="10281" spans="6:6" hidden="1" x14ac:dyDescent="0.2">
      <c r="F10281" s="11"/>
    </row>
    <row r="10282" spans="6:6" hidden="1" x14ac:dyDescent="0.2">
      <c r="F10282" s="11"/>
    </row>
    <row r="10283" spans="6:6" hidden="1" x14ac:dyDescent="0.2">
      <c r="F10283" s="11"/>
    </row>
    <row r="10284" spans="6:6" hidden="1" x14ac:dyDescent="0.2">
      <c r="F10284" s="11"/>
    </row>
    <row r="10285" spans="6:6" hidden="1" x14ac:dyDescent="0.2">
      <c r="F10285" s="11"/>
    </row>
    <row r="10286" spans="6:6" hidden="1" x14ac:dyDescent="0.2">
      <c r="F10286" s="11"/>
    </row>
    <row r="10287" spans="6:6" hidden="1" x14ac:dyDescent="0.2">
      <c r="F10287" s="11"/>
    </row>
    <row r="10288" spans="6:6" hidden="1" x14ac:dyDescent="0.2">
      <c r="F10288" s="11"/>
    </row>
    <row r="10289" spans="6:6" hidden="1" x14ac:dyDescent="0.2">
      <c r="F10289" s="11"/>
    </row>
    <row r="10290" spans="6:6" hidden="1" x14ac:dyDescent="0.2">
      <c r="F10290" s="11"/>
    </row>
    <row r="10291" spans="6:6" hidden="1" x14ac:dyDescent="0.2">
      <c r="F10291" s="11"/>
    </row>
    <row r="10292" spans="6:6" hidden="1" x14ac:dyDescent="0.2">
      <c r="F10292" s="11"/>
    </row>
    <row r="10293" spans="6:6" hidden="1" x14ac:dyDescent="0.2">
      <c r="F10293" s="11"/>
    </row>
    <row r="10294" spans="6:6" hidden="1" x14ac:dyDescent="0.2">
      <c r="F10294" s="11"/>
    </row>
    <row r="10295" spans="6:6" hidden="1" x14ac:dyDescent="0.2">
      <c r="F10295" s="11"/>
    </row>
    <row r="10296" spans="6:6" hidden="1" x14ac:dyDescent="0.2">
      <c r="F10296" s="11"/>
    </row>
    <row r="10297" spans="6:6" hidden="1" x14ac:dyDescent="0.2">
      <c r="F10297" s="11"/>
    </row>
    <row r="10298" spans="6:6" hidden="1" x14ac:dyDescent="0.2">
      <c r="F10298" s="11"/>
    </row>
    <row r="10299" spans="6:6" hidden="1" x14ac:dyDescent="0.2">
      <c r="F10299" s="11"/>
    </row>
    <row r="10300" spans="6:6" hidden="1" x14ac:dyDescent="0.2">
      <c r="F10300" s="11"/>
    </row>
    <row r="10301" spans="6:6" hidden="1" x14ac:dyDescent="0.2">
      <c r="F10301" s="11"/>
    </row>
    <row r="10302" spans="6:6" hidden="1" x14ac:dyDescent="0.2">
      <c r="F10302" s="11"/>
    </row>
    <row r="10303" spans="6:6" hidden="1" x14ac:dyDescent="0.2">
      <c r="F10303" s="11"/>
    </row>
    <row r="10304" spans="6:6" hidden="1" x14ac:dyDescent="0.2">
      <c r="F10304" s="11"/>
    </row>
    <row r="10305" spans="6:6" hidden="1" x14ac:dyDescent="0.2">
      <c r="F10305" s="11"/>
    </row>
    <row r="10306" spans="6:6" hidden="1" x14ac:dyDescent="0.2">
      <c r="F10306" s="11"/>
    </row>
    <row r="10307" spans="6:6" hidden="1" x14ac:dyDescent="0.2">
      <c r="F10307" s="11"/>
    </row>
    <row r="10308" spans="6:6" hidden="1" x14ac:dyDescent="0.2">
      <c r="F10308" s="11"/>
    </row>
    <row r="10309" spans="6:6" hidden="1" x14ac:dyDescent="0.2">
      <c r="F10309" s="11"/>
    </row>
    <row r="10310" spans="6:6" hidden="1" x14ac:dyDescent="0.2">
      <c r="F10310" s="11"/>
    </row>
    <row r="10311" spans="6:6" hidden="1" x14ac:dyDescent="0.2">
      <c r="F10311" s="11"/>
    </row>
    <row r="10312" spans="6:6" hidden="1" x14ac:dyDescent="0.2">
      <c r="F10312" s="11"/>
    </row>
    <row r="10313" spans="6:6" hidden="1" x14ac:dyDescent="0.2">
      <c r="F10313" s="11"/>
    </row>
    <row r="10314" spans="6:6" hidden="1" x14ac:dyDescent="0.2">
      <c r="F10314" s="11"/>
    </row>
    <row r="10315" spans="6:6" hidden="1" x14ac:dyDescent="0.2">
      <c r="F10315" s="11"/>
    </row>
    <row r="10316" spans="6:6" hidden="1" x14ac:dyDescent="0.2">
      <c r="F10316" s="11"/>
    </row>
    <row r="10317" spans="6:6" hidden="1" x14ac:dyDescent="0.2">
      <c r="F10317" s="11"/>
    </row>
    <row r="10318" spans="6:6" hidden="1" x14ac:dyDescent="0.2">
      <c r="F10318" s="11"/>
    </row>
    <row r="10319" spans="6:6" hidden="1" x14ac:dyDescent="0.2">
      <c r="F10319" s="11"/>
    </row>
    <row r="10320" spans="6:6" hidden="1" x14ac:dyDescent="0.2">
      <c r="F10320" s="11"/>
    </row>
    <row r="10321" spans="6:6" hidden="1" x14ac:dyDescent="0.2">
      <c r="F10321" s="11"/>
    </row>
    <row r="10322" spans="6:6" hidden="1" x14ac:dyDescent="0.2">
      <c r="F10322" s="11"/>
    </row>
    <row r="10323" spans="6:6" hidden="1" x14ac:dyDescent="0.2">
      <c r="F10323" s="11"/>
    </row>
    <row r="10324" spans="6:6" hidden="1" x14ac:dyDescent="0.2">
      <c r="F10324" s="11"/>
    </row>
    <row r="10325" spans="6:6" hidden="1" x14ac:dyDescent="0.2">
      <c r="F10325" s="11"/>
    </row>
    <row r="10326" spans="6:6" hidden="1" x14ac:dyDescent="0.2">
      <c r="F10326" s="11"/>
    </row>
    <row r="10327" spans="6:6" hidden="1" x14ac:dyDescent="0.2">
      <c r="F10327" s="11"/>
    </row>
    <row r="10328" spans="6:6" hidden="1" x14ac:dyDescent="0.2">
      <c r="F10328" s="11"/>
    </row>
    <row r="10329" spans="6:6" hidden="1" x14ac:dyDescent="0.2">
      <c r="F10329" s="11"/>
    </row>
    <row r="10330" spans="6:6" hidden="1" x14ac:dyDescent="0.2">
      <c r="F10330" s="11"/>
    </row>
    <row r="10331" spans="6:6" hidden="1" x14ac:dyDescent="0.2">
      <c r="F10331" s="11"/>
    </row>
    <row r="10332" spans="6:6" hidden="1" x14ac:dyDescent="0.2">
      <c r="F10332" s="11"/>
    </row>
    <row r="10333" spans="6:6" hidden="1" x14ac:dyDescent="0.2">
      <c r="F10333" s="11"/>
    </row>
    <row r="10334" spans="6:6" hidden="1" x14ac:dyDescent="0.2">
      <c r="F10334" s="11"/>
    </row>
    <row r="10335" spans="6:6" hidden="1" x14ac:dyDescent="0.2">
      <c r="F10335" s="11"/>
    </row>
    <row r="10336" spans="6:6" hidden="1" x14ac:dyDescent="0.2">
      <c r="F10336" s="11"/>
    </row>
    <row r="10337" spans="6:6" hidden="1" x14ac:dyDescent="0.2">
      <c r="F10337" s="11"/>
    </row>
    <row r="10338" spans="6:6" hidden="1" x14ac:dyDescent="0.2">
      <c r="F10338" s="11"/>
    </row>
    <row r="10339" spans="6:6" hidden="1" x14ac:dyDescent="0.2">
      <c r="F10339" s="11"/>
    </row>
    <row r="10340" spans="6:6" hidden="1" x14ac:dyDescent="0.2">
      <c r="F10340" s="11"/>
    </row>
    <row r="10341" spans="6:6" hidden="1" x14ac:dyDescent="0.2">
      <c r="F10341" s="11"/>
    </row>
    <row r="10342" spans="6:6" hidden="1" x14ac:dyDescent="0.2">
      <c r="F10342" s="11"/>
    </row>
    <row r="10343" spans="6:6" hidden="1" x14ac:dyDescent="0.2">
      <c r="F10343" s="11"/>
    </row>
    <row r="10344" spans="6:6" hidden="1" x14ac:dyDescent="0.2">
      <c r="F10344" s="11"/>
    </row>
    <row r="10345" spans="6:6" hidden="1" x14ac:dyDescent="0.2">
      <c r="F10345" s="11"/>
    </row>
    <row r="10346" spans="6:6" hidden="1" x14ac:dyDescent="0.2">
      <c r="F10346" s="11"/>
    </row>
    <row r="10347" spans="6:6" hidden="1" x14ac:dyDescent="0.2">
      <c r="F10347" s="11"/>
    </row>
    <row r="10348" spans="6:6" hidden="1" x14ac:dyDescent="0.2">
      <c r="F10348" s="11"/>
    </row>
    <row r="10349" spans="6:6" hidden="1" x14ac:dyDescent="0.2">
      <c r="F10349" s="11"/>
    </row>
    <row r="10350" spans="6:6" hidden="1" x14ac:dyDescent="0.2">
      <c r="F10350" s="11"/>
    </row>
    <row r="10351" spans="6:6" hidden="1" x14ac:dyDescent="0.2">
      <c r="F10351" s="11"/>
    </row>
    <row r="10352" spans="6:6" hidden="1" x14ac:dyDescent="0.2">
      <c r="F10352" s="11"/>
    </row>
    <row r="10353" spans="6:6" hidden="1" x14ac:dyDescent="0.2">
      <c r="F10353" s="11"/>
    </row>
    <row r="10354" spans="6:6" hidden="1" x14ac:dyDescent="0.2">
      <c r="F10354" s="11"/>
    </row>
    <row r="10355" spans="6:6" hidden="1" x14ac:dyDescent="0.2">
      <c r="F10355" s="11"/>
    </row>
    <row r="10356" spans="6:6" hidden="1" x14ac:dyDescent="0.2">
      <c r="F10356" s="11"/>
    </row>
    <row r="10357" spans="6:6" hidden="1" x14ac:dyDescent="0.2">
      <c r="F10357" s="11"/>
    </row>
    <row r="10358" spans="6:6" hidden="1" x14ac:dyDescent="0.2">
      <c r="F10358" s="11"/>
    </row>
    <row r="10359" spans="6:6" hidden="1" x14ac:dyDescent="0.2">
      <c r="F10359" s="11"/>
    </row>
    <row r="10360" spans="6:6" hidden="1" x14ac:dyDescent="0.2">
      <c r="F10360" s="11"/>
    </row>
    <row r="10361" spans="6:6" hidden="1" x14ac:dyDescent="0.2">
      <c r="F10361" s="11"/>
    </row>
    <row r="10362" spans="6:6" hidden="1" x14ac:dyDescent="0.2">
      <c r="F10362" s="11"/>
    </row>
    <row r="10363" spans="6:6" hidden="1" x14ac:dyDescent="0.2">
      <c r="F10363" s="11"/>
    </row>
    <row r="10364" spans="6:6" hidden="1" x14ac:dyDescent="0.2">
      <c r="F10364" s="11"/>
    </row>
    <row r="10365" spans="6:6" hidden="1" x14ac:dyDescent="0.2">
      <c r="F10365" s="11"/>
    </row>
    <row r="10366" spans="6:6" hidden="1" x14ac:dyDescent="0.2">
      <c r="F10366" s="11"/>
    </row>
    <row r="10367" spans="6:6" hidden="1" x14ac:dyDescent="0.2">
      <c r="F10367" s="11"/>
    </row>
    <row r="10368" spans="6:6" hidden="1" x14ac:dyDescent="0.2">
      <c r="F10368" s="11"/>
    </row>
    <row r="10369" spans="6:6" hidden="1" x14ac:dyDescent="0.2">
      <c r="F10369" s="11"/>
    </row>
    <row r="10370" spans="6:6" hidden="1" x14ac:dyDescent="0.2">
      <c r="F10370" s="11"/>
    </row>
    <row r="10371" spans="6:6" hidden="1" x14ac:dyDescent="0.2">
      <c r="F10371" s="11"/>
    </row>
    <row r="10372" spans="6:6" hidden="1" x14ac:dyDescent="0.2">
      <c r="F10372" s="11"/>
    </row>
    <row r="10373" spans="6:6" hidden="1" x14ac:dyDescent="0.2">
      <c r="F10373" s="11"/>
    </row>
    <row r="10374" spans="6:6" hidden="1" x14ac:dyDescent="0.2">
      <c r="F10374" s="11"/>
    </row>
    <row r="10375" spans="6:6" hidden="1" x14ac:dyDescent="0.2">
      <c r="F10375" s="11"/>
    </row>
    <row r="10376" spans="6:6" hidden="1" x14ac:dyDescent="0.2">
      <c r="F10376" s="11"/>
    </row>
    <row r="10377" spans="6:6" hidden="1" x14ac:dyDescent="0.2">
      <c r="F10377" s="11"/>
    </row>
    <row r="10378" spans="6:6" hidden="1" x14ac:dyDescent="0.2">
      <c r="F10378" s="11"/>
    </row>
    <row r="10379" spans="6:6" hidden="1" x14ac:dyDescent="0.2">
      <c r="F10379" s="11"/>
    </row>
    <row r="10380" spans="6:6" hidden="1" x14ac:dyDescent="0.2">
      <c r="F10380" s="11"/>
    </row>
    <row r="10381" spans="6:6" hidden="1" x14ac:dyDescent="0.2">
      <c r="F10381" s="11"/>
    </row>
    <row r="10382" spans="6:6" hidden="1" x14ac:dyDescent="0.2">
      <c r="F10382" s="11"/>
    </row>
    <row r="10383" spans="6:6" hidden="1" x14ac:dyDescent="0.2">
      <c r="F10383" s="11"/>
    </row>
    <row r="10384" spans="6:6" hidden="1" x14ac:dyDescent="0.2">
      <c r="F10384" s="11"/>
    </row>
    <row r="10385" spans="6:6" hidden="1" x14ac:dyDescent="0.2">
      <c r="F10385" s="11"/>
    </row>
    <row r="10386" spans="6:6" hidden="1" x14ac:dyDescent="0.2">
      <c r="F10386" s="11"/>
    </row>
    <row r="10387" spans="6:6" hidden="1" x14ac:dyDescent="0.2">
      <c r="F10387" s="11"/>
    </row>
    <row r="10388" spans="6:6" hidden="1" x14ac:dyDescent="0.2">
      <c r="F10388" s="11"/>
    </row>
    <row r="10389" spans="6:6" hidden="1" x14ac:dyDescent="0.2">
      <c r="F10389" s="11"/>
    </row>
    <row r="10390" spans="6:6" hidden="1" x14ac:dyDescent="0.2">
      <c r="F10390" s="11"/>
    </row>
    <row r="10391" spans="6:6" hidden="1" x14ac:dyDescent="0.2">
      <c r="F10391" s="11"/>
    </row>
    <row r="10392" spans="6:6" hidden="1" x14ac:dyDescent="0.2">
      <c r="F10392" s="11"/>
    </row>
    <row r="10393" spans="6:6" hidden="1" x14ac:dyDescent="0.2">
      <c r="F10393" s="11"/>
    </row>
    <row r="10394" spans="6:6" hidden="1" x14ac:dyDescent="0.2">
      <c r="F10394" s="11"/>
    </row>
    <row r="10395" spans="6:6" hidden="1" x14ac:dyDescent="0.2">
      <c r="F10395" s="11"/>
    </row>
    <row r="10396" spans="6:6" hidden="1" x14ac:dyDescent="0.2">
      <c r="F10396" s="11"/>
    </row>
    <row r="10397" spans="6:6" hidden="1" x14ac:dyDescent="0.2">
      <c r="F10397" s="11"/>
    </row>
    <row r="10398" spans="6:6" hidden="1" x14ac:dyDescent="0.2">
      <c r="F10398" s="11"/>
    </row>
    <row r="10399" spans="6:6" hidden="1" x14ac:dyDescent="0.2">
      <c r="F10399" s="11"/>
    </row>
    <row r="10400" spans="6:6" hidden="1" x14ac:dyDescent="0.2">
      <c r="F10400" s="11"/>
    </row>
    <row r="10401" spans="6:6" hidden="1" x14ac:dyDescent="0.2">
      <c r="F10401" s="11"/>
    </row>
    <row r="10402" spans="6:6" hidden="1" x14ac:dyDescent="0.2">
      <c r="F10402" s="11"/>
    </row>
    <row r="10403" spans="6:6" hidden="1" x14ac:dyDescent="0.2">
      <c r="F10403" s="11"/>
    </row>
    <row r="10404" spans="6:6" hidden="1" x14ac:dyDescent="0.2">
      <c r="F10404" s="11"/>
    </row>
    <row r="10405" spans="6:6" hidden="1" x14ac:dyDescent="0.2">
      <c r="F10405" s="11"/>
    </row>
    <row r="10406" spans="6:6" hidden="1" x14ac:dyDescent="0.2">
      <c r="F10406" s="11"/>
    </row>
    <row r="10407" spans="6:6" hidden="1" x14ac:dyDescent="0.2">
      <c r="F10407" s="11"/>
    </row>
    <row r="10408" spans="6:6" hidden="1" x14ac:dyDescent="0.2">
      <c r="F10408" s="11"/>
    </row>
    <row r="10409" spans="6:6" hidden="1" x14ac:dyDescent="0.2">
      <c r="F10409" s="11"/>
    </row>
    <row r="10410" spans="6:6" hidden="1" x14ac:dyDescent="0.2">
      <c r="F10410" s="11"/>
    </row>
    <row r="10411" spans="6:6" hidden="1" x14ac:dyDescent="0.2">
      <c r="F10411" s="11"/>
    </row>
    <row r="10412" spans="6:6" hidden="1" x14ac:dyDescent="0.2">
      <c r="F10412" s="11"/>
    </row>
    <row r="10413" spans="6:6" hidden="1" x14ac:dyDescent="0.2">
      <c r="F10413" s="11"/>
    </row>
    <row r="10414" spans="6:6" hidden="1" x14ac:dyDescent="0.2">
      <c r="F10414" s="11"/>
    </row>
    <row r="10415" spans="6:6" hidden="1" x14ac:dyDescent="0.2">
      <c r="F10415" s="11"/>
    </row>
    <row r="10416" spans="6:6" hidden="1" x14ac:dyDescent="0.2">
      <c r="F10416" s="11"/>
    </row>
    <row r="10417" spans="6:6" hidden="1" x14ac:dyDescent="0.2">
      <c r="F10417" s="11"/>
    </row>
    <row r="10418" spans="6:6" hidden="1" x14ac:dyDescent="0.2">
      <c r="F10418" s="11"/>
    </row>
    <row r="10419" spans="6:6" hidden="1" x14ac:dyDescent="0.2">
      <c r="F10419" s="11"/>
    </row>
    <row r="10420" spans="6:6" hidden="1" x14ac:dyDescent="0.2">
      <c r="F10420" s="11"/>
    </row>
    <row r="10421" spans="6:6" hidden="1" x14ac:dyDescent="0.2">
      <c r="F10421" s="11"/>
    </row>
    <row r="10422" spans="6:6" hidden="1" x14ac:dyDescent="0.2">
      <c r="F10422" s="11"/>
    </row>
    <row r="10423" spans="6:6" hidden="1" x14ac:dyDescent="0.2">
      <c r="F10423" s="11"/>
    </row>
    <row r="10424" spans="6:6" hidden="1" x14ac:dyDescent="0.2">
      <c r="F10424" s="11"/>
    </row>
    <row r="10425" spans="6:6" hidden="1" x14ac:dyDescent="0.2">
      <c r="F10425" s="11"/>
    </row>
    <row r="10426" spans="6:6" hidden="1" x14ac:dyDescent="0.2">
      <c r="F10426" s="11"/>
    </row>
    <row r="10427" spans="6:6" hidden="1" x14ac:dyDescent="0.2">
      <c r="F10427" s="11"/>
    </row>
    <row r="10428" spans="6:6" hidden="1" x14ac:dyDescent="0.2">
      <c r="F10428" s="11"/>
    </row>
    <row r="10429" spans="6:6" hidden="1" x14ac:dyDescent="0.2">
      <c r="F10429" s="11"/>
    </row>
    <row r="10430" spans="6:6" hidden="1" x14ac:dyDescent="0.2">
      <c r="F10430" s="11"/>
    </row>
    <row r="10431" spans="6:6" hidden="1" x14ac:dyDescent="0.2">
      <c r="F10431" s="11"/>
    </row>
    <row r="10432" spans="6:6" hidden="1" x14ac:dyDescent="0.2">
      <c r="F10432" s="11"/>
    </row>
    <row r="10433" spans="6:6" hidden="1" x14ac:dyDescent="0.2">
      <c r="F10433" s="11"/>
    </row>
    <row r="10434" spans="6:6" hidden="1" x14ac:dyDescent="0.2">
      <c r="F10434" s="11"/>
    </row>
    <row r="10435" spans="6:6" hidden="1" x14ac:dyDescent="0.2">
      <c r="F10435" s="11"/>
    </row>
    <row r="10436" spans="6:6" hidden="1" x14ac:dyDescent="0.2">
      <c r="F10436" s="11"/>
    </row>
    <row r="10437" spans="6:6" hidden="1" x14ac:dyDescent="0.2">
      <c r="F10437" s="11"/>
    </row>
    <row r="10438" spans="6:6" hidden="1" x14ac:dyDescent="0.2">
      <c r="F10438" s="11"/>
    </row>
    <row r="10439" spans="6:6" hidden="1" x14ac:dyDescent="0.2">
      <c r="F10439" s="11"/>
    </row>
    <row r="10440" spans="6:6" hidden="1" x14ac:dyDescent="0.2">
      <c r="F10440" s="11"/>
    </row>
    <row r="10441" spans="6:6" hidden="1" x14ac:dyDescent="0.2">
      <c r="F10441" s="11"/>
    </row>
    <row r="10442" spans="6:6" hidden="1" x14ac:dyDescent="0.2">
      <c r="F10442" s="11"/>
    </row>
    <row r="10443" spans="6:6" hidden="1" x14ac:dyDescent="0.2">
      <c r="F10443" s="11"/>
    </row>
    <row r="10444" spans="6:6" hidden="1" x14ac:dyDescent="0.2">
      <c r="F10444" s="11"/>
    </row>
    <row r="10445" spans="6:6" hidden="1" x14ac:dyDescent="0.2">
      <c r="F10445" s="11"/>
    </row>
    <row r="10446" spans="6:6" hidden="1" x14ac:dyDescent="0.2">
      <c r="F10446" s="11"/>
    </row>
    <row r="10447" spans="6:6" hidden="1" x14ac:dyDescent="0.2">
      <c r="F10447" s="11"/>
    </row>
    <row r="10448" spans="6:6" hidden="1" x14ac:dyDescent="0.2">
      <c r="F10448" s="11"/>
    </row>
    <row r="10449" spans="6:6" hidden="1" x14ac:dyDescent="0.2">
      <c r="F10449" s="11"/>
    </row>
    <row r="10450" spans="6:6" hidden="1" x14ac:dyDescent="0.2">
      <c r="F10450" s="11"/>
    </row>
    <row r="10451" spans="6:6" hidden="1" x14ac:dyDescent="0.2">
      <c r="F10451" s="11"/>
    </row>
    <row r="10452" spans="6:6" hidden="1" x14ac:dyDescent="0.2">
      <c r="F10452" s="11"/>
    </row>
    <row r="10453" spans="6:6" hidden="1" x14ac:dyDescent="0.2">
      <c r="F10453" s="11"/>
    </row>
    <row r="10454" spans="6:6" hidden="1" x14ac:dyDescent="0.2">
      <c r="F10454" s="11"/>
    </row>
    <row r="10455" spans="6:6" hidden="1" x14ac:dyDescent="0.2">
      <c r="F10455" s="11"/>
    </row>
    <row r="10456" spans="6:6" hidden="1" x14ac:dyDescent="0.2">
      <c r="F10456" s="11"/>
    </row>
    <row r="10457" spans="6:6" hidden="1" x14ac:dyDescent="0.2">
      <c r="F10457" s="11"/>
    </row>
    <row r="10458" spans="6:6" hidden="1" x14ac:dyDescent="0.2">
      <c r="F10458" s="11"/>
    </row>
    <row r="10459" spans="6:6" hidden="1" x14ac:dyDescent="0.2">
      <c r="F10459" s="11"/>
    </row>
    <row r="10460" spans="6:6" hidden="1" x14ac:dyDescent="0.2">
      <c r="F10460" s="11"/>
    </row>
    <row r="10461" spans="6:6" hidden="1" x14ac:dyDescent="0.2">
      <c r="F10461" s="11"/>
    </row>
    <row r="10462" spans="6:6" hidden="1" x14ac:dyDescent="0.2">
      <c r="F10462" s="11"/>
    </row>
    <row r="10463" spans="6:6" hidden="1" x14ac:dyDescent="0.2">
      <c r="F10463" s="11"/>
    </row>
    <row r="10464" spans="6:6" hidden="1" x14ac:dyDescent="0.2">
      <c r="F10464" s="11"/>
    </row>
    <row r="10465" spans="6:6" hidden="1" x14ac:dyDescent="0.2">
      <c r="F10465" s="11"/>
    </row>
    <row r="10466" spans="6:6" hidden="1" x14ac:dyDescent="0.2">
      <c r="F10466" s="11"/>
    </row>
    <row r="10467" spans="6:6" hidden="1" x14ac:dyDescent="0.2">
      <c r="F10467" s="11"/>
    </row>
    <row r="10468" spans="6:6" hidden="1" x14ac:dyDescent="0.2">
      <c r="F10468" s="11"/>
    </row>
    <row r="10469" spans="6:6" hidden="1" x14ac:dyDescent="0.2">
      <c r="F10469" s="11"/>
    </row>
    <row r="10470" spans="6:6" hidden="1" x14ac:dyDescent="0.2">
      <c r="F10470" s="11"/>
    </row>
    <row r="10471" spans="6:6" hidden="1" x14ac:dyDescent="0.2">
      <c r="F10471" s="11"/>
    </row>
    <row r="10472" spans="6:6" hidden="1" x14ac:dyDescent="0.2">
      <c r="F10472" s="11"/>
    </row>
    <row r="10473" spans="6:6" hidden="1" x14ac:dyDescent="0.2">
      <c r="F10473" s="11"/>
    </row>
    <row r="10474" spans="6:6" hidden="1" x14ac:dyDescent="0.2">
      <c r="F10474" s="11"/>
    </row>
    <row r="10475" spans="6:6" hidden="1" x14ac:dyDescent="0.2">
      <c r="F10475" s="11"/>
    </row>
    <row r="10476" spans="6:6" hidden="1" x14ac:dyDescent="0.2">
      <c r="F10476" s="11"/>
    </row>
    <row r="10477" spans="6:6" hidden="1" x14ac:dyDescent="0.2">
      <c r="F10477" s="11"/>
    </row>
    <row r="10478" spans="6:6" hidden="1" x14ac:dyDescent="0.2">
      <c r="F10478" s="11"/>
    </row>
    <row r="10479" spans="6:6" hidden="1" x14ac:dyDescent="0.2">
      <c r="F10479" s="11"/>
    </row>
    <row r="10480" spans="6:6" hidden="1" x14ac:dyDescent="0.2">
      <c r="F10480" s="11"/>
    </row>
    <row r="10481" spans="6:6" hidden="1" x14ac:dyDescent="0.2">
      <c r="F10481" s="11"/>
    </row>
    <row r="10482" spans="6:6" hidden="1" x14ac:dyDescent="0.2">
      <c r="F10482" s="11"/>
    </row>
    <row r="10483" spans="6:6" hidden="1" x14ac:dyDescent="0.2">
      <c r="F10483" s="11"/>
    </row>
    <row r="10484" spans="6:6" hidden="1" x14ac:dyDescent="0.2">
      <c r="F10484" s="11"/>
    </row>
    <row r="10485" spans="6:6" hidden="1" x14ac:dyDescent="0.2">
      <c r="F10485" s="11"/>
    </row>
    <row r="10486" spans="6:6" hidden="1" x14ac:dyDescent="0.2">
      <c r="F10486" s="11"/>
    </row>
    <row r="10487" spans="6:6" hidden="1" x14ac:dyDescent="0.2">
      <c r="F10487" s="11"/>
    </row>
    <row r="10488" spans="6:6" hidden="1" x14ac:dyDescent="0.2">
      <c r="F10488" s="11"/>
    </row>
    <row r="10489" spans="6:6" hidden="1" x14ac:dyDescent="0.2">
      <c r="F10489" s="11"/>
    </row>
    <row r="10490" spans="6:6" hidden="1" x14ac:dyDescent="0.2">
      <c r="F10490" s="11"/>
    </row>
    <row r="10491" spans="6:6" hidden="1" x14ac:dyDescent="0.2">
      <c r="F10491" s="11"/>
    </row>
    <row r="10492" spans="6:6" hidden="1" x14ac:dyDescent="0.2">
      <c r="F10492" s="11"/>
    </row>
    <row r="10493" spans="6:6" hidden="1" x14ac:dyDescent="0.2">
      <c r="F10493" s="11"/>
    </row>
    <row r="10494" spans="6:6" hidden="1" x14ac:dyDescent="0.2">
      <c r="F10494" s="11"/>
    </row>
    <row r="10495" spans="6:6" hidden="1" x14ac:dyDescent="0.2">
      <c r="F10495" s="11"/>
    </row>
    <row r="10496" spans="6:6" hidden="1" x14ac:dyDescent="0.2">
      <c r="F10496" s="11"/>
    </row>
    <row r="10497" spans="6:6" hidden="1" x14ac:dyDescent="0.2">
      <c r="F10497" s="11"/>
    </row>
    <row r="10498" spans="6:6" hidden="1" x14ac:dyDescent="0.2">
      <c r="F10498" s="11"/>
    </row>
    <row r="10499" spans="6:6" hidden="1" x14ac:dyDescent="0.2">
      <c r="F10499" s="11"/>
    </row>
    <row r="10500" spans="6:6" hidden="1" x14ac:dyDescent="0.2">
      <c r="F10500" s="11"/>
    </row>
    <row r="10501" spans="6:6" hidden="1" x14ac:dyDescent="0.2">
      <c r="F10501" s="11"/>
    </row>
    <row r="10502" spans="6:6" hidden="1" x14ac:dyDescent="0.2">
      <c r="F10502" s="11"/>
    </row>
    <row r="10503" spans="6:6" hidden="1" x14ac:dyDescent="0.2">
      <c r="F10503" s="11"/>
    </row>
    <row r="10504" spans="6:6" hidden="1" x14ac:dyDescent="0.2">
      <c r="F10504" s="11"/>
    </row>
    <row r="10505" spans="6:6" hidden="1" x14ac:dyDescent="0.2">
      <c r="F10505" s="11"/>
    </row>
    <row r="10506" spans="6:6" hidden="1" x14ac:dyDescent="0.2">
      <c r="F10506" s="11"/>
    </row>
    <row r="10507" spans="6:6" hidden="1" x14ac:dyDescent="0.2">
      <c r="F10507" s="11"/>
    </row>
    <row r="10508" spans="6:6" hidden="1" x14ac:dyDescent="0.2">
      <c r="F10508" s="11"/>
    </row>
    <row r="10509" spans="6:6" hidden="1" x14ac:dyDescent="0.2">
      <c r="F10509" s="11"/>
    </row>
    <row r="10510" spans="6:6" hidden="1" x14ac:dyDescent="0.2">
      <c r="F10510" s="11"/>
    </row>
    <row r="10511" spans="6:6" hidden="1" x14ac:dyDescent="0.2">
      <c r="F10511" s="11"/>
    </row>
    <row r="10512" spans="6:6" hidden="1" x14ac:dyDescent="0.2">
      <c r="F10512" s="11"/>
    </row>
    <row r="10513" spans="6:6" hidden="1" x14ac:dyDescent="0.2">
      <c r="F10513" s="11"/>
    </row>
    <row r="10514" spans="6:6" hidden="1" x14ac:dyDescent="0.2">
      <c r="F10514" s="11"/>
    </row>
    <row r="10515" spans="6:6" hidden="1" x14ac:dyDescent="0.2">
      <c r="F10515" s="11"/>
    </row>
    <row r="10516" spans="6:6" hidden="1" x14ac:dyDescent="0.2">
      <c r="F10516" s="11"/>
    </row>
    <row r="10517" spans="6:6" hidden="1" x14ac:dyDescent="0.2">
      <c r="F10517" s="11"/>
    </row>
    <row r="10518" spans="6:6" hidden="1" x14ac:dyDescent="0.2">
      <c r="F10518" s="11"/>
    </row>
    <row r="10519" spans="6:6" hidden="1" x14ac:dyDescent="0.2">
      <c r="F10519" s="11"/>
    </row>
    <row r="10520" spans="6:6" hidden="1" x14ac:dyDescent="0.2">
      <c r="F10520" s="11"/>
    </row>
    <row r="10521" spans="6:6" hidden="1" x14ac:dyDescent="0.2">
      <c r="F10521" s="11"/>
    </row>
    <row r="10522" spans="6:6" hidden="1" x14ac:dyDescent="0.2">
      <c r="F10522" s="11"/>
    </row>
    <row r="10523" spans="6:6" hidden="1" x14ac:dyDescent="0.2">
      <c r="F10523" s="11"/>
    </row>
    <row r="10524" spans="6:6" hidden="1" x14ac:dyDescent="0.2">
      <c r="F10524" s="11"/>
    </row>
    <row r="10525" spans="6:6" hidden="1" x14ac:dyDescent="0.2">
      <c r="F10525" s="11"/>
    </row>
    <row r="10526" spans="6:6" hidden="1" x14ac:dyDescent="0.2">
      <c r="F10526" s="11"/>
    </row>
    <row r="10527" spans="6:6" hidden="1" x14ac:dyDescent="0.2">
      <c r="F10527" s="11"/>
    </row>
    <row r="10528" spans="6:6" hidden="1" x14ac:dyDescent="0.2">
      <c r="F10528" s="11"/>
    </row>
    <row r="10529" spans="6:6" hidden="1" x14ac:dyDescent="0.2">
      <c r="F10529" s="11"/>
    </row>
    <row r="10530" spans="6:6" hidden="1" x14ac:dyDescent="0.2">
      <c r="F10530" s="11"/>
    </row>
    <row r="10531" spans="6:6" hidden="1" x14ac:dyDescent="0.2">
      <c r="F10531" s="11"/>
    </row>
    <row r="10532" spans="6:6" hidden="1" x14ac:dyDescent="0.2">
      <c r="F10532" s="11"/>
    </row>
    <row r="10533" spans="6:6" hidden="1" x14ac:dyDescent="0.2">
      <c r="F10533" s="11"/>
    </row>
    <row r="10534" spans="6:6" hidden="1" x14ac:dyDescent="0.2">
      <c r="F10534" s="11"/>
    </row>
    <row r="10535" spans="6:6" hidden="1" x14ac:dyDescent="0.2">
      <c r="F10535" s="11"/>
    </row>
    <row r="10536" spans="6:6" hidden="1" x14ac:dyDescent="0.2">
      <c r="F10536" s="11"/>
    </row>
    <row r="10537" spans="6:6" hidden="1" x14ac:dyDescent="0.2">
      <c r="F10537" s="11"/>
    </row>
    <row r="10538" spans="6:6" hidden="1" x14ac:dyDescent="0.2">
      <c r="F10538" s="11"/>
    </row>
    <row r="10539" spans="6:6" hidden="1" x14ac:dyDescent="0.2">
      <c r="F10539" s="11"/>
    </row>
    <row r="10540" spans="6:6" hidden="1" x14ac:dyDescent="0.2">
      <c r="F10540" s="11"/>
    </row>
    <row r="10541" spans="6:6" hidden="1" x14ac:dyDescent="0.2">
      <c r="F10541" s="11"/>
    </row>
    <row r="10542" spans="6:6" hidden="1" x14ac:dyDescent="0.2">
      <c r="F10542" s="11"/>
    </row>
    <row r="10543" spans="6:6" hidden="1" x14ac:dyDescent="0.2">
      <c r="F10543" s="11"/>
    </row>
    <row r="10544" spans="6:6" hidden="1" x14ac:dyDescent="0.2">
      <c r="F10544" s="11"/>
    </row>
    <row r="10545" spans="6:6" hidden="1" x14ac:dyDescent="0.2">
      <c r="F10545" s="11"/>
    </row>
    <row r="10546" spans="6:6" hidden="1" x14ac:dyDescent="0.2">
      <c r="F10546" s="11"/>
    </row>
    <row r="10547" spans="6:6" hidden="1" x14ac:dyDescent="0.2">
      <c r="F10547" s="11"/>
    </row>
    <row r="10548" spans="6:6" hidden="1" x14ac:dyDescent="0.2">
      <c r="F10548" s="11"/>
    </row>
    <row r="10549" spans="6:6" hidden="1" x14ac:dyDescent="0.2">
      <c r="F10549" s="11"/>
    </row>
    <row r="10550" spans="6:6" hidden="1" x14ac:dyDescent="0.2">
      <c r="F10550" s="11"/>
    </row>
    <row r="10551" spans="6:6" hidden="1" x14ac:dyDescent="0.2">
      <c r="F10551" s="11"/>
    </row>
    <row r="10552" spans="6:6" hidden="1" x14ac:dyDescent="0.2">
      <c r="F10552" s="11"/>
    </row>
    <row r="10553" spans="6:6" hidden="1" x14ac:dyDescent="0.2">
      <c r="F10553" s="11"/>
    </row>
    <row r="10554" spans="6:6" hidden="1" x14ac:dyDescent="0.2">
      <c r="F10554" s="11"/>
    </row>
    <row r="10555" spans="6:6" hidden="1" x14ac:dyDescent="0.2">
      <c r="F10555" s="11"/>
    </row>
    <row r="10556" spans="6:6" hidden="1" x14ac:dyDescent="0.2">
      <c r="F10556" s="11"/>
    </row>
    <row r="10557" spans="6:6" hidden="1" x14ac:dyDescent="0.2">
      <c r="F10557" s="11"/>
    </row>
    <row r="10558" spans="6:6" hidden="1" x14ac:dyDescent="0.2">
      <c r="F10558" s="11"/>
    </row>
    <row r="10559" spans="6:6" hidden="1" x14ac:dyDescent="0.2">
      <c r="F10559" s="11"/>
    </row>
    <row r="10560" spans="6:6" hidden="1" x14ac:dyDescent="0.2">
      <c r="F10560" s="11"/>
    </row>
    <row r="10561" spans="6:6" hidden="1" x14ac:dyDescent="0.2">
      <c r="F10561" s="11"/>
    </row>
    <row r="10562" spans="6:6" hidden="1" x14ac:dyDescent="0.2">
      <c r="F10562" s="11"/>
    </row>
    <row r="10563" spans="6:6" hidden="1" x14ac:dyDescent="0.2">
      <c r="F10563" s="11"/>
    </row>
    <row r="10564" spans="6:6" hidden="1" x14ac:dyDescent="0.2">
      <c r="F10564" s="11"/>
    </row>
    <row r="10565" spans="6:6" hidden="1" x14ac:dyDescent="0.2">
      <c r="F10565" s="11"/>
    </row>
    <row r="10566" spans="6:6" hidden="1" x14ac:dyDescent="0.2">
      <c r="F10566" s="11"/>
    </row>
    <row r="10567" spans="6:6" hidden="1" x14ac:dyDescent="0.2">
      <c r="F10567" s="11"/>
    </row>
    <row r="10568" spans="6:6" hidden="1" x14ac:dyDescent="0.2">
      <c r="F10568" s="11"/>
    </row>
    <row r="10569" spans="6:6" hidden="1" x14ac:dyDescent="0.2">
      <c r="F10569" s="11"/>
    </row>
    <row r="10570" spans="6:6" hidden="1" x14ac:dyDescent="0.2">
      <c r="F10570" s="11"/>
    </row>
    <row r="10571" spans="6:6" hidden="1" x14ac:dyDescent="0.2">
      <c r="F10571" s="11"/>
    </row>
    <row r="10572" spans="6:6" hidden="1" x14ac:dyDescent="0.2">
      <c r="F10572" s="11"/>
    </row>
    <row r="10573" spans="6:6" hidden="1" x14ac:dyDescent="0.2">
      <c r="F10573" s="11"/>
    </row>
    <row r="10574" spans="6:6" hidden="1" x14ac:dyDescent="0.2">
      <c r="F10574" s="11"/>
    </row>
    <row r="10575" spans="6:6" hidden="1" x14ac:dyDescent="0.2">
      <c r="F10575" s="11"/>
    </row>
    <row r="10576" spans="6:6" hidden="1" x14ac:dyDescent="0.2">
      <c r="F10576" s="11"/>
    </row>
    <row r="10577" spans="6:6" hidden="1" x14ac:dyDescent="0.2">
      <c r="F10577" s="11"/>
    </row>
    <row r="10578" spans="6:6" hidden="1" x14ac:dyDescent="0.2">
      <c r="F10578" s="11"/>
    </row>
    <row r="10579" spans="6:6" hidden="1" x14ac:dyDescent="0.2">
      <c r="F10579" s="11"/>
    </row>
    <row r="10580" spans="6:6" hidden="1" x14ac:dyDescent="0.2">
      <c r="F10580" s="11"/>
    </row>
    <row r="10581" spans="6:6" hidden="1" x14ac:dyDescent="0.2">
      <c r="F10581" s="11"/>
    </row>
    <row r="10582" spans="6:6" hidden="1" x14ac:dyDescent="0.2">
      <c r="F10582" s="11"/>
    </row>
    <row r="10583" spans="6:6" hidden="1" x14ac:dyDescent="0.2">
      <c r="F10583" s="11"/>
    </row>
    <row r="10584" spans="6:6" hidden="1" x14ac:dyDescent="0.2">
      <c r="F10584" s="11"/>
    </row>
    <row r="10585" spans="6:6" hidden="1" x14ac:dyDescent="0.2">
      <c r="F10585" s="11"/>
    </row>
    <row r="10586" spans="6:6" hidden="1" x14ac:dyDescent="0.2">
      <c r="F10586" s="11"/>
    </row>
    <row r="10587" spans="6:6" hidden="1" x14ac:dyDescent="0.2">
      <c r="F10587" s="11"/>
    </row>
    <row r="10588" spans="6:6" hidden="1" x14ac:dyDescent="0.2">
      <c r="F10588" s="11"/>
    </row>
    <row r="10589" spans="6:6" hidden="1" x14ac:dyDescent="0.2">
      <c r="F10589" s="11"/>
    </row>
    <row r="10590" spans="6:6" hidden="1" x14ac:dyDescent="0.2">
      <c r="F10590" s="11"/>
    </row>
    <row r="10591" spans="6:6" hidden="1" x14ac:dyDescent="0.2">
      <c r="F10591" s="11"/>
    </row>
    <row r="10592" spans="6:6" hidden="1" x14ac:dyDescent="0.2">
      <c r="F10592" s="11"/>
    </row>
    <row r="10593" spans="6:6" hidden="1" x14ac:dyDescent="0.2">
      <c r="F10593" s="11"/>
    </row>
    <row r="10594" spans="6:6" hidden="1" x14ac:dyDescent="0.2">
      <c r="F10594" s="11"/>
    </row>
    <row r="10595" spans="6:6" hidden="1" x14ac:dyDescent="0.2">
      <c r="F10595" s="11"/>
    </row>
    <row r="10596" spans="6:6" hidden="1" x14ac:dyDescent="0.2">
      <c r="F10596" s="11"/>
    </row>
    <row r="10597" spans="6:6" hidden="1" x14ac:dyDescent="0.2">
      <c r="F10597" s="11"/>
    </row>
    <row r="10598" spans="6:6" hidden="1" x14ac:dyDescent="0.2">
      <c r="F10598" s="11"/>
    </row>
    <row r="10599" spans="6:6" hidden="1" x14ac:dyDescent="0.2">
      <c r="F10599" s="11"/>
    </row>
    <row r="10600" spans="6:6" hidden="1" x14ac:dyDescent="0.2">
      <c r="F10600" s="11"/>
    </row>
    <row r="10601" spans="6:6" hidden="1" x14ac:dyDescent="0.2">
      <c r="F10601" s="11"/>
    </row>
    <row r="10602" spans="6:6" hidden="1" x14ac:dyDescent="0.2">
      <c r="F10602" s="11"/>
    </row>
    <row r="10603" spans="6:6" hidden="1" x14ac:dyDescent="0.2">
      <c r="F10603" s="11"/>
    </row>
    <row r="10604" spans="6:6" hidden="1" x14ac:dyDescent="0.2">
      <c r="F10604" s="11"/>
    </row>
    <row r="10605" spans="6:6" hidden="1" x14ac:dyDescent="0.2">
      <c r="F10605" s="11"/>
    </row>
    <row r="10606" spans="6:6" hidden="1" x14ac:dyDescent="0.2">
      <c r="F10606" s="11"/>
    </row>
    <row r="10607" spans="6:6" hidden="1" x14ac:dyDescent="0.2">
      <c r="F10607" s="11"/>
    </row>
    <row r="10608" spans="6:6" hidden="1" x14ac:dyDescent="0.2">
      <c r="F10608" s="11"/>
    </row>
    <row r="10609" spans="6:6" hidden="1" x14ac:dyDescent="0.2">
      <c r="F10609" s="11"/>
    </row>
    <row r="10610" spans="6:6" hidden="1" x14ac:dyDescent="0.2">
      <c r="F10610" s="11"/>
    </row>
    <row r="10611" spans="6:6" hidden="1" x14ac:dyDescent="0.2">
      <c r="F10611" s="11"/>
    </row>
    <row r="10612" spans="6:6" hidden="1" x14ac:dyDescent="0.2">
      <c r="F10612" s="11"/>
    </row>
    <row r="10613" spans="6:6" hidden="1" x14ac:dyDescent="0.2">
      <c r="F10613" s="11"/>
    </row>
    <row r="10614" spans="6:6" hidden="1" x14ac:dyDescent="0.2">
      <c r="F10614" s="11"/>
    </row>
    <row r="10615" spans="6:6" hidden="1" x14ac:dyDescent="0.2">
      <c r="F10615" s="11"/>
    </row>
    <row r="10616" spans="6:6" hidden="1" x14ac:dyDescent="0.2">
      <c r="F10616" s="11"/>
    </row>
    <row r="10617" spans="6:6" hidden="1" x14ac:dyDescent="0.2">
      <c r="F10617" s="11"/>
    </row>
    <row r="10618" spans="6:6" hidden="1" x14ac:dyDescent="0.2">
      <c r="F10618" s="11"/>
    </row>
    <row r="10619" spans="6:6" hidden="1" x14ac:dyDescent="0.2">
      <c r="F10619" s="11"/>
    </row>
    <row r="10620" spans="6:6" hidden="1" x14ac:dyDescent="0.2">
      <c r="F10620" s="11"/>
    </row>
    <row r="10621" spans="6:6" hidden="1" x14ac:dyDescent="0.2">
      <c r="F10621" s="11"/>
    </row>
    <row r="10622" spans="6:6" hidden="1" x14ac:dyDescent="0.2">
      <c r="F10622" s="11"/>
    </row>
    <row r="10623" spans="6:6" hidden="1" x14ac:dyDescent="0.2">
      <c r="F10623" s="11"/>
    </row>
    <row r="10624" spans="6:6" hidden="1" x14ac:dyDescent="0.2">
      <c r="F10624" s="11"/>
    </row>
    <row r="10625" spans="6:6" hidden="1" x14ac:dyDescent="0.2">
      <c r="F10625" s="11"/>
    </row>
    <row r="10626" spans="6:6" hidden="1" x14ac:dyDescent="0.2">
      <c r="F10626" s="11"/>
    </row>
    <row r="10627" spans="6:6" hidden="1" x14ac:dyDescent="0.2">
      <c r="F10627" s="11"/>
    </row>
    <row r="10628" spans="6:6" hidden="1" x14ac:dyDescent="0.2">
      <c r="F10628" s="11"/>
    </row>
    <row r="10629" spans="6:6" hidden="1" x14ac:dyDescent="0.2">
      <c r="F10629" s="11"/>
    </row>
    <row r="10630" spans="6:6" hidden="1" x14ac:dyDescent="0.2">
      <c r="F10630" s="11"/>
    </row>
    <row r="10631" spans="6:6" hidden="1" x14ac:dyDescent="0.2">
      <c r="F10631" s="11"/>
    </row>
    <row r="10632" spans="6:6" hidden="1" x14ac:dyDescent="0.2">
      <c r="F10632" s="11"/>
    </row>
    <row r="10633" spans="6:6" hidden="1" x14ac:dyDescent="0.2">
      <c r="F10633" s="11"/>
    </row>
    <row r="10634" spans="6:6" hidden="1" x14ac:dyDescent="0.2">
      <c r="F10634" s="11"/>
    </row>
    <row r="10635" spans="6:6" hidden="1" x14ac:dyDescent="0.2">
      <c r="F10635" s="11"/>
    </row>
    <row r="10636" spans="6:6" hidden="1" x14ac:dyDescent="0.2">
      <c r="F10636" s="11"/>
    </row>
    <row r="10637" spans="6:6" hidden="1" x14ac:dyDescent="0.2">
      <c r="F10637" s="11"/>
    </row>
    <row r="10638" spans="6:6" hidden="1" x14ac:dyDescent="0.2">
      <c r="F10638" s="11"/>
    </row>
    <row r="10639" spans="6:6" hidden="1" x14ac:dyDescent="0.2">
      <c r="F10639" s="11"/>
    </row>
    <row r="10640" spans="6:6" hidden="1" x14ac:dyDescent="0.2">
      <c r="F10640" s="11"/>
    </row>
    <row r="10641" spans="6:6" hidden="1" x14ac:dyDescent="0.2">
      <c r="F10641" s="11"/>
    </row>
    <row r="10642" spans="6:6" hidden="1" x14ac:dyDescent="0.2">
      <c r="F10642" s="11"/>
    </row>
    <row r="10643" spans="6:6" hidden="1" x14ac:dyDescent="0.2">
      <c r="F10643" s="11"/>
    </row>
    <row r="10644" spans="6:6" hidden="1" x14ac:dyDescent="0.2">
      <c r="F10644" s="11"/>
    </row>
    <row r="10645" spans="6:6" hidden="1" x14ac:dyDescent="0.2">
      <c r="F10645" s="11"/>
    </row>
    <row r="10646" spans="6:6" hidden="1" x14ac:dyDescent="0.2">
      <c r="F10646" s="11"/>
    </row>
    <row r="10647" spans="6:6" hidden="1" x14ac:dyDescent="0.2">
      <c r="F10647" s="11"/>
    </row>
    <row r="10648" spans="6:6" hidden="1" x14ac:dyDescent="0.2">
      <c r="F10648" s="11"/>
    </row>
    <row r="10649" spans="6:6" hidden="1" x14ac:dyDescent="0.2">
      <c r="F10649" s="11"/>
    </row>
    <row r="10650" spans="6:6" hidden="1" x14ac:dyDescent="0.2">
      <c r="F10650" s="11"/>
    </row>
    <row r="10651" spans="6:6" hidden="1" x14ac:dyDescent="0.2">
      <c r="F10651" s="11"/>
    </row>
    <row r="10652" spans="6:6" hidden="1" x14ac:dyDescent="0.2">
      <c r="F10652" s="11"/>
    </row>
    <row r="10653" spans="6:6" hidden="1" x14ac:dyDescent="0.2">
      <c r="F10653" s="11"/>
    </row>
    <row r="10654" spans="6:6" hidden="1" x14ac:dyDescent="0.2">
      <c r="F10654" s="11"/>
    </row>
    <row r="10655" spans="6:6" hidden="1" x14ac:dyDescent="0.2">
      <c r="F10655" s="11"/>
    </row>
    <row r="10656" spans="6:6" hidden="1" x14ac:dyDescent="0.2">
      <c r="F10656" s="11"/>
    </row>
    <row r="10657" spans="6:6" hidden="1" x14ac:dyDescent="0.2">
      <c r="F10657" s="11"/>
    </row>
    <row r="10658" spans="6:6" hidden="1" x14ac:dyDescent="0.2">
      <c r="F10658" s="11"/>
    </row>
    <row r="10659" spans="6:6" hidden="1" x14ac:dyDescent="0.2">
      <c r="F10659" s="11"/>
    </row>
    <row r="10660" spans="6:6" hidden="1" x14ac:dyDescent="0.2">
      <c r="F10660" s="11"/>
    </row>
    <row r="10661" spans="6:6" hidden="1" x14ac:dyDescent="0.2">
      <c r="F10661" s="11"/>
    </row>
    <row r="10662" spans="6:6" hidden="1" x14ac:dyDescent="0.2">
      <c r="F10662" s="11"/>
    </row>
    <row r="10663" spans="6:6" hidden="1" x14ac:dyDescent="0.2">
      <c r="F10663" s="11"/>
    </row>
    <row r="10664" spans="6:6" hidden="1" x14ac:dyDescent="0.2">
      <c r="F10664" s="11"/>
    </row>
    <row r="10665" spans="6:6" hidden="1" x14ac:dyDescent="0.2">
      <c r="F10665" s="11"/>
    </row>
    <row r="10666" spans="6:6" hidden="1" x14ac:dyDescent="0.2">
      <c r="F10666" s="11"/>
    </row>
    <row r="10667" spans="6:6" hidden="1" x14ac:dyDescent="0.2">
      <c r="F10667" s="11"/>
    </row>
    <row r="10668" spans="6:6" hidden="1" x14ac:dyDescent="0.2">
      <c r="F10668" s="11"/>
    </row>
    <row r="10669" spans="6:6" hidden="1" x14ac:dyDescent="0.2">
      <c r="F10669" s="11"/>
    </row>
    <row r="10670" spans="6:6" hidden="1" x14ac:dyDescent="0.2">
      <c r="F10670" s="11"/>
    </row>
    <row r="10671" spans="6:6" hidden="1" x14ac:dyDescent="0.2">
      <c r="F10671" s="11"/>
    </row>
    <row r="10672" spans="6:6" hidden="1" x14ac:dyDescent="0.2">
      <c r="F10672" s="11"/>
    </row>
    <row r="10673" spans="6:6" hidden="1" x14ac:dyDescent="0.2">
      <c r="F10673" s="11"/>
    </row>
    <row r="10674" spans="6:6" hidden="1" x14ac:dyDescent="0.2">
      <c r="F10674" s="11"/>
    </row>
    <row r="10675" spans="6:6" hidden="1" x14ac:dyDescent="0.2">
      <c r="F10675" s="11"/>
    </row>
    <row r="10676" spans="6:6" hidden="1" x14ac:dyDescent="0.2">
      <c r="F10676" s="11"/>
    </row>
    <row r="10677" spans="6:6" hidden="1" x14ac:dyDescent="0.2">
      <c r="F10677" s="11"/>
    </row>
    <row r="10678" spans="6:6" hidden="1" x14ac:dyDescent="0.2">
      <c r="F10678" s="11"/>
    </row>
    <row r="10679" spans="6:6" hidden="1" x14ac:dyDescent="0.2">
      <c r="F10679" s="11"/>
    </row>
    <row r="10680" spans="6:6" hidden="1" x14ac:dyDescent="0.2">
      <c r="F10680" s="11"/>
    </row>
    <row r="10681" spans="6:6" hidden="1" x14ac:dyDescent="0.2">
      <c r="F10681" s="11"/>
    </row>
    <row r="10682" spans="6:6" hidden="1" x14ac:dyDescent="0.2">
      <c r="F10682" s="11"/>
    </row>
    <row r="10683" spans="6:6" hidden="1" x14ac:dyDescent="0.2">
      <c r="F10683" s="11"/>
    </row>
    <row r="10684" spans="6:6" hidden="1" x14ac:dyDescent="0.2">
      <c r="F10684" s="11"/>
    </row>
    <row r="10685" spans="6:6" hidden="1" x14ac:dyDescent="0.2">
      <c r="F10685" s="11"/>
    </row>
    <row r="10686" spans="6:6" hidden="1" x14ac:dyDescent="0.2">
      <c r="F10686" s="11"/>
    </row>
    <row r="10687" spans="6:6" hidden="1" x14ac:dyDescent="0.2">
      <c r="F10687" s="11"/>
    </row>
    <row r="10688" spans="6:6" hidden="1" x14ac:dyDescent="0.2">
      <c r="F10688" s="11"/>
    </row>
    <row r="10689" spans="6:6" hidden="1" x14ac:dyDescent="0.2">
      <c r="F10689" s="11"/>
    </row>
    <row r="10690" spans="6:6" hidden="1" x14ac:dyDescent="0.2">
      <c r="F10690" s="11"/>
    </row>
    <row r="10691" spans="6:6" hidden="1" x14ac:dyDescent="0.2">
      <c r="F10691" s="11"/>
    </row>
    <row r="10692" spans="6:6" hidden="1" x14ac:dyDescent="0.2">
      <c r="F10692" s="11"/>
    </row>
    <row r="10693" spans="6:6" hidden="1" x14ac:dyDescent="0.2">
      <c r="F10693" s="11"/>
    </row>
    <row r="10694" spans="6:6" hidden="1" x14ac:dyDescent="0.2">
      <c r="F10694" s="11"/>
    </row>
    <row r="10695" spans="6:6" hidden="1" x14ac:dyDescent="0.2">
      <c r="F10695" s="11"/>
    </row>
    <row r="10696" spans="6:6" hidden="1" x14ac:dyDescent="0.2">
      <c r="F10696" s="11"/>
    </row>
    <row r="10697" spans="6:6" hidden="1" x14ac:dyDescent="0.2">
      <c r="F10697" s="11"/>
    </row>
    <row r="10698" spans="6:6" hidden="1" x14ac:dyDescent="0.2">
      <c r="F10698" s="11"/>
    </row>
    <row r="10699" spans="6:6" hidden="1" x14ac:dyDescent="0.2">
      <c r="F10699" s="11"/>
    </row>
    <row r="10700" spans="6:6" hidden="1" x14ac:dyDescent="0.2">
      <c r="F10700" s="11"/>
    </row>
    <row r="10701" spans="6:6" hidden="1" x14ac:dyDescent="0.2">
      <c r="F10701" s="11"/>
    </row>
    <row r="10702" spans="6:6" hidden="1" x14ac:dyDescent="0.2">
      <c r="F10702" s="11"/>
    </row>
    <row r="10703" spans="6:6" hidden="1" x14ac:dyDescent="0.2">
      <c r="F10703" s="11"/>
    </row>
    <row r="10704" spans="6:6" hidden="1" x14ac:dyDescent="0.2">
      <c r="F10704" s="11"/>
    </row>
    <row r="10705" spans="6:6" hidden="1" x14ac:dyDescent="0.2">
      <c r="F10705" s="11"/>
    </row>
    <row r="10706" spans="6:6" hidden="1" x14ac:dyDescent="0.2">
      <c r="F10706" s="11"/>
    </row>
    <row r="10707" spans="6:6" hidden="1" x14ac:dyDescent="0.2">
      <c r="F10707" s="11"/>
    </row>
    <row r="10708" spans="6:6" hidden="1" x14ac:dyDescent="0.2">
      <c r="F10708" s="11"/>
    </row>
    <row r="10709" spans="6:6" hidden="1" x14ac:dyDescent="0.2">
      <c r="F10709" s="11"/>
    </row>
    <row r="10710" spans="6:6" hidden="1" x14ac:dyDescent="0.2">
      <c r="F10710" s="11"/>
    </row>
    <row r="10711" spans="6:6" hidden="1" x14ac:dyDescent="0.2">
      <c r="F10711" s="11"/>
    </row>
    <row r="10712" spans="6:6" hidden="1" x14ac:dyDescent="0.2">
      <c r="F10712" s="11"/>
    </row>
    <row r="10713" spans="6:6" hidden="1" x14ac:dyDescent="0.2">
      <c r="F10713" s="11"/>
    </row>
    <row r="10714" spans="6:6" hidden="1" x14ac:dyDescent="0.2">
      <c r="F10714" s="11"/>
    </row>
    <row r="10715" spans="6:6" hidden="1" x14ac:dyDescent="0.2">
      <c r="F10715" s="11"/>
    </row>
    <row r="10716" spans="6:6" hidden="1" x14ac:dyDescent="0.2">
      <c r="F10716" s="11"/>
    </row>
    <row r="10717" spans="6:6" hidden="1" x14ac:dyDescent="0.2">
      <c r="F10717" s="11"/>
    </row>
    <row r="10718" spans="6:6" hidden="1" x14ac:dyDescent="0.2">
      <c r="F10718" s="11"/>
    </row>
    <row r="10719" spans="6:6" hidden="1" x14ac:dyDescent="0.2">
      <c r="F10719" s="11"/>
    </row>
    <row r="10720" spans="6:6" hidden="1" x14ac:dyDescent="0.2">
      <c r="F10720" s="11"/>
    </row>
    <row r="10721" spans="6:6" hidden="1" x14ac:dyDescent="0.2">
      <c r="F10721" s="11"/>
    </row>
    <row r="10722" spans="6:6" hidden="1" x14ac:dyDescent="0.2">
      <c r="F10722" s="11"/>
    </row>
    <row r="10723" spans="6:6" hidden="1" x14ac:dyDescent="0.2">
      <c r="F10723" s="11"/>
    </row>
    <row r="10724" spans="6:6" hidden="1" x14ac:dyDescent="0.2">
      <c r="F10724" s="11"/>
    </row>
    <row r="10725" spans="6:6" hidden="1" x14ac:dyDescent="0.2">
      <c r="F10725" s="11"/>
    </row>
    <row r="10726" spans="6:6" hidden="1" x14ac:dyDescent="0.2">
      <c r="F10726" s="11"/>
    </row>
    <row r="10727" spans="6:6" hidden="1" x14ac:dyDescent="0.2">
      <c r="F10727" s="11"/>
    </row>
    <row r="10728" spans="6:6" hidden="1" x14ac:dyDescent="0.2">
      <c r="F10728" s="11"/>
    </row>
    <row r="10729" spans="6:6" hidden="1" x14ac:dyDescent="0.2">
      <c r="F10729" s="11"/>
    </row>
    <row r="10730" spans="6:6" hidden="1" x14ac:dyDescent="0.2">
      <c r="F10730" s="11"/>
    </row>
    <row r="10731" spans="6:6" hidden="1" x14ac:dyDescent="0.2">
      <c r="F10731" s="11"/>
    </row>
    <row r="10732" spans="6:6" hidden="1" x14ac:dyDescent="0.2">
      <c r="F10732" s="11"/>
    </row>
    <row r="10733" spans="6:6" hidden="1" x14ac:dyDescent="0.2">
      <c r="F10733" s="11"/>
    </row>
    <row r="10734" spans="6:6" hidden="1" x14ac:dyDescent="0.2">
      <c r="F10734" s="11"/>
    </row>
    <row r="10735" spans="6:6" hidden="1" x14ac:dyDescent="0.2">
      <c r="F10735" s="11"/>
    </row>
    <row r="10736" spans="6:6" hidden="1" x14ac:dyDescent="0.2">
      <c r="F10736" s="11"/>
    </row>
    <row r="10737" spans="6:6" hidden="1" x14ac:dyDescent="0.2">
      <c r="F10737" s="11"/>
    </row>
    <row r="10738" spans="6:6" hidden="1" x14ac:dyDescent="0.2">
      <c r="F10738" s="11"/>
    </row>
    <row r="10739" spans="6:6" hidden="1" x14ac:dyDescent="0.2">
      <c r="F10739" s="11"/>
    </row>
    <row r="10740" spans="6:6" hidden="1" x14ac:dyDescent="0.2">
      <c r="F10740" s="11"/>
    </row>
    <row r="10741" spans="6:6" hidden="1" x14ac:dyDescent="0.2">
      <c r="F10741" s="11"/>
    </row>
    <row r="10742" spans="6:6" hidden="1" x14ac:dyDescent="0.2">
      <c r="F10742" s="11"/>
    </row>
    <row r="10743" spans="6:6" hidden="1" x14ac:dyDescent="0.2">
      <c r="F10743" s="11"/>
    </row>
    <row r="10744" spans="6:6" hidden="1" x14ac:dyDescent="0.2">
      <c r="F10744" s="11"/>
    </row>
    <row r="10745" spans="6:6" hidden="1" x14ac:dyDescent="0.2">
      <c r="F10745" s="11"/>
    </row>
    <row r="10746" spans="6:6" hidden="1" x14ac:dyDescent="0.2">
      <c r="F10746" s="11"/>
    </row>
    <row r="10747" spans="6:6" hidden="1" x14ac:dyDescent="0.2">
      <c r="F10747" s="11"/>
    </row>
    <row r="10748" spans="6:6" hidden="1" x14ac:dyDescent="0.2">
      <c r="F10748" s="11"/>
    </row>
    <row r="10749" spans="6:6" hidden="1" x14ac:dyDescent="0.2">
      <c r="F10749" s="11"/>
    </row>
    <row r="10750" spans="6:6" hidden="1" x14ac:dyDescent="0.2">
      <c r="F10750" s="11"/>
    </row>
    <row r="10751" spans="6:6" hidden="1" x14ac:dyDescent="0.2">
      <c r="F10751" s="11"/>
    </row>
    <row r="10752" spans="6:6" hidden="1" x14ac:dyDescent="0.2">
      <c r="F10752" s="11"/>
    </row>
    <row r="10753" spans="6:6" hidden="1" x14ac:dyDescent="0.2">
      <c r="F10753" s="11"/>
    </row>
    <row r="10754" spans="6:6" hidden="1" x14ac:dyDescent="0.2">
      <c r="F10754" s="11"/>
    </row>
    <row r="10755" spans="6:6" hidden="1" x14ac:dyDescent="0.2">
      <c r="F10755" s="11"/>
    </row>
    <row r="10756" spans="6:6" hidden="1" x14ac:dyDescent="0.2">
      <c r="F10756" s="11"/>
    </row>
    <row r="10757" spans="6:6" hidden="1" x14ac:dyDescent="0.2">
      <c r="F10757" s="11"/>
    </row>
    <row r="10758" spans="6:6" hidden="1" x14ac:dyDescent="0.2">
      <c r="F10758" s="11"/>
    </row>
    <row r="10759" spans="6:6" hidden="1" x14ac:dyDescent="0.2">
      <c r="F10759" s="11"/>
    </row>
    <row r="10760" spans="6:6" hidden="1" x14ac:dyDescent="0.2">
      <c r="F10760" s="11"/>
    </row>
    <row r="10761" spans="6:6" hidden="1" x14ac:dyDescent="0.2">
      <c r="F10761" s="11"/>
    </row>
    <row r="10762" spans="6:6" hidden="1" x14ac:dyDescent="0.2">
      <c r="F10762" s="11"/>
    </row>
    <row r="10763" spans="6:6" hidden="1" x14ac:dyDescent="0.2">
      <c r="F10763" s="11"/>
    </row>
    <row r="10764" spans="6:6" hidden="1" x14ac:dyDescent="0.2">
      <c r="F10764" s="11"/>
    </row>
    <row r="10765" spans="6:6" hidden="1" x14ac:dyDescent="0.2">
      <c r="F10765" s="11"/>
    </row>
    <row r="10766" spans="6:6" hidden="1" x14ac:dyDescent="0.2">
      <c r="F10766" s="11"/>
    </row>
    <row r="10767" spans="6:6" hidden="1" x14ac:dyDescent="0.2">
      <c r="F10767" s="11"/>
    </row>
    <row r="10768" spans="6:6" hidden="1" x14ac:dyDescent="0.2">
      <c r="F10768" s="11"/>
    </row>
    <row r="10769" spans="6:6" hidden="1" x14ac:dyDescent="0.2">
      <c r="F10769" s="11"/>
    </row>
    <row r="10770" spans="6:6" hidden="1" x14ac:dyDescent="0.2">
      <c r="F10770" s="11"/>
    </row>
    <row r="10771" spans="6:6" hidden="1" x14ac:dyDescent="0.2">
      <c r="F10771" s="11"/>
    </row>
    <row r="10772" spans="6:6" hidden="1" x14ac:dyDescent="0.2">
      <c r="F10772" s="11"/>
    </row>
    <row r="10773" spans="6:6" hidden="1" x14ac:dyDescent="0.2">
      <c r="F10773" s="11"/>
    </row>
    <row r="10774" spans="6:6" hidden="1" x14ac:dyDescent="0.2">
      <c r="F10774" s="11"/>
    </row>
    <row r="10775" spans="6:6" hidden="1" x14ac:dyDescent="0.2">
      <c r="F10775" s="11"/>
    </row>
    <row r="10776" spans="6:6" hidden="1" x14ac:dyDescent="0.2">
      <c r="F10776" s="11"/>
    </row>
    <row r="10777" spans="6:6" hidden="1" x14ac:dyDescent="0.2">
      <c r="F10777" s="11"/>
    </row>
    <row r="10778" spans="6:6" hidden="1" x14ac:dyDescent="0.2">
      <c r="F10778" s="11"/>
    </row>
    <row r="10779" spans="6:6" hidden="1" x14ac:dyDescent="0.2">
      <c r="F10779" s="11"/>
    </row>
    <row r="10780" spans="6:6" hidden="1" x14ac:dyDescent="0.2">
      <c r="F10780" s="11"/>
    </row>
    <row r="10781" spans="6:6" hidden="1" x14ac:dyDescent="0.2">
      <c r="F10781" s="11"/>
    </row>
    <row r="10782" spans="6:6" hidden="1" x14ac:dyDescent="0.2">
      <c r="F10782" s="11"/>
    </row>
    <row r="10783" spans="6:6" hidden="1" x14ac:dyDescent="0.2">
      <c r="F10783" s="11"/>
    </row>
    <row r="10784" spans="6:6" hidden="1" x14ac:dyDescent="0.2">
      <c r="F10784" s="11"/>
    </row>
    <row r="10785" spans="6:6" hidden="1" x14ac:dyDescent="0.2">
      <c r="F10785" s="11"/>
    </row>
    <row r="10786" spans="6:6" hidden="1" x14ac:dyDescent="0.2">
      <c r="F10786" s="11"/>
    </row>
    <row r="10787" spans="6:6" hidden="1" x14ac:dyDescent="0.2">
      <c r="F10787" s="11"/>
    </row>
    <row r="10788" spans="6:6" hidden="1" x14ac:dyDescent="0.2">
      <c r="F10788" s="11"/>
    </row>
    <row r="10789" spans="6:6" hidden="1" x14ac:dyDescent="0.2">
      <c r="F10789" s="11"/>
    </row>
    <row r="10790" spans="6:6" hidden="1" x14ac:dyDescent="0.2">
      <c r="F10790" s="11"/>
    </row>
    <row r="10791" spans="6:6" hidden="1" x14ac:dyDescent="0.2">
      <c r="F10791" s="11"/>
    </row>
    <row r="10792" spans="6:6" hidden="1" x14ac:dyDescent="0.2">
      <c r="F10792" s="11"/>
    </row>
    <row r="10793" spans="6:6" hidden="1" x14ac:dyDescent="0.2">
      <c r="F10793" s="11"/>
    </row>
    <row r="10794" spans="6:6" hidden="1" x14ac:dyDescent="0.2">
      <c r="F10794" s="11"/>
    </row>
    <row r="10795" spans="6:6" hidden="1" x14ac:dyDescent="0.2">
      <c r="F10795" s="11"/>
    </row>
    <row r="10796" spans="6:6" hidden="1" x14ac:dyDescent="0.2">
      <c r="F10796" s="11"/>
    </row>
    <row r="10797" spans="6:6" hidden="1" x14ac:dyDescent="0.2">
      <c r="F10797" s="11"/>
    </row>
    <row r="10798" spans="6:6" hidden="1" x14ac:dyDescent="0.2">
      <c r="F10798" s="11"/>
    </row>
    <row r="10799" spans="6:6" hidden="1" x14ac:dyDescent="0.2">
      <c r="F10799" s="11"/>
    </row>
    <row r="10800" spans="6:6" hidden="1" x14ac:dyDescent="0.2">
      <c r="F10800" s="11"/>
    </row>
    <row r="10801" spans="6:6" hidden="1" x14ac:dyDescent="0.2">
      <c r="F10801" s="11"/>
    </row>
    <row r="10802" spans="6:6" hidden="1" x14ac:dyDescent="0.2">
      <c r="F10802" s="11"/>
    </row>
    <row r="10803" spans="6:6" hidden="1" x14ac:dyDescent="0.2">
      <c r="F10803" s="11"/>
    </row>
    <row r="10804" spans="6:6" hidden="1" x14ac:dyDescent="0.2">
      <c r="F10804" s="11"/>
    </row>
    <row r="10805" spans="6:6" hidden="1" x14ac:dyDescent="0.2">
      <c r="F10805" s="11"/>
    </row>
    <row r="10806" spans="6:6" hidden="1" x14ac:dyDescent="0.2">
      <c r="F10806" s="11"/>
    </row>
    <row r="10807" spans="6:6" hidden="1" x14ac:dyDescent="0.2">
      <c r="F10807" s="11"/>
    </row>
    <row r="10808" spans="6:6" hidden="1" x14ac:dyDescent="0.2">
      <c r="F10808" s="11"/>
    </row>
    <row r="10809" spans="6:6" hidden="1" x14ac:dyDescent="0.2">
      <c r="F10809" s="11"/>
    </row>
    <row r="10810" spans="6:6" hidden="1" x14ac:dyDescent="0.2">
      <c r="F10810" s="11"/>
    </row>
    <row r="10811" spans="6:6" hidden="1" x14ac:dyDescent="0.2">
      <c r="F10811" s="11"/>
    </row>
    <row r="10812" spans="6:6" hidden="1" x14ac:dyDescent="0.2">
      <c r="F10812" s="11"/>
    </row>
    <row r="10813" spans="6:6" hidden="1" x14ac:dyDescent="0.2">
      <c r="F10813" s="11"/>
    </row>
    <row r="10814" spans="6:6" hidden="1" x14ac:dyDescent="0.2">
      <c r="F10814" s="11"/>
    </row>
    <row r="10815" spans="6:6" hidden="1" x14ac:dyDescent="0.2">
      <c r="F10815" s="11"/>
    </row>
    <row r="10816" spans="6:6" hidden="1" x14ac:dyDescent="0.2">
      <c r="F10816" s="11"/>
    </row>
    <row r="10817" spans="6:6" hidden="1" x14ac:dyDescent="0.2">
      <c r="F10817" s="11"/>
    </row>
    <row r="10818" spans="6:6" hidden="1" x14ac:dyDescent="0.2">
      <c r="F10818" s="11"/>
    </row>
    <row r="10819" spans="6:6" hidden="1" x14ac:dyDescent="0.2">
      <c r="F10819" s="11"/>
    </row>
    <row r="10820" spans="6:6" hidden="1" x14ac:dyDescent="0.2">
      <c r="F10820" s="11"/>
    </row>
    <row r="10821" spans="6:6" hidden="1" x14ac:dyDescent="0.2">
      <c r="F10821" s="11"/>
    </row>
    <row r="10822" spans="6:6" hidden="1" x14ac:dyDescent="0.2">
      <c r="F10822" s="11"/>
    </row>
    <row r="10823" spans="6:6" hidden="1" x14ac:dyDescent="0.2">
      <c r="F10823" s="11"/>
    </row>
    <row r="10824" spans="6:6" hidden="1" x14ac:dyDescent="0.2">
      <c r="F10824" s="11"/>
    </row>
    <row r="10825" spans="6:6" hidden="1" x14ac:dyDescent="0.2">
      <c r="F10825" s="11"/>
    </row>
    <row r="10826" spans="6:6" hidden="1" x14ac:dyDescent="0.2">
      <c r="F10826" s="11"/>
    </row>
    <row r="10827" spans="6:6" hidden="1" x14ac:dyDescent="0.2">
      <c r="F10827" s="11"/>
    </row>
    <row r="10828" spans="6:6" hidden="1" x14ac:dyDescent="0.2">
      <c r="F10828" s="11"/>
    </row>
    <row r="10829" spans="6:6" hidden="1" x14ac:dyDescent="0.2">
      <c r="F10829" s="11"/>
    </row>
    <row r="10830" spans="6:6" hidden="1" x14ac:dyDescent="0.2">
      <c r="F10830" s="11"/>
    </row>
    <row r="10831" spans="6:6" hidden="1" x14ac:dyDescent="0.2">
      <c r="F10831" s="11"/>
    </row>
    <row r="10832" spans="6:6" hidden="1" x14ac:dyDescent="0.2">
      <c r="F10832" s="11"/>
    </row>
    <row r="10833" spans="6:6" hidden="1" x14ac:dyDescent="0.2">
      <c r="F10833" s="11"/>
    </row>
    <row r="10834" spans="6:6" hidden="1" x14ac:dyDescent="0.2">
      <c r="F10834" s="11"/>
    </row>
    <row r="10835" spans="6:6" hidden="1" x14ac:dyDescent="0.2">
      <c r="F10835" s="11"/>
    </row>
    <row r="10836" spans="6:6" hidden="1" x14ac:dyDescent="0.2">
      <c r="F10836" s="11"/>
    </row>
    <row r="10837" spans="6:6" hidden="1" x14ac:dyDescent="0.2">
      <c r="F10837" s="11"/>
    </row>
    <row r="10838" spans="6:6" hidden="1" x14ac:dyDescent="0.2">
      <c r="F10838" s="11"/>
    </row>
    <row r="10839" spans="6:6" hidden="1" x14ac:dyDescent="0.2">
      <c r="F10839" s="11"/>
    </row>
    <row r="10840" spans="6:6" hidden="1" x14ac:dyDescent="0.2">
      <c r="F10840" s="11"/>
    </row>
    <row r="10841" spans="6:6" hidden="1" x14ac:dyDescent="0.2">
      <c r="F10841" s="11"/>
    </row>
    <row r="10842" spans="6:6" hidden="1" x14ac:dyDescent="0.2">
      <c r="F10842" s="11"/>
    </row>
    <row r="10843" spans="6:6" hidden="1" x14ac:dyDescent="0.2">
      <c r="F10843" s="11"/>
    </row>
    <row r="10844" spans="6:6" hidden="1" x14ac:dyDescent="0.2">
      <c r="F10844" s="11"/>
    </row>
    <row r="10845" spans="6:6" hidden="1" x14ac:dyDescent="0.2">
      <c r="F10845" s="11"/>
    </row>
    <row r="10846" spans="6:6" hidden="1" x14ac:dyDescent="0.2">
      <c r="F10846" s="11"/>
    </row>
    <row r="10847" spans="6:6" hidden="1" x14ac:dyDescent="0.2">
      <c r="F10847" s="11"/>
    </row>
    <row r="10848" spans="6:6" hidden="1" x14ac:dyDescent="0.2">
      <c r="F10848" s="11"/>
    </row>
    <row r="10849" spans="6:6" hidden="1" x14ac:dyDescent="0.2">
      <c r="F10849" s="11"/>
    </row>
    <row r="10850" spans="6:6" hidden="1" x14ac:dyDescent="0.2">
      <c r="F10850" s="11"/>
    </row>
    <row r="10851" spans="6:6" hidden="1" x14ac:dyDescent="0.2">
      <c r="F10851" s="11"/>
    </row>
    <row r="10852" spans="6:6" hidden="1" x14ac:dyDescent="0.2">
      <c r="F10852" s="11"/>
    </row>
    <row r="10853" spans="6:6" hidden="1" x14ac:dyDescent="0.2">
      <c r="F10853" s="11"/>
    </row>
    <row r="10854" spans="6:6" hidden="1" x14ac:dyDescent="0.2">
      <c r="F10854" s="11"/>
    </row>
    <row r="10855" spans="6:6" hidden="1" x14ac:dyDescent="0.2">
      <c r="F10855" s="11"/>
    </row>
    <row r="10856" spans="6:6" hidden="1" x14ac:dyDescent="0.2">
      <c r="F10856" s="11"/>
    </row>
    <row r="10857" spans="6:6" hidden="1" x14ac:dyDescent="0.2">
      <c r="F10857" s="11"/>
    </row>
    <row r="10858" spans="6:6" hidden="1" x14ac:dyDescent="0.2">
      <c r="F10858" s="11"/>
    </row>
    <row r="10859" spans="6:6" hidden="1" x14ac:dyDescent="0.2">
      <c r="F10859" s="11"/>
    </row>
    <row r="10860" spans="6:6" hidden="1" x14ac:dyDescent="0.2">
      <c r="F10860" s="11"/>
    </row>
    <row r="10861" spans="6:6" hidden="1" x14ac:dyDescent="0.2">
      <c r="F10861" s="11"/>
    </row>
    <row r="10862" spans="6:6" hidden="1" x14ac:dyDescent="0.2">
      <c r="F10862" s="11"/>
    </row>
    <row r="10863" spans="6:6" hidden="1" x14ac:dyDescent="0.2">
      <c r="F10863" s="11"/>
    </row>
    <row r="10864" spans="6:6" hidden="1" x14ac:dyDescent="0.2">
      <c r="F10864" s="11"/>
    </row>
    <row r="10865" spans="6:6" hidden="1" x14ac:dyDescent="0.2">
      <c r="F10865" s="11"/>
    </row>
    <row r="10866" spans="6:6" hidden="1" x14ac:dyDescent="0.2">
      <c r="F10866" s="11"/>
    </row>
    <row r="10867" spans="6:6" hidden="1" x14ac:dyDescent="0.2">
      <c r="F10867" s="11"/>
    </row>
    <row r="10868" spans="6:6" hidden="1" x14ac:dyDescent="0.2">
      <c r="F10868" s="11"/>
    </row>
    <row r="10869" spans="6:6" hidden="1" x14ac:dyDescent="0.2">
      <c r="F10869" s="11"/>
    </row>
    <row r="10870" spans="6:6" hidden="1" x14ac:dyDescent="0.2">
      <c r="F10870" s="11"/>
    </row>
    <row r="10871" spans="6:6" hidden="1" x14ac:dyDescent="0.2">
      <c r="F10871" s="11"/>
    </row>
    <row r="10872" spans="6:6" hidden="1" x14ac:dyDescent="0.2">
      <c r="F10872" s="11"/>
    </row>
    <row r="10873" spans="6:6" hidden="1" x14ac:dyDescent="0.2">
      <c r="F10873" s="11"/>
    </row>
    <row r="10874" spans="6:6" hidden="1" x14ac:dyDescent="0.2">
      <c r="F10874" s="11"/>
    </row>
    <row r="10875" spans="6:6" hidden="1" x14ac:dyDescent="0.2">
      <c r="F10875" s="11"/>
    </row>
    <row r="10876" spans="6:6" hidden="1" x14ac:dyDescent="0.2">
      <c r="F10876" s="11"/>
    </row>
    <row r="10877" spans="6:6" hidden="1" x14ac:dyDescent="0.2">
      <c r="F10877" s="11"/>
    </row>
    <row r="10878" spans="6:6" hidden="1" x14ac:dyDescent="0.2">
      <c r="F10878" s="11"/>
    </row>
    <row r="10879" spans="6:6" hidden="1" x14ac:dyDescent="0.2">
      <c r="F10879" s="11"/>
    </row>
    <row r="10880" spans="6:6" hidden="1" x14ac:dyDescent="0.2">
      <c r="F10880" s="11"/>
    </row>
    <row r="10881" spans="6:6" hidden="1" x14ac:dyDescent="0.2">
      <c r="F10881" s="11"/>
    </row>
    <row r="10882" spans="6:6" hidden="1" x14ac:dyDescent="0.2">
      <c r="F10882" s="11"/>
    </row>
    <row r="10883" spans="6:6" hidden="1" x14ac:dyDescent="0.2">
      <c r="F10883" s="11"/>
    </row>
    <row r="10884" spans="6:6" hidden="1" x14ac:dyDescent="0.2">
      <c r="F10884" s="11"/>
    </row>
    <row r="10885" spans="6:6" hidden="1" x14ac:dyDescent="0.2">
      <c r="F10885" s="11"/>
    </row>
    <row r="10886" spans="6:6" hidden="1" x14ac:dyDescent="0.2">
      <c r="F10886" s="11"/>
    </row>
    <row r="10887" spans="6:6" hidden="1" x14ac:dyDescent="0.2">
      <c r="F10887" s="11"/>
    </row>
    <row r="10888" spans="6:6" hidden="1" x14ac:dyDescent="0.2">
      <c r="F10888" s="11"/>
    </row>
    <row r="10889" spans="6:6" hidden="1" x14ac:dyDescent="0.2">
      <c r="F10889" s="11"/>
    </row>
    <row r="10890" spans="6:6" hidden="1" x14ac:dyDescent="0.2">
      <c r="F10890" s="11"/>
    </row>
    <row r="10891" spans="6:6" hidden="1" x14ac:dyDescent="0.2">
      <c r="F10891" s="11"/>
    </row>
    <row r="10892" spans="6:6" hidden="1" x14ac:dyDescent="0.2">
      <c r="F10892" s="11"/>
    </row>
    <row r="10893" spans="6:6" hidden="1" x14ac:dyDescent="0.2">
      <c r="F10893" s="11"/>
    </row>
    <row r="10894" spans="6:6" hidden="1" x14ac:dyDescent="0.2">
      <c r="F10894" s="11"/>
    </row>
    <row r="10895" spans="6:6" hidden="1" x14ac:dyDescent="0.2">
      <c r="F10895" s="11"/>
    </row>
    <row r="10896" spans="6:6" hidden="1" x14ac:dyDescent="0.2">
      <c r="F10896" s="11"/>
    </row>
    <row r="10897" spans="6:6" hidden="1" x14ac:dyDescent="0.2">
      <c r="F10897" s="11"/>
    </row>
    <row r="10898" spans="6:6" hidden="1" x14ac:dyDescent="0.2">
      <c r="F10898" s="11"/>
    </row>
    <row r="10899" spans="6:6" hidden="1" x14ac:dyDescent="0.2">
      <c r="F10899" s="11"/>
    </row>
    <row r="10900" spans="6:6" hidden="1" x14ac:dyDescent="0.2">
      <c r="F10900" s="11"/>
    </row>
    <row r="10901" spans="6:6" hidden="1" x14ac:dyDescent="0.2">
      <c r="F10901" s="11"/>
    </row>
    <row r="10902" spans="6:6" hidden="1" x14ac:dyDescent="0.2">
      <c r="F10902" s="11"/>
    </row>
    <row r="10903" spans="6:6" hidden="1" x14ac:dyDescent="0.2">
      <c r="F10903" s="11"/>
    </row>
    <row r="10904" spans="6:6" hidden="1" x14ac:dyDescent="0.2">
      <c r="F10904" s="11"/>
    </row>
    <row r="10905" spans="6:6" hidden="1" x14ac:dyDescent="0.2">
      <c r="F10905" s="11"/>
    </row>
    <row r="10906" spans="6:6" hidden="1" x14ac:dyDescent="0.2">
      <c r="F10906" s="11"/>
    </row>
    <row r="10907" spans="6:6" hidden="1" x14ac:dyDescent="0.2">
      <c r="F10907" s="11"/>
    </row>
    <row r="10908" spans="6:6" hidden="1" x14ac:dyDescent="0.2">
      <c r="F10908" s="11"/>
    </row>
    <row r="10909" spans="6:6" hidden="1" x14ac:dyDescent="0.2">
      <c r="F10909" s="11"/>
    </row>
    <row r="10910" spans="6:6" hidden="1" x14ac:dyDescent="0.2">
      <c r="F10910" s="11"/>
    </row>
    <row r="10911" spans="6:6" hidden="1" x14ac:dyDescent="0.2">
      <c r="F10911" s="11"/>
    </row>
    <row r="10912" spans="6:6" hidden="1" x14ac:dyDescent="0.2">
      <c r="F10912" s="11"/>
    </row>
    <row r="10913" spans="6:6" hidden="1" x14ac:dyDescent="0.2">
      <c r="F10913" s="11"/>
    </row>
    <row r="10914" spans="6:6" hidden="1" x14ac:dyDescent="0.2">
      <c r="F10914" s="11"/>
    </row>
    <row r="10915" spans="6:6" hidden="1" x14ac:dyDescent="0.2">
      <c r="F10915" s="11"/>
    </row>
    <row r="10916" spans="6:6" hidden="1" x14ac:dyDescent="0.2">
      <c r="F10916" s="11"/>
    </row>
    <row r="10917" spans="6:6" hidden="1" x14ac:dyDescent="0.2">
      <c r="F10917" s="11"/>
    </row>
    <row r="10918" spans="6:6" hidden="1" x14ac:dyDescent="0.2">
      <c r="F10918" s="11"/>
    </row>
    <row r="10919" spans="6:6" hidden="1" x14ac:dyDescent="0.2">
      <c r="F10919" s="11"/>
    </row>
    <row r="10920" spans="6:6" hidden="1" x14ac:dyDescent="0.2">
      <c r="F10920" s="11"/>
    </row>
    <row r="10921" spans="6:6" hidden="1" x14ac:dyDescent="0.2">
      <c r="F10921" s="11"/>
    </row>
    <row r="10922" spans="6:6" hidden="1" x14ac:dyDescent="0.2">
      <c r="F10922" s="11"/>
    </row>
    <row r="10923" spans="6:6" hidden="1" x14ac:dyDescent="0.2">
      <c r="F10923" s="11"/>
    </row>
    <row r="10924" spans="6:6" hidden="1" x14ac:dyDescent="0.2">
      <c r="F10924" s="11"/>
    </row>
    <row r="10925" spans="6:6" hidden="1" x14ac:dyDescent="0.2">
      <c r="F10925" s="11"/>
    </row>
    <row r="10926" spans="6:6" hidden="1" x14ac:dyDescent="0.2">
      <c r="F10926" s="11"/>
    </row>
    <row r="10927" spans="6:6" hidden="1" x14ac:dyDescent="0.2">
      <c r="F10927" s="11"/>
    </row>
    <row r="10928" spans="6:6" hidden="1" x14ac:dyDescent="0.2">
      <c r="F10928" s="11"/>
    </row>
    <row r="10929" spans="6:6" hidden="1" x14ac:dyDescent="0.2">
      <c r="F10929" s="11"/>
    </row>
    <row r="10930" spans="6:6" hidden="1" x14ac:dyDescent="0.2">
      <c r="F10930" s="11"/>
    </row>
    <row r="10931" spans="6:6" hidden="1" x14ac:dyDescent="0.2">
      <c r="F10931" s="11"/>
    </row>
    <row r="10932" spans="6:6" hidden="1" x14ac:dyDescent="0.2">
      <c r="F10932" s="11"/>
    </row>
    <row r="10933" spans="6:6" hidden="1" x14ac:dyDescent="0.2">
      <c r="F10933" s="11"/>
    </row>
    <row r="10934" spans="6:6" hidden="1" x14ac:dyDescent="0.2">
      <c r="F10934" s="11"/>
    </row>
    <row r="10935" spans="6:6" hidden="1" x14ac:dyDescent="0.2">
      <c r="F10935" s="11"/>
    </row>
    <row r="10936" spans="6:6" hidden="1" x14ac:dyDescent="0.2">
      <c r="F10936" s="11"/>
    </row>
    <row r="10937" spans="6:6" hidden="1" x14ac:dyDescent="0.2">
      <c r="F10937" s="11"/>
    </row>
    <row r="10938" spans="6:6" hidden="1" x14ac:dyDescent="0.2">
      <c r="F10938" s="11"/>
    </row>
    <row r="10939" spans="6:6" hidden="1" x14ac:dyDescent="0.2">
      <c r="F10939" s="11"/>
    </row>
    <row r="10940" spans="6:6" hidden="1" x14ac:dyDescent="0.2">
      <c r="F10940" s="11"/>
    </row>
    <row r="10941" spans="6:6" hidden="1" x14ac:dyDescent="0.2">
      <c r="F10941" s="11"/>
    </row>
    <row r="10942" spans="6:6" hidden="1" x14ac:dyDescent="0.2">
      <c r="F10942" s="11"/>
    </row>
    <row r="10943" spans="6:6" hidden="1" x14ac:dyDescent="0.2">
      <c r="F10943" s="11"/>
    </row>
    <row r="10944" spans="6:6" hidden="1" x14ac:dyDescent="0.2">
      <c r="F10944" s="11"/>
    </row>
    <row r="10945" spans="6:6" hidden="1" x14ac:dyDescent="0.2">
      <c r="F10945" s="11"/>
    </row>
    <row r="10946" spans="6:6" hidden="1" x14ac:dyDescent="0.2">
      <c r="F10946" s="11"/>
    </row>
    <row r="10947" spans="6:6" hidden="1" x14ac:dyDescent="0.2">
      <c r="F10947" s="11"/>
    </row>
    <row r="10948" spans="6:6" hidden="1" x14ac:dyDescent="0.2">
      <c r="F10948" s="11"/>
    </row>
    <row r="10949" spans="6:6" hidden="1" x14ac:dyDescent="0.2">
      <c r="F10949" s="11"/>
    </row>
    <row r="10950" spans="6:6" hidden="1" x14ac:dyDescent="0.2">
      <c r="F10950" s="11"/>
    </row>
    <row r="10951" spans="6:6" hidden="1" x14ac:dyDescent="0.2">
      <c r="F10951" s="11"/>
    </row>
    <row r="10952" spans="6:6" hidden="1" x14ac:dyDescent="0.2">
      <c r="F10952" s="11"/>
    </row>
    <row r="10953" spans="6:6" hidden="1" x14ac:dyDescent="0.2">
      <c r="F10953" s="11"/>
    </row>
    <row r="10954" spans="6:6" hidden="1" x14ac:dyDescent="0.2">
      <c r="F10954" s="11"/>
    </row>
    <row r="10955" spans="6:6" hidden="1" x14ac:dyDescent="0.2">
      <c r="F10955" s="11"/>
    </row>
    <row r="10956" spans="6:6" hidden="1" x14ac:dyDescent="0.2">
      <c r="F10956" s="11"/>
    </row>
    <row r="10957" spans="6:6" hidden="1" x14ac:dyDescent="0.2">
      <c r="F10957" s="11"/>
    </row>
    <row r="10958" spans="6:6" hidden="1" x14ac:dyDescent="0.2">
      <c r="F10958" s="11"/>
    </row>
    <row r="10959" spans="6:6" hidden="1" x14ac:dyDescent="0.2">
      <c r="F10959" s="11"/>
    </row>
    <row r="10960" spans="6:6" hidden="1" x14ac:dyDescent="0.2">
      <c r="F10960" s="11"/>
    </row>
    <row r="10961" spans="6:6" hidden="1" x14ac:dyDescent="0.2">
      <c r="F10961" s="11"/>
    </row>
    <row r="10962" spans="6:6" hidden="1" x14ac:dyDescent="0.2">
      <c r="F10962" s="11"/>
    </row>
    <row r="10963" spans="6:6" hidden="1" x14ac:dyDescent="0.2">
      <c r="F10963" s="11"/>
    </row>
    <row r="10964" spans="6:6" hidden="1" x14ac:dyDescent="0.2">
      <c r="F10964" s="11"/>
    </row>
    <row r="10965" spans="6:6" hidden="1" x14ac:dyDescent="0.2">
      <c r="F10965" s="11"/>
    </row>
    <row r="10966" spans="6:6" hidden="1" x14ac:dyDescent="0.2">
      <c r="F10966" s="11"/>
    </row>
    <row r="10967" spans="6:6" hidden="1" x14ac:dyDescent="0.2">
      <c r="F10967" s="11"/>
    </row>
    <row r="10968" spans="6:6" hidden="1" x14ac:dyDescent="0.2">
      <c r="F10968" s="11"/>
    </row>
    <row r="10969" spans="6:6" hidden="1" x14ac:dyDescent="0.2">
      <c r="F10969" s="11"/>
    </row>
    <row r="10970" spans="6:6" hidden="1" x14ac:dyDescent="0.2">
      <c r="F10970" s="11"/>
    </row>
    <row r="10971" spans="6:6" hidden="1" x14ac:dyDescent="0.2">
      <c r="F10971" s="11"/>
    </row>
    <row r="10972" spans="6:6" hidden="1" x14ac:dyDescent="0.2">
      <c r="F10972" s="11"/>
    </row>
    <row r="10973" spans="6:6" hidden="1" x14ac:dyDescent="0.2">
      <c r="F10973" s="11"/>
    </row>
    <row r="10974" spans="6:6" hidden="1" x14ac:dyDescent="0.2">
      <c r="F10974" s="11"/>
    </row>
    <row r="10975" spans="6:6" hidden="1" x14ac:dyDescent="0.2">
      <c r="F10975" s="11"/>
    </row>
    <row r="10976" spans="6:6" hidden="1" x14ac:dyDescent="0.2">
      <c r="F10976" s="11"/>
    </row>
    <row r="10977" spans="6:6" hidden="1" x14ac:dyDescent="0.2">
      <c r="F10977" s="11"/>
    </row>
    <row r="10978" spans="6:6" hidden="1" x14ac:dyDescent="0.2">
      <c r="F10978" s="11"/>
    </row>
    <row r="10979" spans="6:6" hidden="1" x14ac:dyDescent="0.2">
      <c r="F10979" s="11"/>
    </row>
    <row r="10980" spans="6:6" hidden="1" x14ac:dyDescent="0.2">
      <c r="F10980" s="11"/>
    </row>
    <row r="10981" spans="6:6" hidden="1" x14ac:dyDescent="0.2">
      <c r="F10981" s="11"/>
    </row>
    <row r="10982" spans="6:6" hidden="1" x14ac:dyDescent="0.2">
      <c r="F10982" s="11"/>
    </row>
    <row r="10983" spans="6:6" hidden="1" x14ac:dyDescent="0.2">
      <c r="F10983" s="11"/>
    </row>
    <row r="10984" spans="6:6" hidden="1" x14ac:dyDescent="0.2">
      <c r="F10984" s="11"/>
    </row>
    <row r="10985" spans="6:6" hidden="1" x14ac:dyDescent="0.2">
      <c r="F10985" s="11"/>
    </row>
    <row r="10986" spans="6:6" hidden="1" x14ac:dyDescent="0.2">
      <c r="F10986" s="11"/>
    </row>
    <row r="10987" spans="6:6" hidden="1" x14ac:dyDescent="0.2">
      <c r="F10987" s="11"/>
    </row>
    <row r="10988" spans="6:6" hidden="1" x14ac:dyDescent="0.2">
      <c r="F10988" s="11"/>
    </row>
    <row r="10989" spans="6:6" hidden="1" x14ac:dyDescent="0.2">
      <c r="F10989" s="11"/>
    </row>
    <row r="10990" spans="6:6" hidden="1" x14ac:dyDescent="0.2">
      <c r="F10990" s="11"/>
    </row>
    <row r="10991" spans="6:6" hidden="1" x14ac:dyDescent="0.2">
      <c r="F10991" s="11"/>
    </row>
    <row r="10992" spans="6:6" hidden="1" x14ac:dyDescent="0.2">
      <c r="F10992" s="11"/>
    </row>
    <row r="10993" spans="6:6" hidden="1" x14ac:dyDescent="0.2">
      <c r="F10993" s="11"/>
    </row>
    <row r="10994" spans="6:6" hidden="1" x14ac:dyDescent="0.2">
      <c r="F10994" s="11"/>
    </row>
    <row r="10995" spans="6:6" hidden="1" x14ac:dyDescent="0.2">
      <c r="F10995" s="11"/>
    </row>
    <row r="10996" spans="6:6" hidden="1" x14ac:dyDescent="0.2">
      <c r="F10996" s="11"/>
    </row>
    <row r="10997" spans="6:6" hidden="1" x14ac:dyDescent="0.2">
      <c r="F10997" s="11"/>
    </row>
    <row r="10998" spans="6:6" hidden="1" x14ac:dyDescent="0.2">
      <c r="F10998" s="11"/>
    </row>
    <row r="10999" spans="6:6" hidden="1" x14ac:dyDescent="0.2">
      <c r="F10999" s="11"/>
    </row>
    <row r="11000" spans="6:6" hidden="1" x14ac:dyDescent="0.2">
      <c r="F11000" s="11"/>
    </row>
    <row r="11001" spans="6:6" hidden="1" x14ac:dyDescent="0.2">
      <c r="F11001" s="11"/>
    </row>
    <row r="11002" spans="6:6" hidden="1" x14ac:dyDescent="0.2">
      <c r="F11002" s="11"/>
    </row>
    <row r="11003" spans="6:6" hidden="1" x14ac:dyDescent="0.2">
      <c r="F11003" s="11"/>
    </row>
    <row r="11004" spans="6:6" hidden="1" x14ac:dyDescent="0.2">
      <c r="F11004" s="11"/>
    </row>
    <row r="11005" spans="6:6" hidden="1" x14ac:dyDescent="0.2">
      <c r="F11005" s="11"/>
    </row>
    <row r="11006" spans="6:6" hidden="1" x14ac:dyDescent="0.2">
      <c r="F11006" s="11"/>
    </row>
    <row r="11007" spans="6:6" hidden="1" x14ac:dyDescent="0.2">
      <c r="F11007" s="11"/>
    </row>
    <row r="11008" spans="6:6" hidden="1" x14ac:dyDescent="0.2">
      <c r="F11008" s="11"/>
    </row>
    <row r="11009" spans="6:6" hidden="1" x14ac:dyDescent="0.2">
      <c r="F11009" s="11"/>
    </row>
    <row r="11010" spans="6:6" hidden="1" x14ac:dyDescent="0.2">
      <c r="F11010" s="11"/>
    </row>
    <row r="11011" spans="6:6" hidden="1" x14ac:dyDescent="0.2">
      <c r="F11011" s="11"/>
    </row>
    <row r="11012" spans="6:6" hidden="1" x14ac:dyDescent="0.2">
      <c r="F11012" s="11"/>
    </row>
    <row r="11013" spans="6:6" hidden="1" x14ac:dyDescent="0.2">
      <c r="F11013" s="11"/>
    </row>
    <row r="11014" spans="6:6" hidden="1" x14ac:dyDescent="0.2">
      <c r="F11014" s="11"/>
    </row>
    <row r="11015" spans="6:6" hidden="1" x14ac:dyDescent="0.2">
      <c r="F11015" s="11"/>
    </row>
    <row r="11016" spans="6:6" hidden="1" x14ac:dyDescent="0.2">
      <c r="F11016" s="11"/>
    </row>
    <row r="11017" spans="6:6" hidden="1" x14ac:dyDescent="0.2">
      <c r="F11017" s="11"/>
    </row>
    <row r="11018" spans="6:6" hidden="1" x14ac:dyDescent="0.2">
      <c r="F11018" s="11"/>
    </row>
    <row r="11019" spans="6:6" hidden="1" x14ac:dyDescent="0.2">
      <c r="F11019" s="11"/>
    </row>
    <row r="11020" spans="6:6" hidden="1" x14ac:dyDescent="0.2">
      <c r="F11020" s="11"/>
    </row>
    <row r="11021" spans="6:6" hidden="1" x14ac:dyDescent="0.2">
      <c r="F11021" s="11"/>
    </row>
    <row r="11022" spans="6:6" hidden="1" x14ac:dyDescent="0.2">
      <c r="F11022" s="11"/>
    </row>
    <row r="11023" spans="6:6" hidden="1" x14ac:dyDescent="0.2">
      <c r="F11023" s="11"/>
    </row>
    <row r="11024" spans="6:6" hidden="1" x14ac:dyDescent="0.2">
      <c r="F11024" s="11"/>
    </row>
    <row r="11025" spans="6:6" hidden="1" x14ac:dyDescent="0.2">
      <c r="F11025" s="11"/>
    </row>
    <row r="11026" spans="6:6" hidden="1" x14ac:dyDescent="0.2">
      <c r="F11026" s="11"/>
    </row>
    <row r="11027" spans="6:6" hidden="1" x14ac:dyDescent="0.2">
      <c r="F11027" s="11"/>
    </row>
    <row r="11028" spans="6:6" hidden="1" x14ac:dyDescent="0.2">
      <c r="F11028" s="11"/>
    </row>
    <row r="11029" spans="6:6" hidden="1" x14ac:dyDescent="0.2">
      <c r="F11029" s="11"/>
    </row>
    <row r="11030" spans="6:6" hidden="1" x14ac:dyDescent="0.2">
      <c r="F11030" s="11"/>
    </row>
    <row r="11031" spans="6:6" hidden="1" x14ac:dyDescent="0.2">
      <c r="F11031" s="11"/>
    </row>
    <row r="11032" spans="6:6" hidden="1" x14ac:dyDescent="0.2">
      <c r="F11032" s="11"/>
    </row>
    <row r="11033" spans="6:6" hidden="1" x14ac:dyDescent="0.2">
      <c r="F11033" s="11"/>
    </row>
    <row r="11034" spans="6:6" hidden="1" x14ac:dyDescent="0.2">
      <c r="F11034" s="11"/>
    </row>
    <row r="11035" spans="6:6" hidden="1" x14ac:dyDescent="0.2">
      <c r="F11035" s="11"/>
    </row>
    <row r="11036" spans="6:6" hidden="1" x14ac:dyDescent="0.2">
      <c r="F11036" s="11"/>
    </row>
    <row r="11037" spans="6:6" hidden="1" x14ac:dyDescent="0.2">
      <c r="F11037" s="11"/>
    </row>
    <row r="11038" spans="6:6" hidden="1" x14ac:dyDescent="0.2">
      <c r="F11038" s="11"/>
    </row>
    <row r="11039" spans="6:6" hidden="1" x14ac:dyDescent="0.2">
      <c r="F11039" s="11"/>
    </row>
    <row r="11040" spans="6:6" hidden="1" x14ac:dyDescent="0.2">
      <c r="F11040" s="11"/>
    </row>
    <row r="11041" spans="6:6" hidden="1" x14ac:dyDescent="0.2">
      <c r="F11041" s="11"/>
    </row>
    <row r="11042" spans="6:6" hidden="1" x14ac:dyDescent="0.2">
      <c r="F11042" s="11"/>
    </row>
    <row r="11043" spans="6:6" hidden="1" x14ac:dyDescent="0.2">
      <c r="F11043" s="11"/>
    </row>
    <row r="11044" spans="6:6" hidden="1" x14ac:dyDescent="0.2">
      <c r="F11044" s="11"/>
    </row>
    <row r="11045" spans="6:6" hidden="1" x14ac:dyDescent="0.2">
      <c r="F11045" s="11"/>
    </row>
    <row r="11046" spans="6:6" hidden="1" x14ac:dyDescent="0.2">
      <c r="F11046" s="11"/>
    </row>
    <row r="11047" spans="6:6" hidden="1" x14ac:dyDescent="0.2">
      <c r="F11047" s="11"/>
    </row>
    <row r="11048" spans="6:6" hidden="1" x14ac:dyDescent="0.2">
      <c r="F11048" s="11"/>
    </row>
    <row r="11049" spans="6:6" hidden="1" x14ac:dyDescent="0.2">
      <c r="F11049" s="11"/>
    </row>
    <row r="11050" spans="6:6" hidden="1" x14ac:dyDescent="0.2">
      <c r="F11050" s="11"/>
    </row>
    <row r="11051" spans="6:6" hidden="1" x14ac:dyDescent="0.2">
      <c r="F11051" s="11"/>
    </row>
    <row r="11052" spans="6:6" hidden="1" x14ac:dyDescent="0.2">
      <c r="F11052" s="11"/>
    </row>
    <row r="11053" spans="6:6" hidden="1" x14ac:dyDescent="0.2">
      <c r="F11053" s="11"/>
    </row>
    <row r="11054" spans="6:6" hidden="1" x14ac:dyDescent="0.2">
      <c r="F11054" s="11"/>
    </row>
    <row r="11055" spans="6:6" hidden="1" x14ac:dyDescent="0.2">
      <c r="F11055" s="11"/>
    </row>
    <row r="11056" spans="6:6" hidden="1" x14ac:dyDescent="0.2">
      <c r="F11056" s="11"/>
    </row>
    <row r="11057" spans="6:6" hidden="1" x14ac:dyDescent="0.2">
      <c r="F11057" s="11"/>
    </row>
    <row r="11058" spans="6:6" hidden="1" x14ac:dyDescent="0.2">
      <c r="F11058" s="11"/>
    </row>
    <row r="11059" spans="6:6" hidden="1" x14ac:dyDescent="0.2">
      <c r="F11059" s="11"/>
    </row>
    <row r="11060" spans="6:6" hidden="1" x14ac:dyDescent="0.2">
      <c r="F11060" s="11"/>
    </row>
    <row r="11061" spans="6:6" hidden="1" x14ac:dyDescent="0.2">
      <c r="F11061" s="11"/>
    </row>
    <row r="11062" spans="6:6" hidden="1" x14ac:dyDescent="0.2">
      <c r="F11062" s="11"/>
    </row>
    <row r="11063" spans="6:6" hidden="1" x14ac:dyDescent="0.2">
      <c r="F11063" s="11"/>
    </row>
    <row r="11064" spans="6:6" hidden="1" x14ac:dyDescent="0.2">
      <c r="F11064" s="11"/>
    </row>
    <row r="11065" spans="6:6" hidden="1" x14ac:dyDescent="0.2">
      <c r="F11065" s="11"/>
    </row>
    <row r="11066" spans="6:6" hidden="1" x14ac:dyDescent="0.2">
      <c r="F11066" s="11"/>
    </row>
    <row r="11067" spans="6:6" hidden="1" x14ac:dyDescent="0.2">
      <c r="F11067" s="11"/>
    </row>
    <row r="11068" spans="6:6" hidden="1" x14ac:dyDescent="0.2">
      <c r="F11068" s="11"/>
    </row>
    <row r="11069" spans="6:6" hidden="1" x14ac:dyDescent="0.2">
      <c r="F11069" s="11"/>
    </row>
    <row r="11070" spans="6:6" hidden="1" x14ac:dyDescent="0.2">
      <c r="F11070" s="11"/>
    </row>
    <row r="11071" spans="6:6" hidden="1" x14ac:dyDescent="0.2">
      <c r="F11071" s="11"/>
    </row>
    <row r="11072" spans="6:6" hidden="1" x14ac:dyDescent="0.2">
      <c r="F11072" s="11"/>
    </row>
    <row r="11073" spans="6:6" hidden="1" x14ac:dyDescent="0.2">
      <c r="F11073" s="11"/>
    </row>
    <row r="11074" spans="6:6" hidden="1" x14ac:dyDescent="0.2">
      <c r="F11074" s="11"/>
    </row>
    <row r="11075" spans="6:6" hidden="1" x14ac:dyDescent="0.2">
      <c r="F11075" s="11"/>
    </row>
    <row r="11076" spans="6:6" hidden="1" x14ac:dyDescent="0.2">
      <c r="F11076" s="11"/>
    </row>
    <row r="11077" spans="6:6" hidden="1" x14ac:dyDescent="0.2">
      <c r="F11077" s="11"/>
    </row>
    <row r="11078" spans="6:6" hidden="1" x14ac:dyDescent="0.2">
      <c r="F11078" s="11"/>
    </row>
    <row r="11079" spans="6:6" hidden="1" x14ac:dyDescent="0.2">
      <c r="F11079" s="11"/>
    </row>
    <row r="11080" spans="6:6" hidden="1" x14ac:dyDescent="0.2">
      <c r="F11080" s="11"/>
    </row>
    <row r="11081" spans="6:6" hidden="1" x14ac:dyDescent="0.2">
      <c r="F11081" s="11"/>
    </row>
    <row r="11082" spans="6:6" hidden="1" x14ac:dyDescent="0.2">
      <c r="F11082" s="11"/>
    </row>
    <row r="11083" spans="6:6" hidden="1" x14ac:dyDescent="0.2">
      <c r="F11083" s="11"/>
    </row>
    <row r="11084" spans="6:6" hidden="1" x14ac:dyDescent="0.2">
      <c r="F11084" s="11"/>
    </row>
    <row r="11085" spans="6:6" hidden="1" x14ac:dyDescent="0.2">
      <c r="F11085" s="11"/>
    </row>
    <row r="11086" spans="6:6" hidden="1" x14ac:dyDescent="0.2">
      <c r="F11086" s="11"/>
    </row>
    <row r="11087" spans="6:6" hidden="1" x14ac:dyDescent="0.2">
      <c r="F11087" s="11"/>
    </row>
    <row r="11088" spans="6:6" hidden="1" x14ac:dyDescent="0.2">
      <c r="F11088" s="11"/>
    </row>
    <row r="11089" spans="6:6" hidden="1" x14ac:dyDescent="0.2">
      <c r="F11089" s="11"/>
    </row>
    <row r="11090" spans="6:6" hidden="1" x14ac:dyDescent="0.2">
      <c r="F11090" s="11"/>
    </row>
    <row r="11091" spans="6:6" hidden="1" x14ac:dyDescent="0.2">
      <c r="F11091" s="11"/>
    </row>
    <row r="11092" spans="6:6" hidden="1" x14ac:dyDescent="0.2">
      <c r="F11092" s="11"/>
    </row>
    <row r="11093" spans="6:6" hidden="1" x14ac:dyDescent="0.2">
      <c r="F11093" s="11"/>
    </row>
    <row r="11094" spans="6:6" hidden="1" x14ac:dyDescent="0.2">
      <c r="F11094" s="11"/>
    </row>
    <row r="11095" spans="6:6" hidden="1" x14ac:dyDescent="0.2">
      <c r="F11095" s="11"/>
    </row>
    <row r="11096" spans="6:6" hidden="1" x14ac:dyDescent="0.2">
      <c r="F11096" s="11"/>
    </row>
    <row r="11097" spans="6:6" hidden="1" x14ac:dyDescent="0.2">
      <c r="F11097" s="11"/>
    </row>
    <row r="11098" spans="6:6" hidden="1" x14ac:dyDescent="0.2">
      <c r="F11098" s="11"/>
    </row>
    <row r="11099" spans="6:6" hidden="1" x14ac:dyDescent="0.2">
      <c r="F11099" s="11"/>
    </row>
    <row r="11100" spans="6:6" hidden="1" x14ac:dyDescent="0.2">
      <c r="F11100" s="11"/>
    </row>
    <row r="11101" spans="6:6" hidden="1" x14ac:dyDescent="0.2">
      <c r="F11101" s="11"/>
    </row>
    <row r="11102" spans="6:6" hidden="1" x14ac:dyDescent="0.2">
      <c r="F11102" s="11"/>
    </row>
    <row r="11103" spans="6:6" hidden="1" x14ac:dyDescent="0.2">
      <c r="F11103" s="11"/>
    </row>
    <row r="11104" spans="6:6" hidden="1" x14ac:dyDescent="0.2">
      <c r="F11104" s="11"/>
    </row>
    <row r="11105" spans="6:6" hidden="1" x14ac:dyDescent="0.2">
      <c r="F11105" s="11"/>
    </row>
    <row r="11106" spans="6:6" hidden="1" x14ac:dyDescent="0.2">
      <c r="F11106" s="11"/>
    </row>
    <row r="11107" spans="6:6" hidden="1" x14ac:dyDescent="0.2">
      <c r="F11107" s="11"/>
    </row>
    <row r="11108" spans="6:6" hidden="1" x14ac:dyDescent="0.2">
      <c r="F11108" s="11"/>
    </row>
    <row r="11109" spans="6:6" hidden="1" x14ac:dyDescent="0.2">
      <c r="F11109" s="11"/>
    </row>
    <row r="11110" spans="6:6" hidden="1" x14ac:dyDescent="0.2">
      <c r="F11110" s="11"/>
    </row>
    <row r="11111" spans="6:6" hidden="1" x14ac:dyDescent="0.2">
      <c r="F11111" s="11"/>
    </row>
    <row r="11112" spans="6:6" hidden="1" x14ac:dyDescent="0.2">
      <c r="F11112" s="11"/>
    </row>
    <row r="11113" spans="6:6" hidden="1" x14ac:dyDescent="0.2">
      <c r="F11113" s="11"/>
    </row>
    <row r="11114" spans="6:6" hidden="1" x14ac:dyDescent="0.2">
      <c r="F11114" s="11"/>
    </row>
    <row r="11115" spans="6:6" hidden="1" x14ac:dyDescent="0.2">
      <c r="F11115" s="11"/>
    </row>
    <row r="11116" spans="6:6" hidden="1" x14ac:dyDescent="0.2">
      <c r="F11116" s="11"/>
    </row>
    <row r="11117" spans="6:6" hidden="1" x14ac:dyDescent="0.2">
      <c r="F11117" s="11"/>
    </row>
    <row r="11118" spans="6:6" hidden="1" x14ac:dyDescent="0.2">
      <c r="F11118" s="11"/>
    </row>
    <row r="11119" spans="6:6" hidden="1" x14ac:dyDescent="0.2">
      <c r="F11119" s="11"/>
    </row>
    <row r="11120" spans="6:6" hidden="1" x14ac:dyDescent="0.2">
      <c r="F11120" s="11"/>
    </row>
    <row r="11121" spans="6:6" hidden="1" x14ac:dyDescent="0.2">
      <c r="F11121" s="11"/>
    </row>
    <row r="11122" spans="6:6" hidden="1" x14ac:dyDescent="0.2">
      <c r="F11122" s="11"/>
    </row>
    <row r="11123" spans="6:6" hidden="1" x14ac:dyDescent="0.2">
      <c r="F11123" s="11"/>
    </row>
    <row r="11124" spans="6:6" hidden="1" x14ac:dyDescent="0.2">
      <c r="F11124" s="11"/>
    </row>
    <row r="11125" spans="6:6" hidden="1" x14ac:dyDescent="0.2">
      <c r="F11125" s="11"/>
    </row>
    <row r="11126" spans="6:6" hidden="1" x14ac:dyDescent="0.2">
      <c r="F11126" s="11"/>
    </row>
    <row r="11127" spans="6:6" hidden="1" x14ac:dyDescent="0.2">
      <c r="F11127" s="11"/>
    </row>
    <row r="11128" spans="6:6" hidden="1" x14ac:dyDescent="0.2">
      <c r="F11128" s="11"/>
    </row>
    <row r="11129" spans="6:6" hidden="1" x14ac:dyDescent="0.2">
      <c r="F11129" s="11"/>
    </row>
    <row r="11130" spans="6:6" hidden="1" x14ac:dyDescent="0.2">
      <c r="F11130" s="11"/>
    </row>
    <row r="11131" spans="6:6" hidden="1" x14ac:dyDescent="0.2">
      <c r="F11131" s="11"/>
    </row>
    <row r="11132" spans="6:6" hidden="1" x14ac:dyDescent="0.2">
      <c r="F11132" s="11"/>
    </row>
    <row r="11133" spans="6:6" hidden="1" x14ac:dyDescent="0.2">
      <c r="F11133" s="11"/>
    </row>
    <row r="11134" spans="6:6" hidden="1" x14ac:dyDescent="0.2">
      <c r="F11134" s="11"/>
    </row>
    <row r="11135" spans="6:6" hidden="1" x14ac:dyDescent="0.2">
      <c r="F11135" s="11"/>
    </row>
    <row r="11136" spans="6:6" hidden="1" x14ac:dyDescent="0.2">
      <c r="F11136" s="11"/>
    </row>
    <row r="11137" spans="6:6" hidden="1" x14ac:dyDescent="0.2">
      <c r="F11137" s="11"/>
    </row>
    <row r="11138" spans="6:6" hidden="1" x14ac:dyDescent="0.2">
      <c r="F11138" s="11"/>
    </row>
    <row r="11139" spans="6:6" hidden="1" x14ac:dyDescent="0.2">
      <c r="F11139" s="11"/>
    </row>
    <row r="11140" spans="6:6" hidden="1" x14ac:dyDescent="0.2">
      <c r="F11140" s="11"/>
    </row>
    <row r="11141" spans="6:6" hidden="1" x14ac:dyDescent="0.2">
      <c r="F11141" s="11"/>
    </row>
    <row r="11142" spans="6:6" hidden="1" x14ac:dyDescent="0.2">
      <c r="F11142" s="11"/>
    </row>
    <row r="11143" spans="6:6" hidden="1" x14ac:dyDescent="0.2">
      <c r="F11143" s="11"/>
    </row>
    <row r="11144" spans="6:6" hidden="1" x14ac:dyDescent="0.2">
      <c r="F11144" s="11"/>
    </row>
    <row r="11145" spans="6:6" hidden="1" x14ac:dyDescent="0.2">
      <c r="F11145" s="11"/>
    </row>
    <row r="11146" spans="6:6" hidden="1" x14ac:dyDescent="0.2">
      <c r="F11146" s="11"/>
    </row>
    <row r="11147" spans="6:6" hidden="1" x14ac:dyDescent="0.2">
      <c r="F11147" s="11"/>
    </row>
    <row r="11148" spans="6:6" hidden="1" x14ac:dyDescent="0.2">
      <c r="F11148" s="11"/>
    </row>
    <row r="11149" spans="6:6" hidden="1" x14ac:dyDescent="0.2">
      <c r="F11149" s="11"/>
    </row>
    <row r="11150" spans="6:6" hidden="1" x14ac:dyDescent="0.2">
      <c r="F11150" s="11"/>
    </row>
    <row r="11151" spans="6:6" hidden="1" x14ac:dyDescent="0.2">
      <c r="F11151" s="11"/>
    </row>
    <row r="11152" spans="6:6" hidden="1" x14ac:dyDescent="0.2">
      <c r="F11152" s="11"/>
    </row>
    <row r="11153" spans="6:6" hidden="1" x14ac:dyDescent="0.2">
      <c r="F11153" s="11"/>
    </row>
    <row r="11154" spans="6:6" hidden="1" x14ac:dyDescent="0.2">
      <c r="F11154" s="11"/>
    </row>
    <row r="11155" spans="6:6" hidden="1" x14ac:dyDescent="0.2">
      <c r="F11155" s="11"/>
    </row>
    <row r="11156" spans="6:6" hidden="1" x14ac:dyDescent="0.2">
      <c r="F11156" s="11"/>
    </row>
    <row r="11157" spans="6:6" hidden="1" x14ac:dyDescent="0.2">
      <c r="F11157" s="11"/>
    </row>
    <row r="11158" spans="6:6" hidden="1" x14ac:dyDescent="0.2">
      <c r="F11158" s="11"/>
    </row>
    <row r="11159" spans="6:6" hidden="1" x14ac:dyDescent="0.2">
      <c r="F11159" s="11"/>
    </row>
    <row r="11160" spans="6:6" hidden="1" x14ac:dyDescent="0.2">
      <c r="F11160" s="11"/>
    </row>
    <row r="11161" spans="6:6" hidden="1" x14ac:dyDescent="0.2">
      <c r="F11161" s="11"/>
    </row>
    <row r="11162" spans="6:6" hidden="1" x14ac:dyDescent="0.2">
      <c r="F11162" s="11"/>
    </row>
    <row r="11163" spans="6:6" hidden="1" x14ac:dyDescent="0.2">
      <c r="F11163" s="11"/>
    </row>
    <row r="11164" spans="6:6" hidden="1" x14ac:dyDescent="0.2">
      <c r="F11164" s="11"/>
    </row>
    <row r="11165" spans="6:6" hidden="1" x14ac:dyDescent="0.2">
      <c r="F11165" s="11"/>
    </row>
    <row r="11166" spans="6:6" hidden="1" x14ac:dyDescent="0.2">
      <c r="F11166" s="11"/>
    </row>
    <row r="11167" spans="6:6" hidden="1" x14ac:dyDescent="0.2">
      <c r="F11167" s="11"/>
    </row>
    <row r="11168" spans="6:6" hidden="1" x14ac:dyDescent="0.2">
      <c r="F11168" s="11"/>
    </row>
    <row r="11169" spans="6:6" hidden="1" x14ac:dyDescent="0.2">
      <c r="F11169" s="11"/>
    </row>
    <row r="11170" spans="6:6" hidden="1" x14ac:dyDescent="0.2">
      <c r="F11170" s="11"/>
    </row>
    <row r="11171" spans="6:6" hidden="1" x14ac:dyDescent="0.2">
      <c r="F11171" s="11"/>
    </row>
    <row r="11172" spans="6:6" hidden="1" x14ac:dyDescent="0.2">
      <c r="F11172" s="11"/>
    </row>
    <row r="11173" spans="6:6" hidden="1" x14ac:dyDescent="0.2">
      <c r="F11173" s="11"/>
    </row>
    <row r="11174" spans="6:6" hidden="1" x14ac:dyDescent="0.2">
      <c r="F11174" s="11"/>
    </row>
    <row r="11175" spans="6:6" hidden="1" x14ac:dyDescent="0.2">
      <c r="F11175" s="11"/>
    </row>
    <row r="11176" spans="6:6" hidden="1" x14ac:dyDescent="0.2">
      <c r="F11176" s="11"/>
    </row>
    <row r="11177" spans="6:6" hidden="1" x14ac:dyDescent="0.2">
      <c r="F11177" s="11"/>
    </row>
    <row r="11178" spans="6:6" hidden="1" x14ac:dyDescent="0.2">
      <c r="F11178" s="11"/>
    </row>
    <row r="11179" spans="6:6" hidden="1" x14ac:dyDescent="0.2">
      <c r="F11179" s="11"/>
    </row>
    <row r="11180" spans="6:6" hidden="1" x14ac:dyDescent="0.2">
      <c r="F11180" s="11"/>
    </row>
    <row r="11181" spans="6:6" hidden="1" x14ac:dyDescent="0.2">
      <c r="F11181" s="11"/>
    </row>
    <row r="11182" spans="6:6" hidden="1" x14ac:dyDescent="0.2">
      <c r="F11182" s="11"/>
    </row>
    <row r="11183" spans="6:6" hidden="1" x14ac:dyDescent="0.2">
      <c r="F11183" s="11"/>
    </row>
    <row r="11184" spans="6:6" hidden="1" x14ac:dyDescent="0.2">
      <c r="F11184" s="11"/>
    </row>
    <row r="11185" spans="6:6" hidden="1" x14ac:dyDescent="0.2">
      <c r="F11185" s="11"/>
    </row>
    <row r="11186" spans="6:6" hidden="1" x14ac:dyDescent="0.2">
      <c r="F11186" s="11"/>
    </row>
    <row r="11187" spans="6:6" hidden="1" x14ac:dyDescent="0.2">
      <c r="F11187" s="11"/>
    </row>
    <row r="11188" spans="6:6" hidden="1" x14ac:dyDescent="0.2">
      <c r="F11188" s="11"/>
    </row>
    <row r="11189" spans="6:6" hidden="1" x14ac:dyDescent="0.2">
      <c r="F11189" s="11"/>
    </row>
    <row r="11190" spans="6:6" hidden="1" x14ac:dyDescent="0.2">
      <c r="F11190" s="11"/>
    </row>
    <row r="11191" spans="6:6" hidden="1" x14ac:dyDescent="0.2">
      <c r="F11191" s="11"/>
    </row>
    <row r="11192" spans="6:6" hidden="1" x14ac:dyDescent="0.2">
      <c r="F11192" s="11"/>
    </row>
    <row r="11193" spans="6:6" hidden="1" x14ac:dyDescent="0.2">
      <c r="F11193" s="11"/>
    </row>
    <row r="11194" spans="6:6" hidden="1" x14ac:dyDescent="0.2">
      <c r="F11194" s="11"/>
    </row>
    <row r="11195" spans="6:6" hidden="1" x14ac:dyDescent="0.2">
      <c r="F11195" s="11"/>
    </row>
    <row r="11196" spans="6:6" hidden="1" x14ac:dyDescent="0.2">
      <c r="F11196" s="11"/>
    </row>
    <row r="11197" spans="6:6" hidden="1" x14ac:dyDescent="0.2">
      <c r="F11197" s="11"/>
    </row>
    <row r="11198" spans="6:6" hidden="1" x14ac:dyDescent="0.2">
      <c r="F11198" s="11"/>
    </row>
    <row r="11199" spans="6:6" hidden="1" x14ac:dyDescent="0.2">
      <c r="F11199" s="11"/>
    </row>
    <row r="11200" spans="6:6" hidden="1" x14ac:dyDescent="0.2">
      <c r="F11200" s="11"/>
    </row>
    <row r="11201" spans="6:6" hidden="1" x14ac:dyDescent="0.2">
      <c r="F11201" s="11"/>
    </row>
    <row r="11202" spans="6:6" hidden="1" x14ac:dyDescent="0.2">
      <c r="F11202" s="11"/>
    </row>
    <row r="11203" spans="6:6" hidden="1" x14ac:dyDescent="0.2">
      <c r="F11203" s="11"/>
    </row>
    <row r="11204" spans="6:6" hidden="1" x14ac:dyDescent="0.2">
      <c r="F11204" s="11"/>
    </row>
    <row r="11205" spans="6:6" hidden="1" x14ac:dyDescent="0.2">
      <c r="F11205" s="11"/>
    </row>
    <row r="11206" spans="6:6" hidden="1" x14ac:dyDescent="0.2">
      <c r="F11206" s="11"/>
    </row>
    <row r="11207" spans="6:6" hidden="1" x14ac:dyDescent="0.2">
      <c r="F11207" s="11"/>
    </row>
    <row r="11208" spans="6:6" hidden="1" x14ac:dyDescent="0.2">
      <c r="F11208" s="11"/>
    </row>
    <row r="11209" spans="6:6" hidden="1" x14ac:dyDescent="0.2">
      <c r="F11209" s="11"/>
    </row>
    <row r="11210" spans="6:6" hidden="1" x14ac:dyDescent="0.2">
      <c r="F11210" s="11"/>
    </row>
    <row r="11211" spans="6:6" hidden="1" x14ac:dyDescent="0.2">
      <c r="F11211" s="11"/>
    </row>
    <row r="11212" spans="6:6" hidden="1" x14ac:dyDescent="0.2">
      <c r="F11212" s="11"/>
    </row>
    <row r="11213" spans="6:6" hidden="1" x14ac:dyDescent="0.2">
      <c r="F11213" s="11"/>
    </row>
    <row r="11214" spans="6:6" hidden="1" x14ac:dyDescent="0.2">
      <c r="F11214" s="11"/>
    </row>
    <row r="11215" spans="6:6" hidden="1" x14ac:dyDescent="0.2">
      <c r="F11215" s="11"/>
    </row>
    <row r="11216" spans="6:6" hidden="1" x14ac:dyDescent="0.2">
      <c r="F11216" s="11"/>
    </row>
    <row r="11217" spans="6:6" hidden="1" x14ac:dyDescent="0.2">
      <c r="F11217" s="11"/>
    </row>
    <row r="11218" spans="6:6" hidden="1" x14ac:dyDescent="0.2">
      <c r="F11218" s="11"/>
    </row>
    <row r="11219" spans="6:6" hidden="1" x14ac:dyDescent="0.2">
      <c r="F11219" s="11"/>
    </row>
    <row r="11220" spans="6:6" hidden="1" x14ac:dyDescent="0.2">
      <c r="F11220" s="11"/>
    </row>
    <row r="11221" spans="6:6" hidden="1" x14ac:dyDescent="0.2">
      <c r="F11221" s="11"/>
    </row>
    <row r="11222" spans="6:6" hidden="1" x14ac:dyDescent="0.2">
      <c r="F11222" s="11"/>
    </row>
    <row r="11223" spans="6:6" hidden="1" x14ac:dyDescent="0.2">
      <c r="F11223" s="11"/>
    </row>
    <row r="11224" spans="6:6" hidden="1" x14ac:dyDescent="0.2">
      <c r="F11224" s="11"/>
    </row>
    <row r="11225" spans="6:6" hidden="1" x14ac:dyDescent="0.2">
      <c r="F11225" s="11"/>
    </row>
    <row r="11226" spans="6:6" hidden="1" x14ac:dyDescent="0.2">
      <c r="F11226" s="11"/>
    </row>
    <row r="11227" spans="6:6" hidden="1" x14ac:dyDescent="0.2">
      <c r="F11227" s="11"/>
    </row>
    <row r="11228" spans="6:6" hidden="1" x14ac:dyDescent="0.2">
      <c r="F11228" s="11"/>
    </row>
    <row r="11229" spans="6:6" hidden="1" x14ac:dyDescent="0.2">
      <c r="F11229" s="11"/>
    </row>
    <row r="11230" spans="6:6" hidden="1" x14ac:dyDescent="0.2">
      <c r="F11230" s="11"/>
    </row>
    <row r="11231" spans="6:6" hidden="1" x14ac:dyDescent="0.2">
      <c r="F11231" s="11"/>
    </row>
    <row r="11232" spans="6:6" hidden="1" x14ac:dyDescent="0.2">
      <c r="F11232" s="11"/>
    </row>
    <row r="11233" spans="6:6" hidden="1" x14ac:dyDescent="0.2">
      <c r="F11233" s="11"/>
    </row>
    <row r="11234" spans="6:6" hidden="1" x14ac:dyDescent="0.2">
      <c r="F11234" s="11"/>
    </row>
    <row r="11235" spans="6:6" hidden="1" x14ac:dyDescent="0.2">
      <c r="F11235" s="11"/>
    </row>
    <row r="11236" spans="6:6" hidden="1" x14ac:dyDescent="0.2">
      <c r="F11236" s="11"/>
    </row>
    <row r="11237" spans="6:6" hidden="1" x14ac:dyDescent="0.2">
      <c r="F11237" s="11"/>
    </row>
    <row r="11238" spans="6:6" hidden="1" x14ac:dyDescent="0.2">
      <c r="F11238" s="11"/>
    </row>
    <row r="11239" spans="6:6" hidden="1" x14ac:dyDescent="0.2">
      <c r="F11239" s="11"/>
    </row>
    <row r="11240" spans="6:6" hidden="1" x14ac:dyDescent="0.2">
      <c r="F11240" s="11"/>
    </row>
    <row r="11241" spans="6:6" hidden="1" x14ac:dyDescent="0.2">
      <c r="F11241" s="11"/>
    </row>
    <row r="11242" spans="6:6" hidden="1" x14ac:dyDescent="0.2">
      <c r="F11242" s="11"/>
    </row>
    <row r="11243" spans="6:6" hidden="1" x14ac:dyDescent="0.2">
      <c r="F11243" s="11"/>
    </row>
    <row r="11244" spans="6:6" hidden="1" x14ac:dyDescent="0.2">
      <c r="F11244" s="11"/>
    </row>
    <row r="11245" spans="6:6" hidden="1" x14ac:dyDescent="0.2">
      <c r="F11245" s="11"/>
    </row>
    <row r="11246" spans="6:6" hidden="1" x14ac:dyDescent="0.2">
      <c r="F11246" s="11"/>
    </row>
    <row r="11247" spans="6:6" hidden="1" x14ac:dyDescent="0.2">
      <c r="F11247" s="11"/>
    </row>
    <row r="11248" spans="6:6" hidden="1" x14ac:dyDescent="0.2">
      <c r="F11248" s="11"/>
    </row>
    <row r="11249" spans="6:6" hidden="1" x14ac:dyDescent="0.2">
      <c r="F11249" s="11"/>
    </row>
    <row r="11250" spans="6:6" hidden="1" x14ac:dyDescent="0.2">
      <c r="F11250" s="11"/>
    </row>
    <row r="11251" spans="6:6" hidden="1" x14ac:dyDescent="0.2">
      <c r="F11251" s="11"/>
    </row>
    <row r="11252" spans="6:6" hidden="1" x14ac:dyDescent="0.2">
      <c r="F11252" s="11"/>
    </row>
    <row r="11253" spans="6:6" hidden="1" x14ac:dyDescent="0.2">
      <c r="F11253" s="11"/>
    </row>
    <row r="11254" spans="6:6" hidden="1" x14ac:dyDescent="0.2">
      <c r="F11254" s="11"/>
    </row>
    <row r="11255" spans="6:6" hidden="1" x14ac:dyDescent="0.2">
      <c r="F11255" s="11"/>
    </row>
    <row r="11256" spans="6:6" hidden="1" x14ac:dyDescent="0.2">
      <c r="F11256" s="11"/>
    </row>
    <row r="11257" spans="6:6" hidden="1" x14ac:dyDescent="0.2">
      <c r="F11257" s="11"/>
    </row>
    <row r="11258" spans="6:6" hidden="1" x14ac:dyDescent="0.2">
      <c r="F11258" s="11"/>
    </row>
    <row r="11259" spans="6:6" hidden="1" x14ac:dyDescent="0.2">
      <c r="F11259" s="11"/>
    </row>
    <row r="11260" spans="6:6" hidden="1" x14ac:dyDescent="0.2">
      <c r="F11260" s="11"/>
    </row>
    <row r="11261" spans="6:6" hidden="1" x14ac:dyDescent="0.2">
      <c r="F11261" s="11"/>
    </row>
    <row r="11262" spans="6:6" hidden="1" x14ac:dyDescent="0.2">
      <c r="F11262" s="11"/>
    </row>
    <row r="11263" spans="6:6" hidden="1" x14ac:dyDescent="0.2">
      <c r="F11263" s="11"/>
    </row>
    <row r="11264" spans="6:6" hidden="1" x14ac:dyDescent="0.2">
      <c r="F11264" s="11"/>
    </row>
    <row r="11265" spans="6:6" hidden="1" x14ac:dyDescent="0.2">
      <c r="F11265" s="11"/>
    </row>
    <row r="11266" spans="6:6" hidden="1" x14ac:dyDescent="0.2">
      <c r="F11266" s="11"/>
    </row>
    <row r="11267" spans="6:6" hidden="1" x14ac:dyDescent="0.2">
      <c r="F11267" s="11"/>
    </row>
    <row r="11268" spans="6:6" hidden="1" x14ac:dyDescent="0.2">
      <c r="F11268" s="11"/>
    </row>
    <row r="11269" spans="6:6" hidden="1" x14ac:dyDescent="0.2">
      <c r="F11269" s="11"/>
    </row>
    <row r="11270" spans="6:6" hidden="1" x14ac:dyDescent="0.2">
      <c r="F11270" s="11"/>
    </row>
    <row r="11271" spans="6:6" hidden="1" x14ac:dyDescent="0.2">
      <c r="F11271" s="11"/>
    </row>
    <row r="11272" spans="6:6" hidden="1" x14ac:dyDescent="0.2">
      <c r="F11272" s="11"/>
    </row>
    <row r="11273" spans="6:6" hidden="1" x14ac:dyDescent="0.2">
      <c r="F11273" s="11"/>
    </row>
    <row r="11274" spans="6:6" hidden="1" x14ac:dyDescent="0.2">
      <c r="F11274" s="11"/>
    </row>
    <row r="11275" spans="6:6" hidden="1" x14ac:dyDescent="0.2">
      <c r="F11275" s="11"/>
    </row>
    <row r="11276" spans="6:6" hidden="1" x14ac:dyDescent="0.2">
      <c r="F11276" s="11"/>
    </row>
    <row r="11277" spans="6:6" hidden="1" x14ac:dyDescent="0.2">
      <c r="F11277" s="11"/>
    </row>
    <row r="11278" spans="6:6" hidden="1" x14ac:dyDescent="0.2">
      <c r="F11278" s="11"/>
    </row>
    <row r="11279" spans="6:6" hidden="1" x14ac:dyDescent="0.2">
      <c r="F11279" s="11"/>
    </row>
    <row r="11280" spans="6:6" hidden="1" x14ac:dyDescent="0.2">
      <c r="F11280" s="11"/>
    </row>
    <row r="11281" spans="6:6" hidden="1" x14ac:dyDescent="0.2">
      <c r="F11281" s="11"/>
    </row>
    <row r="11282" spans="6:6" hidden="1" x14ac:dyDescent="0.2">
      <c r="F11282" s="11"/>
    </row>
    <row r="11283" spans="6:6" hidden="1" x14ac:dyDescent="0.2">
      <c r="F11283" s="11"/>
    </row>
    <row r="11284" spans="6:6" hidden="1" x14ac:dyDescent="0.2">
      <c r="F11284" s="11"/>
    </row>
    <row r="11285" spans="6:6" hidden="1" x14ac:dyDescent="0.2">
      <c r="F11285" s="11"/>
    </row>
    <row r="11286" spans="6:6" hidden="1" x14ac:dyDescent="0.2">
      <c r="F11286" s="11"/>
    </row>
    <row r="11287" spans="6:6" hidden="1" x14ac:dyDescent="0.2">
      <c r="F11287" s="11"/>
    </row>
    <row r="11288" spans="6:6" hidden="1" x14ac:dyDescent="0.2">
      <c r="F11288" s="11"/>
    </row>
    <row r="11289" spans="6:6" hidden="1" x14ac:dyDescent="0.2">
      <c r="F11289" s="11"/>
    </row>
    <row r="11290" spans="6:6" hidden="1" x14ac:dyDescent="0.2">
      <c r="F11290" s="11"/>
    </row>
    <row r="11291" spans="6:6" hidden="1" x14ac:dyDescent="0.2">
      <c r="F11291" s="11"/>
    </row>
    <row r="11292" spans="6:6" hidden="1" x14ac:dyDescent="0.2">
      <c r="F11292" s="11"/>
    </row>
    <row r="11293" spans="6:6" hidden="1" x14ac:dyDescent="0.2">
      <c r="F11293" s="11"/>
    </row>
    <row r="11294" spans="6:6" hidden="1" x14ac:dyDescent="0.2">
      <c r="F11294" s="11"/>
    </row>
    <row r="11295" spans="6:6" hidden="1" x14ac:dyDescent="0.2">
      <c r="F11295" s="11"/>
    </row>
    <row r="11296" spans="6:6" hidden="1" x14ac:dyDescent="0.2">
      <c r="F11296" s="11"/>
    </row>
    <row r="11297" spans="6:6" hidden="1" x14ac:dyDescent="0.2">
      <c r="F11297" s="11"/>
    </row>
    <row r="11298" spans="6:6" hidden="1" x14ac:dyDescent="0.2">
      <c r="F11298" s="11"/>
    </row>
    <row r="11299" spans="6:6" hidden="1" x14ac:dyDescent="0.2">
      <c r="F11299" s="11"/>
    </row>
    <row r="11300" spans="6:6" hidden="1" x14ac:dyDescent="0.2">
      <c r="F11300" s="11"/>
    </row>
    <row r="11301" spans="6:6" hidden="1" x14ac:dyDescent="0.2">
      <c r="F11301" s="11"/>
    </row>
    <row r="11302" spans="6:6" hidden="1" x14ac:dyDescent="0.2">
      <c r="F11302" s="11"/>
    </row>
    <row r="11303" spans="6:6" hidden="1" x14ac:dyDescent="0.2">
      <c r="F11303" s="11"/>
    </row>
    <row r="11304" spans="6:6" hidden="1" x14ac:dyDescent="0.2">
      <c r="F11304" s="11"/>
    </row>
    <row r="11305" spans="6:6" hidden="1" x14ac:dyDescent="0.2">
      <c r="F11305" s="11"/>
    </row>
    <row r="11306" spans="6:6" hidden="1" x14ac:dyDescent="0.2">
      <c r="F11306" s="11"/>
    </row>
    <row r="11307" spans="6:6" hidden="1" x14ac:dyDescent="0.2">
      <c r="F11307" s="11"/>
    </row>
    <row r="11308" spans="6:6" hidden="1" x14ac:dyDescent="0.2">
      <c r="F11308" s="11"/>
    </row>
    <row r="11309" spans="6:6" hidden="1" x14ac:dyDescent="0.2">
      <c r="F11309" s="11"/>
    </row>
    <row r="11310" spans="6:6" hidden="1" x14ac:dyDescent="0.2">
      <c r="F11310" s="11"/>
    </row>
    <row r="11311" spans="6:6" hidden="1" x14ac:dyDescent="0.2">
      <c r="F11311" s="11"/>
    </row>
    <row r="11312" spans="6:6" hidden="1" x14ac:dyDescent="0.2">
      <c r="F11312" s="11"/>
    </row>
    <row r="11313" spans="6:6" hidden="1" x14ac:dyDescent="0.2">
      <c r="F11313" s="11"/>
    </row>
    <row r="11314" spans="6:6" hidden="1" x14ac:dyDescent="0.2">
      <c r="F11314" s="11"/>
    </row>
    <row r="11315" spans="6:6" hidden="1" x14ac:dyDescent="0.2">
      <c r="F11315" s="11"/>
    </row>
    <row r="11316" spans="6:6" hidden="1" x14ac:dyDescent="0.2">
      <c r="F11316" s="11"/>
    </row>
    <row r="11317" spans="6:6" hidden="1" x14ac:dyDescent="0.2">
      <c r="F11317" s="11"/>
    </row>
    <row r="11318" spans="6:6" hidden="1" x14ac:dyDescent="0.2">
      <c r="F11318" s="11"/>
    </row>
    <row r="11319" spans="6:6" hidden="1" x14ac:dyDescent="0.2">
      <c r="F11319" s="11"/>
    </row>
    <row r="11320" spans="6:6" hidden="1" x14ac:dyDescent="0.2">
      <c r="F11320" s="11"/>
    </row>
    <row r="11321" spans="6:6" hidden="1" x14ac:dyDescent="0.2">
      <c r="F11321" s="11"/>
    </row>
    <row r="11322" spans="6:6" hidden="1" x14ac:dyDescent="0.2">
      <c r="F11322" s="11"/>
    </row>
    <row r="11323" spans="6:6" hidden="1" x14ac:dyDescent="0.2">
      <c r="F11323" s="11"/>
    </row>
    <row r="11324" spans="6:6" hidden="1" x14ac:dyDescent="0.2">
      <c r="F11324" s="11"/>
    </row>
    <row r="11325" spans="6:6" hidden="1" x14ac:dyDescent="0.2">
      <c r="F11325" s="11"/>
    </row>
    <row r="11326" spans="6:6" hidden="1" x14ac:dyDescent="0.2">
      <c r="F11326" s="11"/>
    </row>
    <row r="11327" spans="6:6" hidden="1" x14ac:dyDescent="0.2">
      <c r="F11327" s="11"/>
    </row>
    <row r="11328" spans="6:6" hidden="1" x14ac:dyDescent="0.2">
      <c r="F11328" s="11"/>
    </row>
    <row r="11329" spans="6:6" hidden="1" x14ac:dyDescent="0.2">
      <c r="F11329" s="11"/>
    </row>
    <row r="11330" spans="6:6" hidden="1" x14ac:dyDescent="0.2">
      <c r="F11330" s="11"/>
    </row>
    <row r="11331" spans="6:6" hidden="1" x14ac:dyDescent="0.2">
      <c r="F11331" s="11"/>
    </row>
    <row r="11332" spans="6:6" hidden="1" x14ac:dyDescent="0.2">
      <c r="F11332" s="11"/>
    </row>
    <row r="11333" spans="6:6" hidden="1" x14ac:dyDescent="0.2">
      <c r="F11333" s="11"/>
    </row>
    <row r="11334" spans="6:6" hidden="1" x14ac:dyDescent="0.2">
      <c r="F11334" s="11"/>
    </row>
    <row r="11335" spans="6:6" hidden="1" x14ac:dyDescent="0.2">
      <c r="F11335" s="11"/>
    </row>
    <row r="11336" spans="6:6" hidden="1" x14ac:dyDescent="0.2">
      <c r="F11336" s="11"/>
    </row>
    <row r="11337" spans="6:6" hidden="1" x14ac:dyDescent="0.2">
      <c r="F11337" s="11"/>
    </row>
    <row r="11338" spans="6:6" hidden="1" x14ac:dyDescent="0.2">
      <c r="F11338" s="11"/>
    </row>
    <row r="11339" spans="6:6" hidden="1" x14ac:dyDescent="0.2">
      <c r="F11339" s="11"/>
    </row>
    <row r="11340" spans="6:6" hidden="1" x14ac:dyDescent="0.2">
      <c r="F11340" s="11"/>
    </row>
    <row r="11341" spans="6:6" hidden="1" x14ac:dyDescent="0.2">
      <c r="F11341" s="11"/>
    </row>
    <row r="11342" spans="6:6" hidden="1" x14ac:dyDescent="0.2">
      <c r="F11342" s="11"/>
    </row>
    <row r="11343" spans="6:6" hidden="1" x14ac:dyDescent="0.2">
      <c r="F11343" s="11"/>
    </row>
    <row r="11344" spans="6:6" hidden="1" x14ac:dyDescent="0.2">
      <c r="F11344" s="11"/>
    </row>
    <row r="11345" spans="6:6" hidden="1" x14ac:dyDescent="0.2">
      <c r="F11345" s="11"/>
    </row>
    <row r="11346" spans="6:6" hidden="1" x14ac:dyDescent="0.2">
      <c r="F11346" s="11"/>
    </row>
    <row r="11347" spans="6:6" hidden="1" x14ac:dyDescent="0.2">
      <c r="F11347" s="11"/>
    </row>
    <row r="11348" spans="6:6" hidden="1" x14ac:dyDescent="0.2">
      <c r="F11348" s="11"/>
    </row>
    <row r="11349" spans="6:6" hidden="1" x14ac:dyDescent="0.2">
      <c r="F11349" s="11"/>
    </row>
    <row r="11350" spans="6:6" hidden="1" x14ac:dyDescent="0.2">
      <c r="F11350" s="11"/>
    </row>
    <row r="11351" spans="6:6" hidden="1" x14ac:dyDescent="0.2">
      <c r="F11351" s="11"/>
    </row>
    <row r="11352" spans="6:6" hidden="1" x14ac:dyDescent="0.2">
      <c r="F11352" s="11"/>
    </row>
    <row r="11353" spans="6:6" hidden="1" x14ac:dyDescent="0.2">
      <c r="F11353" s="11"/>
    </row>
    <row r="11354" spans="6:6" hidden="1" x14ac:dyDescent="0.2">
      <c r="F11354" s="11"/>
    </row>
    <row r="11355" spans="6:6" hidden="1" x14ac:dyDescent="0.2">
      <c r="F11355" s="11"/>
    </row>
    <row r="11356" spans="6:6" hidden="1" x14ac:dyDescent="0.2">
      <c r="F11356" s="11"/>
    </row>
    <row r="11357" spans="6:6" hidden="1" x14ac:dyDescent="0.2">
      <c r="F11357" s="11"/>
    </row>
    <row r="11358" spans="6:6" hidden="1" x14ac:dyDescent="0.2">
      <c r="F11358" s="11"/>
    </row>
    <row r="11359" spans="6:6" hidden="1" x14ac:dyDescent="0.2">
      <c r="F11359" s="11"/>
    </row>
    <row r="11360" spans="6:6" hidden="1" x14ac:dyDescent="0.2">
      <c r="F11360" s="11"/>
    </row>
    <row r="11361" spans="6:6" hidden="1" x14ac:dyDescent="0.2">
      <c r="F11361" s="11"/>
    </row>
    <row r="11362" spans="6:6" hidden="1" x14ac:dyDescent="0.2">
      <c r="F11362" s="11"/>
    </row>
    <row r="11363" spans="6:6" hidden="1" x14ac:dyDescent="0.2">
      <c r="F11363" s="11"/>
    </row>
    <row r="11364" spans="6:6" hidden="1" x14ac:dyDescent="0.2">
      <c r="F11364" s="11"/>
    </row>
    <row r="11365" spans="6:6" hidden="1" x14ac:dyDescent="0.2">
      <c r="F11365" s="11"/>
    </row>
    <row r="11366" spans="6:6" hidden="1" x14ac:dyDescent="0.2">
      <c r="F11366" s="11"/>
    </row>
    <row r="11367" spans="6:6" hidden="1" x14ac:dyDescent="0.2">
      <c r="F11367" s="11"/>
    </row>
    <row r="11368" spans="6:6" hidden="1" x14ac:dyDescent="0.2">
      <c r="F11368" s="11"/>
    </row>
    <row r="11369" spans="6:6" hidden="1" x14ac:dyDescent="0.2">
      <c r="F11369" s="11"/>
    </row>
    <row r="11370" spans="6:6" hidden="1" x14ac:dyDescent="0.2">
      <c r="F11370" s="11"/>
    </row>
    <row r="11371" spans="6:6" hidden="1" x14ac:dyDescent="0.2">
      <c r="F11371" s="11"/>
    </row>
    <row r="11372" spans="6:6" hidden="1" x14ac:dyDescent="0.2">
      <c r="F11372" s="11"/>
    </row>
    <row r="11373" spans="6:6" hidden="1" x14ac:dyDescent="0.2">
      <c r="F11373" s="11"/>
    </row>
    <row r="11374" spans="6:6" hidden="1" x14ac:dyDescent="0.2">
      <c r="F11374" s="11"/>
    </row>
    <row r="11375" spans="6:6" hidden="1" x14ac:dyDescent="0.2">
      <c r="F11375" s="11"/>
    </row>
    <row r="11376" spans="6:6" hidden="1" x14ac:dyDescent="0.2">
      <c r="F11376" s="11"/>
    </row>
    <row r="11377" spans="6:6" hidden="1" x14ac:dyDescent="0.2">
      <c r="F11377" s="11"/>
    </row>
    <row r="11378" spans="6:6" hidden="1" x14ac:dyDescent="0.2">
      <c r="F11378" s="11"/>
    </row>
    <row r="11379" spans="6:6" hidden="1" x14ac:dyDescent="0.2">
      <c r="F11379" s="11"/>
    </row>
    <row r="11380" spans="6:6" hidden="1" x14ac:dyDescent="0.2">
      <c r="F11380" s="11"/>
    </row>
    <row r="11381" spans="6:6" hidden="1" x14ac:dyDescent="0.2">
      <c r="F11381" s="11"/>
    </row>
    <row r="11382" spans="6:6" hidden="1" x14ac:dyDescent="0.2">
      <c r="F11382" s="11"/>
    </row>
    <row r="11383" spans="6:6" hidden="1" x14ac:dyDescent="0.2">
      <c r="F11383" s="11"/>
    </row>
    <row r="11384" spans="6:6" hidden="1" x14ac:dyDescent="0.2">
      <c r="F11384" s="11"/>
    </row>
    <row r="11385" spans="6:6" hidden="1" x14ac:dyDescent="0.2">
      <c r="F11385" s="11"/>
    </row>
    <row r="11386" spans="6:6" hidden="1" x14ac:dyDescent="0.2">
      <c r="F11386" s="11"/>
    </row>
    <row r="11387" spans="6:6" hidden="1" x14ac:dyDescent="0.2">
      <c r="F11387" s="11"/>
    </row>
    <row r="11388" spans="6:6" hidden="1" x14ac:dyDescent="0.2">
      <c r="F11388" s="11"/>
    </row>
    <row r="11389" spans="6:6" hidden="1" x14ac:dyDescent="0.2">
      <c r="F11389" s="11"/>
    </row>
    <row r="11390" spans="6:6" hidden="1" x14ac:dyDescent="0.2">
      <c r="F11390" s="11"/>
    </row>
    <row r="11391" spans="6:6" hidden="1" x14ac:dyDescent="0.2">
      <c r="F11391" s="11"/>
    </row>
    <row r="11392" spans="6:6" hidden="1" x14ac:dyDescent="0.2">
      <c r="F11392" s="11"/>
    </row>
    <row r="11393" spans="6:6" hidden="1" x14ac:dyDescent="0.2">
      <c r="F11393" s="11"/>
    </row>
    <row r="11394" spans="6:6" hidden="1" x14ac:dyDescent="0.2">
      <c r="F11394" s="11"/>
    </row>
    <row r="11395" spans="6:6" hidden="1" x14ac:dyDescent="0.2">
      <c r="F11395" s="11"/>
    </row>
    <row r="11396" spans="6:6" hidden="1" x14ac:dyDescent="0.2">
      <c r="F11396" s="11"/>
    </row>
    <row r="11397" spans="6:6" hidden="1" x14ac:dyDescent="0.2">
      <c r="F11397" s="11"/>
    </row>
    <row r="11398" spans="6:6" hidden="1" x14ac:dyDescent="0.2">
      <c r="F11398" s="11"/>
    </row>
    <row r="11399" spans="6:6" hidden="1" x14ac:dyDescent="0.2">
      <c r="F11399" s="11"/>
    </row>
    <row r="11400" spans="6:6" hidden="1" x14ac:dyDescent="0.2">
      <c r="F11400" s="11"/>
    </row>
    <row r="11401" spans="6:6" hidden="1" x14ac:dyDescent="0.2">
      <c r="F11401" s="11"/>
    </row>
    <row r="11402" spans="6:6" hidden="1" x14ac:dyDescent="0.2">
      <c r="F11402" s="11"/>
    </row>
    <row r="11403" spans="6:6" hidden="1" x14ac:dyDescent="0.2">
      <c r="F11403" s="11"/>
    </row>
    <row r="11404" spans="6:6" hidden="1" x14ac:dyDescent="0.2">
      <c r="F11404" s="11"/>
    </row>
    <row r="11405" spans="6:6" hidden="1" x14ac:dyDescent="0.2">
      <c r="F11405" s="11"/>
    </row>
    <row r="11406" spans="6:6" hidden="1" x14ac:dyDescent="0.2">
      <c r="F11406" s="11"/>
    </row>
    <row r="11407" spans="6:6" hidden="1" x14ac:dyDescent="0.2">
      <c r="F11407" s="11"/>
    </row>
    <row r="11408" spans="6:6" hidden="1" x14ac:dyDescent="0.2">
      <c r="F11408" s="11"/>
    </row>
    <row r="11409" spans="6:6" hidden="1" x14ac:dyDescent="0.2">
      <c r="F11409" s="11"/>
    </row>
    <row r="11410" spans="6:6" hidden="1" x14ac:dyDescent="0.2">
      <c r="F11410" s="11"/>
    </row>
    <row r="11411" spans="6:6" hidden="1" x14ac:dyDescent="0.2">
      <c r="F11411" s="11"/>
    </row>
    <row r="11412" spans="6:6" hidden="1" x14ac:dyDescent="0.2">
      <c r="F11412" s="11"/>
    </row>
    <row r="11413" spans="6:6" hidden="1" x14ac:dyDescent="0.2">
      <c r="F11413" s="11"/>
    </row>
    <row r="11414" spans="6:6" hidden="1" x14ac:dyDescent="0.2">
      <c r="F11414" s="11"/>
    </row>
    <row r="11415" spans="6:6" hidden="1" x14ac:dyDescent="0.2">
      <c r="F11415" s="11"/>
    </row>
    <row r="11416" spans="6:6" hidden="1" x14ac:dyDescent="0.2">
      <c r="F11416" s="11"/>
    </row>
    <row r="11417" spans="6:6" hidden="1" x14ac:dyDescent="0.2">
      <c r="F11417" s="11"/>
    </row>
    <row r="11418" spans="6:6" hidden="1" x14ac:dyDescent="0.2">
      <c r="F11418" s="11"/>
    </row>
    <row r="11419" spans="6:6" hidden="1" x14ac:dyDescent="0.2">
      <c r="F11419" s="11"/>
    </row>
    <row r="11420" spans="6:6" hidden="1" x14ac:dyDescent="0.2">
      <c r="F11420" s="11"/>
    </row>
    <row r="11421" spans="6:6" hidden="1" x14ac:dyDescent="0.2">
      <c r="F11421" s="11"/>
    </row>
    <row r="11422" spans="6:6" hidden="1" x14ac:dyDescent="0.2">
      <c r="F11422" s="11"/>
    </row>
    <row r="11423" spans="6:6" hidden="1" x14ac:dyDescent="0.2">
      <c r="F11423" s="11"/>
    </row>
    <row r="11424" spans="6:6" hidden="1" x14ac:dyDescent="0.2">
      <c r="F11424" s="11"/>
    </row>
    <row r="11425" spans="6:6" hidden="1" x14ac:dyDescent="0.2">
      <c r="F11425" s="11"/>
    </row>
    <row r="11426" spans="6:6" hidden="1" x14ac:dyDescent="0.2">
      <c r="F11426" s="11"/>
    </row>
    <row r="11427" spans="6:6" hidden="1" x14ac:dyDescent="0.2">
      <c r="F11427" s="11"/>
    </row>
    <row r="11428" spans="6:6" hidden="1" x14ac:dyDescent="0.2">
      <c r="F11428" s="11"/>
    </row>
    <row r="11429" spans="6:6" hidden="1" x14ac:dyDescent="0.2">
      <c r="F11429" s="11"/>
    </row>
    <row r="11430" spans="6:6" hidden="1" x14ac:dyDescent="0.2">
      <c r="F11430" s="11"/>
    </row>
    <row r="11431" spans="6:6" hidden="1" x14ac:dyDescent="0.2">
      <c r="F11431" s="11"/>
    </row>
    <row r="11432" spans="6:6" hidden="1" x14ac:dyDescent="0.2">
      <c r="F11432" s="11"/>
    </row>
    <row r="11433" spans="6:6" hidden="1" x14ac:dyDescent="0.2">
      <c r="F11433" s="11"/>
    </row>
    <row r="11434" spans="6:6" hidden="1" x14ac:dyDescent="0.2">
      <c r="F11434" s="11"/>
    </row>
    <row r="11435" spans="6:6" hidden="1" x14ac:dyDescent="0.2">
      <c r="F11435" s="11"/>
    </row>
    <row r="11436" spans="6:6" hidden="1" x14ac:dyDescent="0.2">
      <c r="F11436" s="11"/>
    </row>
    <row r="11437" spans="6:6" hidden="1" x14ac:dyDescent="0.2">
      <c r="F11437" s="11"/>
    </row>
    <row r="11438" spans="6:6" hidden="1" x14ac:dyDescent="0.2">
      <c r="F11438" s="11"/>
    </row>
    <row r="11439" spans="6:6" hidden="1" x14ac:dyDescent="0.2">
      <c r="F11439" s="11"/>
    </row>
    <row r="11440" spans="6:6" hidden="1" x14ac:dyDescent="0.2">
      <c r="F11440" s="11"/>
    </row>
    <row r="11441" spans="6:6" hidden="1" x14ac:dyDescent="0.2">
      <c r="F11441" s="11"/>
    </row>
    <row r="11442" spans="6:6" hidden="1" x14ac:dyDescent="0.2">
      <c r="F11442" s="11"/>
    </row>
    <row r="11443" spans="6:6" hidden="1" x14ac:dyDescent="0.2">
      <c r="F11443" s="11"/>
    </row>
    <row r="11444" spans="6:6" hidden="1" x14ac:dyDescent="0.2">
      <c r="F11444" s="11"/>
    </row>
    <row r="11445" spans="6:6" hidden="1" x14ac:dyDescent="0.2">
      <c r="F11445" s="11"/>
    </row>
    <row r="11446" spans="6:6" hidden="1" x14ac:dyDescent="0.2">
      <c r="F11446" s="11"/>
    </row>
    <row r="11447" spans="6:6" hidden="1" x14ac:dyDescent="0.2">
      <c r="F11447" s="11"/>
    </row>
    <row r="11448" spans="6:6" hidden="1" x14ac:dyDescent="0.2">
      <c r="F11448" s="11"/>
    </row>
    <row r="11449" spans="6:6" hidden="1" x14ac:dyDescent="0.2">
      <c r="F11449" s="11"/>
    </row>
    <row r="11450" spans="6:6" hidden="1" x14ac:dyDescent="0.2">
      <c r="F11450" s="11"/>
    </row>
    <row r="11451" spans="6:6" hidden="1" x14ac:dyDescent="0.2">
      <c r="F11451" s="11"/>
    </row>
    <row r="11452" spans="6:6" hidden="1" x14ac:dyDescent="0.2">
      <c r="F11452" s="11"/>
    </row>
    <row r="11453" spans="6:6" hidden="1" x14ac:dyDescent="0.2">
      <c r="F11453" s="11"/>
    </row>
    <row r="11454" spans="6:6" hidden="1" x14ac:dyDescent="0.2">
      <c r="F11454" s="11"/>
    </row>
    <row r="11455" spans="6:6" hidden="1" x14ac:dyDescent="0.2">
      <c r="F11455" s="11"/>
    </row>
    <row r="11456" spans="6:6" hidden="1" x14ac:dyDescent="0.2">
      <c r="F11456" s="11"/>
    </row>
    <row r="11457" spans="6:6" hidden="1" x14ac:dyDescent="0.2">
      <c r="F11457" s="11"/>
    </row>
    <row r="11458" spans="6:6" hidden="1" x14ac:dyDescent="0.2">
      <c r="F11458" s="11"/>
    </row>
    <row r="11459" spans="6:6" hidden="1" x14ac:dyDescent="0.2">
      <c r="F11459" s="11"/>
    </row>
    <row r="11460" spans="6:6" hidden="1" x14ac:dyDescent="0.2">
      <c r="F11460" s="11"/>
    </row>
    <row r="11461" spans="6:6" hidden="1" x14ac:dyDescent="0.2">
      <c r="F11461" s="11"/>
    </row>
    <row r="11462" spans="6:6" hidden="1" x14ac:dyDescent="0.2">
      <c r="F11462" s="11"/>
    </row>
    <row r="11463" spans="6:6" hidden="1" x14ac:dyDescent="0.2">
      <c r="F11463" s="11"/>
    </row>
    <row r="11464" spans="6:6" hidden="1" x14ac:dyDescent="0.2">
      <c r="F11464" s="11"/>
    </row>
    <row r="11465" spans="6:6" hidden="1" x14ac:dyDescent="0.2">
      <c r="F11465" s="11"/>
    </row>
    <row r="11466" spans="6:6" hidden="1" x14ac:dyDescent="0.2">
      <c r="F11466" s="11"/>
    </row>
    <row r="11467" spans="6:6" hidden="1" x14ac:dyDescent="0.2">
      <c r="F11467" s="11"/>
    </row>
    <row r="11468" spans="6:6" hidden="1" x14ac:dyDescent="0.2">
      <c r="F11468" s="11"/>
    </row>
    <row r="11469" spans="6:6" hidden="1" x14ac:dyDescent="0.2">
      <c r="F11469" s="11"/>
    </row>
    <row r="11470" spans="6:6" hidden="1" x14ac:dyDescent="0.2">
      <c r="F11470" s="11"/>
    </row>
    <row r="11471" spans="6:6" hidden="1" x14ac:dyDescent="0.2">
      <c r="F11471" s="11"/>
    </row>
    <row r="11472" spans="6:6" hidden="1" x14ac:dyDescent="0.2">
      <c r="F11472" s="11"/>
    </row>
    <row r="11473" spans="6:6" hidden="1" x14ac:dyDescent="0.2">
      <c r="F11473" s="11"/>
    </row>
    <row r="11474" spans="6:6" hidden="1" x14ac:dyDescent="0.2">
      <c r="F11474" s="11"/>
    </row>
    <row r="11475" spans="6:6" hidden="1" x14ac:dyDescent="0.2">
      <c r="F11475" s="11"/>
    </row>
    <row r="11476" spans="6:6" hidden="1" x14ac:dyDescent="0.2">
      <c r="F11476" s="11"/>
    </row>
    <row r="11477" spans="6:6" hidden="1" x14ac:dyDescent="0.2">
      <c r="F11477" s="11"/>
    </row>
    <row r="11478" spans="6:6" hidden="1" x14ac:dyDescent="0.2">
      <c r="F11478" s="11"/>
    </row>
    <row r="11479" spans="6:6" hidden="1" x14ac:dyDescent="0.2">
      <c r="F11479" s="11"/>
    </row>
    <row r="11480" spans="6:6" hidden="1" x14ac:dyDescent="0.2">
      <c r="F11480" s="11"/>
    </row>
    <row r="11481" spans="6:6" hidden="1" x14ac:dyDescent="0.2">
      <c r="F11481" s="11"/>
    </row>
    <row r="11482" spans="6:6" hidden="1" x14ac:dyDescent="0.2">
      <c r="F11482" s="11"/>
    </row>
    <row r="11483" spans="6:6" hidden="1" x14ac:dyDescent="0.2">
      <c r="F11483" s="11"/>
    </row>
    <row r="11484" spans="6:6" hidden="1" x14ac:dyDescent="0.2">
      <c r="F11484" s="11"/>
    </row>
    <row r="11485" spans="6:6" hidden="1" x14ac:dyDescent="0.2">
      <c r="F11485" s="11"/>
    </row>
    <row r="11486" spans="6:6" hidden="1" x14ac:dyDescent="0.2">
      <c r="F11486" s="11"/>
    </row>
    <row r="11487" spans="6:6" hidden="1" x14ac:dyDescent="0.2">
      <c r="F11487" s="11"/>
    </row>
    <row r="11488" spans="6:6" hidden="1" x14ac:dyDescent="0.2">
      <c r="F11488" s="11"/>
    </row>
    <row r="11489" spans="6:6" hidden="1" x14ac:dyDescent="0.2">
      <c r="F11489" s="11"/>
    </row>
    <row r="11490" spans="6:6" hidden="1" x14ac:dyDescent="0.2">
      <c r="F11490" s="11"/>
    </row>
    <row r="11491" spans="6:6" hidden="1" x14ac:dyDescent="0.2">
      <c r="F11491" s="11"/>
    </row>
    <row r="11492" spans="6:6" hidden="1" x14ac:dyDescent="0.2">
      <c r="F11492" s="11"/>
    </row>
    <row r="11493" spans="6:6" hidden="1" x14ac:dyDescent="0.2">
      <c r="F11493" s="11"/>
    </row>
    <row r="11494" spans="6:6" hidden="1" x14ac:dyDescent="0.2">
      <c r="F11494" s="11"/>
    </row>
    <row r="11495" spans="6:6" hidden="1" x14ac:dyDescent="0.2">
      <c r="F11495" s="11"/>
    </row>
    <row r="11496" spans="6:6" hidden="1" x14ac:dyDescent="0.2">
      <c r="F11496" s="11"/>
    </row>
    <row r="11497" spans="6:6" hidden="1" x14ac:dyDescent="0.2">
      <c r="F11497" s="11"/>
    </row>
    <row r="11498" spans="6:6" hidden="1" x14ac:dyDescent="0.2">
      <c r="F11498" s="11"/>
    </row>
    <row r="11499" spans="6:6" hidden="1" x14ac:dyDescent="0.2">
      <c r="F11499" s="11"/>
    </row>
    <row r="11500" spans="6:6" hidden="1" x14ac:dyDescent="0.2">
      <c r="F11500" s="11"/>
    </row>
    <row r="11501" spans="6:6" hidden="1" x14ac:dyDescent="0.2">
      <c r="F11501" s="11"/>
    </row>
    <row r="11502" spans="6:6" hidden="1" x14ac:dyDescent="0.2">
      <c r="F11502" s="11"/>
    </row>
    <row r="11503" spans="6:6" hidden="1" x14ac:dyDescent="0.2">
      <c r="F11503" s="11"/>
    </row>
    <row r="11504" spans="6:6" hidden="1" x14ac:dyDescent="0.2">
      <c r="F11504" s="11"/>
    </row>
    <row r="11505" spans="6:6" hidden="1" x14ac:dyDescent="0.2">
      <c r="F11505" s="11"/>
    </row>
    <row r="11506" spans="6:6" hidden="1" x14ac:dyDescent="0.2">
      <c r="F11506" s="11"/>
    </row>
    <row r="11507" spans="6:6" hidden="1" x14ac:dyDescent="0.2">
      <c r="F11507" s="11"/>
    </row>
    <row r="11508" spans="6:6" hidden="1" x14ac:dyDescent="0.2">
      <c r="F11508" s="11"/>
    </row>
    <row r="11509" spans="6:6" hidden="1" x14ac:dyDescent="0.2">
      <c r="F11509" s="11"/>
    </row>
    <row r="11510" spans="6:6" hidden="1" x14ac:dyDescent="0.2">
      <c r="F11510" s="11"/>
    </row>
    <row r="11511" spans="6:6" hidden="1" x14ac:dyDescent="0.2">
      <c r="F11511" s="11"/>
    </row>
    <row r="11512" spans="6:6" hidden="1" x14ac:dyDescent="0.2">
      <c r="F11512" s="11"/>
    </row>
    <row r="11513" spans="6:6" hidden="1" x14ac:dyDescent="0.2">
      <c r="F11513" s="11"/>
    </row>
    <row r="11514" spans="6:6" hidden="1" x14ac:dyDescent="0.2">
      <c r="F11514" s="11"/>
    </row>
    <row r="11515" spans="6:6" hidden="1" x14ac:dyDescent="0.2">
      <c r="F11515" s="11"/>
    </row>
    <row r="11516" spans="6:6" hidden="1" x14ac:dyDescent="0.2">
      <c r="F11516" s="11"/>
    </row>
    <row r="11517" spans="6:6" hidden="1" x14ac:dyDescent="0.2">
      <c r="F11517" s="11"/>
    </row>
    <row r="11518" spans="6:6" hidden="1" x14ac:dyDescent="0.2">
      <c r="F11518" s="11"/>
    </row>
    <row r="11519" spans="6:6" hidden="1" x14ac:dyDescent="0.2">
      <c r="F11519" s="11"/>
    </row>
    <row r="11520" spans="6:6" hidden="1" x14ac:dyDescent="0.2">
      <c r="F11520" s="11"/>
    </row>
    <row r="11521" spans="6:6" hidden="1" x14ac:dyDescent="0.2">
      <c r="F11521" s="11"/>
    </row>
    <row r="11522" spans="6:6" hidden="1" x14ac:dyDescent="0.2">
      <c r="F11522" s="11"/>
    </row>
    <row r="11523" spans="6:6" hidden="1" x14ac:dyDescent="0.2">
      <c r="F11523" s="11"/>
    </row>
    <row r="11524" spans="6:6" hidden="1" x14ac:dyDescent="0.2">
      <c r="F11524" s="11"/>
    </row>
    <row r="11525" spans="6:6" hidden="1" x14ac:dyDescent="0.2">
      <c r="F11525" s="11"/>
    </row>
    <row r="11526" spans="6:6" hidden="1" x14ac:dyDescent="0.2">
      <c r="F11526" s="11"/>
    </row>
    <row r="11527" spans="6:6" hidden="1" x14ac:dyDescent="0.2">
      <c r="F11527" s="11"/>
    </row>
    <row r="11528" spans="6:6" hidden="1" x14ac:dyDescent="0.2">
      <c r="F11528" s="11"/>
    </row>
    <row r="11529" spans="6:6" hidden="1" x14ac:dyDescent="0.2">
      <c r="F11529" s="11"/>
    </row>
    <row r="11530" spans="6:6" hidden="1" x14ac:dyDescent="0.2">
      <c r="F11530" s="11"/>
    </row>
    <row r="11531" spans="6:6" hidden="1" x14ac:dyDescent="0.2">
      <c r="F11531" s="11"/>
    </row>
    <row r="11532" spans="6:6" hidden="1" x14ac:dyDescent="0.2">
      <c r="F11532" s="11"/>
    </row>
    <row r="11533" spans="6:6" hidden="1" x14ac:dyDescent="0.2">
      <c r="F11533" s="11"/>
    </row>
    <row r="11534" spans="6:6" hidden="1" x14ac:dyDescent="0.2">
      <c r="F11534" s="11"/>
    </row>
    <row r="11535" spans="6:6" hidden="1" x14ac:dyDescent="0.2">
      <c r="F11535" s="11"/>
    </row>
    <row r="11536" spans="6:6" hidden="1" x14ac:dyDescent="0.2">
      <c r="F11536" s="11"/>
    </row>
    <row r="11537" spans="6:6" hidden="1" x14ac:dyDescent="0.2">
      <c r="F11537" s="11"/>
    </row>
    <row r="11538" spans="6:6" hidden="1" x14ac:dyDescent="0.2">
      <c r="F11538" s="11"/>
    </row>
    <row r="11539" spans="6:6" hidden="1" x14ac:dyDescent="0.2">
      <c r="F11539" s="11"/>
    </row>
    <row r="11540" spans="6:6" hidden="1" x14ac:dyDescent="0.2">
      <c r="F11540" s="11"/>
    </row>
    <row r="11541" spans="6:6" hidden="1" x14ac:dyDescent="0.2">
      <c r="F11541" s="11"/>
    </row>
    <row r="11542" spans="6:6" hidden="1" x14ac:dyDescent="0.2">
      <c r="F11542" s="11"/>
    </row>
    <row r="11543" spans="6:6" hidden="1" x14ac:dyDescent="0.2">
      <c r="F11543" s="11"/>
    </row>
    <row r="11544" spans="6:6" hidden="1" x14ac:dyDescent="0.2">
      <c r="F11544" s="11"/>
    </row>
    <row r="11545" spans="6:6" hidden="1" x14ac:dyDescent="0.2">
      <c r="F11545" s="11"/>
    </row>
    <row r="11546" spans="6:6" hidden="1" x14ac:dyDescent="0.2">
      <c r="F11546" s="11"/>
    </row>
    <row r="11547" spans="6:6" hidden="1" x14ac:dyDescent="0.2">
      <c r="F11547" s="11"/>
    </row>
    <row r="11548" spans="6:6" hidden="1" x14ac:dyDescent="0.2">
      <c r="F11548" s="11"/>
    </row>
    <row r="11549" spans="6:6" hidden="1" x14ac:dyDescent="0.2">
      <c r="F11549" s="11"/>
    </row>
    <row r="11550" spans="6:6" hidden="1" x14ac:dyDescent="0.2">
      <c r="F11550" s="11"/>
    </row>
    <row r="11551" spans="6:6" hidden="1" x14ac:dyDescent="0.2">
      <c r="F11551" s="11"/>
    </row>
    <row r="11552" spans="6:6" hidden="1" x14ac:dyDescent="0.2">
      <c r="F11552" s="11"/>
    </row>
    <row r="11553" spans="6:6" hidden="1" x14ac:dyDescent="0.2">
      <c r="F11553" s="11"/>
    </row>
    <row r="11554" spans="6:6" hidden="1" x14ac:dyDescent="0.2">
      <c r="F11554" s="11"/>
    </row>
    <row r="11555" spans="6:6" hidden="1" x14ac:dyDescent="0.2">
      <c r="F11555" s="11"/>
    </row>
    <row r="11556" spans="6:6" hidden="1" x14ac:dyDescent="0.2">
      <c r="F11556" s="11"/>
    </row>
    <row r="11557" spans="6:6" hidden="1" x14ac:dyDescent="0.2">
      <c r="F11557" s="11"/>
    </row>
    <row r="11558" spans="6:6" hidden="1" x14ac:dyDescent="0.2">
      <c r="F11558" s="11"/>
    </row>
    <row r="11559" spans="6:6" hidden="1" x14ac:dyDescent="0.2">
      <c r="F11559" s="11"/>
    </row>
    <row r="11560" spans="6:6" hidden="1" x14ac:dyDescent="0.2">
      <c r="F11560" s="11"/>
    </row>
    <row r="11561" spans="6:6" hidden="1" x14ac:dyDescent="0.2">
      <c r="F11561" s="11"/>
    </row>
    <row r="11562" spans="6:6" hidden="1" x14ac:dyDescent="0.2">
      <c r="F11562" s="11"/>
    </row>
    <row r="11563" spans="6:6" hidden="1" x14ac:dyDescent="0.2">
      <c r="F11563" s="11"/>
    </row>
    <row r="11564" spans="6:6" hidden="1" x14ac:dyDescent="0.2">
      <c r="F11564" s="11"/>
    </row>
    <row r="11565" spans="6:6" hidden="1" x14ac:dyDescent="0.2">
      <c r="F11565" s="11"/>
    </row>
    <row r="11566" spans="6:6" hidden="1" x14ac:dyDescent="0.2">
      <c r="F11566" s="11"/>
    </row>
    <row r="11567" spans="6:6" hidden="1" x14ac:dyDescent="0.2">
      <c r="F11567" s="11"/>
    </row>
    <row r="11568" spans="6:6" hidden="1" x14ac:dyDescent="0.2">
      <c r="F11568" s="11"/>
    </row>
    <row r="11569" spans="6:6" hidden="1" x14ac:dyDescent="0.2">
      <c r="F11569" s="11"/>
    </row>
    <row r="11570" spans="6:6" hidden="1" x14ac:dyDescent="0.2">
      <c r="F11570" s="11"/>
    </row>
    <row r="11571" spans="6:6" hidden="1" x14ac:dyDescent="0.2">
      <c r="F11571" s="11"/>
    </row>
    <row r="11572" spans="6:6" hidden="1" x14ac:dyDescent="0.2">
      <c r="F11572" s="11"/>
    </row>
    <row r="11573" spans="6:6" hidden="1" x14ac:dyDescent="0.2">
      <c r="F11573" s="11"/>
    </row>
    <row r="11574" spans="6:6" hidden="1" x14ac:dyDescent="0.2">
      <c r="F11574" s="11"/>
    </row>
    <row r="11575" spans="6:6" hidden="1" x14ac:dyDescent="0.2">
      <c r="F11575" s="11"/>
    </row>
    <row r="11576" spans="6:6" hidden="1" x14ac:dyDescent="0.2">
      <c r="F11576" s="11"/>
    </row>
    <row r="11577" spans="6:6" hidden="1" x14ac:dyDescent="0.2">
      <c r="F11577" s="11"/>
    </row>
    <row r="11578" spans="6:6" hidden="1" x14ac:dyDescent="0.2">
      <c r="F11578" s="11"/>
    </row>
    <row r="11579" spans="6:6" hidden="1" x14ac:dyDescent="0.2">
      <c r="F11579" s="11"/>
    </row>
    <row r="11580" spans="6:6" hidden="1" x14ac:dyDescent="0.2">
      <c r="F11580" s="11"/>
    </row>
    <row r="11581" spans="6:6" hidden="1" x14ac:dyDescent="0.2">
      <c r="F11581" s="11"/>
    </row>
    <row r="11582" spans="6:6" hidden="1" x14ac:dyDescent="0.2">
      <c r="F11582" s="11"/>
    </row>
    <row r="11583" spans="6:6" hidden="1" x14ac:dyDescent="0.2">
      <c r="F11583" s="11"/>
    </row>
    <row r="11584" spans="6:6" hidden="1" x14ac:dyDescent="0.2">
      <c r="F11584" s="11"/>
    </row>
    <row r="11585" spans="6:6" hidden="1" x14ac:dyDescent="0.2">
      <c r="F11585" s="11"/>
    </row>
    <row r="11586" spans="6:6" hidden="1" x14ac:dyDescent="0.2">
      <c r="F11586" s="11"/>
    </row>
    <row r="11587" spans="6:6" hidden="1" x14ac:dyDescent="0.2">
      <c r="F11587" s="11"/>
    </row>
    <row r="11588" spans="6:6" hidden="1" x14ac:dyDescent="0.2">
      <c r="F11588" s="11"/>
    </row>
    <row r="11589" spans="6:6" hidden="1" x14ac:dyDescent="0.2">
      <c r="F11589" s="11"/>
    </row>
    <row r="11590" spans="6:6" hidden="1" x14ac:dyDescent="0.2">
      <c r="F11590" s="11"/>
    </row>
    <row r="11591" spans="6:6" hidden="1" x14ac:dyDescent="0.2">
      <c r="F11591" s="11"/>
    </row>
    <row r="11592" spans="6:6" hidden="1" x14ac:dyDescent="0.2">
      <c r="F11592" s="11"/>
    </row>
    <row r="11593" spans="6:6" hidden="1" x14ac:dyDescent="0.2">
      <c r="F11593" s="11"/>
    </row>
    <row r="11594" spans="6:6" hidden="1" x14ac:dyDescent="0.2">
      <c r="F11594" s="11"/>
    </row>
    <row r="11595" spans="6:6" hidden="1" x14ac:dyDescent="0.2">
      <c r="F11595" s="11"/>
    </row>
    <row r="11596" spans="6:6" hidden="1" x14ac:dyDescent="0.2">
      <c r="F11596" s="11"/>
    </row>
    <row r="11597" spans="6:6" hidden="1" x14ac:dyDescent="0.2">
      <c r="F11597" s="11"/>
    </row>
    <row r="11598" spans="6:6" hidden="1" x14ac:dyDescent="0.2">
      <c r="F11598" s="11"/>
    </row>
    <row r="11599" spans="6:6" hidden="1" x14ac:dyDescent="0.2">
      <c r="F11599" s="11"/>
    </row>
    <row r="11600" spans="6:6" hidden="1" x14ac:dyDescent="0.2">
      <c r="F11600" s="11"/>
    </row>
    <row r="11601" spans="6:6" hidden="1" x14ac:dyDescent="0.2">
      <c r="F11601" s="11"/>
    </row>
    <row r="11602" spans="6:6" hidden="1" x14ac:dyDescent="0.2">
      <c r="F11602" s="11"/>
    </row>
    <row r="11603" spans="6:6" hidden="1" x14ac:dyDescent="0.2">
      <c r="F11603" s="11"/>
    </row>
    <row r="11604" spans="6:6" hidden="1" x14ac:dyDescent="0.2">
      <c r="F11604" s="11"/>
    </row>
    <row r="11605" spans="6:6" hidden="1" x14ac:dyDescent="0.2">
      <c r="F11605" s="11"/>
    </row>
    <row r="11606" spans="6:6" hidden="1" x14ac:dyDescent="0.2">
      <c r="F11606" s="11"/>
    </row>
    <row r="11607" spans="6:6" hidden="1" x14ac:dyDescent="0.2">
      <c r="F11607" s="11"/>
    </row>
    <row r="11608" spans="6:6" hidden="1" x14ac:dyDescent="0.2">
      <c r="F11608" s="11"/>
    </row>
    <row r="11609" spans="6:6" hidden="1" x14ac:dyDescent="0.2">
      <c r="F11609" s="11"/>
    </row>
    <row r="11610" spans="6:6" hidden="1" x14ac:dyDescent="0.2">
      <c r="F11610" s="11"/>
    </row>
    <row r="11611" spans="6:6" hidden="1" x14ac:dyDescent="0.2">
      <c r="F11611" s="11"/>
    </row>
    <row r="11612" spans="6:6" hidden="1" x14ac:dyDescent="0.2">
      <c r="F11612" s="11"/>
    </row>
    <row r="11613" spans="6:6" hidden="1" x14ac:dyDescent="0.2">
      <c r="F11613" s="11"/>
    </row>
    <row r="11614" spans="6:6" hidden="1" x14ac:dyDescent="0.2">
      <c r="F11614" s="11"/>
    </row>
    <row r="11615" spans="6:6" hidden="1" x14ac:dyDescent="0.2">
      <c r="F11615" s="11"/>
    </row>
    <row r="11616" spans="6:6" hidden="1" x14ac:dyDescent="0.2">
      <c r="F11616" s="11"/>
    </row>
    <row r="11617" spans="6:6" hidden="1" x14ac:dyDescent="0.2">
      <c r="F11617" s="11"/>
    </row>
    <row r="11618" spans="6:6" hidden="1" x14ac:dyDescent="0.2">
      <c r="F11618" s="11"/>
    </row>
    <row r="11619" spans="6:6" hidden="1" x14ac:dyDescent="0.2">
      <c r="F11619" s="11"/>
    </row>
    <row r="11620" spans="6:6" hidden="1" x14ac:dyDescent="0.2">
      <c r="F11620" s="11"/>
    </row>
    <row r="11621" spans="6:6" hidden="1" x14ac:dyDescent="0.2">
      <c r="F11621" s="11"/>
    </row>
    <row r="11622" spans="6:6" hidden="1" x14ac:dyDescent="0.2">
      <c r="F11622" s="11"/>
    </row>
    <row r="11623" spans="6:6" hidden="1" x14ac:dyDescent="0.2">
      <c r="F11623" s="11"/>
    </row>
    <row r="11624" spans="6:6" hidden="1" x14ac:dyDescent="0.2">
      <c r="F11624" s="11"/>
    </row>
    <row r="11625" spans="6:6" hidden="1" x14ac:dyDescent="0.2">
      <c r="F11625" s="11"/>
    </row>
    <row r="11626" spans="6:6" hidden="1" x14ac:dyDescent="0.2">
      <c r="F11626" s="11"/>
    </row>
    <row r="11627" spans="6:6" hidden="1" x14ac:dyDescent="0.2">
      <c r="F11627" s="11"/>
    </row>
    <row r="11628" spans="6:6" hidden="1" x14ac:dyDescent="0.2">
      <c r="F11628" s="11"/>
    </row>
    <row r="11629" spans="6:6" hidden="1" x14ac:dyDescent="0.2">
      <c r="F11629" s="11"/>
    </row>
    <row r="11630" spans="6:6" hidden="1" x14ac:dyDescent="0.2">
      <c r="F11630" s="11"/>
    </row>
    <row r="11631" spans="6:6" hidden="1" x14ac:dyDescent="0.2">
      <c r="F11631" s="11"/>
    </row>
    <row r="11632" spans="6:6" hidden="1" x14ac:dyDescent="0.2">
      <c r="F11632" s="11"/>
    </row>
    <row r="11633" spans="6:6" hidden="1" x14ac:dyDescent="0.2">
      <c r="F11633" s="11"/>
    </row>
    <row r="11634" spans="6:6" hidden="1" x14ac:dyDescent="0.2">
      <c r="F11634" s="11"/>
    </row>
    <row r="11635" spans="6:6" hidden="1" x14ac:dyDescent="0.2">
      <c r="F11635" s="11"/>
    </row>
    <row r="11636" spans="6:6" hidden="1" x14ac:dyDescent="0.2">
      <c r="F11636" s="11"/>
    </row>
    <row r="11637" spans="6:6" hidden="1" x14ac:dyDescent="0.2">
      <c r="F11637" s="11"/>
    </row>
    <row r="11638" spans="6:6" hidden="1" x14ac:dyDescent="0.2">
      <c r="F11638" s="11"/>
    </row>
    <row r="11639" spans="6:6" hidden="1" x14ac:dyDescent="0.2">
      <c r="F11639" s="11"/>
    </row>
    <row r="11640" spans="6:6" hidden="1" x14ac:dyDescent="0.2">
      <c r="F11640" s="11"/>
    </row>
    <row r="11641" spans="6:6" hidden="1" x14ac:dyDescent="0.2">
      <c r="F11641" s="11"/>
    </row>
    <row r="11642" spans="6:6" hidden="1" x14ac:dyDescent="0.2">
      <c r="F11642" s="11"/>
    </row>
    <row r="11643" spans="6:6" hidden="1" x14ac:dyDescent="0.2">
      <c r="F11643" s="11"/>
    </row>
    <row r="11644" spans="6:6" hidden="1" x14ac:dyDescent="0.2">
      <c r="F11644" s="11"/>
    </row>
    <row r="11645" spans="6:6" hidden="1" x14ac:dyDescent="0.2">
      <c r="F11645" s="11"/>
    </row>
    <row r="11646" spans="6:6" hidden="1" x14ac:dyDescent="0.2">
      <c r="F11646" s="11"/>
    </row>
    <row r="11647" spans="6:6" hidden="1" x14ac:dyDescent="0.2">
      <c r="F11647" s="11"/>
    </row>
    <row r="11648" spans="6:6" hidden="1" x14ac:dyDescent="0.2">
      <c r="F11648" s="11"/>
    </row>
    <row r="11649" spans="6:6" hidden="1" x14ac:dyDescent="0.2">
      <c r="F11649" s="11"/>
    </row>
    <row r="11650" spans="6:6" hidden="1" x14ac:dyDescent="0.2">
      <c r="F11650" s="11"/>
    </row>
    <row r="11651" spans="6:6" hidden="1" x14ac:dyDescent="0.2">
      <c r="F11651" s="11"/>
    </row>
    <row r="11652" spans="6:6" hidden="1" x14ac:dyDescent="0.2">
      <c r="F11652" s="11"/>
    </row>
    <row r="11653" spans="6:6" hidden="1" x14ac:dyDescent="0.2">
      <c r="F11653" s="11"/>
    </row>
    <row r="11654" spans="6:6" hidden="1" x14ac:dyDescent="0.2">
      <c r="F11654" s="11"/>
    </row>
    <row r="11655" spans="6:6" hidden="1" x14ac:dyDescent="0.2">
      <c r="F11655" s="11"/>
    </row>
    <row r="11656" spans="6:6" hidden="1" x14ac:dyDescent="0.2">
      <c r="F11656" s="11"/>
    </row>
    <row r="11657" spans="6:6" hidden="1" x14ac:dyDescent="0.2">
      <c r="F11657" s="11"/>
    </row>
    <row r="11658" spans="6:6" hidden="1" x14ac:dyDescent="0.2">
      <c r="F11658" s="11"/>
    </row>
    <row r="11659" spans="6:6" hidden="1" x14ac:dyDescent="0.2">
      <c r="F11659" s="11"/>
    </row>
    <row r="11660" spans="6:6" hidden="1" x14ac:dyDescent="0.2">
      <c r="F11660" s="11"/>
    </row>
    <row r="11661" spans="6:6" hidden="1" x14ac:dyDescent="0.2">
      <c r="F11661" s="11"/>
    </row>
    <row r="11662" spans="6:6" hidden="1" x14ac:dyDescent="0.2">
      <c r="F11662" s="11"/>
    </row>
    <row r="11663" spans="6:6" hidden="1" x14ac:dyDescent="0.2">
      <c r="F11663" s="11"/>
    </row>
    <row r="11664" spans="6:6" hidden="1" x14ac:dyDescent="0.2">
      <c r="F11664" s="11"/>
    </row>
    <row r="11665" spans="6:6" hidden="1" x14ac:dyDescent="0.2">
      <c r="F11665" s="11"/>
    </row>
    <row r="11666" spans="6:6" hidden="1" x14ac:dyDescent="0.2">
      <c r="F11666" s="11"/>
    </row>
    <row r="11667" spans="6:6" hidden="1" x14ac:dyDescent="0.2">
      <c r="F11667" s="11"/>
    </row>
    <row r="11668" spans="6:6" hidden="1" x14ac:dyDescent="0.2">
      <c r="F11668" s="11"/>
    </row>
    <row r="11669" spans="6:6" hidden="1" x14ac:dyDescent="0.2">
      <c r="F11669" s="11"/>
    </row>
    <row r="11670" spans="6:6" hidden="1" x14ac:dyDescent="0.2">
      <c r="F11670" s="11"/>
    </row>
    <row r="11671" spans="6:6" hidden="1" x14ac:dyDescent="0.2">
      <c r="F11671" s="11"/>
    </row>
    <row r="11672" spans="6:6" hidden="1" x14ac:dyDescent="0.2">
      <c r="F11672" s="11"/>
    </row>
    <row r="11673" spans="6:6" hidden="1" x14ac:dyDescent="0.2">
      <c r="F11673" s="11"/>
    </row>
    <row r="11674" spans="6:6" hidden="1" x14ac:dyDescent="0.2">
      <c r="F11674" s="11"/>
    </row>
    <row r="11675" spans="6:6" hidden="1" x14ac:dyDescent="0.2">
      <c r="F11675" s="11"/>
    </row>
    <row r="11676" spans="6:6" hidden="1" x14ac:dyDescent="0.2">
      <c r="F11676" s="11"/>
    </row>
    <row r="11677" spans="6:6" hidden="1" x14ac:dyDescent="0.2">
      <c r="F11677" s="11"/>
    </row>
    <row r="11678" spans="6:6" hidden="1" x14ac:dyDescent="0.2">
      <c r="F11678" s="11"/>
    </row>
    <row r="11679" spans="6:6" hidden="1" x14ac:dyDescent="0.2">
      <c r="F11679" s="11"/>
    </row>
    <row r="11680" spans="6:6" hidden="1" x14ac:dyDescent="0.2">
      <c r="F11680" s="11"/>
    </row>
    <row r="11681" spans="6:6" hidden="1" x14ac:dyDescent="0.2">
      <c r="F11681" s="11"/>
    </row>
    <row r="11682" spans="6:6" hidden="1" x14ac:dyDescent="0.2">
      <c r="F11682" s="11"/>
    </row>
    <row r="11683" spans="6:6" hidden="1" x14ac:dyDescent="0.2">
      <c r="F11683" s="11"/>
    </row>
    <row r="11684" spans="6:6" hidden="1" x14ac:dyDescent="0.2">
      <c r="F11684" s="11"/>
    </row>
    <row r="11685" spans="6:6" hidden="1" x14ac:dyDescent="0.2">
      <c r="F11685" s="11"/>
    </row>
    <row r="11686" spans="6:6" hidden="1" x14ac:dyDescent="0.2">
      <c r="F11686" s="11"/>
    </row>
    <row r="11687" spans="6:6" hidden="1" x14ac:dyDescent="0.2">
      <c r="F11687" s="11"/>
    </row>
    <row r="11688" spans="6:6" hidden="1" x14ac:dyDescent="0.2">
      <c r="F11688" s="11"/>
    </row>
    <row r="11689" spans="6:6" hidden="1" x14ac:dyDescent="0.2">
      <c r="F11689" s="11"/>
    </row>
    <row r="11690" spans="6:6" hidden="1" x14ac:dyDescent="0.2">
      <c r="F11690" s="11"/>
    </row>
    <row r="11691" spans="6:6" hidden="1" x14ac:dyDescent="0.2">
      <c r="F11691" s="11"/>
    </row>
    <row r="11692" spans="6:6" hidden="1" x14ac:dyDescent="0.2">
      <c r="F11692" s="11"/>
    </row>
    <row r="11693" spans="6:6" hidden="1" x14ac:dyDescent="0.2">
      <c r="F11693" s="11"/>
    </row>
    <row r="11694" spans="6:6" hidden="1" x14ac:dyDescent="0.2">
      <c r="F11694" s="11"/>
    </row>
    <row r="11695" spans="6:6" hidden="1" x14ac:dyDescent="0.2">
      <c r="F11695" s="11"/>
    </row>
    <row r="11696" spans="6:6" hidden="1" x14ac:dyDescent="0.2">
      <c r="F11696" s="11"/>
    </row>
    <row r="11697" spans="6:6" hidden="1" x14ac:dyDescent="0.2">
      <c r="F11697" s="11"/>
    </row>
    <row r="11698" spans="6:6" hidden="1" x14ac:dyDescent="0.2">
      <c r="F11698" s="11"/>
    </row>
    <row r="11699" spans="6:6" hidden="1" x14ac:dyDescent="0.2">
      <c r="F11699" s="11"/>
    </row>
    <row r="11700" spans="6:6" hidden="1" x14ac:dyDescent="0.2">
      <c r="F11700" s="11"/>
    </row>
    <row r="11701" spans="6:6" hidden="1" x14ac:dyDescent="0.2">
      <c r="F11701" s="11"/>
    </row>
    <row r="11702" spans="6:6" hidden="1" x14ac:dyDescent="0.2">
      <c r="F11702" s="11"/>
    </row>
    <row r="11703" spans="6:6" hidden="1" x14ac:dyDescent="0.2">
      <c r="F11703" s="11"/>
    </row>
    <row r="11704" spans="6:6" hidden="1" x14ac:dyDescent="0.2">
      <c r="F11704" s="11"/>
    </row>
    <row r="11705" spans="6:6" hidden="1" x14ac:dyDescent="0.2">
      <c r="F11705" s="11"/>
    </row>
    <row r="11706" spans="6:6" hidden="1" x14ac:dyDescent="0.2">
      <c r="F11706" s="11"/>
    </row>
    <row r="11707" spans="6:6" hidden="1" x14ac:dyDescent="0.2">
      <c r="F11707" s="11"/>
    </row>
    <row r="11708" spans="6:6" hidden="1" x14ac:dyDescent="0.2">
      <c r="F11708" s="11"/>
    </row>
    <row r="11709" spans="6:6" hidden="1" x14ac:dyDescent="0.2">
      <c r="F11709" s="11"/>
    </row>
    <row r="11710" spans="6:6" hidden="1" x14ac:dyDescent="0.2">
      <c r="F11710" s="11"/>
    </row>
    <row r="11711" spans="6:6" hidden="1" x14ac:dyDescent="0.2">
      <c r="F11711" s="11"/>
    </row>
    <row r="11712" spans="6:6" hidden="1" x14ac:dyDescent="0.2">
      <c r="F11712" s="11"/>
    </row>
    <row r="11713" spans="6:6" hidden="1" x14ac:dyDescent="0.2">
      <c r="F11713" s="11"/>
    </row>
    <row r="11714" spans="6:6" hidden="1" x14ac:dyDescent="0.2">
      <c r="F11714" s="11"/>
    </row>
    <row r="11715" spans="6:6" hidden="1" x14ac:dyDescent="0.2">
      <c r="F11715" s="11"/>
    </row>
    <row r="11716" spans="6:6" hidden="1" x14ac:dyDescent="0.2">
      <c r="F11716" s="11"/>
    </row>
    <row r="11717" spans="6:6" hidden="1" x14ac:dyDescent="0.2">
      <c r="F11717" s="11"/>
    </row>
    <row r="11718" spans="6:6" hidden="1" x14ac:dyDescent="0.2">
      <c r="F11718" s="11"/>
    </row>
    <row r="11719" spans="6:6" hidden="1" x14ac:dyDescent="0.2">
      <c r="F11719" s="11"/>
    </row>
    <row r="11720" spans="6:6" hidden="1" x14ac:dyDescent="0.2">
      <c r="F11720" s="11"/>
    </row>
    <row r="11721" spans="6:6" hidden="1" x14ac:dyDescent="0.2">
      <c r="F11721" s="11"/>
    </row>
    <row r="11722" spans="6:6" hidden="1" x14ac:dyDescent="0.2">
      <c r="F11722" s="11"/>
    </row>
    <row r="11723" spans="6:6" hidden="1" x14ac:dyDescent="0.2">
      <c r="F11723" s="11"/>
    </row>
    <row r="11724" spans="6:6" hidden="1" x14ac:dyDescent="0.2">
      <c r="F11724" s="11"/>
    </row>
    <row r="11725" spans="6:6" hidden="1" x14ac:dyDescent="0.2">
      <c r="F11725" s="11"/>
    </row>
    <row r="11726" spans="6:6" hidden="1" x14ac:dyDescent="0.2">
      <c r="F11726" s="11"/>
    </row>
    <row r="11727" spans="6:6" hidden="1" x14ac:dyDescent="0.2">
      <c r="F11727" s="11"/>
    </row>
    <row r="11728" spans="6:6" hidden="1" x14ac:dyDescent="0.2">
      <c r="F11728" s="11"/>
    </row>
    <row r="11729" spans="6:6" hidden="1" x14ac:dyDescent="0.2">
      <c r="F11729" s="11"/>
    </row>
    <row r="11730" spans="6:6" hidden="1" x14ac:dyDescent="0.2">
      <c r="F11730" s="11"/>
    </row>
    <row r="11731" spans="6:6" hidden="1" x14ac:dyDescent="0.2">
      <c r="F11731" s="11"/>
    </row>
    <row r="11732" spans="6:6" hidden="1" x14ac:dyDescent="0.2">
      <c r="F11732" s="11"/>
    </row>
    <row r="11733" spans="6:6" hidden="1" x14ac:dyDescent="0.2">
      <c r="F11733" s="11"/>
    </row>
    <row r="11734" spans="6:6" hidden="1" x14ac:dyDescent="0.2">
      <c r="F11734" s="11"/>
    </row>
    <row r="11735" spans="6:6" hidden="1" x14ac:dyDescent="0.2">
      <c r="F11735" s="11"/>
    </row>
    <row r="11736" spans="6:6" hidden="1" x14ac:dyDescent="0.2">
      <c r="F11736" s="11"/>
    </row>
    <row r="11737" spans="6:6" hidden="1" x14ac:dyDescent="0.2">
      <c r="F11737" s="11"/>
    </row>
    <row r="11738" spans="6:6" hidden="1" x14ac:dyDescent="0.2">
      <c r="F11738" s="11"/>
    </row>
    <row r="11739" spans="6:6" hidden="1" x14ac:dyDescent="0.2">
      <c r="F11739" s="11"/>
    </row>
    <row r="11740" spans="6:6" hidden="1" x14ac:dyDescent="0.2">
      <c r="F11740" s="11"/>
    </row>
    <row r="11741" spans="6:6" hidden="1" x14ac:dyDescent="0.2">
      <c r="F11741" s="11"/>
    </row>
    <row r="11742" spans="6:6" hidden="1" x14ac:dyDescent="0.2">
      <c r="F11742" s="11"/>
    </row>
    <row r="11743" spans="6:6" hidden="1" x14ac:dyDescent="0.2">
      <c r="F11743" s="11"/>
    </row>
    <row r="11744" spans="6:6" hidden="1" x14ac:dyDescent="0.2">
      <c r="F11744" s="11"/>
    </row>
    <row r="11745" spans="6:6" hidden="1" x14ac:dyDescent="0.2">
      <c r="F11745" s="11"/>
    </row>
    <row r="11746" spans="6:6" hidden="1" x14ac:dyDescent="0.2">
      <c r="F11746" s="11"/>
    </row>
    <row r="11747" spans="6:6" hidden="1" x14ac:dyDescent="0.2">
      <c r="F11747" s="11"/>
    </row>
    <row r="11748" spans="6:6" hidden="1" x14ac:dyDescent="0.2">
      <c r="F11748" s="11"/>
    </row>
    <row r="11749" spans="6:6" hidden="1" x14ac:dyDescent="0.2">
      <c r="F11749" s="11"/>
    </row>
    <row r="11750" spans="6:6" hidden="1" x14ac:dyDescent="0.2">
      <c r="F11750" s="11"/>
    </row>
    <row r="11751" spans="6:6" hidden="1" x14ac:dyDescent="0.2">
      <c r="F11751" s="11"/>
    </row>
    <row r="11752" spans="6:6" hidden="1" x14ac:dyDescent="0.2">
      <c r="F11752" s="11"/>
    </row>
    <row r="11753" spans="6:6" hidden="1" x14ac:dyDescent="0.2">
      <c r="F11753" s="11"/>
    </row>
    <row r="11754" spans="6:6" hidden="1" x14ac:dyDescent="0.2">
      <c r="F11754" s="11"/>
    </row>
    <row r="11755" spans="6:6" hidden="1" x14ac:dyDescent="0.2">
      <c r="F11755" s="11"/>
    </row>
    <row r="11756" spans="6:6" hidden="1" x14ac:dyDescent="0.2">
      <c r="F11756" s="11"/>
    </row>
    <row r="11757" spans="6:6" hidden="1" x14ac:dyDescent="0.2">
      <c r="F11757" s="11"/>
    </row>
    <row r="11758" spans="6:6" hidden="1" x14ac:dyDescent="0.2">
      <c r="F11758" s="11"/>
    </row>
    <row r="11759" spans="6:6" hidden="1" x14ac:dyDescent="0.2">
      <c r="F11759" s="11"/>
    </row>
    <row r="11760" spans="6:6" hidden="1" x14ac:dyDescent="0.2">
      <c r="F11760" s="11"/>
    </row>
    <row r="11761" spans="6:6" hidden="1" x14ac:dyDescent="0.2">
      <c r="F11761" s="11"/>
    </row>
    <row r="11762" spans="6:6" hidden="1" x14ac:dyDescent="0.2">
      <c r="F11762" s="11"/>
    </row>
    <row r="11763" spans="6:6" hidden="1" x14ac:dyDescent="0.2">
      <c r="F11763" s="11"/>
    </row>
    <row r="11764" spans="6:6" hidden="1" x14ac:dyDescent="0.2">
      <c r="F11764" s="11"/>
    </row>
    <row r="11765" spans="6:6" hidden="1" x14ac:dyDescent="0.2">
      <c r="F11765" s="11"/>
    </row>
    <row r="11766" spans="6:6" hidden="1" x14ac:dyDescent="0.2">
      <c r="F11766" s="11"/>
    </row>
    <row r="11767" spans="6:6" hidden="1" x14ac:dyDescent="0.2">
      <c r="F11767" s="11"/>
    </row>
    <row r="11768" spans="6:6" hidden="1" x14ac:dyDescent="0.2">
      <c r="F11768" s="11"/>
    </row>
    <row r="11769" spans="6:6" hidden="1" x14ac:dyDescent="0.2">
      <c r="F11769" s="11"/>
    </row>
    <row r="11770" spans="6:6" hidden="1" x14ac:dyDescent="0.2">
      <c r="F11770" s="11"/>
    </row>
    <row r="11771" spans="6:6" hidden="1" x14ac:dyDescent="0.2">
      <c r="F11771" s="11"/>
    </row>
    <row r="11772" spans="6:6" hidden="1" x14ac:dyDescent="0.2">
      <c r="F11772" s="11"/>
    </row>
    <row r="11773" spans="6:6" hidden="1" x14ac:dyDescent="0.2">
      <c r="F11773" s="11"/>
    </row>
    <row r="11774" spans="6:6" hidden="1" x14ac:dyDescent="0.2">
      <c r="F11774" s="11"/>
    </row>
    <row r="11775" spans="6:6" hidden="1" x14ac:dyDescent="0.2">
      <c r="F11775" s="11"/>
    </row>
    <row r="11776" spans="6:6" hidden="1" x14ac:dyDescent="0.2">
      <c r="F11776" s="11"/>
    </row>
    <row r="11777" spans="6:6" hidden="1" x14ac:dyDescent="0.2">
      <c r="F11777" s="11"/>
    </row>
    <row r="11778" spans="6:6" hidden="1" x14ac:dyDescent="0.2">
      <c r="F11778" s="11"/>
    </row>
    <row r="11779" spans="6:6" hidden="1" x14ac:dyDescent="0.2">
      <c r="F11779" s="11"/>
    </row>
    <row r="11780" spans="6:6" hidden="1" x14ac:dyDescent="0.2">
      <c r="F11780" s="11"/>
    </row>
    <row r="11781" spans="6:6" hidden="1" x14ac:dyDescent="0.2">
      <c r="F11781" s="11"/>
    </row>
    <row r="11782" spans="6:6" hidden="1" x14ac:dyDescent="0.2">
      <c r="F11782" s="11"/>
    </row>
    <row r="11783" spans="6:6" hidden="1" x14ac:dyDescent="0.2">
      <c r="F11783" s="11"/>
    </row>
    <row r="11784" spans="6:6" hidden="1" x14ac:dyDescent="0.2">
      <c r="F11784" s="11"/>
    </row>
    <row r="11785" spans="6:6" hidden="1" x14ac:dyDescent="0.2">
      <c r="F11785" s="11"/>
    </row>
    <row r="11786" spans="6:6" hidden="1" x14ac:dyDescent="0.2">
      <c r="F11786" s="11"/>
    </row>
    <row r="11787" spans="6:6" hidden="1" x14ac:dyDescent="0.2">
      <c r="F11787" s="11"/>
    </row>
    <row r="11788" spans="6:6" hidden="1" x14ac:dyDescent="0.2">
      <c r="F11788" s="11"/>
    </row>
    <row r="11789" spans="6:6" hidden="1" x14ac:dyDescent="0.2">
      <c r="F11789" s="11"/>
    </row>
    <row r="11790" spans="6:6" hidden="1" x14ac:dyDescent="0.2">
      <c r="F11790" s="11"/>
    </row>
    <row r="11791" spans="6:6" hidden="1" x14ac:dyDescent="0.2">
      <c r="F11791" s="11"/>
    </row>
    <row r="11792" spans="6:6" hidden="1" x14ac:dyDescent="0.2">
      <c r="F11792" s="11"/>
    </row>
    <row r="11793" spans="6:6" hidden="1" x14ac:dyDescent="0.2">
      <c r="F11793" s="11"/>
    </row>
    <row r="11794" spans="6:6" hidden="1" x14ac:dyDescent="0.2">
      <c r="F11794" s="11"/>
    </row>
    <row r="11795" spans="6:6" hidden="1" x14ac:dyDescent="0.2">
      <c r="F11795" s="11"/>
    </row>
    <row r="11796" spans="6:6" hidden="1" x14ac:dyDescent="0.2">
      <c r="F11796" s="11"/>
    </row>
    <row r="11797" spans="6:6" hidden="1" x14ac:dyDescent="0.2">
      <c r="F11797" s="11"/>
    </row>
    <row r="11798" spans="6:6" hidden="1" x14ac:dyDescent="0.2">
      <c r="F11798" s="11"/>
    </row>
    <row r="11799" spans="6:6" hidden="1" x14ac:dyDescent="0.2">
      <c r="F11799" s="11"/>
    </row>
    <row r="11800" spans="6:6" hidden="1" x14ac:dyDescent="0.2">
      <c r="F11800" s="11"/>
    </row>
    <row r="11801" spans="6:6" hidden="1" x14ac:dyDescent="0.2">
      <c r="F11801" s="11"/>
    </row>
    <row r="11802" spans="6:6" hidden="1" x14ac:dyDescent="0.2">
      <c r="F11802" s="11"/>
    </row>
    <row r="11803" spans="6:6" hidden="1" x14ac:dyDescent="0.2">
      <c r="F11803" s="11"/>
    </row>
    <row r="11804" spans="6:6" hidden="1" x14ac:dyDescent="0.2">
      <c r="F11804" s="11"/>
    </row>
    <row r="11805" spans="6:6" hidden="1" x14ac:dyDescent="0.2">
      <c r="F11805" s="11"/>
    </row>
    <row r="11806" spans="6:6" hidden="1" x14ac:dyDescent="0.2">
      <c r="F11806" s="11"/>
    </row>
    <row r="11807" spans="6:6" hidden="1" x14ac:dyDescent="0.2">
      <c r="F11807" s="11"/>
    </row>
    <row r="11808" spans="6:6" hidden="1" x14ac:dyDescent="0.2">
      <c r="F11808" s="11"/>
    </row>
    <row r="11809" spans="6:6" hidden="1" x14ac:dyDescent="0.2">
      <c r="F11809" s="11"/>
    </row>
    <row r="11810" spans="6:6" hidden="1" x14ac:dyDescent="0.2">
      <c r="F11810" s="11"/>
    </row>
    <row r="11811" spans="6:6" hidden="1" x14ac:dyDescent="0.2">
      <c r="F11811" s="11"/>
    </row>
    <row r="11812" spans="6:6" hidden="1" x14ac:dyDescent="0.2">
      <c r="F11812" s="11"/>
    </row>
    <row r="11813" spans="6:6" hidden="1" x14ac:dyDescent="0.2">
      <c r="F11813" s="11"/>
    </row>
    <row r="11814" spans="6:6" hidden="1" x14ac:dyDescent="0.2">
      <c r="F11814" s="11"/>
    </row>
    <row r="11815" spans="6:6" hidden="1" x14ac:dyDescent="0.2">
      <c r="F11815" s="11"/>
    </row>
    <row r="11816" spans="6:6" hidden="1" x14ac:dyDescent="0.2">
      <c r="F11816" s="11"/>
    </row>
    <row r="11817" spans="6:6" hidden="1" x14ac:dyDescent="0.2">
      <c r="F11817" s="11"/>
    </row>
    <row r="11818" spans="6:6" hidden="1" x14ac:dyDescent="0.2">
      <c r="F11818" s="11"/>
    </row>
    <row r="11819" spans="6:6" hidden="1" x14ac:dyDescent="0.2">
      <c r="F11819" s="11"/>
    </row>
    <row r="11820" spans="6:6" hidden="1" x14ac:dyDescent="0.2">
      <c r="F11820" s="11"/>
    </row>
    <row r="11821" spans="6:6" hidden="1" x14ac:dyDescent="0.2">
      <c r="F11821" s="11"/>
    </row>
    <row r="11822" spans="6:6" hidden="1" x14ac:dyDescent="0.2">
      <c r="F11822" s="11"/>
    </row>
    <row r="11823" spans="6:6" hidden="1" x14ac:dyDescent="0.2">
      <c r="F11823" s="11"/>
    </row>
    <row r="11824" spans="6:6" hidden="1" x14ac:dyDescent="0.2">
      <c r="F11824" s="11"/>
    </row>
    <row r="11825" spans="6:6" hidden="1" x14ac:dyDescent="0.2">
      <c r="F11825" s="11"/>
    </row>
    <row r="11826" spans="6:6" hidden="1" x14ac:dyDescent="0.2">
      <c r="F11826" s="11"/>
    </row>
    <row r="11827" spans="6:6" hidden="1" x14ac:dyDescent="0.2">
      <c r="F11827" s="11"/>
    </row>
    <row r="11828" spans="6:6" hidden="1" x14ac:dyDescent="0.2">
      <c r="F11828" s="11"/>
    </row>
    <row r="11829" spans="6:6" hidden="1" x14ac:dyDescent="0.2">
      <c r="F11829" s="11"/>
    </row>
    <row r="11830" spans="6:6" hidden="1" x14ac:dyDescent="0.2">
      <c r="F11830" s="11"/>
    </row>
    <row r="11831" spans="6:6" hidden="1" x14ac:dyDescent="0.2">
      <c r="F11831" s="11"/>
    </row>
    <row r="11832" spans="6:6" hidden="1" x14ac:dyDescent="0.2">
      <c r="F11832" s="11"/>
    </row>
    <row r="11833" spans="6:6" hidden="1" x14ac:dyDescent="0.2">
      <c r="F11833" s="11"/>
    </row>
    <row r="11834" spans="6:6" hidden="1" x14ac:dyDescent="0.2">
      <c r="F11834" s="11"/>
    </row>
    <row r="11835" spans="6:6" hidden="1" x14ac:dyDescent="0.2">
      <c r="F11835" s="11"/>
    </row>
    <row r="11836" spans="6:6" hidden="1" x14ac:dyDescent="0.2">
      <c r="F11836" s="11"/>
    </row>
    <row r="11837" spans="6:6" hidden="1" x14ac:dyDescent="0.2">
      <c r="F11837" s="11"/>
    </row>
    <row r="11838" spans="6:6" hidden="1" x14ac:dyDescent="0.2">
      <c r="F11838" s="11"/>
    </row>
    <row r="11839" spans="6:6" hidden="1" x14ac:dyDescent="0.2">
      <c r="F11839" s="11"/>
    </row>
    <row r="11840" spans="6:6" hidden="1" x14ac:dyDescent="0.2">
      <c r="F11840" s="11"/>
    </row>
    <row r="11841" spans="6:6" hidden="1" x14ac:dyDescent="0.2">
      <c r="F11841" s="11"/>
    </row>
    <row r="11842" spans="6:6" hidden="1" x14ac:dyDescent="0.2">
      <c r="F11842" s="11"/>
    </row>
    <row r="11843" spans="6:6" hidden="1" x14ac:dyDescent="0.2">
      <c r="F11843" s="11"/>
    </row>
    <row r="11844" spans="6:6" hidden="1" x14ac:dyDescent="0.2">
      <c r="F11844" s="11"/>
    </row>
    <row r="11845" spans="6:6" hidden="1" x14ac:dyDescent="0.2">
      <c r="F11845" s="11"/>
    </row>
    <row r="11846" spans="6:6" hidden="1" x14ac:dyDescent="0.2">
      <c r="F11846" s="11"/>
    </row>
    <row r="11847" spans="6:6" hidden="1" x14ac:dyDescent="0.2">
      <c r="F11847" s="11"/>
    </row>
    <row r="11848" spans="6:6" hidden="1" x14ac:dyDescent="0.2">
      <c r="F11848" s="11"/>
    </row>
    <row r="11849" spans="6:6" hidden="1" x14ac:dyDescent="0.2">
      <c r="F11849" s="11"/>
    </row>
    <row r="11850" spans="6:6" hidden="1" x14ac:dyDescent="0.2">
      <c r="F11850" s="11"/>
    </row>
    <row r="11851" spans="6:6" hidden="1" x14ac:dyDescent="0.2">
      <c r="F11851" s="11"/>
    </row>
    <row r="11852" spans="6:6" hidden="1" x14ac:dyDescent="0.2">
      <c r="F11852" s="11"/>
    </row>
    <row r="11853" spans="6:6" hidden="1" x14ac:dyDescent="0.2">
      <c r="F11853" s="11"/>
    </row>
    <row r="11854" spans="6:6" hidden="1" x14ac:dyDescent="0.2">
      <c r="F11854" s="11"/>
    </row>
    <row r="11855" spans="6:6" hidden="1" x14ac:dyDescent="0.2">
      <c r="F11855" s="11"/>
    </row>
    <row r="11856" spans="6:6" hidden="1" x14ac:dyDescent="0.2">
      <c r="F11856" s="11"/>
    </row>
    <row r="11857" spans="6:6" hidden="1" x14ac:dyDescent="0.2">
      <c r="F11857" s="11"/>
    </row>
    <row r="11858" spans="6:6" hidden="1" x14ac:dyDescent="0.2">
      <c r="F11858" s="11"/>
    </row>
    <row r="11859" spans="6:6" hidden="1" x14ac:dyDescent="0.2">
      <c r="F11859" s="11"/>
    </row>
    <row r="11860" spans="6:6" hidden="1" x14ac:dyDescent="0.2">
      <c r="F11860" s="11"/>
    </row>
    <row r="11861" spans="6:6" hidden="1" x14ac:dyDescent="0.2">
      <c r="F11861" s="11"/>
    </row>
    <row r="11862" spans="6:6" hidden="1" x14ac:dyDescent="0.2">
      <c r="F11862" s="11"/>
    </row>
    <row r="11863" spans="6:6" hidden="1" x14ac:dyDescent="0.2">
      <c r="F11863" s="11"/>
    </row>
    <row r="11864" spans="6:6" hidden="1" x14ac:dyDescent="0.2">
      <c r="F11864" s="11"/>
    </row>
    <row r="11865" spans="6:6" hidden="1" x14ac:dyDescent="0.2">
      <c r="F11865" s="11"/>
    </row>
    <row r="11866" spans="6:6" hidden="1" x14ac:dyDescent="0.2">
      <c r="F11866" s="11"/>
    </row>
    <row r="11867" spans="6:6" hidden="1" x14ac:dyDescent="0.2">
      <c r="F11867" s="11"/>
    </row>
    <row r="11868" spans="6:6" hidden="1" x14ac:dyDescent="0.2">
      <c r="F11868" s="11"/>
    </row>
    <row r="11869" spans="6:6" hidden="1" x14ac:dyDescent="0.2">
      <c r="F11869" s="11"/>
    </row>
    <row r="11870" spans="6:6" hidden="1" x14ac:dyDescent="0.2">
      <c r="F11870" s="11"/>
    </row>
    <row r="11871" spans="6:6" hidden="1" x14ac:dyDescent="0.2">
      <c r="F11871" s="11"/>
    </row>
    <row r="11872" spans="6:6" hidden="1" x14ac:dyDescent="0.2">
      <c r="F11872" s="11"/>
    </row>
    <row r="11873" spans="6:6" hidden="1" x14ac:dyDescent="0.2">
      <c r="F11873" s="11"/>
    </row>
    <row r="11874" spans="6:6" hidden="1" x14ac:dyDescent="0.2">
      <c r="F11874" s="11"/>
    </row>
    <row r="11875" spans="6:6" hidden="1" x14ac:dyDescent="0.2">
      <c r="F11875" s="11"/>
    </row>
    <row r="11876" spans="6:6" hidden="1" x14ac:dyDescent="0.2">
      <c r="F11876" s="11"/>
    </row>
    <row r="11877" spans="6:6" hidden="1" x14ac:dyDescent="0.2">
      <c r="F11877" s="11"/>
    </row>
    <row r="11878" spans="6:6" hidden="1" x14ac:dyDescent="0.2">
      <c r="F11878" s="11"/>
    </row>
    <row r="11879" spans="6:6" hidden="1" x14ac:dyDescent="0.2">
      <c r="F11879" s="11"/>
    </row>
    <row r="11880" spans="6:6" hidden="1" x14ac:dyDescent="0.2">
      <c r="F11880" s="11"/>
    </row>
    <row r="11881" spans="6:6" hidden="1" x14ac:dyDescent="0.2">
      <c r="F11881" s="11"/>
    </row>
    <row r="11882" spans="6:6" hidden="1" x14ac:dyDescent="0.2">
      <c r="F11882" s="11"/>
    </row>
    <row r="11883" spans="6:6" hidden="1" x14ac:dyDescent="0.2">
      <c r="F11883" s="11"/>
    </row>
    <row r="11884" spans="6:6" hidden="1" x14ac:dyDescent="0.2">
      <c r="F11884" s="11"/>
    </row>
    <row r="11885" spans="6:6" hidden="1" x14ac:dyDescent="0.2">
      <c r="F11885" s="11"/>
    </row>
    <row r="11886" spans="6:6" hidden="1" x14ac:dyDescent="0.2">
      <c r="F11886" s="11"/>
    </row>
    <row r="11887" spans="6:6" hidden="1" x14ac:dyDescent="0.2">
      <c r="F11887" s="11"/>
    </row>
    <row r="11888" spans="6:6" hidden="1" x14ac:dyDescent="0.2">
      <c r="F11888" s="11"/>
    </row>
    <row r="11889" spans="6:6" hidden="1" x14ac:dyDescent="0.2">
      <c r="F11889" s="11"/>
    </row>
    <row r="11890" spans="6:6" hidden="1" x14ac:dyDescent="0.2">
      <c r="F11890" s="11"/>
    </row>
    <row r="11891" spans="6:6" hidden="1" x14ac:dyDescent="0.2">
      <c r="F11891" s="11"/>
    </row>
    <row r="11892" spans="6:6" hidden="1" x14ac:dyDescent="0.2">
      <c r="F11892" s="11"/>
    </row>
    <row r="11893" spans="6:6" hidden="1" x14ac:dyDescent="0.2">
      <c r="F11893" s="11"/>
    </row>
    <row r="11894" spans="6:6" hidden="1" x14ac:dyDescent="0.2">
      <c r="F11894" s="11"/>
    </row>
    <row r="11895" spans="6:6" hidden="1" x14ac:dyDescent="0.2">
      <c r="F11895" s="11"/>
    </row>
    <row r="11896" spans="6:6" hidden="1" x14ac:dyDescent="0.2">
      <c r="F11896" s="11"/>
    </row>
    <row r="11897" spans="6:6" hidden="1" x14ac:dyDescent="0.2">
      <c r="F11897" s="11"/>
    </row>
    <row r="11898" spans="6:6" hidden="1" x14ac:dyDescent="0.2">
      <c r="F11898" s="11"/>
    </row>
    <row r="11899" spans="6:6" hidden="1" x14ac:dyDescent="0.2">
      <c r="F11899" s="11"/>
    </row>
    <row r="11900" spans="6:6" hidden="1" x14ac:dyDescent="0.2">
      <c r="F11900" s="11"/>
    </row>
    <row r="11901" spans="6:6" hidden="1" x14ac:dyDescent="0.2">
      <c r="F11901" s="11"/>
    </row>
    <row r="11902" spans="6:6" hidden="1" x14ac:dyDescent="0.2">
      <c r="F11902" s="11"/>
    </row>
    <row r="11903" spans="6:6" hidden="1" x14ac:dyDescent="0.2">
      <c r="F11903" s="11"/>
    </row>
    <row r="11904" spans="6:6" hidden="1" x14ac:dyDescent="0.2">
      <c r="F11904" s="11"/>
    </row>
    <row r="11905" spans="6:6" hidden="1" x14ac:dyDescent="0.2">
      <c r="F11905" s="11"/>
    </row>
    <row r="11906" spans="6:6" hidden="1" x14ac:dyDescent="0.2">
      <c r="F11906" s="11"/>
    </row>
    <row r="11907" spans="6:6" hidden="1" x14ac:dyDescent="0.2">
      <c r="F11907" s="11"/>
    </row>
    <row r="11908" spans="6:6" hidden="1" x14ac:dyDescent="0.2">
      <c r="F11908" s="11"/>
    </row>
    <row r="11909" spans="6:6" hidden="1" x14ac:dyDescent="0.2">
      <c r="F11909" s="11"/>
    </row>
    <row r="11910" spans="6:6" hidden="1" x14ac:dyDescent="0.2">
      <c r="F11910" s="11"/>
    </row>
    <row r="11911" spans="6:6" hidden="1" x14ac:dyDescent="0.2">
      <c r="F11911" s="11"/>
    </row>
    <row r="11912" spans="6:6" hidden="1" x14ac:dyDescent="0.2">
      <c r="F11912" s="11"/>
    </row>
    <row r="11913" spans="6:6" hidden="1" x14ac:dyDescent="0.2">
      <c r="F11913" s="11"/>
    </row>
    <row r="11914" spans="6:6" hidden="1" x14ac:dyDescent="0.2">
      <c r="F11914" s="11"/>
    </row>
    <row r="11915" spans="6:6" hidden="1" x14ac:dyDescent="0.2">
      <c r="F11915" s="11"/>
    </row>
    <row r="11916" spans="6:6" hidden="1" x14ac:dyDescent="0.2">
      <c r="F11916" s="11"/>
    </row>
    <row r="11917" spans="6:6" hidden="1" x14ac:dyDescent="0.2">
      <c r="F11917" s="11"/>
    </row>
    <row r="11918" spans="6:6" hidden="1" x14ac:dyDescent="0.2">
      <c r="F11918" s="11"/>
    </row>
    <row r="11919" spans="6:6" hidden="1" x14ac:dyDescent="0.2">
      <c r="F11919" s="11"/>
    </row>
    <row r="11920" spans="6:6" hidden="1" x14ac:dyDescent="0.2">
      <c r="F11920" s="11"/>
    </row>
    <row r="11921" spans="6:6" hidden="1" x14ac:dyDescent="0.2">
      <c r="F11921" s="11"/>
    </row>
    <row r="11922" spans="6:6" hidden="1" x14ac:dyDescent="0.2">
      <c r="F11922" s="11"/>
    </row>
    <row r="11923" spans="6:6" hidden="1" x14ac:dyDescent="0.2">
      <c r="F11923" s="11"/>
    </row>
    <row r="11924" spans="6:6" hidden="1" x14ac:dyDescent="0.2">
      <c r="F11924" s="11"/>
    </row>
    <row r="11925" spans="6:6" hidden="1" x14ac:dyDescent="0.2">
      <c r="F11925" s="11"/>
    </row>
    <row r="11926" spans="6:6" hidden="1" x14ac:dyDescent="0.2">
      <c r="F11926" s="11"/>
    </row>
    <row r="11927" spans="6:6" hidden="1" x14ac:dyDescent="0.2">
      <c r="F11927" s="11"/>
    </row>
    <row r="11928" spans="6:6" hidden="1" x14ac:dyDescent="0.2">
      <c r="F11928" s="11"/>
    </row>
    <row r="11929" spans="6:6" hidden="1" x14ac:dyDescent="0.2">
      <c r="F11929" s="11"/>
    </row>
    <row r="11930" spans="6:6" hidden="1" x14ac:dyDescent="0.2">
      <c r="F11930" s="11"/>
    </row>
    <row r="11931" spans="6:6" hidden="1" x14ac:dyDescent="0.2">
      <c r="F11931" s="11"/>
    </row>
    <row r="11932" spans="6:6" hidden="1" x14ac:dyDescent="0.2">
      <c r="F11932" s="11"/>
    </row>
    <row r="11933" spans="6:6" hidden="1" x14ac:dyDescent="0.2">
      <c r="F11933" s="11"/>
    </row>
    <row r="11934" spans="6:6" hidden="1" x14ac:dyDescent="0.2">
      <c r="F11934" s="11"/>
    </row>
    <row r="11935" spans="6:6" hidden="1" x14ac:dyDescent="0.2">
      <c r="F11935" s="11"/>
    </row>
    <row r="11936" spans="6:6" hidden="1" x14ac:dyDescent="0.2">
      <c r="F11936" s="11"/>
    </row>
    <row r="11937" spans="6:6" hidden="1" x14ac:dyDescent="0.2">
      <c r="F11937" s="11"/>
    </row>
    <row r="11938" spans="6:6" hidden="1" x14ac:dyDescent="0.2">
      <c r="F11938" s="11"/>
    </row>
    <row r="11939" spans="6:6" hidden="1" x14ac:dyDescent="0.2">
      <c r="F11939" s="11"/>
    </row>
    <row r="11940" spans="6:6" hidden="1" x14ac:dyDescent="0.2">
      <c r="F11940" s="11"/>
    </row>
    <row r="11941" spans="6:6" hidden="1" x14ac:dyDescent="0.2">
      <c r="F11941" s="11"/>
    </row>
    <row r="11942" spans="6:6" hidden="1" x14ac:dyDescent="0.2">
      <c r="F11942" s="11"/>
    </row>
    <row r="11943" spans="6:6" hidden="1" x14ac:dyDescent="0.2">
      <c r="F11943" s="11"/>
    </row>
    <row r="11944" spans="6:6" hidden="1" x14ac:dyDescent="0.2">
      <c r="F11944" s="11"/>
    </row>
    <row r="11945" spans="6:6" hidden="1" x14ac:dyDescent="0.2">
      <c r="F11945" s="11"/>
    </row>
    <row r="11946" spans="6:6" hidden="1" x14ac:dyDescent="0.2">
      <c r="F11946" s="11"/>
    </row>
    <row r="11947" spans="6:6" hidden="1" x14ac:dyDescent="0.2">
      <c r="F11947" s="11"/>
    </row>
    <row r="11948" spans="6:6" hidden="1" x14ac:dyDescent="0.2">
      <c r="F11948" s="11"/>
    </row>
    <row r="11949" spans="6:6" hidden="1" x14ac:dyDescent="0.2">
      <c r="F11949" s="11"/>
    </row>
    <row r="11950" spans="6:6" hidden="1" x14ac:dyDescent="0.2">
      <c r="F11950" s="11"/>
    </row>
    <row r="11951" spans="6:6" hidden="1" x14ac:dyDescent="0.2">
      <c r="F11951" s="11"/>
    </row>
    <row r="11952" spans="6:6" hidden="1" x14ac:dyDescent="0.2">
      <c r="F11952" s="11"/>
    </row>
    <row r="11953" spans="6:6" hidden="1" x14ac:dyDescent="0.2">
      <c r="F11953" s="11"/>
    </row>
    <row r="11954" spans="6:6" hidden="1" x14ac:dyDescent="0.2">
      <c r="F11954" s="11"/>
    </row>
    <row r="11955" spans="6:6" hidden="1" x14ac:dyDescent="0.2">
      <c r="F11955" s="11"/>
    </row>
    <row r="11956" spans="6:6" hidden="1" x14ac:dyDescent="0.2">
      <c r="F11956" s="11"/>
    </row>
    <row r="11957" spans="6:6" hidden="1" x14ac:dyDescent="0.2">
      <c r="F11957" s="11"/>
    </row>
    <row r="11958" spans="6:6" hidden="1" x14ac:dyDescent="0.2">
      <c r="F11958" s="11"/>
    </row>
    <row r="11959" spans="6:6" hidden="1" x14ac:dyDescent="0.2">
      <c r="F11959" s="11"/>
    </row>
    <row r="11960" spans="6:6" hidden="1" x14ac:dyDescent="0.2">
      <c r="F11960" s="11"/>
    </row>
    <row r="11961" spans="6:6" hidden="1" x14ac:dyDescent="0.2">
      <c r="F11961" s="11"/>
    </row>
    <row r="11962" spans="6:6" hidden="1" x14ac:dyDescent="0.2">
      <c r="F11962" s="11"/>
    </row>
    <row r="11963" spans="6:6" hidden="1" x14ac:dyDescent="0.2">
      <c r="F11963" s="11"/>
    </row>
    <row r="11964" spans="6:6" hidden="1" x14ac:dyDescent="0.2">
      <c r="F11964" s="11"/>
    </row>
    <row r="11965" spans="6:6" hidden="1" x14ac:dyDescent="0.2">
      <c r="F11965" s="11"/>
    </row>
    <row r="11966" spans="6:6" hidden="1" x14ac:dyDescent="0.2">
      <c r="F11966" s="11"/>
    </row>
    <row r="11967" spans="6:6" hidden="1" x14ac:dyDescent="0.2">
      <c r="F11967" s="11"/>
    </row>
    <row r="11968" spans="6:6" hidden="1" x14ac:dyDescent="0.2">
      <c r="F11968" s="11"/>
    </row>
    <row r="11969" spans="6:6" hidden="1" x14ac:dyDescent="0.2">
      <c r="F11969" s="11"/>
    </row>
    <row r="11970" spans="6:6" hidden="1" x14ac:dyDescent="0.2">
      <c r="F11970" s="11"/>
    </row>
    <row r="11971" spans="6:6" hidden="1" x14ac:dyDescent="0.2">
      <c r="F11971" s="11"/>
    </row>
    <row r="11972" spans="6:6" hidden="1" x14ac:dyDescent="0.2">
      <c r="F11972" s="11"/>
    </row>
    <row r="11973" spans="6:6" hidden="1" x14ac:dyDescent="0.2">
      <c r="F11973" s="11"/>
    </row>
    <row r="11974" spans="6:6" hidden="1" x14ac:dyDescent="0.2">
      <c r="F11974" s="11"/>
    </row>
    <row r="11975" spans="6:6" hidden="1" x14ac:dyDescent="0.2">
      <c r="F11975" s="11"/>
    </row>
    <row r="11976" spans="6:6" hidden="1" x14ac:dyDescent="0.2">
      <c r="F11976" s="11"/>
    </row>
    <row r="11977" spans="6:6" hidden="1" x14ac:dyDescent="0.2">
      <c r="F11977" s="11"/>
    </row>
    <row r="11978" spans="6:6" hidden="1" x14ac:dyDescent="0.2">
      <c r="F11978" s="11"/>
    </row>
    <row r="11979" spans="6:6" hidden="1" x14ac:dyDescent="0.2">
      <c r="F11979" s="11"/>
    </row>
    <row r="11980" spans="6:6" hidden="1" x14ac:dyDescent="0.2">
      <c r="F11980" s="11"/>
    </row>
    <row r="11981" spans="6:6" hidden="1" x14ac:dyDescent="0.2">
      <c r="F11981" s="11"/>
    </row>
    <row r="11982" spans="6:6" hidden="1" x14ac:dyDescent="0.2">
      <c r="F11982" s="11"/>
    </row>
    <row r="11983" spans="6:6" hidden="1" x14ac:dyDescent="0.2">
      <c r="F11983" s="11"/>
    </row>
    <row r="11984" spans="6:6" hidden="1" x14ac:dyDescent="0.2">
      <c r="F11984" s="11"/>
    </row>
    <row r="11985" spans="6:6" hidden="1" x14ac:dyDescent="0.2">
      <c r="F11985" s="11"/>
    </row>
    <row r="11986" spans="6:6" hidden="1" x14ac:dyDescent="0.2">
      <c r="F11986" s="11"/>
    </row>
    <row r="11987" spans="6:6" hidden="1" x14ac:dyDescent="0.2">
      <c r="F11987" s="11"/>
    </row>
    <row r="11988" spans="6:6" hidden="1" x14ac:dyDescent="0.2">
      <c r="F11988" s="11"/>
    </row>
    <row r="11989" spans="6:6" hidden="1" x14ac:dyDescent="0.2">
      <c r="F11989" s="11"/>
    </row>
    <row r="11990" spans="6:6" hidden="1" x14ac:dyDescent="0.2">
      <c r="F11990" s="11"/>
    </row>
    <row r="11991" spans="6:6" hidden="1" x14ac:dyDescent="0.2">
      <c r="F11991" s="11"/>
    </row>
    <row r="11992" spans="6:6" hidden="1" x14ac:dyDescent="0.2">
      <c r="F11992" s="11"/>
    </row>
    <row r="11993" spans="6:6" hidden="1" x14ac:dyDescent="0.2">
      <c r="F11993" s="11"/>
    </row>
    <row r="11994" spans="6:6" hidden="1" x14ac:dyDescent="0.2">
      <c r="F11994" s="11"/>
    </row>
    <row r="11995" spans="6:6" hidden="1" x14ac:dyDescent="0.2">
      <c r="F11995" s="11"/>
    </row>
    <row r="11996" spans="6:6" hidden="1" x14ac:dyDescent="0.2">
      <c r="F11996" s="11"/>
    </row>
    <row r="11997" spans="6:6" hidden="1" x14ac:dyDescent="0.2">
      <c r="F11997" s="11"/>
    </row>
    <row r="11998" spans="6:6" hidden="1" x14ac:dyDescent="0.2">
      <c r="F11998" s="11"/>
    </row>
    <row r="11999" spans="6:6" hidden="1" x14ac:dyDescent="0.2">
      <c r="F11999" s="11"/>
    </row>
    <row r="12000" spans="6:6" hidden="1" x14ac:dyDescent="0.2">
      <c r="F12000" s="11"/>
    </row>
    <row r="12001" spans="6:6" hidden="1" x14ac:dyDescent="0.2">
      <c r="F12001" s="11"/>
    </row>
    <row r="12002" spans="6:6" hidden="1" x14ac:dyDescent="0.2">
      <c r="F12002" s="11"/>
    </row>
    <row r="12003" spans="6:6" hidden="1" x14ac:dyDescent="0.2">
      <c r="F12003" s="11"/>
    </row>
    <row r="12004" spans="6:6" hidden="1" x14ac:dyDescent="0.2">
      <c r="F12004" s="11"/>
    </row>
    <row r="12005" spans="6:6" hidden="1" x14ac:dyDescent="0.2">
      <c r="F12005" s="11"/>
    </row>
    <row r="12006" spans="6:6" hidden="1" x14ac:dyDescent="0.2">
      <c r="F12006" s="11"/>
    </row>
    <row r="12007" spans="6:6" hidden="1" x14ac:dyDescent="0.2">
      <c r="F12007" s="11"/>
    </row>
    <row r="12008" spans="6:6" hidden="1" x14ac:dyDescent="0.2">
      <c r="F12008" s="11"/>
    </row>
    <row r="12009" spans="6:6" hidden="1" x14ac:dyDescent="0.2">
      <c r="F12009" s="11"/>
    </row>
    <row r="12010" spans="6:6" hidden="1" x14ac:dyDescent="0.2">
      <c r="F12010" s="11"/>
    </row>
    <row r="12011" spans="6:6" hidden="1" x14ac:dyDescent="0.2">
      <c r="F12011" s="11"/>
    </row>
    <row r="12012" spans="6:6" hidden="1" x14ac:dyDescent="0.2">
      <c r="F12012" s="11"/>
    </row>
    <row r="12013" spans="6:6" hidden="1" x14ac:dyDescent="0.2">
      <c r="F12013" s="11"/>
    </row>
    <row r="12014" spans="6:6" hidden="1" x14ac:dyDescent="0.2">
      <c r="F12014" s="11"/>
    </row>
    <row r="12015" spans="6:6" hidden="1" x14ac:dyDescent="0.2">
      <c r="F12015" s="11"/>
    </row>
    <row r="12016" spans="6:6" hidden="1" x14ac:dyDescent="0.2">
      <c r="F12016" s="11"/>
    </row>
    <row r="12017" spans="6:6" hidden="1" x14ac:dyDescent="0.2">
      <c r="F12017" s="11"/>
    </row>
    <row r="12018" spans="6:6" hidden="1" x14ac:dyDescent="0.2">
      <c r="F12018" s="11"/>
    </row>
    <row r="12019" spans="6:6" hidden="1" x14ac:dyDescent="0.2">
      <c r="F12019" s="11"/>
    </row>
    <row r="12020" spans="6:6" hidden="1" x14ac:dyDescent="0.2">
      <c r="F12020" s="11"/>
    </row>
    <row r="12021" spans="6:6" hidden="1" x14ac:dyDescent="0.2">
      <c r="F12021" s="11"/>
    </row>
    <row r="12022" spans="6:6" hidden="1" x14ac:dyDescent="0.2">
      <c r="F12022" s="11"/>
    </row>
    <row r="12023" spans="6:6" hidden="1" x14ac:dyDescent="0.2">
      <c r="F12023" s="11"/>
    </row>
    <row r="12024" spans="6:6" hidden="1" x14ac:dyDescent="0.2">
      <c r="F12024" s="11"/>
    </row>
    <row r="12025" spans="6:6" hidden="1" x14ac:dyDescent="0.2">
      <c r="F12025" s="11"/>
    </row>
    <row r="12026" spans="6:6" hidden="1" x14ac:dyDescent="0.2">
      <c r="F12026" s="11"/>
    </row>
    <row r="12027" spans="6:6" hidden="1" x14ac:dyDescent="0.2">
      <c r="F12027" s="11"/>
    </row>
    <row r="12028" spans="6:6" hidden="1" x14ac:dyDescent="0.2">
      <c r="F12028" s="11"/>
    </row>
    <row r="12029" spans="6:6" hidden="1" x14ac:dyDescent="0.2">
      <c r="F12029" s="11"/>
    </row>
    <row r="12030" spans="6:6" hidden="1" x14ac:dyDescent="0.2">
      <c r="F12030" s="11"/>
    </row>
    <row r="12031" spans="6:6" hidden="1" x14ac:dyDescent="0.2">
      <c r="F12031" s="11"/>
    </row>
    <row r="12032" spans="6:6" hidden="1" x14ac:dyDescent="0.2">
      <c r="F12032" s="11"/>
    </row>
    <row r="12033" spans="6:6" hidden="1" x14ac:dyDescent="0.2">
      <c r="F12033" s="11"/>
    </row>
    <row r="12034" spans="6:6" hidden="1" x14ac:dyDescent="0.2">
      <c r="F12034" s="11"/>
    </row>
    <row r="12035" spans="6:6" hidden="1" x14ac:dyDescent="0.2">
      <c r="F12035" s="11"/>
    </row>
    <row r="12036" spans="6:6" hidden="1" x14ac:dyDescent="0.2">
      <c r="F12036" s="11"/>
    </row>
    <row r="12037" spans="6:6" hidden="1" x14ac:dyDescent="0.2">
      <c r="F12037" s="11"/>
    </row>
    <row r="12038" spans="6:6" hidden="1" x14ac:dyDescent="0.2">
      <c r="F12038" s="11"/>
    </row>
    <row r="12039" spans="6:6" hidden="1" x14ac:dyDescent="0.2">
      <c r="F12039" s="11"/>
    </row>
    <row r="12040" spans="6:6" hidden="1" x14ac:dyDescent="0.2">
      <c r="F12040" s="11"/>
    </row>
    <row r="12041" spans="6:6" hidden="1" x14ac:dyDescent="0.2">
      <c r="F12041" s="11"/>
    </row>
    <row r="12042" spans="6:6" hidden="1" x14ac:dyDescent="0.2">
      <c r="F12042" s="11"/>
    </row>
    <row r="12043" spans="6:6" hidden="1" x14ac:dyDescent="0.2">
      <c r="F12043" s="11"/>
    </row>
    <row r="12044" spans="6:6" hidden="1" x14ac:dyDescent="0.2">
      <c r="F12044" s="11"/>
    </row>
    <row r="12045" spans="6:6" hidden="1" x14ac:dyDescent="0.2">
      <c r="F12045" s="11"/>
    </row>
    <row r="12046" spans="6:6" hidden="1" x14ac:dyDescent="0.2">
      <c r="F12046" s="11"/>
    </row>
    <row r="12047" spans="6:6" hidden="1" x14ac:dyDescent="0.2">
      <c r="F12047" s="11"/>
    </row>
    <row r="12048" spans="6:6" hidden="1" x14ac:dyDescent="0.2">
      <c r="F12048" s="11"/>
    </row>
    <row r="12049" spans="6:6" hidden="1" x14ac:dyDescent="0.2">
      <c r="F12049" s="11"/>
    </row>
    <row r="12050" spans="6:6" hidden="1" x14ac:dyDescent="0.2">
      <c r="F12050" s="11"/>
    </row>
    <row r="12051" spans="6:6" hidden="1" x14ac:dyDescent="0.2">
      <c r="F12051" s="11"/>
    </row>
    <row r="12052" spans="6:6" hidden="1" x14ac:dyDescent="0.2">
      <c r="F12052" s="11"/>
    </row>
    <row r="12053" spans="6:6" hidden="1" x14ac:dyDescent="0.2">
      <c r="F12053" s="11"/>
    </row>
    <row r="12054" spans="6:6" hidden="1" x14ac:dyDescent="0.2">
      <c r="F12054" s="11"/>
    </row>
    <row r="12055" spans="6:6" hidden="1" x14ac:dyDescent="0.2">
      <c r="F12055" s="11"/>
    </row>
    <row r="12056" spans="6:6" hidden="1" x14ac:dyDescent="0.2">
      <c r="F12056" s="11"/>
    </row>
    <row r="12057" spans="6:6" hidden="1" x14ac:dyDescent="0.2">
      <c r="F12057" s="11"/>
    </row>
    <row r="12058" spans="6:6" hidden="1" x14ac:dyDescent="0.2">
      <c r="F12058" s="11"/>
    </row>
    <row r="12059" spans="6:6" hidden="1" x14ac:dyDescent="0.2">
      <c r="F12059" s="11"/>
    </row>
    <row r="12060" spans="6:6" hidden="1" x14ac:dyDescent="0.2">
      <c r="F12060" s="11"/>
    </row>
    <row r="12061" spans="6:6" hidden="1" x14ac:dyDescent="0.2">
      <c r="F12061" s="11"/>
    </row>
    <row r="12062" spans="6:6" hidden="1" x14ac:dyDescent="0.2">
      <c r="F12062" s="11"/>
    </row>
    <row r="12063" spans="6:6" hidden="1" x14ac:dyDescent="0.2">
      <c r="F12063" s="11"/>
    </row>
    <row r="12064" spans="6:6" hidden="1" x14ac:dyDescent="0.2">
      <c r="F12064" s="11"/>
    </row>
    <row r="12065" spans="6:6" hidden="1" x14ac:dyDescent="0.2">
      <c r="F12065" s="11"/>
    </row>
    <row r="12066" spans="6:6" hidden="1" x14ac:dyDescent="0.2">
      <c r="F12066" s="11"/>
    </row>
    <row r="12067" spans="6:6" hidden="1" x14ac:dyDescent="0.2">
      <c r="F12067" s="11"/>
    </row>
    <row r="12068" spans="6:6" hidden="1" x14ac:dyDescent="0.2">
      <c r="F12068" s="11"/>
    </row>
    <row r="12069" spans="6:6" hidden="1" x14ac:dyDescent="0.2">
      <c r="F12069" s="11"/>
    </row>
    <row r="12070" spans="6:6" hidden="1" x14ac:dyDescent="0.2">
      <c r="F12070" s="11"/>
    </row>
    <row r="12071" spans="6:6" hidden="1" x14ac:dyDescent="0.2">
      <c r="F12071" s="11"/>
    </row>
    <row r="12072" spans="6:6" hidden="1" x14ac:dyDescent="0.2">
      <c r="F12072" s="11"/>
    </row>
    <row r="12073" spans="6:6" hidden="1" x14ac:dyDescent="0.2">
      <c r="F12073" s="11"/>
    </row>
    <row r="12074" spans="6:6" hidden="1" x14ac:dyDescent="0.2">
      <c r="F12074" s="11"/>
    </row>
    <row r="12075" spans="6:6" hidden="1" x14ac:dyDescent="0.2">
      <c r="F12075" s="11"/>
    </row>
    <row r="12076" spans="6:6" hidden="1" x14ac:dyDescent="0.2">
      <c r="F12076" s="11"/>
    </row>
    <row r="12077" spans="6:6" hidden="1" x14ac:dyDescent="0.2">
      <c r="F12077" s="11"/>
    </row>
    <row r="12078" spans="6:6" hidden="1" x14ac:dyDescent="0.2">
      <c r="F12078" s="11"/>
    </row>
    <row r="12079" spans="6:6" hidden="1" x14ac:dyDescent="0.2">
      <c r="F12079" s="11"/>
    </row>
    <row r="12080" spans="6:6" hidden="1" x14ac:dyDescent="0.2">
      <c r="F12080" s="11"/>
    </row>
    <row r="12081" spans="6:6" hidden="1" x14ac:dyDescent="0.2">
      <c r="F12081" s="11"/>
    </row>
    <row r="12082" spans="6:6" hidden="1" x14ac:dyDescent="0.2">
      <c r="F12082" s="11"/>
    </row>
    <row r="12083" spans="6:6" hidden="1" x14ac:dyDescent="0.2">
      <c r="F12083" s="11"/>
    </row>
    <row r="12084" spans="6:6" hidden="1" x14ac:dyDescent="0.2">
      <c r="F12084" s="11"/>
    </row>
    <row r="12085" spans="6:6" hidden="1" x14ac:dyDescent="0.2">
      <c r="F12085" s="11"/>
    </row>
    <row r="12086" spans="6:6" hidden="1" x14ac:dyDescent="0.2">
      <c r="F12086" s="11"/>
    </row>
    <row r="12087" spans="6:6" hidden="1" x14ac:dyDescent="0.2">
      <c r="F12087" s="11"/>
    </row>
    <row r="12088" spans="6:6" hidden="1" x14ac:dyDescent="0.2">
      <c r="F12088" s="11"/>
    </row>
    <row r="12089" spans="6:6" hidden="1" x14ac:dyDescent="0.2">
      <c r="F12089" s="11"/>
    </row>
    <row r="12090" spans="6:6" hidden="1" x14ac:dyDescent="0.2">
      <c r="F12090" s="11"/>
    </row>
    <row r="12091" spans="6:6" hidden="1" x14ac:dyDescent="0.2">
      <c r="F12091" s="11"/>
    </row>
    <row r="12092" spans="6:6" hidden="1" x14ac:dyDescent="0.2">
      <c r="F12092" s="11"/>
    </row>
    <row r="12093" spans="6:6" hidden="1" x14ac:dyDescent="0.2">
      <c r="F12093" s="11"/>
    </row>
    <row r="12094" spans="6:6" hidden="1" x14ac:dyDescent="0.2">
      <c r="F12094" s="11"/>
    </row>
    <row r="12095" spans="6:6" hidden="1" x14ac:dyDescent="0.2">
      <c r="F12095" s="11"/>
    </row>
    <row r="12096" spans="6:6" hidden="1" x14ac:dyDescent="0.2">
      <c r="F12096" s="11"/>
    </row>
    <row r="12097" spans="6:6" hidden="1" x14ac:dyDescent="0.2">
      <c r="F12097" s="11"/>
    </row>
    <row r="12098" spans="6:6" hidden="1" x14ac:dyDescent="0.2">
      <c r="F12098" s="11"/>
    </row>
    <row r="12099" spans="6:6" hidden="1" x14ac:dyDescent="0.2">
      <c r="F12099" s="11"/>
    </row>
    <row r="12100" spans="6:6" hidden="1" x14ac:dyDescent="0.2">
      <c r="F12100" s="11"/>
    </row>
    <row r="12101" spans="6:6" hidden="1" x14ac:dyDescent="0.2">
      <c r="F12101" s="11"/>
    </row>
    <row r="12102" spans="6:6" hidden="1" x14ac:dyDescent="0.2">
      <c r="F12102" s="11"/>
    </row>
    <row r="12103" spans="6:6" hidden="1" x14ac:dyDescent="0.2">
      <c r="F12103" s="11"/>
    </row>
    <row r="12104" spans="6:6" hidden="1" x14ac:dyDescent="0.2">
      <c r="F12104" s="11"/>
    </row>
    <row r="12105" spans="6:6" hidden="1" x14ac:dyDescent="0.2">
      <c r="F12105" s="11"/>
    </row>
    <row r="12106" spans="6:6" hidden="1" x14ac:dyDescent="0.2">
      <c r="F12106" s="11"/>
    </row>
    <row r="12107" spans="6:6" hidden="1" x14ac:dyDescent="0.2">
      <c r="F12107" s="11"/>
    </row>
    <row r="12108" spans="6:6" hidden="1" x14ac:dyDescent="0.2">
      <c r="F12108" s="11"/>
    </row>
    <row r="12109" spans="6:6" hidden="1" x14ac:dyDescent="0.2">
      <c r="F12109" s="11"/>
    </row>
    <row r="12110" spans="6:6" hidden="1" x14ac:dyDescent="0.2">
      <c r="F12110" s="11"/>
    </row>
    <row r="12111" spans="6:6" hidden="1" x14ac:dyDescent="0.2">
      <c r="F12111" s="11"/>
    </row>
    <row r="12112" spans="6:6" hidden="1" x14ac:dyDescent="0.2">
      <c r="F12112" s="11"/>
    </row>
    <row r="12113" spans="6:6" hidden="1" x14ac:dyDescent="0.2">
      <c r="F12113" s="11"/>
    </row>
    <row r="12114" spans="6:6" hidden="1" x14ac:dyDescent="0.2">
      <c r="F12114" s="11"/>
    </row>
    <row r="12115" spans="6:6" hidden="1" x14ac:dyDescent="0.2">
      <c r="F12115" s="11"/>
    </row>
    <row r="12116" spans="6:6" hidden="1" x14ac:dyDescent="0.2">
      <c r="F12116" s="11"/>
    </row>
    <row r="12117" spans="6:6" hidden="1" x14ac:dyDescent="0.2">
      <c r="F12117" s="11"/>
    </row>
    <row r="12118" spans="6:6" hidden="1" x14ac:dyDescent="0.2">
      <c r="F12118" s="11"/>
    </row>
    <row r="12119" spans="6:6" hidden="1" x14ac:dyDescent="0.2">
      <c r="F12119" s="11"/>
    </row>
    <row r="12120" spans="6:6" hidden="1" x14ac:dyDescent="0.2">
      <c r="F12120" s="11"/>
    </row>
    <row r="12121" spans="6:6" hidden="1" x14ac:dyDescent="0.2">
      <c r="F12121" s="11"/>
    </row>
    <row r="12122" spans="6:6" hidden="1" x14ac:dyDescent="0.2">
      <c r="F12122" s="11"/>
    </row>
    <row r="12123" spans="6:6" hidden="1" x14ac:dyDescent="0.2">
      <c r="F12123" s="11"/>
    </row>
    <row r="12124" spans="6:6" hidden="1" x14ac:dyDescent="0.2">
      <c r="F12124" s="11"/>
    </row>
    <row r="12125" spans="6:6" hidden="1" x14ac:dyDescent="0.2">
      <c r="F12125" s="11"/>
    </row>
    <row r="12126" spans="6:6" hidden="1" x14ac:dyDescent="0.2">
      <c r="F12126" s="11"/>
    </row>
    <row r="12127" spans="6:6" hidden="1" x14ac:dyDescent="0.2">
      <c r="F12127" s="11"/>
    </row>
    <row r="12128" spans="6:6" hidden="1" x14ac:dyDescent="0.2">
      <c r="F12128" s="11"/>
    </row>
    <row r="12129" spans="6:6" hidden="1" x14ac:dyDescent="0.2">
      <c r="F12129" s="11"/>
    </row>
    <row r="12130" spans="6:6" hidden="1" x14ac:dyDescent="0.2">
      <c r="F12130" s="11"/>
    </row>
    <row r="12131" spans="6:6" hidden="1" x14ac:dyDescent="0.2">
      <c r="F12131" s="11"/>
    </row>
    <row r="12132" spans="6:6" hidden="1" x14ac:dyDescent="0.2">
      <c r="F12132" s="11"/>
    </row>
    <row r="12133" spans="6:6" hidden="1" x14ac:dyDescent="0.2">
      <c r="F12133" s="11"/>
    </row>
    <row r="12134" spans="6:6" hidden="1" x14ac:dyDescent="0.2">
      <c r="F12134" s="11"/>
    </row>
    <row r="12135" spans="6:6" hidden="1" x14ac:dyDescent="0.2">
      <c r="F12135" s="11"/>
    </row>
    <row r="12136" spans="6:6" hidden="1" x14ac:dyDescent="0.2">
      <c r="F12136" s="11"/>
    </row>
    <row r="12137" spans="6:6" hidden="1" x14ac:dyDescent="0.2">
      <c r="F12137" s="11"/>
    </row>
    <row r="12138" spans="6:6" hidden="1" x14ac:dyDescent="0.2">
      <c r="F12138" s="11"/>
    </row>
    <row r="12139" spans="6:6" hidden="1" x14ac:dyDescent="0.2">
      <c r="F12139" s="11"/>
    </row>
    <row r="12140" spans="6:6" hidden="1" x14ac:dyDescent="0.2">
      <c r="F12140" s="11"/>
    </row>
    <row r="12141" spans="6:6" hidden="1" x14ac:dyDescent="0.2">
      <c r="F12141" s="11"/>
    </row>
    <row r="12142" spans="6:6" hidden="1" x14ac:dyDescent="0.2">
      <c r="F12142" s="11"/>
    </row>
    <row r="12143" spans="6:6" hidden="1" x14ac:dyDescent="0.2">
      <c r="F12143" s="11"/>
    </row>
    <row r="12144" spans="6:6" hidden="1" x14ac:dyDescent="0.2">
      <c r="F12144" s="11"/>
    </row>
    <row r="12145" spans="6:6" hidden="1" x14ac:dyDescent="0.2">
      <c r="F12145" s="11"/>
    </row>
    <row r="12146" spans="6:6" hidden="1" x14ac:dyDescent="0.2">
      <c r="F12146" s="11"/>
    </row>
    <row r="12147" spans="6:6" hidden="1" x14ac:dyDescent="0.2">
      <c r="F12147" s="11"/>
    </row>
    <row r="12148" spans="6:6" hidden="1" x14ac:dyDescent="0.2">
      <c r="F12148" s="11"/>
    </row>
    <row r="12149" spans="6:6" hidden="1" x14ac:dyDescent="0.2">
      <c r="F12149" s="11"/>
    </row>
    <row r="12150" spans="6:6" hidden="1" x14ac:dyDescent="0.2">
      <c r="F12150" s="11"/>
    </row>
    <row r="12151" spans="6:6" hidden="1" x14ac:dyDescent="0.2">
      <c r="F12151" s="11"/>
    </row>
    <row r="12152" spans="6:6" hidden="1" x14ac:dyDescent="0.2">
      <c r="F12152" s="11"/>
    </row>
    <row r="12153" spans="6:6" hidden="1" x14ac:dyDescent="0.2">
      <c r="F12153" s="11"/>
    </row>
    <row r="12154" spans="6:6" hidden="1" x14ac:dyDescent="0.2">
      <c r="F12154" s="11"/>
    </row>
    <row r="12155" spans="6:6" hidden="1" x14ac:dyDescent="0.2">
      <c r="F12155" s="11"/>
    </row>
    <row r="12156" spans="6:6" hidden="1" x14ac:dyDescent="0.2">
      <c r="F12156" s="11"/>
    </row>
    <row r="12157" spans="6:6" hidden="1" x14ac:dyDescent="0.2">
      <c r="F12157" s="11"/>
    </row>
    <row r="12158" spans="6:6" hidden="1" x14ac:dyDescent="0.2">
      <c r="F12158" s="11"/>
    </row>
    <row r="12159" spans="6:6" hidden="1" x14ac:dyDescent="0.2">
      <c r="F12159" s="11"/>
    </row>
    <row r="12160" spans="6:6" hidden="1" x14ac:dyDescent="0.2">
      <c r="F12160" s="11"/>
    </row>
    <row r="12161" spans="6:6" hidden="1" x14ac:dyDescent="0.2">
      <c r="F12161" s="11"/>
    </row>
    <row r="12162" spans="6:6" hidden="1" x14ac:dyDescent="0.2">
      <c r="F12162" s="11"/>
    </row>
    <row r="12163" spans="6:6" hidden="1" x14ac:dyDescent="0.2">
      <c r="F12163" s="11"/>
    </row>
    <row r="12164" spans="6:6" hidden="1" x14ac:dyDescent="0.2">
      <c r="F12164" s="11"/>
    </row>
    <row r="12165" spans="6:6" hidden="1" x14ac:dyDescent="0.2">
      <c r="F12165" s="11"/>
    </row>
    <row r="12166" spans="6:6" hidden="1" x14ac:dyDescent="0.2">
      <c r="F12166" s="11"/>
    </row>
    <row r="12167" spans="6:6" hidden="1" x14ac:dyDescent="0.2">
      <c r="F12167" s="11"/>
    </row>
    <row r="12168" spans="6:6" hidden="1" x14ac:dyDescent="0.2">
      <c r="F12168" s="11"/>
    </row>
    <row r="12169" spans="6:6" hidden="1" x14ac:dyDescent="0.2">
      <c r="F12169" s="11"/>
    </row>
    <row r="12170" spans="6:6" hidden="1" x14ac:dyDescent="0.2">
      <c r="F12170" s="11"/>
    </row>
    <row r="12171" spans="6:6" hidden="1" x14ac:dyDescent="0.2">
      <c r="F12171" s="11"/>
    </row>
    <row r="12172" spans="6:6" hidden="1" x14ac:dyDescent="0.2">
      <c r="F12172" s="11"/>
    </row>
    <row r="12173" spans="6:6" hidden="1" x14ac:dyDescent="0.2">
      <c r="F12173" s="11"/>
    </row>
    <row r="12174" spans="6:6" hidden="1" x14ac:dyDescent="0.2">
      <c r="F12174" s="11"/>
    </row>
    <row r="12175" spans="6:6" hidden="1" x14ac:dyDescent="0.2">
      <c r="F12175" s="11"/>
    </row>
    <row r="12176" spans="6:6" hidden="1" x14ac:dyDescent="0.2">
      <c r="F12176" s="11"/>
    </row>
    <row r="12177" spans="6:6" hidden="1" x14ac:dyDescent="0.2">
      <c r="F12177" s="11"/>
    </row>
    <row r="12178" spans="6:6" hidden="1" x14ac:dyDescent="0.2">
      <c r="F12178" s="11"/>
    </row>
    <row r="12179" spans="6:6" hidden="1" x14ac:dyDescent="0.2">
      <c r="F12179" s="11"/>
    </row>
    <row r="12180" spans="6:6" hidden="1" x14ac:dyDescent="0.2">
      <c r="F12180" s="11"/>
    </row>
    <row r="12181" spans="6:6" hidden="1" x14ac:dyDescent="0.2">
      <c r="F12181" s="11"/>
    </row>
    <row r="12182" spans="6:6" hidden="1" x14ac:dyDescent="0.2">
      <c r="F12182" s="11"/>
    </row>
    <row r="12183" spans="6:6" hidden="1" x14ac:dyDescent="0.2">
      <c r="F12183" s="11"/>
    </row>
    <row r="12184" spans="6:6" hidden="1" x14ac:dyDescent="0.2">
      <c r="F12184" s="11"/>
    </row>
    <row r="12185" spans="6:6" hidden="1" x14ac:dyDescent="0.2">
      <c r="F12185" s="11"/>
    </row>
    <row r="12186" spans="6:6" hidden="1" x14ac:dyDescent="0.2">
      <c r="F12186" s="11"/>
    </row>
    <row r="12187" spans="6:6" hidden="1" x14ac:dyDescent="0.2">
      <c r="F12187" s="11"/>
    </row>
    <row r="12188" spans="6:6" hidden="1" x14ac:dyDescent="0.2">
      <c r="F12188" s="11"/>
    </row>
    <row r="12189" spans="6:6" hidden="1" x14ac:dyDescent="0.2">
      <c r="F12189" s="11"/>
    </row>
    <row r="12190" spans="6:6" hidden="1" x14ac:dyDescent="0.2">
      <c r="F12190" s="11"/>
    </row>
    <row r="12191" spans="6:6" hidden="1" x14ac:dyDescent="0.2">
      <c r="F12191" s="11"/>
    </row>
    <row r="12192" spans="6:6" hidden="1" x14ac:dyDescent="0.2">
      <c r="F12192" s="11"/>
    </row>
    <row r="12193" spans="6:6" hidden="1" x14ac:dyDescent="0.2">
      <c r="F12193" s="11"/>
    </row>
    <row r="12194" spans="6:6" hidden="1" x14ac:dyDescent="0.2">
      <c r="F12194" s="11"/>
    </row>
    <row r="12195" spans="6:6" hidden="1" x14ac:dyDescent="0.2">
      <c r="F12195" s="11"/>
    </row>
    <row r="12196" spans="6:6" hidden="1" x14ac:dyDescent="0.2">
      <c r="F12196" s="11"/>
    </row>
    <row r="12197" spans="6:6" hidden="1" x14ac:dyDescent="0.2">
      <c r="F12197" s="11"/>
    </row>
    <row r="12198" spans="6:6" hidden="1" x14ac:dyDescent="0.2">
      <c r="F12198" s="11"/>
    </row>
    <row r="12199" spans="6:6" hidden="1" x14ac:dyDescent="0.2">
      <c r="F12199" s="11"/>
    </row>
    <row r="12200" spans="6:6" hidden="1" x14ac:dyDescent="0.2">
      <c r="F12200" s="11"/>
    </row>
    <row r="12201" spans="6:6" hidden="1" x14ac:dyDescent="0.2">
      <c r="F12201" s="11"/>
    </row>
    <row r="12202" spans="6:6" hidden="1" x14ac:dyDescent="0.2">
      <c r="F12202" s="11"/>
    </row>
    <row r="12203" spans="6:6" hidden="1" x14ac:dyDescent="0.2">
      <c r="F12203" s="11"/>
    </row>
    <row r="12204" spans="6:6" hidden="1" x14ac:dyDescent="0.2">
      <c r="F12204" s="11"/>
    </row>
    <row r="12205" spans="6:6" hidden="1" x14ac:dyDescent="0.2">
      <c r="F12205" s="11"/>
    </row>
    <row r="12206" spans="6:6" hidden="1" x14ac:dyDescent="0.2">
      <c r="F12206" s="11"/>
    </row>
    <row r="12207" spans="6:6" hidden="1" x14ac:dyDescent="0.2">
      <c r="F12207" s="11"/>
    </row>
    <row r="12208" spans="6:6" hidden="1" x14ac:dyDescent="0.2">
      <c r="F12208" s="11"/>
    </row>
    <row r="12209" spans="6:6" hidden="1" x14ac:dyDescent="0.2">
      <c r="F12209" s="11"/>
    </row>
    <row r="12210" spans="6:6" hidden="1" x14ac:dyDescent="0.2">
      <c r="F12210" s="11"/>
    </row>
    <row r="12211" spans="6:6" hidden="1" x14ac:dyDescent="0.2">
      <c r="F12211" s="11"/>
    </row>
    <row r="12212" spans="6:6" hidden="1" x14ac:dyDescent="0.2">
      <c r="F12212" s="11"/>
    </row>
    <row r="12213" spans="6:6" hidden="1" x14ac:dyDescent="0.2">
      <c r="F12213" s="11"/>
    </row>
    <row r="12214" spans="6:6" hidden="1" x14ac:dyDescent="0.2">
      <c r="F12214" s="11"/>
    </row>
    <row r="12215" spans="6:6" hidden="1" x14ac:dyDescent="0.2">
      <c r="F12215" s="11"/>
    </row>
    <row r="12216" spans="6:6" hidden="1" x14ac:dyDescent="0.2">
      <c r="F12216" s="11"/>
    </row>
    <row r="12217" spans="6:6" hidden="1" x14ac:dyDescent="0.2">
      <c r="F12217" s="11"/>
    </row>
    <row r="12218" spans="6:6" hidden="1" x14ac:dyDescent="0.2">
      <c r="F12218" s="11"/>
    </row>
    <row r="12219" spans="6:6" hidden="1" x14ac:dyDescent="0.2">
      <c r="F12219" s="11"/>
    </row>
    <row r="12220" spans="6:6" hidden="1" x14ac:dyDescent="0.2">
      <c r="F12220" s="11"/>
    </row>
    <row r="12221" spans="6:6" hidden="1" x14ac:dyDescent="0.2">
      <c r="F12221" s="11"/>
    </row>
    <row r="12222" spans="6:6" hidden="1" x14ac:dyDescent="0.2">
      <c r="F12222" s="11"/>
    </row>
    <row r="12223" spans="6:6" hidden="1" x14ac:dyDescent="0.2">
      <c r="F12223" s="11"/>
    </row>
    <row r="12224" spans="6:6" hidden="1" x14ac:dyDescent="0.2">
      <c r="F12224" s="11"/>
    </row>
    <row r="12225" spans="6:6" hidden="1" x14ac:dyDescent="0.2">
      <c r="F12225" s="11"/>
    </row>
    <row r="12226" spans="6:6" hidden="1" x14ac:dyDescent="0.2">
      <c r="F12226" s="11"/>
    </row>
    <row r="12227" spans="6:6" hidden="1" x14ac:dyDescent="0.2">
      <c r="F12227" s="11"/>
    </row>
    <row r="12228" spans="6:6" hidden="1" x14ac:dyDescent="0.2">
      <c r="F12228" s="11"/>
    </row>
    <row r="12229" spans="6:6" hidden="1" x14ac:dyDescent="0.2">
      <c r="F12229" s="11"/>
    </row>
    <row r="12230" spans="6:6" hidden="1" x14ac:dyDescent="0.2">
      <c r="F12230" s="11"/>
    </row>
    <row r="12231" spans="6:6" hidden="1" x14ac:dyDescent="0.2">
      <c r="F12231" s="11"/>
    </row>
    <row r="12232" spans="6:6" hidden="1" x14ac:dyDescent="0.2">
      <c r="F12232" s="11"/>
    </row>
    <row r="12233" spans="6:6" hidden="1" x14ac:dyDescent="0.2">
      <c r="F12233" s="11"/>
    </row>
    <row r="12234" spans="6:6" hidden="1" x14ac:dyDescent="0.2">
      <c r="F12234" s="11"/>
    </row>
    <row r="12235" spans="6:6" hidden="1" x14ac:dyDescent="0.2">
      <c r="F12235" s="11"/>
    </row>
    <row r="12236" spans="6:6" hidden="1" x14ac:dyDescent="0.2">
      <c r="F12236" s="11"/>
    </row>
    <row r="12237" spans="6:6" hidden="1" x14ac:dyDescent="0.2">
      <c r="F12237" s="11"/>
    </row>
    <row r="12238" spans="6:6" hidden="1" x14ac:dyDescent="0.2">
      <c r="F12238" s="11"/>
    </row>
    <row r="12239" spans="6:6" hidden="1" x14ac:dyDescent="0.2">
      <c r="F12239" s="11"/>
    </row>
    <row r="12240" spans="6:6" hidden="1" x14ac:dyDescent="0.2">
      <c r="F12240" s="11"/>
    </row>
    <row r="12241" spans="6:6" hidden="1" x14ac:dyDescent="0.2">
      <c r="F12241" s="11"/>
    </row>
    <row r="12242" spans="6:6" hidden="1" x14ac:dyDescent="0.2">
      <c r="F12242" s="11"/>
    </row>
    <row r="12243" spans="6:6" hidden="1" x14ac:dyDescent="0.2">
      <c r="F12243" s="11"/>
    </row>
    <row r="12244" spans="6:6" hidden="1" x14ac:dyDescent="0.2">
      <c r="F12244" s="11"/>
    </row>
    <row r="12245" spans="6:6" hidden="1" x14ac:dyDescent="0.2">
      <c r="F12245" s="11"/>
    </row>
    <row r="12246" spans="6:6" hidden="1" x14ac:dyDescent="0.2">
      <c r="F12246" s="11"/>
    </row>
    <row r="12247" spans="6:6" hidden="1" x14ac:dyDescent="0.2">
      <c r="F12247" s="11"/>
    </row>
    <row r="12248" spans="6:6" hidden="1" x14ac:dyDescent="0.2">
      <c r="F12248" s="11"/>
    </row>
    <row r="12249" spans="6:6" hidden="1" x14ac:dyDescent="0.2">
      <c r="F12249" s="11"/>
    </row>
    <row r="12250" spans="6:6" hidden="1" x14ac:dyDescent="0.2">
      <c r="F12250" s="11"/>
    </row>
    <row r="12251" spans="6:6" hidden="1" x14ac:dyDescent="0.2">
      <c r="F12251" s="11"/>
    </row>
    <row r="12252" spans="6:6" hidden="1" x14ac:dyDescent="0.2">
      <c r="F12252" s="11"/>
    </row>
    <row r="12253" spans="6:6" hidden="1" x14ac:dyDescent="0.2">
      <c r="F12253" s="11"/>
    </row>
    <row r="12254" spans="6:6" hidden="1" x14ac:dyDescent="0.2">
      <c r="F12254" s="11"/>
    </row>
    <row r="12255" spans="6:6" hidden="1" x14ac:dyDescent="0.2">
      <c r="F12255" s="11"/>
    </row>
    <row r="12256" spans="6:6" hidden="1" x14ac:dyDescent="0.2">
      <c r="F12256" s="11"/>
    </row>
    <row r="12257" spans="6:6" hidden="1" x14ac:dyDescent="0.2">
      <c r="F12257" s="11"/>
    </row>
    <row r="12258" spans="6:6" hidden="1" x14ac:dyDescent="0.2">
      <c r="F12258" s="11"/>
    </row>
    <row r="12259" spans="6:6" hidden="1" x14ac:dyDescent="0.2">
      <c r="F12259" s="11"/>
    </row>
    <row r="12260" spans="6:6" hidden="1" x14ac:dyDescent="0.2">
      <c r="F12260" s="11"/>
    </row>
    <row r="12261" spans="6:6" hidden="1" x14ac:dyDescent="0.2">
      <c r="F12261" s="11"/>
    </row>
    <row r="12262" spans="6:6" hidden="1" x14ac:dyDescent="0.2">
      <c r="F12262" s="11"/>
    </row>
    <row r="12263" spans="6:6" hidden="1" x14ac:dyDescent="0.2">
      <c r="F12263" s="11"/>
    </row>
    <row r="12264" spans="6:6" hidden="1" x14ac:dyDescent="0.2">
      <c r="F12264" s="11"/>
    </row>
    <row r="12265" spans="6:6" hidden="1" x14ac:dyDescent="0.2">
      <c r="F12265" s="11"/>
    </row>
    <row r="12266" spans="6:6" hidden="1" x14ac:dyDescent="0.2">
      <c r="F12266" s="11"/>
    </row>
    <row r="12267" spans="6:6" hidden="1" x14ac:dyDescent="0.2">
      <c r="F12267" s="11"/>
    </row>
    <row r="12268" spans="6:6" hidden="1" x14ac:dyDescent="0.2">
      <c r="F12268" s="11"/>
    </row>
    <row r="12269" spans="6:6" hidden="1" x14ac:dyDescent="0.2">
      <c r="F12269" s="11"/>
    </row>
    <row r="12270" spans="6:6" hidden="1" x14ac:dyDescent="0.2">
      <c r="F12270" s="11"/>
    </row>
    <row r="12271" spans="6:6" hidden="1" x14ac:dyDescent="0.2">
      <c r="F12271" s="11"/>
    </row>
    <row r="12272" spans="6:6" hidden="1" x14ac:dyDescent="0.2">
      <c r="F12272" s="11"/>
    </row>
    <row r="12273" spans="6:6" hidden="1" x14ac:dyDescent="0.2">
      <c r="F12273" s="11"/>
    </row>
    <row r="12274" spans="6:6" hidden="1" x14ac:dyDescent="0.2">
      <c r="F12274" s="11"/>
    </row>
    <row r="12275" spans="6:6" hidden="1" x14ac:dyDescent="0.2">
      <c r="F12275" s="11"/>
    </row>
    <row r="12276" spans="6:6" hidden="1" x14ac:dyDescent="0.2">
      <c r="F12276" s="11"/>
    </row>
    <row r="12277" spans="6:6" hidden="1" x14ac:dyDescent="0.2">
      <c r="F12277" s="11"/>
    </row>
    <row r="12278" spans="6:6" hidden="1" x14ac:dyDescent="0.2">
      <c r="F12278" s="11"/>
    </row>
    <row r="12279" spans="6:6" hidden="1" x14ac:dyDescent="0.2">
      <c r="F12279" s="11"/>
    </row>
    <row r="12280" spans="6:6" hidden="1" x14ac:dyDescent="0.2">
      <c r="F12280" s="11"/>
    </row>
    <row r="12281" spans="6:6" hidden="1" x14ac:dyDescent="0.2">
      <c r="F12281" s="11"/>
    </row>
    <row r="12282" spans="6:6" hidden="1" x14ac:dyDescent="0.2">
      <c r="F12282" s="11"/>
    </row>
    <row r="12283" spans="6:6" hidden="1" x14ac:dyDescent="0.2">
      <c r="F12283" s="11"/>
    </row>
    <row r="12284" spans="6:6" hidden="1" x14ac:dyDescent="0.2">
      <c r="F12284" s="11"/>
    </row>
    <row r="12285" spans="6:6" hidden="1" x14ac:dyDescent="0.2">
      <c r="F12285" s="11"/>
    </row>
    <row r="12286" spans="6:6" hidden="1" x14ac:dyDescent="0.2">
      <c r="F12286" s="11"/>
    </row>
    <row r="12287" spans="6:6" hidden="1" x14ac:dyDescent="0.2">
      <c r="F12287" s="11"/>
    </row>
    <row r="12288" spans="6:6" hidden="1" x14ac:dyDescent="0.2">
      <c r="F12288" s="11"/>
    </row>
    <row r="12289" spans="6:6" hidden="1" x14ac:dyDescent="0.2">
      <c r="F12289" s="11"/>
    </row>
    <row r="12290" spans="6:6" hidden="1" x14ac:dyDescent="0.2">
      <c r="F12290" s="11"/>
    </row>
    <row r="12291" spans="6:6" hidden="1" x14ac:dyDescent="0.2">
      <c r="F12291" s="11"/>
    </row>
    <row r="12292" spans="6:6" hidden="1" x14ac:dyDescent="0.2">
      <c r="F12292" s="11"/>
    </row>
    <row r="12293" spans="6:6" hidden="1" x14ac:dyDescent="0.2">
      <c r="F12293" s="11"/>
    </row>
    <row r="12294" spans="6:6" hidden="1" x14ac:dyDescent="0.2">
      <c r="F12294" s="11"/>
    </row>
    <row r="12295" spans="6:6" hidden="1" x14ac:dyDescent="0.2">
      <c r="F12295" s="11"/>
    </row>
    <row r="12296" spans="6:6" hidden="1" x14ac:dyDescent="0.2">
      <c r="F12296" s="11"/>
    </row>
    <row r="12297" spans="6:6" hidden="1" x14ac:dyDescent="0.2">
      <c r="F12297" s="11"/>
    </row>
    <row r="12298" spans="6:6" hidden="1" x14ac:dyDescent="0.2">
      <c r="F12298" s="11"/>
    </row>
    <row r="12299" spans="6:6" hidden="1" x14ac:dyDescent="0.2">
      <c r="F12299" s="11"/>
    </row>
    <row r="12300" spans="6:6" hidden="1" x14ac:dyDescent="0.2">
      <c r="F12300" s="11"/>
    </row>
    <row r="12301" spans="6:6" hidden="1" x14ac:dyDescent="0.2">
      <c r="F12301" s="11"/>
    </row>
    <row r="12302" spans="6:6" hidden="1" x14ac:dyDescent="0.2">
      <c r="F12302" s="11"/>
    </row>
    <row r="12303" spans="6:6" hidden="1" x14ac:dyDescent="0.2">
      <c r="F12303" s="11"/>
    </row>
    <row r="12304" spans="6:6" hidden="1" x14ac:dyDescent="0.2">
      <c r="F12304" s="11"/>
    </row>
    <row r="12305" spans="6:6" hidden="1" x14ac:dyDescent="0.2">
      <c r="F12305" s="11"/>
    </row>
    <row r="12306" spans="6:6" hidden="1" x14ac:dyDescent="0.2">
      <c r="F12306" s="11"/>
    </row>
    <row r="12307" spans="6:6" hidden="1" x14ac:dyDescent="0.2">
      <c r="F12307" s="11"/>
    </row>
    <row r="12308" spans="6:6" hidden="1" x14ac:dyDescent="0.2">
      <c r="F12308" s="11"/>
    </row>
    <row r="12309" spans="6:6" hidden="1" x14ac:dyDescent="0.2">
      <c r="F12309" s="11"/>
    </row>
    <row r="12310" spans="6:6" hidden="1" x14ac:dyDescent="0.2">
      <c r="F12310" s="11"/>
    </row>
    <row r="12311" spans="6:6" hidden="1" x14ac:dyDescent="0.2">
      <c r="F12311" s="11"/>
    </row>
    <row r="12312" spans="6:6" hidden="1" x14ac:dyDescent="0.2">
      <c r="F12312" s="11"/>
    </row>
    <row r="12313" spans="6:6" hidden="1" x14ac:dyDescent="0.2">
      <c r="F12313" s="11"/>
    </row>
    <row r="12314" spans="6:6" hidden="1" x14ac:dyDescent="0.2">
      <c r="F12314" s="11"/>
    </row>
    <row r="12315" spans="6:6" hidden="1" x14ac:dyDescent="0.2">
      <c r="F12315" s="11"/>
    </row>
    <row r="12316" spans="6:6" hidden="1" x14ac:dyDescent="0.2">
      <c r="F12316" s="11"/>
    </row>
    <row r="12317" spans="6:6" hidden="1" x14ac:dyDescent="0.2">
      <c r="F12317" s="11"/>
    </row>
    <row r="12318" spans="6:6" hidden="1" x14ac:dyDescent="0.2">
      <c r="F12318" s="11"/>
    </row>
    <row r="12319" spans="6:6" hidden="1" x14ac:dyDescent="0.2">
      <c r="F12319" s="11"/>
    </row>
    <row r="12320" spans="6:6" hidden="1" x14ac:dyDescent="0.2">
      <c r="F12320" s="11"/>
    </row>
    <row r="12321" spans="6:6" hidden="1" x14ac:dyDescent="0.2">
      <c r="F12321" s="11"/>
    </row>
    <row r="12322" spans="6:6" hidden="1" x14ac:dyDescent="0.2">
      <c r="F12322" s="11"/>
    </row>
    <row r="12323" spans="6:6" hidden="1" x14ac:dyDescent="0.2">
      <c r="F12323" s="11"/>
    </row>
    <row r="12324" spans="6:6" hidden="1" x14ac:dyDescent="0.2">
      <c r="F12324" s="11"/>
    </row>
    <row r="12325" spans="6:6" hidden="1" x14ac:dyDescent="0.2">
      <c r="F12325" s="11"/>
    </row>
    <row r="12326" spans="6:6" hidden="1" x14ac:dyDescent="0.2">
      <c r="F12326" s="11"/>
    </row>
    <row r="12327" spans="6:6" hidden="1" x14ac:dyDescent="0.2">
      <c r="F12327" s="11"/>
    </row>
    <row r="12328" spans="6:6" hidden="1" x14ac:dyDescent="0.2">
      <c r="F12328" s="11"/>
    </row>
    <row r="12329" spans="6:6" hidden="1" x14ac:dyDescent="0.2">
      <c r="F12329" s="11"/>
    </row>
    <row r="12330" spans="6:6" hidden="1" x14ac:dyDescent="0.2">
      <c r="F12330" s="11"/>
    </row>
    <row r="12331" spans="6:6" hidden="1" x14ac:dyDescent="0.2">
      <c r="F12331" s="11"/>
    </row>
    <row r="12332" spans="6:6" hidden="1" x14ac:dyDescent="0.2">
      <c r="F12332" s="11"/>
    </row>
    <row r="12333" spans="6:6" hidden="1" x14ac:dyDescent="0.2">
      <c r="F12333" s="11"/>
    </row>
    <row r="12334" spans="6:6" hidden="1" x14ac:dyDescent="0.2">
      <c r="F12334" s="11"/>
    </row>
    <row r="12335" spans="6:6" hidden="1" x14ac:dyDescent="0.2">
      <c r="F12335" s="11"/>
    </row>
    <row r="12336" spans="6:6" hidden="1" x14ac:dyDescent="0.2">
      <c r="F12336" s="11"/>
    </row>
    <row r="12337" spans="6:6" hidden="1" x14ac:dyDescent="0.2">
      <c r="F12337" s="11"/>
    </row>
    <row r="12338" spans="6:6" hidden="1" x14ac:dyDescent="0.2">
      <c r="F12338" s="11"/>
    </row>
    <row r="12339" spans="6:6" hidden="1" x14ac:dyDescent="0.2">
      <c r="F12339" s="11"/>
    </row>
    <row r="12340" spans="6:6" hidden="1" x14ac:dyDescent="0.2">
      <c r="F12340" s="11"/>
    </row>
    <row r="12341" spans="6:6" hidden="1" x14ac:dyDescent="0.2">
      <c r="F12341" s="11"/>
    </row>
    <row r="12342" spans="6:6" hidden="1" x14ac:dyDescent="0.2">
      <c r="F12342" s="11"/>
    </row>
    <row r="12343" spans="6:6" hidden="1" x14ac:dyDescent="0.2">
      <c r="F12343" s="11"/>
    </row>
    <row r="12344" spans="6:6" hidden="1" x14ac:dyDescent="0.2">
      <c r="F12344" s="11"/>
    </row>
    <row r="12345" spans="6:6" hidden="1" x14ac:dyDescent="0.2">
      <c r="F12345" s="11"/>
    </row>
    <row r="12346" spans="6:6" hidden="1" x14ac:dyDescent="0.2">
      <c r="F12346" s="11"/>
    </row>
    <row r="12347" spans="6:6" hidden="1" x14ac:dyDescent="0.2">
      <c r="F12347" s="11"/>
    </row>
    <row r="12348" spans="6:6" hidden="1" x14ac:dyDescent="0.2">
      <c r="F12348" s="11"/>
    </row>
    <row r="12349" spans="6:6" hidden="1" x14ac:dyDescent="0.2">
      <c r="F12349" s="11"/>
    </row>
    <row r="12350" spans="6:6" hidden="1" x14ac:dyDescent="0.2">
      <c r="F12350" s="11"/>
    </row>
    <row r="12351" spans="6:6" hidden="1" x14ac:dyDescent="0.2">
      <c r="F12351" s="11"/>
    </row>
    <row r="12352" spans="6:6" hidden="1" x14ac:dyDescent="0.2">
      <c r="F12352" s="11"/>
    </row>
    <row r="12353" spans="6:6" hidden="1" x14ac:dyDescent="0.2">
      <c r="F12353" s="11"/>
    </row>
    <row r="12354" spans="6:6" hidden="1" x14ac:dyDescent="0.2">
      <c r="F12354" s="11"/>
    </row>
    <row r="12355" spans="6:6" hidden="1" x14ac:dyDescent="0.2">
      <c r="F12355" s="11"/>
    </row>
    <row r="12356" spans="6:6" hidden="1" x14ac:dyDescent="0.2">
      <c r="F12356" s="11"/>
    </row>
    <row r="12357" spans="6:6" hidden="1" x14ac:dyDescent="0.2">
      <c r="F12357" s="11"/>
    </row>
    <row r="12358" spans="6:6" hidden="1" x14ac:dyDescent="0.2">
      <c r="F12358" s="11"/>
    </row>
    <row r="12359" spans="6:6" hidden="1" x14ac:dyDescent="0.2">
      <c r="F12359" s="11"/>
    </row>
    <row r="12360" spans="6:6" hidden="1" x14ac:dyDescent="0.2">
      <c r="F12360" s="11"/>
    </row>
    <row r="12361" spans="6:6" hidden="1" x14ac:dyDescent="0.2">
      <c r="F12361" s="11"/>
    </row>
    <row r="12362" spans="6:6" hidden="1" x14ac:dyDescent="0.2">
      <c r="F12362" s="11"/>
    </row>
    <row r="12363" spans="6:6" hidden="1" x14ac:dyDescent="0.2">
      <c r="F12363" s="11"/>
    </row>
    <row r="12364" spans="6:6" hidden="1" x14ac:dyDescent="0.2">
      <c r="F12364" s="11"/>
    </row>
    <row r="12365" spans="6:6" hidden="1" x14ac:dyDescent="0.2">
      <c r="F12365" s="11"/>
    </row>
    <row r="12366" spans="6:6" hidden="1" x14ac:dyDescent="0.2">
      <c r="F12366" s="11"/>
    </row>
    <row r="12367" spans="6:6" hidden="1" x14ac:dyDescent="0.2">
      <c r="F12367" s="11"/>
    </row>
    <row r="12368" spans="6:6" hidden="1" x14ac:dyDescent="0.2">
      <c r="F12368" s="11"/>
    </row>
    <row r="12369" spans="6:6" hidden="1" x14ac:dyDescent="0.2">
      <c r="F12369" s="11"/>
    </row>
    <row r="12370" spans="6:6" hidden="1" x14ac:dyDescent="0.2">
      <c r="F12370" s="11"/>
    </row>
    <row r="12371" spans="6:6" hidden="1" x14ac:dyDescent="0.2">
      <c r="F12371" s="11"/>
    </row>
    <row r="12372" spans="6:6" hidden="1" x14ac:dyDescent="0.2">
      <c r="F12372" s="11"/>
    </row>
    <row r="12373" spans="6:6" hidden="1" x14ac:dyDescent="0.2">
      <c r="F12373" s="11"/>
    </row>
    <row r="12374" spans="6:6" hidden="1" x14ac:dyDescent="0.2">
      <c r="F12374" s="11"/>
    </row>
    <row r="12375" spans="6:6" hidden="1" x14ac:dyDescent="0.2">
      <c r="F12375" s="11"/>
    </row>
    <row r="12376" spans="6:6" hidden="1" x14ac:dyDescent="0.2">
      <c r="F12376" s="11"/>
    </row>
    <row r="12377" spans="6:6" hidden="1" x14ac:dyDescent="0.2">
      <c r="F12377" s="11"/>
    </row>
    <row r="12378" spans="6:6" hidden="1" x14ac:dyDescent="0.2">
      <c r="F12378" s="11"/>
    </row>
    <row r="12379" spans="6:6" hidden="1" x14ac:dyDescent="0.2">
      <c r="F12379" s="11"/>
    </row>
    <row r="12380" spans="6:6" hidden="1" x14ac:dyDescent="0.2">
      <c r="F12380" s="11"/>
    </row>
    <row r="12381" spans="6:6" hidden="1" x14ac:dyDescent="0.2">
      <c r="F12381" s="11"/>
    </row>
    <row r="12382" spans="6:6" hidden="1" x14ac:dyDescent="0.2">
      <c r="F12382" s="11"/>
    </row>
    <row r="12383" spans="6:6" hidden="1" x14ac:dyDescent="0.2">
      <c r="F12383" s="11"/>
    </row>
    <row r="12384" spans="6:6" hidden="1" x14ac:dyDescent="0.2">
      <c r="F12384" s="11"/>
    </row>
    <row r="12385" spans="6:6" hidden="1" x14ac:dyDescent="0.2">
      <c r="F12385" s="11"/>
    </row>
    <row r="12386" spans="6:6" hidden="1" x14ac:dyDescent="0.2">
      <c r="F12386" s="11"/>
    </row>
    <row r="12387" spans="6:6" hidden="1" x14ac:dyDescent="0.2">
      <c r="F12387" s="11"/>
    </row>
    <row r="12388" spans="6:6" hidden="1" x14ac:dyDescent="0.2">
      <c r="F12388" s="11"/>
    </row>
    <row r="12389" spans="6:6" hidden="1" x14ac:dyDescent="0.2">
      <c r="F12389" s="11"/>
    </row>
    <row r="12390" spans="6:6" hidden="1" x14ac:dyDescent="0.2">
      <c r="F12390" s="11"/>
    </row>
    <row r="12391" spans="6:6" hidden="1" x14ac:dyDescent="0.2">
      <c r="F12391" s="11"/>
    </row>
    <row r="12392" spans="6:6" hidden="1" x14ac:dyDescent="0.2">
      <c r="F12392" s="11"/>
    </row>
    <row r="12393" spans="6:6" hidden="1" x14ac:dyDescent="0.2">
      <c r="F12393" s="11"/>
    </row>
    <row r="12394" spans="6:6" hidden="1" x14ac:dyDescent="0.2">
      <c r="F12394" s="11"/>
    </row>
    <row r="12395" spans="6:6" hidden="1" x14ac:dyDescent="0.2">
      <c r="F12395" s="11"/>
    </row>
    <row r="12396" spans="6:6" hidden="1" x14ac:dyDescent="0.2">
      <c r="F12396" s="11"/>
    </row>
    <row r="12397" spans="6:6" hidden="1" x14ac:dyDescent="0.2">
      <c r="F12397" s="11"/>
    </row>
    <row r="12398" spans="6:6" hidden="1" x14ac:dyDescent="0.2">
      <c r="F12398" s="11"/>
    </row>
    <row r="12399" spans="6:6" hidden="1" x14ac:dyDescent="0.2">
      <c r="F12399" s="11"/>
    </row>
    <row r="12400" spans="6:6" hidden="1" x14ac:dyDescent="0.2">
      <c r="F12400" s="11"/>
    </row>
    <row r="12401" spans="6:6" hidden="1" x14ac:dyDescent="0.2">
      <c r="F12401" s="11"/>
    </row>
    <row r="12402" spans="6:6" hidden="1" x14ac:dyDescent="0.2">
      <c r="F12402" s="11"/>
    </row>
    <row r="12403" spans="6:6" hidden="1" x14ac:dyDescent="0.2">
      <c r="F12403" s="11"/>
    </row>
    <row r="12404" spans="6:6" hidden="1" x14ac:dyDescent="0.2">
      <c r="F12404" s="11"/>
    </row>
    <row r="12405" spans="6:6" hidden="1" x14ac:dyDescent="0.2">
      <c r="F12405" s="11"/>
    </row>
    <row r="12406" spans="6:6" hidden="1" x14ac:dyDescent="0.2">
      <c r="F12406" s="11"/>
    </row>
    <row r="12407" spans="6:6" hidden="1" x14ac:dyDescent="0.2">
      <c r="F12407" s="11"/>
    </row>
    <row r="12408" spans="6:6" hidden="1" x14ac:dyDescent="0.2">
      <c r="F12408" s="11"/>
    </row>
    <row r="12409" spans="6:6" hidden="1" x14ac:dyDescent="0.2">
      <c r="F12409" s="11"/>
    </row>
    <row r="12410" spans="6:6" hidden="1" x14ac:dyDescent="0.2">
      <c r="F12410" s="11"/>
    </row>
    <row r="12411" spans="6:6" hidden="1" x14ac:dyDescent="0.2">
      <c r="F12411" s="11"/>
    </row>
    <row r="12412" spans="6:6" hidden="1" x14ac:dyDescent="0.2">
      <c r="F12412" s="11"/>
    </row>
    <row r="12413" spans="6:6" hidden="1" x14ac:dyDescent="0.2">
      <c r="F12413" s="11"/>
    </row>
    <row r="12414" spans="6:6" hidden="1" x14ac:dyDescent="0.2">
      <c r="F12414" s="11"/>
    </row>
    <row r="12415" spans="6:6" hidden="1" x14ac:dyDescent="0.2">
      <c r="F12415" s="11"/>
    </row>
    <row r="12416" spans="6:6" hidden="1" x14ac:dyDescent="0.2">
      <c r="F12416" s="11"/>
    </row>
    <row r="12417" spans="6:6" hidden="1" x14ac:dyDescent="0.2">
      <c r="F12417" s="11"/>
    </row>
    <row r="12418" spans="6:6" hidden="1" x14ac:dyDescent="0.2">
      <c r="F12418" s="11"/>
    </row>
    <row r="12419" spans="6:6" hidden="1" x14ac:dyDescent="0.2">
      <c r="F12419" s="11"/>
    </row>
    <row r="12420" spans="6:6" hidden="1" x14ac:dyDescent="0.2">
      <c r="F12420" s="11"/>
    </row>
    <row r="12421" spans="6:6" hidden="1" x14ac:dyDescent="0.2">
      <c r="F12421" s="11"/>
    </row>
    <row r="12422" spans="6:6" hidden="1" x14ac:dyDescent="0.2">
      <c r="F12422" s="11"/>
    </row>
    <row r="12423" spans="6:6" hidden="1" x14ac:dyDescent="0.2">
      <c r="F12423" s="11"/>
    </row>
    <row r="12424" spans="6:6" hidden="1" x14ac:dyDescent="0.2">
      <c r="F12424" s="11"/>
    </row>
    <row r="12425" spans="6:6" hidden="1" x14ac:dyDescent="0.2">
      <c r="F12425" s="11"/>
    </row>
    <row r="12426" spans="6:6" hidden="1" x14ac:dyDescent="0.2">
      <c r="F12426" s="11"/>
    </row>
    <row r="12427" spans="6:6" hidden="1" x14ac:dyDescent="0.2">
      <c r="F12427" s="11"/>
    </row>
    <row r="12428" spans="6:6" hidden="1" x14ac:dyDescent="0.2">
      <c r="F12428" s="11"/>
    </row>
    <row r="12429" spans="6:6" hidden="1" x14ac:dyDescent="0.2">
      <c r="F12429" s="11"/>
    </row>
    <row r="12430" spans="6:6" hidden="1" x14ac:dyDescent="0.2">
      <c r="F12430" s="11"/>
    </row>
    <row r="12431" spans="6:6" hidden="1" x14ac:dyDescent="0.2">
      <c r="F12431" s="11"/>
    </row>
    <row r="12432" spans="6:6" hidden="1" x14ac:dyDescent="0.2">
      <c r="F12432" s="11"/>
    </row>
    <row r="12433" spans="6:6" hidden="1" x14ac:dyDescent="0.2">
      <c r="F12433" s="11"/>
    </row>
    <row r="12434" spans="6:6" hidden="1" x14ac:dyDescent="0.2">
      <c r="F12434" s="11"/>
    </row>
    <row r="12435" spans="6:6" hidden="1" x14ac:dyDescent="0.2">
      <c r="F12435" s="11"/>
    </row>
    <row r="12436" spans="6:6" hidden="1" x14ac:dyDescent="0.2">
      <c r="F12436" s="11"/>
    </row>
    <row r="12437" spans="6:6" hidden="1" x14ac:dyDescent="0.2">
      <c r="F12437" s="11"/>
    </row>
    <row r="12438" spans="6:6" hidden="1" x14ac:dyDescent="0.2">
      <c r="F12438" s="11"/>
    </row>
    <row r="12439" spans="6:6" hidden="1" x14ac:dyDescent="0.2">
      <c r="F12439" s="11"/>
    </row>
    <row r="12440" spans="6:6" hidden="1" x14ac:dyDescent="0.2">
      <c r="F12440" s="11"/>
    </row>
    <row r="12441" spans="6:6" hidden="1" x14ac:dyDescent="0.2">
      <c r="F12441" s="11"/>
    </row>
    <row r="12442" spans="6:6" hidden="1" x14ac:dyDescent="0.2">
      <c r="F12442" s="11"/>
    </row>
    <row r="12443" spans="6:6" hidden="1" x14ac:dyDescent="0.2">
      <c r="F12443" s="11"/>
    </row>
    <row r="12444" spans="6:6" hidden="1" x14ac:dyDescent="0.2">
      <c r="F12444" s="11"/>
    </row>
    <row r="12445" spans="6:6" hidden="1" x14ac:dyDescent="0.2">
      <c r="F12445" s="11"/>
    </row>
    <row r="12446" spans="6:6" hidden="1" x14ac:dyDescent="0.2">
      <c r="F12446" s="11"/>
    </row>
    <row r="12447" spans="6:6" hidden="1" x14ac:dyDescent="0.2">
      <c r="F12447" s="11"/>
    </row>
    <row r="12448" spans="6:6" hidden="1" x14ac:dyDescent="0.2">
      <c r="F12448" s="11"/>
    </row>
    <row r="12449" spans="6:6" hidden="1" x14ac:dyDescent="0.2">
      <c r="F12449" s="11"/>
    </row>
    <row r="12450" spans="6:6" hidden="1" x14ac:dyDescent="0.2">
      <c r="F12450" s="11"/>
    </row>
    <row r="12451" spans="6:6" hidden="1" x14ac:dyDescent="0.2">
      <c r="F12451" s="11"/>
    </row>
    <row r="12452" spans="6:6" hidden="1" x14ac:dyDescent="0.2">
      <c r="F12452" s="11"/>
    </row>
    <row r="12453" spans="6:6" hidden="1" x14ac:dyDescent="0.2">
      <c r="F12453" s="11"/>
    </row>
    <row r="12454" spans="6:6" hidden="1" x14ac:dyDescent="0.2">
      <c r="F12454" s="11"/>
    </row>
    <row r="12455" spans="6:6" hidden="1" x14ac:dyDescent="0.2">
      <c r="F12455" s="11"/>
    </row>
    <row r="12456" spans="6:6" hidden="1" x14ac:dyDescent="0.2">
      <c r="F12456" s="11"/>
    </row>
    <row r="12457" spans="6:6" hidden="1" x14ac:dyDescent="0.2">
      <c r="F12457" s="11"/>
    </row>
    <row r="12458" spans="6:6" hidden="1" x14ac:dyDescent="0.2">
      <c r="F12458" s="11"/>
    </row>
    <row r="12459" spans="6:6" hidden="1" x14ac:dyDescent="0.2">
      <c r="F12459" s="11"/>
    </row>
    <row r="12460" spans="6:6" hidden="1" x14ac:dyDescent="0.2">
      <c r="F12460" s="11"/>
    </row>
    <row r="12461" spans="6:6" hidden="1" x14ac:dyDescent="0.2">
      <c r="F12461" s="11"/>
    </row>
    <row r="12462" spans="6:6" hidden="1" x14ac:dyDescent="0.2">
      <c r="F12462" s="11"/>
    </row>
    <row r="12463" spans="6:6" hidden="1" x14ac:dyDescent="0.2">
      <c r="F12463" s="11"/>
    </row>
    <row r="12464" spans="6:6" hidden="1" x14ac:dyDescent="0.2">
      <c r="F12464" s="11"/>
    </row>
    <row r="12465" spans="6:6" hidden="1" x14ac:dyDescent="0.2">
      <c r="F12465" s="11"/>
    </row>
    <row r="12466" spans="6:6" hidden="1" x14ac:dyDescent="0.2">
      <c r="F12466" s="11"/>
    </row>
    <row r="12467" spans="6:6" hidden="1" x14ac:dyDescent="0.2">
      <c r="F12467" s="11"/>
    </row>
    <row r="12468" spans="6:6" hidden="1" x14ac:dyDescent="0.2">
      <c r="F12468" s="11"/>
    </row>
    <row r="12469" spans="6:6" hidden="1" x14ac:dyDescent="0.2">
      <c r="F12469" s="11"/>
    </row>
    <row r="12470" spans="6:6" hidden="1" x14ac:dyDescent="0.2">
      <c r="F12470" s="11"/>
    </row>
    <row r="12471" spans="6:6" hidden="1" x14ac:dyDescent="0.2">
      <c r="F12471" s="11"/>
    </row>
    <row r="12472" spans="6:6" hidden="1" x14ac:dyDescent="0.2">
      <c r="F12472" s="11"/>
    </row>
    <row r="12473" spans="6:6" hidden="1" x14ac:dyDescent="0.2">
      <c r="F12473" s="11"/>
    </row>
    <row r="12474" spans="6:6" hidden="1" x14ac:dyDescent="0.2">
      <c r="F12474" s="11"/>
    </row>
    <row r="12475" spans="6:6" hidden="1" x14ac:dyDescent="0.2">
      <c r="F12475" s="11"/>
    </row>
    <row r="12476" spans="6:6" hidden="1" x14ac:dyDescent="0.2">
      <c r="F12476" s="11"/>
    </row>
    <row r="12477" spans="6:6" hidden="1" x14ac:dyDescent="0.2">
      <c r="F12477" s="11"/>
    </row>
    <row r="12478" spans="6:6" hidden="1" x14ac:dyDescent="0.2">
      <c r="F12478" s="11"/>
    </row>
    <row r="12479" spans="6:6" hidden="1" x14ac:dyDescent="0.2">
      <c r="F12479" s="11"/>
    </row>
    <row r="12480" spans="6:6" hidden="1" x14ac:dyDescent="0.2">
      <c r="F12480" s="11"/>
    </row>
    <row r="12481" spans="6:6" hidden="1" x14ac:dyDescent="0.2">
      <c r="F12481" s="11"/>
    </row>
    <row r="12482" spans="6:6" hidden="1" x14ac:dyDescent="0.2">
      <c r="F12482" s="11"/>
    </row>
    <row r="12483" spans="6:6" hidden="1" x14ac:dyDescent="0.2">
      <c r="F12483" s="11"/>
    </row>
    <row r="12484" spans="6:6" hidden="1" x14ac:dyDescent="0.2">
      <c r="F12484" s="11"/>
    </row>
    <row r="12485" spans="6:6" hidden="1" x14ac:dyDescent="0.2">
      <c r="F12485" s="11"/>
    </row>
    <row r="12486" spans="6:6" hidden="1" x14ac:dyDescent="0.2">
      <c r="F12486" s="11"/>
    </row>
    <row r="12487" spans="6:6" hidden="1" x14ac:dyDescent="0.2">
      <c r="F12487" s="11"/>
    </row>
    <row r="12488" spans="6:6" hidden="1" x14ac:dyDescent="0.2">
      <c r="F12488" s="11"/>
    </row>
    <row r="12489" spans="6:6" hidden="1" x14ac:dyDescent="0.2">
      <c r="F12489" s="11"/>
    </row>
    <row r="12490" spans="6:6" hidden="1" x14ac:dyDescent="0.2">
      <c r="F12490" s="11"/>
    </row>
    <row r="12491" spans="6:6" hidden="1" x14ac:dyDescent="0.2">
      <c r="F12491" s="11"/>
    </row>
    <row r="12492" spans="6:6" hidden="1" x14ac:dyDescent="0.2">
      <c r="F12492" s="11"/>
    </row>
    <row r="12493" spans="6:6" hidden="1" x14ac:dyDescent="0.2">
      <c r="F12493" s="11"/>
    </row>
    <row r="12494" spans="6:6" hidden="1" x14ac:dyDescent="0.2">
      <c r="F12494" s="11"/>
    </row>
    <row r="12495" spans="6:6" hidden="1" x14ac:dyDescent="0.2">
      <c r="F12495" s="11"/>
    </row>
    <row r="12496" spans="6:6" hidden="1" x14ac:dyDescent="0.2">
      <c r="F12496" s="11"/>
    </row>
    <row r="12497" spans="6:6" hidden="1" x14ac:dyDescent="0.2">
      <c r="F12497" s="11"/>
    </row>
    <row r="12498" spans="6:6" hidden="1" x14ac:dyDescent="0.2">
      <c r="F12498" s="11"/>
    </row>
    <row r="12499" spans="6:6" hidden="1" x14ac:dyDescent="0.2">
      <c r="F12499" s="11"/>
    </row>
    <row r="12500" spans="6:6" hidden="1" x14ac:dyDescent="0.2">
      <c r="F12500" s="11"/>
    </row>
    <row r="12501" spans="6:6" hidden="1" x14ac:dyDescent="0.2">
      <c r="F12501" s="11"/>
    </row>
    <row r="12502" spans="6:6" hidden="1" x14ac:dyDescent="0.2">
      <c r="F12502" s="11"/>
    </row>
    <row r="12503" spans="6:6" hidden="1" x14ac:dyDescent="0.2">
      <c r="F12503" s="11"/>
    </row>
    <row r="12504" spans="6:6" hidden="1" x14ac:dyDescent="0.2">
      <c r="F12504" s="11"/>
    </row>
    <row r="12505" spans="6:6" hidden="1" x14ac:dyDescent="0.2">
      <c r="F12505" s="11"/>
    </row>
    <row r="12506" spans="6:6" hidden="1" x14ac:dyDescent="0.2">
      <c r="F12506" s="11"/>
    </row>
    <row r="12507" spans="6:6" hidden="1" x14ac:dyDescent="0.2">
      <c r="F12507" s="11"/>
    </row>
    <row r="12508" spans="6:6" hidden="1" x14ac:dyDescent="0.2">
      <c r="F12508" s="11"/>
    </row>
    <row r="12509" spans="6:6" hidden="1" x14ac:dyDescent="0.2">
      <c r="F12509" s="11"/>
    </row>
    <row r="12510" spans="6:6" hidden="1" x14ac:dyDescent="0.2">
      <c r="F12510" s="11"/>
    </row>
    <row r="12511" spans="6:6" hidden="1" x14ac:dyDescent="0.2">
      <c r="F12511" s="11"/>
    </row>
    <row r="12512" spans="6:6" hidden="1" x14ac:dyDescent="0.2">
      <c r="F12512" s="11"/>
    </row>
    <row r="12513" spans="6:6" hidden="1" x14ac:dyDescent="0.2">
      <c r="F12513" s="11"/>
    </row>
    <row r="12514" spans="6:6" hidden="1" x14ac:dyDescent="0.2">
      <c r="F12514" s="11"/>
    </row>
    <row r="12515" spans="6:6" hidden="1" x14ac:dyDescent="0.2">
      <c r="F12515" s="11"/>
    </row>
    <row r="12516" spans="6:6" hidden="1" x14ac:dyDescent="0.2">
      <c r="F12516" s="11"/>
    </row>
    <row r="12517" spans="6:6" hidden="1" x14ac:dyDescent="0.2">
      <c r="F12517" s="11"/>
    </row>
    <row r="12518" spans="6:6" hidden="1" x14ac:dyDescent="0.2">
      <c r="F12518" s="11"/>
    </row>
    <row r="12519" spans="6:6" hidden="1" x14ac:dyDescent="0.2">
      <c r="F12519" s="11"/>
    </row>
    <row r="12520" spans="6:6" hidden="1" x14ac:dyDescent="0.2">
      <c r="F12520" s="11"/>
    </row>
    <row r="12521" spans="6:6" hidden="1" x14ac:dyDescent="0.2">
      <c r="F12521" s="11"/>
    </row>
    <row r="12522" spans="6:6" hidden="1" x14ac:dyDescent="0.2">
      <c r="F12522" s="11"/>
    </row>
    <row r="12523" spans="6:6" hidden="1" x14ac:dyDescent="0.2">
      <c r="F12523" s="11"/>
    </row>
    <row r="12524" spans="6:6" hidden="1" x14ac:dyDescent="0.2">
      <c r="F12524" s="11"/>
    </row>
    <row r="12525" spans="6:6" hidden="1" x14ac:dyDescent="0.2">
      <c r="F12525" s="11"/>
    </row>
    <row r="12526" spans="6:6" hidden="1" x14ac:dyDescent="0.2">
      <c r="F12526" s="11"/>
    </row>
    <row r="12527" spans="6:6" hidden="1" x14ac:dyDescent="0.2">
      <c r="F12527" s="11"/>
    </row>
    <row r="12528" spans="6:6" hidden="1" x14ac:dyDescent="0.2">
      <c r="F12528" s="11"/>
    </row>
    <row r="12529" spans="6:6" hidden="1" x14ac:dyDescent="0.2">
      <c r="F12529" s="11"/>
    </row>
    <row r="12530" spans="6:6" hidden="1" x14ac:dyDescent="0.2">
      <c r="F12530" s="11"/>
    </row>
    <row r="12531" spans="6:6" hidden="1" x14ac:dyDescent="0.2">
      <c r="F12531" s="11"/>
    </row>
    <row r="12532" spans="6:6" hidden="1" x14ac:dyDescent="0.2">
      <c r="F12532" s="11"/>
    </row>
    <row r="12533" spans="6:6" hidden="1" x14ac:dyDescent="0.2">
      <c r="F12533" s="11"/>
    </row>
    <row r="12534" spans="6:6" hidden="1" x14ac:dyDescent="0.2">
      <c r="F12534" s="11"/>
    </row>
    <row r="12535" spans="6:6" hidden="1" x14ac:dyDescent="0.2">
      <c r="F12535" s="11"/>
    </row>
    <row r="12536" spans="6:6" hidden="1" x14ac:dyDescent="0.2">
      <c r="F12536" s="11"/>
    </row>
    <row r="12537" spans="6:6" hidden="1" x14ac:dyDescent="0.2">
      <c r="F12537" s="11"/>
    </row>
    <row r="12538" spans="6:6" hidden="1" x14ac:dyDescent="0.2">
      <c r="F12538" s="11"/>
    </row>
    <row r="12539" spans="6:6" hidden="1" x14ac:dyDescent="0.2">
      <c r="F12539" s="11"/>
    </row>
    <row r="12540" spans="6:6" hidden="1" x14ac:dyDescent="0.2">
      <c r="F12540" s="11"/>
    </row>
    <row r="12541" spans="6:6" hidden="1" x14ac:dyDescent="0.2">
      <c r="F12541" s="11"/>
    </row>
    <row r="12542" spans="6:6" hidden="1" x14ac:dyDescent="0.2">
      <c r="F12542" s="11"/>
    </row>
    <row r="12543" spans="6:6" hidden="1" x14ac:dyDescent="0.2">
      <c r="F12543" s="11"/>
    </row>
    <row r="12544" spans="6:6" hidden="1" x14ac:dyDescent="0.2">
      <c r="F12544" s="11"/>
    </row>
    <row r="12545" spans="6:6" hidden="1" x14ac:dyDescent="0.2">
      <c r="F12545" s="11"/>
    </row>
    <row r="12546" spans="6:6" hidden="1" x14ac:dyDescent="0.2">
      <c r="F12546" s="11"/>
    </row>
    <row r="12547" spans="6:6" hidden="1" x14ac:dyDescent="0.2">
      <c r="F12547" s="11"/>
    </row>
    <row r="12548" spans="6:6" hidden="1" x14ac:dyDescent="0.2">
      <c r="F12548" s="11"/>
    </row>
    <row r="12549" spans="6:6" hidden="1" x14ac:dyDescent="0.2">
      <c r="F12549" s="11"/>
    </row>
    <row r="12550" spans="6:6" hidden="1" x14ac:dyDescent="0.2">
      <c r="F12550" s="11"/>
    </row>
    <row r="12551" spans="6:6" hidden="1" x14ac:dyDescent="0.2">
      <c r="F12551" s="11"/>
    </row>
    <row r="12552" spans="6:6" hidden="1" x14ac:dyDescent="0.2">
      <c r="F12552" s="11"/>
    </row>
    <row r="12553" spans="6:6" hidden="1" x14ac:dyDescent="0.2">
      <c r="F12553" s="11"/>
    </row>
    <row r="12554" spans="6:6" hidden="1" x14ac:dyDescent="0.2">
      <c r="F12554" s="11"/>
    </row>
    <row r="12555" spans="6:6" hidden="1" x14ac:dyDescent="0.2">
      <c r="F12555" s="11"/>
    </row>
    <row r="12556" spans="6:6" hidden="1" x14ac:dyDescent="0.2">
      <c r="F12556" s="11"/>
    </row>
    <row r="12557" spans="6:6" hidden="1" x14ac:dyDescent="0.2">
      <c r="F12557" s="11"/>
    </row>
    <row r="12558" spans="6:6" hidden="1" x14ac:dyDescent="0.2">
      <c r="F12558" s="11"/>
    </row>
    <row r="12559" spans="6:6" hidden="1" x14ac:dyDescent="0.2">
      <c r="F12559" s="11"/>
    </row>
    <row r="12560" spans="6:6" hidden="1" x14ac:dyDescent="0.2">
      <c r="F12560" s="11"/>
    </row>
    <row r="12561" spans="6:6" hidden="1" x14ac:dyDescent="0.2">
      <c r="F12561" s="11"/>
    </row>
    <row r="12562" spans="6:6" hidden="1" x14ac:dyDescent="0.2">
      <c r="F12562" s="11"/>
    </row>
    <row r="12563" spans="6:6" hidden="1" x14ac:dyDescent="0.2">
      <c r="F12563" s="11"/>
    </row>
    <row r="12564" spans="6:6" hidden="1" x14ac:dyDescent="0.2">
      <c r="F12564" s="11"/>
    </row>
    <row r="12565" spans="6:6" hidden="1" x14ac:dyDescent="0.2">
      <c r="F12565" s="11"/>
    </row>
    <row r="12566" spans="6:6" hidden="1" x14ac:dyDescent="0.2">
      <c r="F12566" s="11"/>
    </row>
    <row r="12567" spans="6:6" hidden="1" x14ac:dyDescent="0.2">
      <c r="F12567" s="11"/>
    </row>
    <row r="12568" spans="6:6" hidden="1" x14ac:dyDescent="0.2">
      <c r="F12568" s="11"/>
    </row>
    <row r="12569" spans="6:6" hidden="1" x14ac:dyDescent="0.2">
      <c r="F12569" s="11"/>
    </row>
    <row r="12570" spans="6:6" hidden="1" x14ac:dyDescent="0.2">
      <c r="F12570" s="11"/>
    </row>
    <row r="12571" spans="6:6" hidden="1" x14ac:dyDescent="0.2">
      <c r="F12571" s="11"/>
    </row>
    <row r="12572" spans="6:6" hidden="1" x14ac:dyDescent="0.2">
      <c r="F12572" s="11"/>
    </row>
    <row r="12573" spans="6:6" hidden="1" x14ac:dyDescent="0.2">
      <c r="F12573" s="11"/>
    </row>
    <row r="12574" spans="6:6" hidden="1" x14ac:dyDescent="0.2">
      <c r="F12574" s="11"/>
    </row>
    <row r="12575" spans="6:6" hidden="1" x14ac:dyDescent="0.2">
      <c r="F12575" s="11"/>
    </row>
    <row r="12576" spans="6:6" hidden="1" x14ac:dyDescent="0.2">
      <c r="F12576" s="11"/>
    </row>
    <row r="12577" spans="6:6" hidden="1" x14ac:dyDescent="0.2">
      <c r="F12577" s="11"/>
    </row>
    <row r="12578" spans="6:6" hidden="1" x14ac:dyDescent="0.2">
      <c r="F12578" s="11"/>
    </row>
    <row r="12579" spans="6:6" hidden="1" x14ac:dyDescent="0.2">
      <c r="F12579" s="11"/>
    </row>
    <row r="12580" spans="6:6" hidden="1" x14ac:dyDescent="0.2">
      <c r="F12580" s="11"/>
    </row>
    <row r="12581" spans="6:6" hidden="1" x14ac:dyDescent="0.2">
      <c r="F12581" s="11"/>
    </row>
    <row r="12582" spans="6:6" hidden="1" x14ac:dyDescent="0.2">
      <c r="F12582" s="11"/>
    </row>
    <row r="12583" spans="6:6" hidden="1" x14ac:dyDescent="0.2">
      <c r="F12583" s="11"/>
    </row>
    <row r="12584" spans="6:6" hidden="1" x14ac:dyDescent="0.2">
      <c r="F12584" s="11"/>
    </row>
    <row r="12585" spans="6:6" hidden="1" x14ac:dyDescent="0.2">
      <c r="F12585" s="11"/>
    </row>
    <row r="12586" spans="6:6" hidden="1" x14ac:dyDescent="0.2">
      <c r="F12586" s="11"/>
    </row>
    <row r="12587" spans="6:6" hidden="1" x14ac:dyDescent="0.2">
      <c r="F12587" s="11"/>
    </row>
    <row r="12588" spans="6:6" hidden="1" x14ac:dyDescent="0.2">
      <c r="F12588" s="11"/>
    </row>
    <row r="12589" spans="6:6" hidden="1" x14ac:dyDescent="0.2">
      <c r="F12589" s="11"/>
    </row>
    <row r="12590" spans="6:6" hidden="1" x14ac:dyDescent="0.2">
      <c r="F12590" s="11"/>
    </row>
    <row r="12591" spans="6:6" hidden="1" x14ac:dyDescent="0.2">
      <c r="F12591" s="11"/>
    </row>
    <row r="12592" spans="6:6" hidden="1" x14ac:dyDescent="0.2">
      <c r="F12592" s="11"/>
    </row>
    <row r="12593" spans="6:6" hidden="1" x14ac:dyDescent="0.2">
      <c r="F12593" s="11"/>
    </row>
    <row r="12594" spans="6:6" hidden="1" x14ac:dyDescent="0.2">
      <c r="F12594" s="11"/>
    </row>
    <row r="12595" spans="6:6" hidden="1" x14ac:dyDescent="0.2">
      <c r="F12595" s="11"/>
    </row>
    <row r="12596" spans="6:6" hidden="1" x14ac:dyDescent="0.2">
      <c r="F12596" s="11"/>
    </row>
    <row r="12597" spans="6:6" hidden="1" x14ac:dyDescent="0.2">
      <c r="F12597" s="11"/>
    </row>
    <row r="12598" spans="6:6" hidden="1" x14ac:dyDescent="0.2">
      <c r="F12598" s="11"/>
    </row>
    <row r="12599" spans="6:6" hidden="1" x14ac:dyDescent="0.2">
      <c r="F12599" s="11"/>
    </row>
    <row r="12600" spans="6:6" hidden="1" x14ac:dyDescent="0.2">
      <c r="F12600" s="11"/>
    </row>
    <row r="12601" spans="6:6" hidden="1" x14ac:dyDescent="0.2">
      <c r="F12601" s="11"/>
    </row>
    <row r="12602" spans="6:6" hidden="1" x14ac:dyDescent="0.2">
      <c r="F12602" s="11"/>
    </row>
    <row r="12603" spans="6:6" hidden="1" x14ac:dyDescent="0.2">
      <c r="F12603" s="11"/>
    </row>
    <row r="12604" spans="6:6" hidden="1" x14ac:dyDescent="0.2">
      <c r="F12604" s="11"/>
    </row>
    <row r="12605" spans="6:6" hidden="1" x14ac:dyDescent="0.2">
      <c r="F12605" s="11"/>
    </row>
    <row r="12606" spans="6:6" hidden="1" x14ac:dyDescent="0.2">
      <c r="F12606" s="11"/>
    </row>
    <row r="12607" spans="6:6" hidden="1" x14ac:dyDescent="0.2">
      <c r="F12607" s="11"/>
    </row>
    <row r="12608" spans="6:6" hidden="1" x14ac:dyDescent="0.2">
      <c r="F12608" s="11"/>
    </row>
    <row r="12609" spans="6:6" hidden="1" x14ac:dyDescent="0.2">
      <c r="F12609" s="11"/>
    </row>
    <row r="12610" spans="6:6" hidden="1" x14ac:dyDescent="0.2">
      <c r="F12610" s="11"/>
    </row>
    <row r="12611" spans="6:6" hidden="1" x14ac:dyDescent="0.2">
      <c r="F12611" s="11"/>
    </row>
    <row r="12612" spans="6:6" hidden="1" x14ac:dyDescent="0.2">
      <c r="F12612" s="11"/>
    </row>
    <row r="12613" spans="6:6" hidden="1" x14ac:dyDescent="0.2">
      <c r="F12613" s="11"/>
    </row>
    <row r="12614" spans="6:6" hidden="1" x14ac:dyDescent="0.2">
      <c r="F12614" s="11"/>
    </row>
    <row r="12615" spans="6:6" hidden="1" x14ac:dyDescent="0.2">
      <c r="F12615" s="11"/>
    </row>
    <row r="12616" spans="6:6" hidden="1" x14ac:dyDescent="0.2">
      <c r="F12616" s="11"/>
    </row>
    <row r="12617" spans="6:6" hidden="1" x14ac:dyDescent="0.2">
      <c r="F12617" s="11"/>
    </row>
    <row r="12618" spans="6:6" hidden="1" x14ac:dyDescent="0.2">
      <c r="F12618" s="11"/>
    </row>
    <row r="12619" spans="6:6" hidden="1" x14ac:dyDescent="0.2">
      <c r="F12619" s="11"/>
    </row>
    <row r="12620" spans="6:6" hidden="1" x14ac:dyDescent="0.2">
      <c r="F12620" s="11"/>
    </row>
    <row r="12621" spans="6:6" hidden="1" x14ac:dyDescent="0.2">
      <c r="F12621" s="11"/>
    </row>
    <row r="12622" spans="6:6" hidden="1" x14ac:dyDescent="0.2">
      <c r="F12622" s="11"/>
    </row>
    <row r="12623" spans="6:6" hidden="1" x14ac:dyDescent="0.2">
      <c r="F12623" s="11"/>
    </row>
    <row r="12624" spans="6:6" hidden="1" x14ac:dyDescent="0.2">
      <c r="F12624" s="11"/>
    </row>
    <row r="12625" spans="6:6" hidden="1" x14ac:dyDescent="0.2">
      <c r="F12625" s="11"/>
    </row>
    <row r="12626" spans="6:6" hidden="1" x14ac:dyDescent="0.2">
      <c r="F12626" s="11"/>
    </row>
    <row r="12627" spans="6:6" hidden="1" x14ac:dyDescent="0.2">
      <c r="F12627" s="11"/>
    </row>
    <row r="12628" spans="6:6" hidden="1" x14ac:dyDescent="0.2">
      <c r="F12628" s="11"/>
    </row>
    <row r="12629" spans="6:6" hidden="1" x14ac:dyDescent="0.2">
      <c r="F12629" s="11"/>
    </row>
    <row r="12630" spans="6:6" hidden="1" x14ac:dyDescent="0.2">
      <c r="F12630" s="11"/>
    </row>
    <row r="12631" spans="6:6" hidden="1" x14ac:dyDescent="0.2">
      <c r="F12631" s="11"/>
    </row>
    <row r="12632" spans="6:6" hidden="1" x14ac:dyDescent="0.2">
      <c r="F12632" s="11"/>
    </row>
    <row r="12633" spans="6:6" hidden="1" x14ac:dyDescent="0.2">
      <c r="F12633" s="11"/>
    </row>
    <row r="12634" spans="6:6" hidden="1" x14ac:dyDescent="0.2">
      <c r="F12634" s="11"/>
    </row>
    <row r="12635" spans="6:6" hidden="1" x14ac:dyDescent="0.2">
      <c r="F12635" s="11"/>
    </row>
    <row r="12636" spans="6:6" hidden="1" x14ac:dyDescent="0.2">
      <c r="F12636" s="11"/>
    </row>
    <row r="12637" spans="6:6" hidden="1" x14ac:dyDescent="0.2">
      <c r="F12637" s="11"/>
    </row>
    <row r="12638" spans="6:6" hidden="1" x14ac:dyDescent="0.2">
      <c r="F12638" s="11"/>
    </row>
    <row r="12639" spans="6:6" hidden="1" x14ac:dyDescent="0.2">
      <c r="F12639" s="11"/>
    </row>
    <row r="12640" spans="6:6" hidden="1" x14ac:dyDescent="0.2">
      <c r="F12640" s="11"/>
    </row>
    <row r="12641" spans="6:6" hidden="1" x14ac:dyDescent="0.2">
      <c r="F12641" s="11"/>
    </row>
    <row r="12642" spans="6:6" hidden="1" x14ac:dyDescent="0.2">
      <c r="F12642" s="11"/>
    </row>
    <row r="12643" spans="6:6" hidden="1" x14ac:dyDescent="0.2">
      <c r="F12643" s="11"/>
    </row>
    <row r="12644" spans="6:6" hidden="1" x14ac:dyDescent="0.2">
      <c r="F12644" s="11"/>
    </row>
    <row r="12645" spans="6:6" hidden="1" x14ac:dyDescent="0.2">
      <c r="F12645" s="11"/>
    </row>
    <row r="12646" spans="6:6" hidden="1" x14ac:dyDescent="0.2">
      <c r="F12646" s="11"/>
    </row>
    <row r="12647" spans="6:6" hidden="1" x14ac:dyDescent="0.2">
      <c r="F12647" s="11"/>
    </row>
    <row r="12648" spans="6:6" hidden="1" x14ac:dyDescent="0.2">
      <c r="F12648" s="11"/>
    </row>
    <row r="12649" spans="6:6" hidden="1" x14ac:dyDescent="0.2">
      <c r="F12649" s="11"/>
    </row>
    <row r="12650" spans="6:6" hidden="1" x14ac:dyDescent="0.2">
      <c r="F12650" s="11"/>
    </row>
    <row r="12651" spans="6:6" hidden="1" x14ac:dyDescent="0.2">
      <c r="F12651" s="11"/>
    </row>
    <row r="12652" spans="6:6" hidden="1" x14ac:dyDescent="0.2">
      <c r="F12652" s="11"/>
    </row>
    <row r="12653" spans="6:6" hidden="1" x14ac:dyDescent="0.2">
      <c r="F12653" s="11"/>
    </row>
    <row r="12654" spans="6:6" hidden="1" x14ac:dyDescent="0.2">
      <c r="F12654" s="11"/>
    </row>
    <row r="12655" spans="6:6" hidden="1" x14ac:dyDescent="0.2">
      <c r="F12655" s="11"/>
    </row>
    <row r="12656" spans="6:6" hidden="1" x14ac:dyDescent="0.2">
      <c r="F12656" s="11"/>
    </row>
    <row r="12657" spans="6:6" hidden="1" x14ac:dyDescent="0.2">
      <c r="F12657" s="11"/>
    </row>
    <row r="12658" spans="6:6" hidden="1" x14ac:dyDescent="0.2">
      <c r="F12658" s="11"/>
    </row>
    <row r="12659" spans="6:6" hidden="1" x14ac:dyDescent="0.2">
      <c r="F12659" s="11"/>
    </row>
    <row r="12660" spans="6:6" hidden="1" x14ac:dyDescent="0.2">
      <c r="F12660" s="11"/>
    </row>
    <row r="12661" spans="6:6" hidden="1" x14ac:dyDescent="0.2">
      <c r="F12661" s="11"/>
    </row>
    <row r="12662" spans="6:6" hidden="1" x14ac:dyDescent="0.2">
      <c r="F12662" s="11"/>
    </row>
    <row r="12663" spans="6:6" hidden="1" x14ac:dyDescent="0.2">
      <c r="F12663" s="11"/>
    </row>
    <row r="12664" spans="6:6" hidden="1" x14ac:dyDescent="0.2">
      <c r="F12664" s="11"/>
    </row>
    <row r="12665" spans="6:6" hidden="1" x14ac:dyDescent="0.2">
      <c r="F12665" s="11"/>
    </row>
    <row r="12666" spans="6:6" hidden="1" x14ac:dyDescent="0.2">
      <c r="F12666" s="11"/>
    </row>
    <row r="12667" spans="6:6" hidden="1" x14ac:dyDescent="0.2">
      <c r="F12667" s="11"/>
    </row>
    <row r="12668" spans="6:6" hidden="1" x14ac:dyDescent="0.2">
      <c r="F12668" s="11"/>
    </row>
    <row r="12669" spans="6:6" hidden="1" x14ac:dyDescent="0.2">
      <c r="F12669" s="11"/>
    </row>
    <row r="12670" spans="6:6" hidden="1" x14ac:dyDescent="0.2">
      <c r="F12670" s="11"/>
    </row>
    <row r="12671" spans="6:6" hidden="1" x14ac:dyDescent="0.2">
      <c r="F12671" s="11"/>
    </row>
    <row r="12672" spans="6:6" hidden="1" x14ac:dyDescent="0.2">
      <c r="F12672" s="11"/>
    </row>
    <row r="12673" spans="6:6" hidden="1" x14ac:dyDescent="0.2">
      <c r="F12673" s="11"/>
    </row>
    <row r="12674" spans="6:6" hidden="1" x14ac:dyDescent="0.2">
      <c r="F12674" s="11"/>
    </row>
    <row r="12675" spans="6:6" hidden="1" x14ac:dyDescent="0.2">
      <c r="F12675" s="11"/>
    </row>
    <row r="12676" spans="6:6" hidden="1" x14ac:dyDescent="0.2">
      <c r="F12676" s="11"/>
    </row>
    <row r="12677" spans="6:6" hidden="1" x14ac:dyDescent="0.2">
      <c r="F12677" s="11"/>
    </row>
    <row r="12678" spans="6:6" hidden="1" x14ac:dyDescent="0.2">
      <c r="F12678" s="11"/>
    </row>
    <row r="12679" spans="6:6" hidden="1" x14ac:dyDescent="0.2">
      <c r="F12679" s="11"/>
    </row>
    <row r="12680" spans="6:6" hidden="1" x14ac:dyDescent="0.2">
      <c r="F12680" s="11"/>
    </row>
    <row r="12681" spans="6:6" hidden="1" x14ac:dyDescent="0.2">
      <c r="F12681" s="11"/>
    </row>
    <row r="12682" spans="6:6" hidden="1" x14ac:dyDescent="0.2">
      <c r="F12682" s="11"/>
    </row>
    <row r="12683" spans="6:6" hidden="1" x14ac:dyDescent="0.2">
      <c r="F12683" s="11"/>
    </row>
    <row r="12684" spans="6:6" hidden="1" x14ac:dyDescent="0.2">
      <c r="F12684" s="11"/>
    </row>
    <row r="12685" spans="6:6" hidden="1" x14ac:dyDescent="0.2">
      <c r="F12685" s="11"/>
    </row>
    <row r="12686" spans="6:6" hidden="1" x14ac:dyDescent="0.2">
      <c r="F12686" s="11"/>
    </row>
    <row r="12687" spans="6:6" hidden="1" x14ac:dyDescent="0.2">
      <c r="F12687" s="11"/>
    </row>
    <row r="12688" spans="6:6" hidden="1" x14ac:dyDescent="0.2">
      <c r="F12688" s="11"/>
    </row>
    <row r="12689" spans="6:6" hidden="1" x14ac:dyDescent="0.2">
      <c r="F12689" s="11"/>
    </row>
    <row r="12690" spans="6:6" hidden="1" x14ac:dyDescent="0.2">
      <c r="F12690" s="11"/>
    </row>
    <row r="12691" spans="6:6" hidden="1" x14ac:dyDescent="0.2">
      <c r="F12691" s="11"/>
    </row>
    <row r="12692" spans="6:6" hidden="1" x14ac:dyDescent="0.2">
      <c r="F12692" s="11"/>
    </row>
    <row r="12693" spans="6:6" hidden="1" x14ac:dyDescent="0.2">
      <c r="F12693" s="11"/>
    </row>
    <row r="12694" spans="6:6" hidden="1" x14ac:dyDescent="0.2">
      <c r="F12694" s="11"/>
    </row>
    <row r="12695" spans="6:6" hidden="1" x14ac:dyDescent="0.2">
      <c r="F12695" s="11"/>
    </row>
    <row r="12696" spans="6:6" hidden="1" x14ac:dyDescent="0.2">
      <c r="F12696" s="11"/>
    </row>
    <row r="12697" spans="6:6" hidden="1" x14ac:dyDescent="0.2">
      <c r="F12697" s="11"/>
    </row>
    <row r="12698" spans="6:6" hidden="1" x14ac:dyDescent="0.2">
      <c r="F12698" s="11"/>
    </row>
    <row r="12699" spans="6:6" hidden="1" x14ac:dyDescent="0.2">
      <c r="F12699" s="11"/>
    </row>
    <row r="12700" spans="6:6" hidden="1" x14ac:dyDescent="0.2">
      <c r="F12700" s="11"/>
    </row>
    <row r="12701" spans="6:6" hidden="1" x14ac:dyDescent="0.2">
      <c r="F12701" s="11"/>
    </row>
    <row r="12702" spans="6:6" hidden="1" x14ac:dyDescent="0.2">
      <c r="F12702" s="11"/>
    </row>
    <row r="12703" spans="6:6" hidden="1" x14ac:dyDescent="0.2">
      <c r="F12703" s="11"/>
    </row>
    <row r="12704" spans="6:6" hidden="1" x14ac:dyDescent="0.2">
      <c r="F12704" s="11"/>
    </row>
    <row r="12705" spans="6:6" hidden="1" x14ac:dyDescent="0.2">
      <c r="F12705" s="11"/>
    </row>
    <row r="12706" spans="6:6" hidden="1" x14ac:dyDescent="0.2">
      <c r="F12706" s="11"/>
    </row>
    <row r="12707" spans="6:6" hidden="1" x14ac:dyDescent="0.2">
      <c r="F12707" s="11"/>
    </row>
    <row r="12708" spans="6:6" hidden="1" x14ac:dyDescent="0.2">
      <c r="F12708" s="11"/>
    </row>
    <row r="12709" spans="6:6" hidden="1" x14ac:dyDescent="0.2">
      <c r="F12709" s="11"/>
    </row>
    <row r="12710" spans="6:6" hidden="1" x14ac:dyDescent="0.2">
      <c r="F12710" s="11"/>
    </row>
    <row r="12711" spans="6:6" hidden="1" x14ac:dyDescent="0.2">
      <c r="F12711" s="11"/>
    </row>
    <row r="12712" spans="6:6" hidden="1" x14ac:dyDescent="0.2">
      <c r="F12712" s="11"/>
    </row>
    <row r="12713" spans="6:6" hidden="1" x14ac:dyDescent="0.2">
      <c r="F12713" s="11"/>
    </row>
    <row r="12714" spans="6:6" hidden="1" x14ac:dyDescent="0.2">
      <c r="F12714" s="11"/>
    </row>
    <row r="12715" spans="6:6" hidden="1" x14ac:dyDescent="0.2">
      <c r="F12715" s="11"/>
    </row>
    <row r="12716" spans="6:6" hidden="1" x14ac:dyDescent="0.2">
      <c r="F12716" s="11"/>
    </row>
    <row r="12717" spans="6:6" hidden="1" x14ac:dyDescent="0.2">
      <c r="F12717" s="11"/>
    </row>
    <row r="12718" spans="6:6" hidden="1" x14ac:dyDescent="0.2">
      <c r="F12718" s="11"/>
    </row>
    <row r="12719" spans="6:6" hidden="1" x14ac:dyDescent="0.2">
      <c r="F12719" s="11"/>
    </row>
    <row r="12720" spans="6:6" hidden="1" x14ac:dyDescent="0.2">
      <c r="F12720" s="11"/>
    </row>
    <row r="12721" spans="6:6" hidden="1" x14ac:dyDescent="0.2">
      <c r="F12721" s="11"/>
    </row>
    <row r="12722" spans="6:6" hidden="1" x14ac:dyDescent="0.2">
      <c r="F12722" s="11"/>
    </row>
    <row r="12723" spans="6:6" hidden="1" x14ac:dyDescent="0.2">
      <c r="F12723" s="11"/>
    </row>
    <row r="12724" spans="6:6" hidden="1" x14ac:dyDescent="0.2">
      <c r="F12724" s="11"/>
    </row>
    <row r="12725" spans="6:6" hidden="1" x14ac:dyDescent="0.2">
      <c r="F12725" s="11"/>
    </row>
    <row r="12726" spans="6:6" hidden="1" x14ac:dyDescent="0.2">
      <c r="F12726" s="11"/>
    </row>
    <row r="12727" spans="6:6" hidden="1" x14ac:dyDescent="0.2">
      <c r="F12727" s="11"/>
    </row>
    <row r="12728" spans="6:6" hidden="1" x14ac:dyDescent="0.2">
      <c r="F12728" s="11"/>
    </row>
    <row r="12729" spans="6:6" hidden="1" x14ac:dyDescent="0.2">
      <c r="F12729" s="11"/>
    </row>
    <row r="12730" spans="6:6" hidden="1" x14ac:dyDescent="0.2">
      <c r="F12730" s="11"/>
    </row>
    <row r="12731" spans="6:6" hidden="1" x14ac:dyDescent="0.2">
      <c r="F12731" s="11"/>
    </row>
    <row r="12732" spans="6:6" hidden="1" x14ac:dyDescent="0.2">
      <c r="F12732" s="11"/>
    </row>
    <row r="12733" spans="6:6" hidden="1" x14ac:dyDescent="0.2">
      <c r="F12733" s="11"/>
    </row>
    <row r="12734" spans="6:6" hidden="1" x14ac:dyDescent="0.2">
      <c r="F12734" s="11"/>
    </row>
    <row r="12735" spans="6:6" hidden="1" x14ac:dyDescent="0.2">
      <c r="F12735" s="11"/>
    </row>
    <row r="12736" spans="6:6" hidden="1" x14ac:dyDescent="0.2">
      <c r="F12736" s="11"/>
    </row>
    <row r="12737" spans="6:6" hidden="1" x14ac:dyDescent="0.2">
      <c r="F12737" s="11"/>
    </row>
    <row r="12738" spans="6:6" hidden="1" x14ac:dyDescent="0.2">
      <c r="F12738" s="11"/>
    </row>
    <row r="12739" spans="6:6" hidden="1" x14ac:dyDescent="0.2">
      <c r="F12739" s="11"/>
    </row>
    <row r="12740" spans="6:6" hidden="1" x14ac:dyDescent="0.2">
      <c r="F12740" s="11"/>
    </row>
    <row r="12741" spans="6:6" hidden="1" x14ac:dyDescent="0.2">
      <c r="F12741" s="11"/>
    </row>
    <row r="12742" spans="6:6" hidden="1" x14ac:dyDescent="0.2">
      <c r="F12742" s="11"/>
    </row>
    <row r="12743" spans="6:6" hidden="1" x14ac:dyDescent="0.2">
      <c r="F12743" s="11"/>
    </row>
    <row r="12744" spans="6:6" hidden="1" x14ac:dyDescent="0.2">
      <c r="F12744" s="11"/>
    </row>
    <row r="12745" spans="6:6" hidden="1" x14ac:dyDescent="0.2">
      <c r="F12745" s="11"/>
    </row>
    <row r="12746" spans="6:6" hidden="1" x14ac:dyDescent="0.2">
      <c r="F12746" s="11"/>
    </row>
    <row r="12747" spans="6:6" hidden="1" x14ac:dyDescent="0.2">
      <c r="F12747" s="11"/>
    </row>
    <row r="12748" spans="6:6" hidden="1" x14ac:dyDescent="0.2">
      <c r="F12748" s="11"/>
    </row>
    <row r="12749" spans="6:6" hidden="1" x14ac:dyDescent="0.2">
      <c r="F12749" s="11"/>
    </row>
    <row r="12750" spans="6:6" hidden="1" x14ac:dyDescent="0.2">
      <c r="F12750" s="11"/>
    </row>
    <row r="12751" spans="6:6" hidden="1" x14ac:dyDescent="0.2">
      <c r="F12751" s="11"/>
    </row>
    <row r="12752" spans="6:6" hidden="1" x14ac:dyDescent="0.2">
      <c r="F12752" s="11"/>
    </row>
    <row r="12753" spans="6:6" hidden="1" x14ac:dyDescent="0.2">
      <c r="F12753" s="11"/>
    </row>
    <row r="12754" spans="6:6" hidden="1" x14ac:dyDescent="0.2">
      <c r="F12754" s="11"/>
    </row>
    <row r="12755" spans="6:6" hidden="1" x14ac:dyDescent="0.2">
      <c r="F12755" s="11"/>
    </row>
    <row r="12756" spans="6:6" hidden="1" x14ac:dyDescent="0.2">
      <c r="F12756" s="11"/>
    </row>
    <row r="12757" spans="6:6" hidden="1" x14ac:dyDescent="0.2">
      <c r="F12757" s="11"/>
    </row>
    <row r="12758" spans="6:6" hidden="1" x14ac:dyDescent="0.2">
      <c r="F12758" s="11"/>
    </row>
    <row r="12759" spans="6:6" hidden="1" x14ac:dyDescent="0.2">
      <c r="F12759" s="11"/>
    </row>
    <row r="12760" spans="6:6" hidden="1" x14ac:dyDescent="0.2">
      <c r="F12760" s="11"/>
    </row>
    <row r="12761" spans="6:6" hidden="1" x14ac:dyDescent="0.2">
      <c r="F12761" s="11"/>
    </row>
    <row r="12762" spans="6:6" hidden="1" x14ac:dyDescent="0.2">
      <c r="F12762" s="11"/>
    </row>
    <row r="12763" spans="6:6" hidden="1" x14ac:dyDescent="0.2">
      <c r="F12763" s="11"/>
    </row>
    <row r="12764" spans="6:6" hidden="1" x14ac:dyDescent="0.2">
      <c r="F12764" s="11"/>
    </row>
    <row r="12765" spans="6:6" hidden="1" x14ac:dyDescent="0.2">
      <c r="F12765" s="11"/>
    </row>
    <row r="12766" spans="6:6" hidden="1" x14ac:dyDescent="0.2">
      <c r="F12766" s="11"/>
    </row>
    <row r="12767" spans="6:6" hidden="1" x14ac:dyDescent="0.2">
      <c r="F12767" s="11"/>
    </row>
    <row r="12768" spans="6:6" hidden="1" x14ac:dyDescent="0.2">
      <c r="F12768" s="11"/>
    </row>
    <row r="12769" spans="6:6" hidden="1" x14ac:dyDescent="0.2">
      <c r="F12769" s="11"/>
    </row>
    <row r="12770" spans="6:6" hidden="1" x14ac:dyDescent="0.2">
      <c r="F12770" s="11"/>
    </row>
    <row r="12771" spans="6:6" hidden="1" x14ac:dyDescent="0.2">
      <c r="F12771" s="11"/>
    </row>
    <row r="12772" spans="6:6" hidden="1" x14ac:dyDescent="0.2">
      <c r="F12772" s="11"/>
    </row>
    <row r="12773" spans="6:6" hidden="1" x14ac:dyDescent="0.2">
      <c r="F12773" s="11"/>
    </row>
    <row r="12774" spans="6:6" hidden="1" x14ac:dyDescent="0.2">
      <c r="F12774" s="11"/>
    </row>
    <row r="12775" spans="6:6" hidden="1" x14ac:dyDescent="0.2">
      <c r="F12775" s="11"/>
    </row>
    <row r="12776" spans="6:6" hidden="1" x14ac:dyDescent="0.2">
      <c r="F12776" s="11"/>
    </row>
    <row r="12777" spans="6:6" hidden="1" x14ac:dyDescent="0.2">
      <c r="F12777" s="11"/>
    </row>
    <row r="12778" spans="6:6" hidden="1" x14ac:dyDescent="0.2">
      <c r="F12778" s="11"/>
    </row>
    <row r="12779" spans="6:6" hidden="1" x14ac:dyDescent="0.2">
      <c r="F12779" s="11"/>
    </row>
    <row r="12780" spans="6:6" hidden="1" x14ac:dyDescent="0.2">
      <c r="F12780" s="11"/>
    </row>
    <row r="12781" spans="6:6" hidden="1" x14ac:dyDescent="0.2">
      <c r="F12781" s="11"/>
    </row>
    <row r="12782" spans="6:6" hidden="1" x14ac:dyDescent="0.2">
      <c r="F12782" s="11"/>
    </row>
    <row r="12783" spans="6:6" hidden="1" x14ac:dyDescent="0.2">
      <c r="F12783" s="11"/>
    </row>
    <row r="12784" spans="6:6" hidden="1" x14ac:dyDescent="0.2">
      <c r="F12784" s="11"/>
    </row>
    <row r="12785" spans="6:6" hidden="1" x14ac:dyDescent="0.2">
      <c r="F12785" s="11"/>
    </row>
    <row r="12786" spans="6:6" hidden="1" x14ac:dyDescent="0.2">
      <c r="F12786" s="11"/>
    </row>
    <row r="12787" spans="6:6" hidden="1" x14ac:dyDescent="0.2">
      <c r="F12787" s="11"/>
    </row>
    <row r="12788" spans="6:6" hidden="1" x14ac:dyDescent="0.2">
      <c r="F12788" s="11"/>
    </row>
    <row r="12789" spans="6:6" hidden="1" x14ac:dyDescent="0.2">
      <c r="F12789" s="11"/>
    </row>
    <row r="12790" spans="6:6" hidden="1" x14ac:dyDescent="0.2">
      <c r="F12790" s="11"/>
    </row>
    <row r="12791" spans="6:6" hidden="1" x14ac:dyDescent="0.2">
      <c r="F12791" s="11"/>
    </row>
    <row r="12792" spans="6:6" hidden="1" x14ac:dyDescent="0.2">
      <c r="F12792" s="11"/>
    </row>
    <row r="12793" spans="6:6" hidden="1" x14ac:dyDescent="0.2">
      <c r="F12793" s="11"/>
    </row>
    <row r="12794" spans="6:6" hidden="1" x14ac:dyDescent="0.2">
      <c r="F12794" s="11"/>
    </row>
    <row r="12795" spans="6:6" hidden="1" x14ac:dyDescent="0.2">
      <c r="F12795" s="11"/>
    </row>
    <row r="12796" spans="6:6" hidden="1" x14ac:dyDescent="0.2">
      <c r="F12796" s="11"/>
    </row>
    <row r="12797" spans="6:6" hidden="1" x14ac:dyDescent="0.2">
      <c r="F12797" s="11"/>
    </row>
    <row r="12798" spans="6:6" hidden="1" x14ac:dyDescent="0.2">
      <c r="F12798" s="11"/>
    </row>
    <row r="12799" spans="6:6" hidden="1" x14ac:dyDescent="0.2">
      <c r="F12799" s="11"/>
    </row>
    <row r="12800" spans="6:6" hidden="1" x14ac:dyDescent="0.2">
      <c r="F12800" s="11"/>
    </row>
    <row r="12801" spans="6:6" hidden="1" x14ac:dyDescent="0.2">
      <c r="F12801" s="11"/>
    </row>
    <row r="12802" spans="6:6" hidden="1" x14ac:dyDescent="0.2">
      <c r="F12802" s="11"/>
    </row>
    <row r="12803" spans="6:6" hidden="1" x14ac:dyDescent="0.2">
      <c r="F12803" s="11"/>
    </row>
    <row r="12804" spans="6:6" hidden="1" x14ac:dyDescent="0.2">
      <c r="F12804" s="11"/>
    </row>
    <row r="12805" spans="6:6" hidden="1" x14ac:dyDescent="0.2">
      <c r="F12805" s="11"/>
    </row>
    <row r="12806" spans="6:6" hidden="1" x14ac:dyDescent="0.2">
      <c r="F12806" s="11"/>
    </row>
    <row r="12807" spans="6:6" hidden="1" x14ac:dyDescent="0.2">
      <c r="F12807" s="11"/>
    </row>
    <row r="12808" spans="6:6" hidden="1" x14ac:dyDescent="0.2">
      <c r="F12808" s="11"/>
    </row>
    <row r="12809" spans="6:6" hidden="1" x14ac:dyDescent="0.2">
      <c r="F12809" s="11"/>
    </row>
    <row r="12810" spans="6:6" hidden="1" x14ac:dyDescent="0.2">
      <c r="F12810" s="11"/>
    </row>
    <row r="12811" spans="6:6" hidden="1" x14ac:dyDescent="0.2">
      <c r="F12811" s="11"/>
    </row>
    <row r="12812" spans="6:6" hidden="1" x14ac:dyDescent="0.2">
      <c r="F12812" s="11"/>
    </row>
  </sheetData>
  <autoFilter ref="D1:H12812" xr:uid="{00000000-0001-0000-0000-000000000000}">
    <filterColumn colId="4">
      <customFilters>
        <customFilter operator="notEqual" val=" "/>
      </customFilters>
    </filterColumn>
  </autoFilter>
  <conditionalFormatting sqref="H1:H1048576">
    <cfRule type="containsText" dxfId="34" priority="18" operator="containsText" text="canceled">
      <formula>NOT(ISERROR(SEARCH("canceled",H1)))</formula>
    </cfRule>
    <cfRule type="containsText" dxfId="33" priority="19" operator="containsText" text="live">
      <formula>NOT(ISERROR(SEARCH("live",H1)))</formula>
    </cfRule>
    <cfRule type="containsText" dxfId="32" priority="20" operator="containsText" text="canceled">
      <formula>NOT(ISERROR(SEARCH("canceled",H1)))</formula>
    </cfRule>
    <cfRule type="containsText" dxfId="31" priority="21" operator="containsText" text="cancelled">
      <formula>NOT(ISERROR(SEARCH("cancelled",H1)))</formula>
    </cfRule>
    <cfRule type="containsText" dxfId="30" priority="22" operator="containsText" text="failed">
      <formula>NOT(ISERROR(SEARCH("failed",H1)))</formula>
    </cfRule>
    <cfRule type="containsText" dxfId="29" priority="23" operator="containsText" text="successful">
      <formula>NOT(ISERROR(SEARCH("successful",H1)))</formula>
    </cfRule>
  </conditionalFormatting>
  <conditionalFormatting sqref="G1:G1048576">
    <cfRule type="cellIs" dxfId="28" priority="9" operator="between">
      <formula>0.01</formula>
      <formula>1</formula>
    </cfRule>
    <cfRule type="cellIs" dxfId="27" priority="10" operator="between">
      <formula>0</formula>
      <formula>100</formula>
    </cfRule>
    <cfRule type="cellIs" dxfId="26" priority="11" operator="greaterThan">
      <formula>0.01</formula>
    </cfRule>
    <cfRule type="top10" dxfId="25" priority="12" percent="1" rank="10"/>
    <cfRule type="top10" dxfId="24" priority="13" percent="1" bottom="1" rank="10"/>
    <cfRule type="cellIs" dxfId="23" priority="14" operator="between">
      <formula>0.01</formula>
      <formula>1</formula>
    </cfRule>
    <cfRule type="cellIs" dxfId="22" priority="15" operator="between">
      <formula>100</formula>
      <formula>199</formula>
    </cfRule>
    <cfRule type="cellIs" dxfId="21" priority="16" operator="lessThan">
      <formula>0</formula>
    </cfRule>
    <cfRule type="cellIs" dxfId="20" priority="17" operator="lessThan">
      <formula>100</formula>
    </cfRule>
  </conditionalFormatting>
  <conditionalFormatting sqref="F1:F1048576">
    <cfRule type="cellIs" dxfId="19" priority="2" operator="between">
      <formula>101</formula>
      <formula>40000</formula>
    </cfRule>
    <cfRule type="cellIs" dxfId="18" priority="3" operator="between">
      <formula>101</formula>
      <formula>4000</formula>
    </cfRule>
    <cfRule type="cellIs" dxfId="17" priority="4" operator="between">
      <formula>1</formula>
      <formula>100</formula>
    </cfRule>
    <cfRule type="cellIs" dxfId="16" priority="5" operator="equal">
      <formula>0</formula>
    </cfRule>
    <cfRule type="cellIs" dxfId="15" priority="6" operator="between">
      <formula>101</formula>
      <formula>200</formula>
    </cfRule>
    <cfRule type="containsText" dxfId="14" priority="7" operator="containsText" text="0">
      <formula>NOT(ISERROR(SEARCH("0",F1)))</formula>
    </cfRule>
    <cfRule type="cellIs" dxfId="13" priority="8" operator="between">
      <formula>1</formula>
      <formula>100</formula>
    </cfRule>
  </conditionalFormatting>
  <conditionalFormatting sqref="F1002:F12812">
    <cfRule type="containsBlanks" dxfId="12" priority="1">
      <formula>LEN(TRIM(F1002))=0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7578A-0CAA-C845-9F63-9ADAC0A8A100}">
  <dimension ref="A3:F14"/>
  <sheetViews>
    <sheetView workbookViewId="0">
      <selection activeCell="A3" sqref="A3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3" spans="1:6" x14ac:dyDescent="0.2">
      <c r="A3" s="4" t="s">
        <v>2066</v>
      </c>
      <c r="B3" s="4" t="s">
        <v>2069</v>
      </c>
    </row>
    <row r="4" spans="1:6" x14ac:dyDescent="0.2">
      <c r="A4" s="4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2064</v>
      </c>
      <c r="E8">
        <v>4</v>
      </c>
      <c r="F8">
        <v>4</v>
      </c>
    </row>
    <row r="9" spans="1:6" x14ac:dyDescent="0.2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EFE58-D24C-EF41-BB8B-6AA1C7423DCD}">
  <dimension ref="A3:F29"/>
  <sheetViews>
    <sheetView workbookViewId="0">
      <selection activeCell="A3" sqref="A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3.5" bestFit="1" customWidth="1"/>
    <col min="9" max="9" width="13" bestFit="1" customWidth="1"/>
    <col min="10" max="10" width="8" bestFit="1" customWidth="1"/>
    <col min="11" max="11" width="3.33203125" bestFit="1" customWidth="1"/>
    <col min="12" max="12" width="3.5" bestFit="1" customWidth="1"/>
    <col min="13" max="14" width="3.6640625" bestFit="1" customWidth="1"/>
    <col min="15" max="15" width="2.6640625" bestFit="1" customWidth="1"/>
    <col min="16" max="16" width="3.5" bestFit="1" customWidth="1"/>
    <col min="17" max="17" width="10.5" bestFit="1" customWidth="1"/>
    <col min="18" max="18" width="6.33203125" bestFit="1" customWidth="1"/>
    <col min="19" max="19" width="3.33203125" bestFit="1" customWidth="1"/>
    <col min="20" max="20" width="3.5" bestFit="1" customWidth="1"/>
    <col min="21" max="22" width="3.6640625" bestFit="1" customWidth="1"/>
    <col min="23" max="23" width="3.5" bestFit="1" customWidth="1"/>
    <col min="24" max="24" width="8.83203125" bestFit="1" customWidth="1"/>
    <col min="25" max="25" width="11.6640625" bestFit="1" customWidth="1"/>
    <col min="26" max="26" width="3.33203125" bestFit="1" customWidth="1"/>
    <col min="27" max="27" width="3.5" bestFit="1" customWidth="1"/>
    <col min="28" max="29" width="3.6640625" bestFit="1" customWidth="1"/>
    <col min="30" max="30" width="2.6640625" bestFit="1" customWidth="1"/>
    <col min="31" max="31" width="3.5" bestFit="1" customWidth="1"/>
    <col min="32" max="32" width="14.1640625" bestFit="1" customWidth="1"/>
    <col min="33" max="33" width="9.1640625" bestFit="1" customWidth="1"/>
    <col min="34" max="34" width="11.6640625" bestFit="1" customWidth="1"/>
  </cols>
  <sheetData>
    <row r="3" spans="1:6" x14ac:dyDescent="0.2">
      <c r="A3" s="4" t="s">
        <v>2066</v>
      </c>
      <c r="B3" s="4" t="s">
        <v>2069</v>
      </c>
    </row>
    <row r="4" spans="1:6" x14ac:dyDescent="0.2">
      <c r="A4" s="4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5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5" t="s">
        <v>2065</v>
      </c>
      <c r="E6">
        <v>4</v>
      </c>
      <c r="F6">
        <v>4</v>
      </c>
    </row>
    <row r="7" spans="1:6" x14ac:dyDescent="0.2">
      <c r="A7" s="5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5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5" t="s">
        <v>2043</v>
      </c>
      <c r="C9">
        <v>8</v>
      </c>
      <c r="E9">
        <v>10</v>
      </c>
      <c r="F9">
        <v>18</v>
      </c>
    </row>
    <row r="10" spans="1:6" x14ac:dyDescent="0.2">
      <c r="A10" s="5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5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5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5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5" t="s">
        <v>2057</v>
      </c>
      <c r="C14">
        <v>3</v>
      </c>
      <c r="E14">
        <v>4</v>
      </c>
      <c r="F14">
        <v>7</v>
      </c>
    </row>
    <row r="15" spans="1:6" x14ac:dyDescent="0.2">
      <c r="A15" s="5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5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5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5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5" t="s">
        <v>2056</v>
      </c>
      <c r="C19">
        <v>4</v>
      </c>
      <c r="E19">
        <v>4</v>
      </c>
      <c r="F19">
        <v>8</v>
      </c>
    </row>
    <row r="20" spans="1:6" x14ac:dyDescent="0.2">
      <c r="A20" s="5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5" t="s">
        <v>2063</v>
      </c>
      <c r="C21">
        <v>9</v>
      </c>
      <c r="E21">
        <v>5</v>
      </c>
      <c r="F21">
        <v>14</v>
      </c>
    </row>
    <row r="22" spans="1:6" x14ac:dyDescent="0.2">
      <c r="A22" s="5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5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5" t="s">
        <v>2059</v>
      </c>
      <c r="C24">
        <v>7</v>
      </c>
      <c r="E24">
        <v>14</v>
      </c>
      <c r="F24">
        <v>21</v>
      </c>
    </row>
    <row r="25" spans="1:6" x14ac:dyDescent="0.2">
      <c r="A25" s="5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5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5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5" t="s">
        <v>2062</v>
      </c>
      <c r="E28">
        <v>3</v>
      </c>
      <c r="F28">
        <v>3</v>
      </c>
    </row>
    <row r="29" spans="1:6" x14ac:dyDescent="0.2">
      <c r="A29" s="5" t="s">
        <v>2068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D386-A55C-104B-9801-7BA6CE0CC87C}">
  <dimension ref="A3:F17"/>
  <sheetViews>
    <sheetView zoomScale="117" workbookViewId="0">
      <selection activeCell="E5" sqref="E5"/>
    </sheetView>
  </sheetViews>
  <sheetFormatPr baseColWidth="10" defaultRowHeight="16" x14ac:dyDescent="0.2"/>
  <cols>
    <col min="1" max="1" width="22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1" bestFit="1" customWidth="1"/>
    <col min="7" max="8" width="23.1640625" bestFit="1" customWidth="1"/>
    <col min="9" max="9" width="27.33203125" bestFit="1" customWidth="1"/>
    <col min="10" max="10" width="28" bestFit="1" customWidth="1"/>
    <col min="11" max="11" width="27.33203125" bestFit="1" customWidth="1"/>
    <col min="12" max="12" width="26.6640625" bestFit="1" customWidth="1"/>
  </cols>
  <sheetData>
    <row r="3" spans="1:6" x14ac:dyDescent="0.2">
      <c r="A3" s="4" t="s">
        <v>2071</v>
      </c>
      <c r="B3" s="4" t="s">
        <v>2069</v>
      </c>
    </row>
    <row r="4" spans="1:6" x14ac:dyDescent="0.2">
      <c r="A4" s="4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5" t="s">
        <v>2074</v>
      </c>
      <c r="B5">
        <v>6</v>
      </c>
      <c r="C5">
        <v>36</v>
      </c>
      <c r="D5">
        <v>1</v>
      </c>
      <c r="E5">
        <v>49</v>
      </c>
      <c r="F5">
        <v>92</v>
      </c>
    </row>
    <row r="6" spans="1:6" x14ac:dyDescent="0.2">
      <c r="A6" s="5" t="s">
        <v>2075</v>
      </c>
      <c r="B6">
        <v>7</v>
      </c>
      <c r="C6">
        <v>28</v>
      </c>
      <c r="E6">
        <v>44</v>
      </c>
      <c r="F6">
        <v>79</v>
      </c>
    </row>
    <row r="7" spans="1:6" x14ac:dyDescent="0.2">
      <c r="A7" s="5" t="s">
        <v>2076</v>
      </c>
      <c r="B7">
        <v>4</v>
      </c>
      <c r="C7">
        <v>33</v>
      </c>
      <c r="E7">
        <v>49</v>
      </c>
      <c r="F7">
        <v>86</v>
      </c>
    </row>
    <row r="8" spans="1:6" x14ac:dyDescent="0.2">
      <c r="A8" s="5" t="s">
        <v>2077</v>
      </c>
      <c r="B8">
        <v>1</v>
      </c>
      <c r="C8">
        <v>30</v>
      </c>
      <c r="D8">
        <v>1</v>
      </c>
      <c r="E8">
        <v>46</v>
      </c>
      <c r="F8">
        <v>78</v>
      </c>
    </row>
    <row r="9" spans="1:6" x14ac:dyDescent="0.2">
      <c r="A9" s="5" t="s">
        <v>2078</v>
      </c>
      <c r="B9">
        <v>3</v>
      </c>
      <c r="C9">
        <v>35</v>
      </c>
      <c r="D9">
        <v>2</v>
      </c>
      <c r="E9">
        <v>46</v>
      </c>
      <c r="F9">
        <v>86</v>
      </c>
    </row>
    <row r="10" spans="1:6" x14ac:dyDescent="0.2">
      <c r="A10" s="5" t="s">
        <v>2079</v>
      </c>
      <c r="B10">
        <v>3</v>
      </c>
      <c r="C10">
        <v>28</v>
      </c>
      <c r="D10">
        <v>1</v>
      </c>
      <c r="E10">
        <v>55</v>
      </c>
      <c r="F10">
        <v>87</v>
      </c>
    </row>
    <row r="11" spans="1:6" x14ac:dyDescent="0.2">
      <c r="A11" s="5" t="s">
        <v>2080</v>
      </c>
      <c r="B11">
        <v>4</v>
      </c>
      <c r="C11">
        <v>31</v>
      </c>
      <c r="D11">
        <v>1</v>
      </c>
      <c r="E11">
        <v>58</v>
      </c>
      <c r="F11">
        <v>94</v>
      </c>
    </row>
    <row r="12" spans="1:6" x14ac:dyDescent="0.2">
      <c r="A12" s="5" t="s">
        <v>2081</v>
      </c>
      <c r="B12">
        <v>8</v>
      </c>
      <c r="C12">
        <v>35</v>
      </c>
      <c r="D12">
        <v>1</v>
      </c>
      <c r="E12">
        <v>41</v>
      </c>
      <c r="F12">
        <v>85</v>
      </c>
    </row>
    <row r="13" spans="1:6" x14ac:dyDescent="0.2">
      <c r="A13" s="5" t="s">
        <v>2082</v>
      </c>
      <c r="B13">
        <v>5</v>
      </c>
      <c r="C13">
        <v>23</v>
      </c>
      <c r="E13">
        <v>45</v>
      </c>
      <c r="F13">
        <v>73</v>
      </c>
    </row>
    <row r="14" spans="1:6" x14ac:dyDescent="0.2">
      <c r="A14" s="5" t="s">
        <v>2083</v>
      </c>
      <c r="B14">
        <v>6</v>
      </c>
      <c r="C14">
        <v>26</v>
      </c>
      <c r="D14">
        <v>1</v>
      </c>
      <c r="E14">
        <v>45</v>
      </c>
      <c r="F14">
        <v>78</v>
      </c>
    </row>
    <row r="15" spans="1:6" x14ac:dyDescent="0.2">
      <c r="A15" s="5" t="s">
        <v>2084</v>
      </c>
      <c r="B15">
        <v>3</v>
      </c>
      <c r="C15">
        <v>27</v>
      </c>
      <c r="D15">
        <v>3</v>
      </c>
      <c r="E15">
        <v>45</v>
      </c>
      <c r="F15">
        <v>78</v>
      </c>
    </row>
    <row r="16" spans="1:6" x14ac:dyDescent="0.2">
      <c r="A16" s="5" t="s">
        <v>2085</v>
      </c>
      <c r="B16">
        <v>7</v>
      </c>
      <c r="C16">
        <v>32</v>
      </c>
      <c r="D16">
        <v>3</v>
      </c>
      <c r="E16">
        <v>42</v>
      </c>
      <c r="F16">
        <v>84</v>
      </c>
    </row>
    <row r="17" spans="1:6" x14ac:dyDescent="0.2">
      <c r="A17" s="5" t="s">
        <v>2068</v>
      </c>
      <c r="B17">
        <v>57</v>
      </c>
      <c r="C17">
        <v>364</v>
      </c>
      <c r="D17">
        <v>14</v>
      </c>
      <c r="E17">
        <v>565</v>
      </c>
      <c r="F1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A73F3-3D28-2646-8E13-A76B32FF671E}">
  <dimension ref="A1:G13"/>
  <sheetViews>
    <sheetView workbookViewId="0">
      <selection activeCell="G2" sqref="G2"/>
    </sheetView>
  </sheetViews>
  <sheetFormatPr baseColWidth="10" defaultRowHeight="16" x14ac:dyDescent="0.2"/>
  <cols>
    <col min="1" max="1" width="26.6640625" customWidth="1"/>
    <col min="2" max="2" width="16.1640625" customWidth="1"/>
    <col min="3" max="3" width="14.6640625" customWidth="1"/>
    <col min="4" max="4" width="15" customWidth="1"/>
    <col min="5" max="5" width="13.5" customWidth="1"/>
    <col min="6" max="6" width="15.83203125" customWidth="1"/>
    <col min="7" max="7" width="17.6640625" customWidth="1"/>
  </cols>
  <sheetData>
    <row r="1" spans="1:7" x14ac:dyDescent="0.2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</row>
    <row r="2" spans="1:7" x14ac:dyDescent="0.2">
      <c r="A2" t="s">
        <v>2093</v>
      </c>
      <c r="B2">
        <f>COUNTIFS(Crowdfunding!H2:H1000,"successful",Crowdfunding!D2:D1000, "&lt;=1000")</f>
        <v>36</v>
      </c>
      <c r="C2">
        <f>COUNTIFS(Crowdfunding!H2:H1000,"failed",Crowdfunding!D2:D1000, "&lt;=1000")</f>
        <v>21</v>
      </c>
      <c r="D2">
        <f>COUNTIFS(Crowdfunding!H2:H1000,"canceled",Crowdfunding!D2:D1000, "&lt;=1000")</f>
        <v>1</v>
      </c>
      <c r="E2">
        <f>SUM(B2:D2)</f>
        <v>58</v>
      </c>
      <c r="F2" s="13">
        <f>C13/E13</f>
        <v>0.29355077835433657</v>
      </c>
      <c r="G2" s="12">
        <f>D13/E13</f>
        <v>4.1512231282431429E-2</v>
      </c>
    </row>
    <row r="3" spans="1:7" x14ac:dyDescent="0.2">
      <c r="A3" t="s">
        <v>2094</v>
      </c>
      <c r="B3">
        <f>COUNTIFS(Crowdfunding!H2:H1000,"successful",Crowdfunding!D2:D1000, "&gt;1000", Crowdfunding!D2:D1000, "&lt;4999")</f>
        <v>184</v>
      </c>
      <c r="C3">
        <f>COUNTIFS(Crowdfunding!H2:H1000,"failed",Crowdfunding!D2:D1000, "&gt;1000", Crowdfunding!D2:D1000, "&lt;4999")</f>
        <v>37</v>
      </c>
      <c r="D3">
        <f>COUNTIFS(Crowdfunding!H2:H1000,"canceled",Crowdfunding!D2:D1000, "&gt;1000", Crowdfunding!D2:D1000, "&lt;4999")</f>
        <v>2</v>
      </c>
      <c r="E3">
        <f t="shared" ref="E3:E12" si="0">SUM(B3:D3)</f>
        <v>223</v>
      </c>
    </row>
    <row r="4" spans="1:7" x14ac:dyDescent="0.2">
      <c r="A4" t="s">
        <v>2095</v>
      </c>
      <c r="B4">
        <f>COUNTIFS(Crowdfunding!H2:H1000,"successful",Crowdfunding!D2:D1000, "&gt;5000", Crowdfunding!D2:D1000, "&lt;9999")</f>
        <v>157</v>
      </c>
      <c r="C4">
        <f>COUNTIFS(Crowdfunding!H2:H1000,"failed",Crowdfunding!D2:D1000, "&gt;5000", Crowdfunding!D2:D1000, "&lt;9999")</f>
        <v>125</v>
      </c>
      <c r="D4">
        <f>COUNTIFS(Crowdfunding!H2:H1000,"canceled",Crowdfunding!D2:D1000, "&gt;5000", Crowdfunding!D2:D1000, "&lt;9999")</f>
        <v>25</v>
      </c>
      <c r="E4">
        <f t="shared" si="0"/>
        <v>307</v>
      </c>
    </row>
    <row r="5" spans="1:7" x14ac:dyDescent="0.2">
      <c r="A5" t="s">
        <v>2096</v>
      </c>
      <c r="B5">
        <f>COUNTIFS(Crowdfunding!H2:H1000,"successful",Crowdfunding!D2:D1000, "&gt;10000", Crowdfunding!D2:D1000, "&lt;19999")</f>
        <v>12</v>
      </c>
      <c r="C5">
        <f>COUNTIFS(Crowdfunding!H2:H1000,"failed",Crowdfunding!D2:D1000, "&gt;10000", Crowdfunding!D2:D1000, "&lt;14999")</f>
        <v>0</v>
      </c>
      <c r="D5">
        <f>COUNTIFS(Crowdfunding!H2:H1000,"canceled",Crowdfunding!D2:D1000, "&gt;10000", Crowdfunding!D2:D1000, "&lt;14999")</f>
        <v>0</v>
      </c>
      <c r="E5">
        <f t="shared" si="0"/>
        <v>12</v>
      </c>
    </row>
    <row r="6" spans="1:7" x14ac:dyDescent="0.2">
      <c r="A6" t="s">
        <v>2097</v>
      </c>
      <c r="B6">
        <f>COUNTIFS(Crowdfunding!H2:H1000,"successful",Crowdfunding!D2:D1000, "&gt;15000", Crowdfunding!D2:D1000, "&lt;19999")</f>
        <v>10</v>
      </c>
      <c r="C6">
        <f>COUNTIFS(Crowdfunding!H2:H1000,"failed",Crowdfunding!D2:D1000, "&gt;15000", Crowdfunding!D2:D1000, "&lt;19999")</f>
        <v>0</v>
      </c>
      <c r="D6">
        <f>COUNTIFS(Crowdfunding!H2:H1000,"canceled",Crowdfunding!D2:D1000, "&gt;15000", Crowdfunding!D2:D1000, "&lt;24999")</f>
        <v>0</v>
      </c>
      <c r="E6">
        <f t="shared" si="0"/>
        <v>10</v>
      </c>
    </row>
    <row r="7" spans="1:7" x14ac:dyDescent="0.2">
      <c r="A7" t="s">
        <v>2098</v>
      </c>
      <c r="B7">
        <f>COUNTIFS(Crowdfunding!H2:H1000,"successful",Crowdfunding!D2:D1000, "&gt;20000", Crowdfunding!D2:D1000, "&lt;24999")</f>
        <v>5</v>
      </c>
      <c r="C7">
        <f>COUNTIFS(Crowdfunding!H2:H1000,"failed",Crowdfunding!D2:D1000, "&gt;20000", Crowdfunding!D2:D1000, "&lt;24999")</f>
        <v>0</v>
      </c>
      <c r="D7">
        <f>COUNTIFS(Crowdfunding!H2:H1000,"canceled",Crowdfunding!D2:D1000, "&gt;20000", Crowdfunding!D2:D1000, "&lt;24999")</f>
        <v>0</v>
      </c>
      <c r="E7">
        <f t="shared" si="0"/>
        <v>5</v>
      </c>
    </row>
    <row r="8" spans="1:7" x14ac:dyDescent="0.2">
      <c r="A8" t="s">
        <v>2099</v>
      </c>
      <c r="B8">
        <f>COUNTIFS(Crowdfunding!H2:H1000,"successful",Crowdfunding!D2:D1000, "&gt;25000", Crowdfunding!D2:D1000, "&lt;29999")</f>
        <v>10</v>
      </c>
      <c r="C8">
        <f>COUNTIFS(Crowdfunding!H2:H1000,"failed",Crowdfunding!D2:D1000, "&gt;25000", Crowdfunding!D2:D1000, "&lt;29999")</f>
        <v>3</v>
      </c>
      <c r="D8">
        <f>COUNTIFS(Crowdfunding!H2:H1000,"canceled",Crowdfunding!D2:D1000, "&gt;25000", Crowdfunding!D2:D1000, "&lt;29999")</f>
        <v>0</v>
      </c>
      <c r="E8">
        <f t="shared" si="0"/>
        <v>13</v>
      </c>
    </row>
    <row r="9" spans="1:7" x14ac:dyDescent="0.2">
      <c r="A9" t="s">
        <v>2100</v>
      </c>
      <c r="B9">
        <f>COUNTIFS(Crowdfunding!H2:H1000,"successful",Crowdfunding!D2:D1000, "&gt;30000", Crowdfunding!D2:D1000, "&lt;34999")</f>
        <v>7</v>
      </c>
      <c r="C9">
        <f>COUNTIFS(Crowdfunding!H2:H1000,"failed",Crowdfunding!D2:D1000, "&gt;30000", Crowdfunding!D2:D1000, "&lt;34999")</f>
        <v>0</v>
      </c>
      <c r="D9">
        <f>COUNTIFS(Crowdfunding!H2:H1000,"canceled",Crowdfunding!D2:D1000, "&gt;30000", Crowdfunding!D2:D1000, "&lt;34999")</f>
        <v>0</v>
      </c>
      <c r="E9">
        <f t="shared" si="0"/>
        <v>7</v>
      </c>
    </row>
    <row r="10" spans="1:7" x14ac:dyDescent="0.2">
      <c r="A10" t="s">
        <v>2101</v>
      </c>
      <c r="B10">
        <f>COUNTIFS(Crowdfunding!H2:H1000,"successful",Crowdfunding!D2:D1000, "&gt;35000", Crowdfunding!D2:D1000, "&lt;39999")</f>
        <v>7</v>
      </c>
      <c r="C10">
        <f>COUNTIFS(Crowdfunding!H2:H1000,"failed",Crowdfunding!D2:D1000, "&gt;35000", Crowdfunding!D2:D1000, "&lt;39999")</f>
        <v>3</v>
      </c>
      <c r="D10">
        <f>COUNTIFS(Crowdfunding!H2:H1000,"canceled",Crowdfunding!D2:D1000, "&gt;35000", Crowdfunding!D2:D1000, "&lt;39999")</f>
        <v>1</v>
      </c>
      <c r="E10">
        <f t="shared" si="0"/>
        <v>11</v>
      </c>
    </row>
    <row r="11" spans="1:7" x14ac:dyDescent="0.2">
      <c r="A11" t="s">
        <v>2102</v>
      </c>
      <c r="B11">
        <f>COUNTIFS(Crowdfunding!H2:H1000,"successful",Crowdfunding!D2:D1000, "&gt;40000", Crowdfunding!D2:D1000, "&lt;49999")</f>
        <v>19</v>
      </c>
      <c r="C11">
        <f>COUNTIFS(Crowdfunding!H2:H1000,"failed",Crowdfunding!D2:D1000, "&gt;40000", Crowdfunding!D2:D1000, "&lt;49999")</f>
        <v>6</v>
      </c>
      <c r="D11">
        <f>COUNTIFS(Crowdfunding!H2:H1000,"canceled",Crowdfunding!D2:D1000, "&gt;40000", Crowdfunding!D2:D1000, "&lt;49999")</f>
        <v>0</v>
      </c>
      <c r="E11">
        <f t="shared" si="0"/>
        <v>25</v>
      </c>
    </row>
    <row r="12" spans="1:7" x14ac:dyDescent="0.2">
      <c r="A12" t="s">
        <v>2103</v>
      </c>
      <c r="B12">
        <f>COUNTIFS(Crowdfunding!H2:H1000,"successful",Crowdfunding!D2:D1000, "&lt;=50000")</f>
        <v>450</v>
      </c>
      <c r="C12">
        <f>COUNTIFS(Crowdfunding!H2:H1000,"failed",Crowdfunding!D2:D1000, "&lt;=50000")</f>
        <v>201</v>
      </c>
      <c r="D12">
        <f>COUNTIFS(Crowdfunding!H2:H1000,"canceled",Crowdfunding!D2:D1000, "&gt;=50000")</f>
        <v>27</v>
      </c>
      <c r="E12">
        <f t="shared" si="0"/>
        <v>678</v>
      </c>
    </row>
    <row r="13" spans="1:7" x14ac:dyDescent="0.2">
      <c r="C13">
        <f>SUM(C2:C12)</f>
        <v>396</v>
      </c>
      <c r="D13">
        <f>SUM(D2:D12)</f>
        <v>56</v>
      </c>
      <c r="E13">
        <f>SUM(E2:E12)</f>
        <v>1349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86E41-D841-714C-ACCD-120D01B20414}">
  <dimension ref="A1:J566"/>
  <sheetViews>
    <sheetView tabSelected="1" workbookViewId="0">
      <selection activeCell="I11" sqref="I11"/>
    </sheetView>
  </sheetViews>
  <sheetFormatPr baseColWidth="10" defaultRowHeight="16" x14ac:dyDescent="0.2"/>
  <cols>
    <col min="1" max="1" width="12.83203125" bestFit="1" customWidth="1"/>
    <col min="2" max="2" width="17" bestFit="1" customWidth="1"/>
    <col min="3" max="5" width="15.5" bestFit="1" customWidth="1"/>
    <col min="6" max="6" width="10.83203125" bestFit="1" customWidth="1"/>
    <col min="7" max="8" width="15.5" bestFit="1" customWidth="1"/>
    <col min="9" max="9" width="27.6640625" customWidth="1"/>
    <col min="10" max="10" width="29.33203125" customWidth="1"/>
    <col min="11" max="55" width="15.5" bestFit="1" customWidth="1"/>
    <col min="56" max="56" width="13" bestFit="1" customWidth="1"/>
    <col min="57" max="310" width="8" bestFit="1" customWidth="1"/>
    <col min="311" max="311" width="10.5" bestFit="1" customWidth="1"/>
    <col min="312" max="325" width="6.33203125" bestFit="1" customWidth="1"/>
    <col min="326" max="326" width="8.83203125" bestFit="1" customWidth="1"/>
    <col min="327" max="715" width="11.6640625" bestFit="1" customWidth="1"/>
    <col min="716" max="716" width="14.1640625" bestFit="1" customWidth="1"/>
    <col min="717" max="717" width="9.1640625" bestFit="1" customWidth="1"/>
    <col min="718" max="718" width="11.6640625" bestFit="1" customWidth="1"/>
  </cols>
  <sheetData>
    <row r="1" spans="1:10" x14ac:dyDescent="0.2">
      <c r="A1" s="4" t="s">
        <v>5</v>
      </c>
      <c r="B1" t="s">
        <v>2104</v>
      </c>
      <c r="D1" s="1" t="s">
        <v>4</v>
      </c>
      <c r="E1" s="1" t="s">
        <v>5</v>
      </c>
      <c r="F1" s="1" t="s">
        <v>4</v>
      </c>
      <c r="G1" s="1" t="s">
        <v>5</v>
      </c>
      <c r="I1" s="10" t="s">
        <v>2105</v>
      </c>
      <c r="J1" s="10" t="s">
        <v>2106</v>
      </c>
    </row>
    <row r="2" spans="1:10" x14ac:dyDescent="0.2">
      <c r="A2" s="4" t="s">
        <v>4</v>
      </c>
      <c r="B2" t="s">
        <v>2107</v>
      </c>
      <c r="D2" t="s">
        <v>20</v>
      </c>
      <c r="E2">
        <v>158</v>
      </c>
      <c r="F2" t="s">
        <v>14</v>
      </c>
      <c r="G2">
        <v>0</v>
      </c>
      <c r="I2">
        <f>AVERAGE(E:E)</f>
        <v>851.14690265486729</v>
      </c>
      <c r="J2">
        <f>AVERAGE(G:G)</f>
        <v>585.61538461538464</v>
      </c>
    </row>
    <row r="3" spans="1:10" x14ac:dyDescent="0.2">
      <c r="D3" t="s">
        <v>20</v>
      </c>
      <c r="E3">
        <v>1425</v>
      </c>
      <c r="F3" t="s">
        <v>14</v>
      </c>
      <c r="G3">
        <v>24</v>
      </c>
      <c r="I3">
        <f>MEDIAN(E2:E566)</f>
        <v>201</v>
      </c>
      <c r="J3">
        <f>MEDIAN(G2:G365)</f>
        <v>114.5</v>
      </c>
    </row>
    <row r="4" spans="1:10" x14ac:dyDescent="0.2">
      <c r="D4" t="s">
        <v>20</v>
      </c>
      <c r="E4">
        <v>174</v>
      </c>
      <c r="F4" t="s">
        <v>14</v>
      </c>
      <c r="G4">
        <v>53</v>
      </c>
      <c r="I4">
        <f>MIN(E2:E566)</f>
        <v>16</v>
      </c>
      <c r="J4">
        <f>MIN(G2:G365)</f>
        <v>0</v>
      </c>
    </row>
    <row r="5" spans="1:10" x14ac:dyDescent="0.2">
      <c r="D5" t="s">
        <v>20</v>
      </c>
      <c r="E5">
        <v>227</v>
      </c>
      <c r="F5" t="s">
        <v>14</v>
      </c>
      <c r="G5">
        <v>18</v>
      </c>
      <c r="I5">
        <f>MAX(E2:E566)</f>
        <v>7295</v>
      </c>
      <c r="J5">
        <f>MAX(G2:G365)</f>
        <v>6080</v>
      </c>
    </row>
    <row r="6" spans="1:10" x14ac:dyDescent="0.2">
      <c r="D6" t="s">
        <v>20</v>
      </c>
      <c r="E6">
        <v>220</v>
      </c>
      <c r="F6" t="s">
        <v>14</v>
      </c>
      <c r="G6">
        <v>44</v>
      </c>
      <c r="I6">
        <f>_xlfn.VAR.S(E2:E566)</f>
        <v>1606216.5936295739</v>
      </c>
      <c r="J6">
        <f>_xlfn.VAR.S(G2:G365)</f>
        <v>924113.45496927318</v>
      </c>
    </row>
    <row r="7" spans="1:10" x14ac:dyDescent="0.2">
      <c r="D7" t="s">
        <v>20</v>
      </c>
      <c r="E7">
        <v>98</v>
      </c>
      <c r="F7" t="s">
        <v>14</v>
      </c>
      <c r="G7">
        <v>27</v>
      </c>
      <c r="I7">
        <f>STDEVP(E2:E566)</f>
        <v>1266.2439466397898</v>
      </c>
      <c r="J7">
        <f>STDEVP(G2:G365)</f>
        <v>959.98681331637863</v>
      </c>
    </row>
    <row r="8" spans="1:10" x14ac:dyDescent="0.2">
      <c r="D8" t="s">
        <v>20</v>
      </c>
      <c r="E8">
        <v>100</v>
      </c>
      <c r="F8" t="s">
        <v>14</v>
      </c>
      <c r="G8">
        <v>55</v>
      </c>
    </row>
    <row r="9" spans="1:10" x14ac:dyDescent="0.2">
      <c r="D9" t="s">
        <v>20</v>
      </c>
      <c r="E9">
        <v>1249</v>
      </c>
      <c r="F9" t="s">
        <v>14</v>
      </c>
      <c r="G9">
        <v>200</v>
      </c>
    </row>
    <row r="10" spans="1:10" x14ac:dyDescent="0.2">
      <c r="D10" t="s">
        <v>20</v>
      </c>
      <c r="E10">
        <v>1396</v>
      </c>
      <c r="F10" t="s">
        <v>14</v>
      </c>
      <c r="G10">
        <v>452</v>
      </c>
      <c r="I10" t="s">
        <v>2108</v>
      </c>
    </row>
    <row r="11" spans="1:10" x14ac:dyDescent="0.2">
      <c r="D11" t="s">
        <v>20</v>
      </c>
      <c r="E11">
        <v>890</v>
      </c>
      <c r="F11" t="s">
        <v>14</v>
      </c>
      <c r="G11">
        <v>674</v>
      </c>
      <c r="I11" t="s">
        <v>2109</v>
      </c>
    </row>
    <row r="12" spans="1:10" x14ac:dyDescent="0.2">
      <c r="D12" t="s">
        <v>20</v>
      </c>
      <c r="E12">
        <v>142</v>
      </c>
      <c r="F12" t="s">
        <v>14</v>
      </c>
      <c r="G12">
        <v>558</v>
      </c>
    </row>
    <row r="13" spans="1:10" x14ac:dyDescent="0.2">
      <c r="D13" t="s">
        <v>20</v>
      </c>
      <c r="E13">
        <v>2673</v>
      </c>
      <c r="F13" t="s">
        <v>14</v>
      </c>
      <c r="G13">
        <v>15</v>
      </c>
    </row>
    <row r="14" spans="1:10" x14ac:dyDescent="0.2">
      <c r="D14" t="s">
        <v>20</v>
      </c>
      <c r="E14">
        <v>163</v>
      </c>
      <c r="F14" t="s">
        <v>14</v>
      </c>
      <c r="G14">
        <v>2307</v>
      </c>
    </row>
    <row r="15" spans="1:10" x14ac:dyDescent="0.2">
      <c r="D15" t="s">
        <v>20</v>
      </c>
      <c r="E15">
        <v>2220</v>
      </c>
      <c r="F15" t="s">
        <v>14</v>
      </c>
      <c r="G15">
        <v>88</v>
      </c>
    </row>
    <row r="16" spans="1:10" x14ac:dyDescent="0.2">
      <c r="D16" t="s">
        <v>20</v>
      </c>
      <c r="E16">
        <v>1606</v>
      </c>
      <c r="F16" t="s">
        <v>14</v>
      </c>
      <c r="G16">
        <v>48</v>
      </c>
    </row>
    <row r="17" spans="4:7" x14ac:dyDescent="0.2">
      <c r="D17" t="s">
        <v>20</v>
      </c>
      <c r="E17">
        <v>129</v>
      </c>
      <c r="F17" t="s">
        <v>14</v>
      </c>
      <c r="G17">
        <v>1</v>
      </c>
    </row>
    <row r="18" spans="4:7" x14ac:dyDescent="0.2">
      <c r="D18" t="s">
        <v>20</v>
      </c>
      <c r="E18">
        <v>226</v>
      </c>
      <c r="F18" t="s">
        <v>14</v>
      </c>
      <c r="G18">
        <v>1467</v>
      </c>
    </row>
    <row r="19" spans="4:7" x14ac:dyDescent="0.2">
      <c r="D19" t="s">
        <v>20</v>
      </c>
      <c r="E19">
        <v>5419</v>
      </c>
      <c r="F19" t="s">
        <v>14</v>
      </c>
      <c r="G19">
        <v>75</v>
      </c>
    </row>
    <row r="20" spans="4:7" x14ac:dyDescent="0.2">
      <c r="D20" t="s">
        <v>20</v>
      </c>
      <c r="E20">
        <v>165</v>
      </c>
      <c r="F20" t="s">
        <v>14</v>
      </c>
      <c r="G20">
        <v>120</v>
      </c>
    </row>
    <row r="21" spans="4:7" x14ac:dyDescent="0.2">
      <c r="D21" t="s">
        <v>20</v>
      </c>
      <c r="E21">
        <v>1965</v>
      </c>
      <c r="F21" t="s">
        <v>14</v>
      </c>
      <c r="G21">
        <v>2253</v>
      </c>
    </row>
    <row r="22" spans="4:7" x14ac:dyDescent="0.2">
      <c r="D22" t="s">
        <v>20</v>
      </c>
      <c r="E22">
        <v>16</v>
      </c>
      <c r="F22" t="s">
        <v>14</v>
      </c>
      <c r="G22">
        <v>5</v>
      </c>
    </row>
    <row r="23" spans="4:7" x14ac:dyDescent="0.2">
      <c r="D23" t="s">
        <v>20</v>
      </c>
      <c r="E23">
        <v>107</v>
      </c>
      <c r="F23" t="s">
        <v>14</v>
      </c>
      <c r="G23">
        <v>38</v>
      </c>
    </row>
    <row r="24" spans="4:7" x14ac:dyDescent="0.2">
      <c r="D24" t="s">
        <v>20</v>
      </c>
      <c r="E24">
        <v>134</v>
      </c>
      <c r="F24" t="s">
        <v>14</v>
      </c>
      <c r="G24">
        <v>12</v>
      </c>
    </row>
    <row r="25" spans="4:7" x14ac:dyDescent="0.2">
      <c r="D25" t="s">
        <v>20</v>
      </c>
      <c r="E25">
        <v>198</v>
      </c>
      <c r="F25" t="s">
        <v>14</v>
      </c>
      <c r="G25">
        <v>1684</v>
      </c>
    </row>
    <row r="26" spans="4:7" x14ac:dyDescent="0.2">
      <c r="D26" t="s">
        <v>20</v>
      </c>
      <c r="E26">
        <v>111</v>
      </c>
      <c r="F26" t="s">
        <v>14</v>
      </c>
      <c r="G26">
        <v>56</v>
      </c>
    </row>
    <row r="27" spans="4:7" x14ac:dyDescent="0.2">
      <c r="D27" t="s">
        <v>20</v>
      </c>
      <c r="E27">
        <v>222</v>
      </c>
      <c r="F27" t="s">
        <v>14</v>
      </c>
      <c r="G27">
        <v>838</v>
      </c>
    </row>
    <row r="28" spans="4:7" x14ac:dyDescent="0.2">
      <c r="D28" t="s">
        <v>20</v>
      </c>
      <c r="E28">
        <v>6212</v>
      </c>
      <c r="F28" t="s">
        <v>14</v>
      </c>
      <c r="G28">
        <v>1000</v>
      </c>
    </row>
    <row r="29" spans="4:7" x14ac:dyDescent="0.2">
      <c r="D29" t="s">
        <v>20</v>
      </c>
      <c r="E29">
        <v>98</v>
      </c>
      <c r="F29" t="s">
        <v>14</v>
      </c>
      <c r="G29">
        <v>1482</v>
      </c>
    </row>
    <row r="30" spans="4:7" x14ac:dyDescent="0.2">
      <c r="D30" t="s">
        <v>20</v>
      </c>
      <c r="E30">
        <v>92</v>
      </c>
      <c r="F30" t="s">
        <v>14</v>
      </c>
      <c r="G30">
        <v>106</v>
      </c>
    </row>
    <row r="31" spans="4:7" x14ac:dyDescent="0.2">
      <c r="D31" t="s">
        <v>20</v>
      </c>
      <c r="E31">
        <v>149</v>
      </c>
      <c r="F31" t="s">
        <v>14</v>
      </c>
      <c r="G31">
        <v>679</v>
      </c>
    </row>
    <row r="32" spans="4:7" x14ac:dyDescent="0.2">
      <c r="D32" t="s">
        <v>20</v>
      </c>
      <c r="E32">
        <v>2431</v>
      </c>
      <c r="F32" t="s">
        <v>14</v>
      </c>
      <c r="G32">
        <v>1220</v>
      </c>
    </row>
    <row r="33" spans="4:7" x14ac:dyDescent="0.2">
      <c r="D33" t="s">
        <v>20</v>
      </c>
      <c r="E33">
        <v>303</v>
      </c>
      <c r="F33" t="s">
        <v>14</v>
      </c>
      <c r="G33">
        <v>1</v>
      </c>
    </row>
    <row r="34" spans="4:7" x14ac:dyDescent="0.2">
      <c r="D34" t="s">
        <v>20</v>
      </c>
      <c r="E34">
        <v>209</v>
      </c>
      <c r="F34" t="s">
        <v>14</v>
      </c>
      <c r="G34">
        <v>37</v>
      </c>
    </row>
    <row r="35" spans="4:7" x14ac:dyDescent="0.2">
      <c r="D35" t="s">
        <v>20</v>
      </c>
      <c r="E35">
        <v>131</v>
      </c>
      <c r="F35" t="s">
        <v>14</v>
      </c>
      <c r="G35">
        <v>60</v>
      </c>
    </row>
    <row r="36" spans="4:7" x14ac:dyDescent="0.2">
      <c r="D36" t="s">
        <v>20</v>
      </c>
      <c r="E36">
        <v>164</v>
      </c>
      <c r="F36" t="s">
        <v>14</v>
      </c>
      <c r="G36">
        <v>296</v>
      </c>
    </row>
    <row r="37" spans="4:7" x14ac:dyDescent="0.2">
      <c r="D37" t="s">
        <v>20</v>
      </c>
      <c r="E37">
        <v>201</v>
      </c>
      <c r="F37" t="s">
        <v>14</v>
      </c>
      <c r="G37">
        <v>3304</v>
      </c>
    </row>
    <row r="38" spans="4:7" x14ac:dyDescent="0.2">
      <c r="D38" t="s">
        <v>20</v>
      </c>
      <c r="E38">
        <v>211</v>
      </c>
      <c r="F38" t="s">
        <v>14</v>
      </c>
      <c r="G38">
        <v>73</v>
      </c>
    </row>
    <row r="39" spans="4:7" x14ac:dyDescent="0.2">
      <c r="D39" t="s">
        <v>20</v>
      </c>
      <c r="E39">
        <v>128</v>
      </c>
      <c r="F39" t="s">
        <v>14</v>
      </c>
      <c r="G39">
        <v>3387</v>
      </c>
    </row>
    <row r="40" spans="4:7" x14ac:dyDescent="0.2">
      <c r="D40" t="s">
        <v>20</v>
      </c>
      <c r="E40">
        <v>1600</v>
      </c>
      <c r="F40" t="s">
        <v>14</v>
      </c>
      <c r="G40">
        <v>662</v>
      </c>
    </row>
    <row r="41" spans="4:7" x14ac:dyDescent="0.2">
      <c r="D41" t="s">
        <v>20</v>
      </c>
      <c r="E41">
        <v>249</v>
      </c>
      <c r="F41" t="s">
        <v>14</v>
      </c>
      <c r="G41">
        <v>774</v>
      </c>
    </row>
    <row r="42" spans="4:7" x14ac:dyDescent="0.2">
      <c r="D42" t="s">
        <v>20</v>
      </c>
      <c r="E42">
        <v>236</v>
      </c>
      <c r="F42" t="s">
        <v>14</v>
      </c>
      <c r="G42">
        <v>672</v>
      </c>
    </row>
    <row r="43" spans="4:7" x14ac:dyDescent="0.2">
      <c r="D43" t="s">
        <v>20</v>
      </c>
      <c r="E43">
        <v>4065</v>
      </c>
      <c r="F43" t="s">
        <v>14</v>
      </c>
      <c r="G43">
        <v>940</v>
      </c>
    </row>
    <row r="44" spans="4:7" x14ac:dyDescent="0.2">
      <c r="D44" t="s">
        <v>20</v>
      </c>
      <c r="E44">
        <v>246</v>
      </c>
      <c r="F44" t="s">
        <v>14</v>
      </c>
      <c r="G44">
        <v>117</v>
      </c>
    </row>
    <row r="45" spans="4:7" x14ac:dyDescent="0.2">
      <c r="D45" t="s">
        <v>20</v>
      </c>
      <c r="E45">
        <v>2475</v>
      </c>
      <c r="F45" t="s">
        <v>14</v>
      </c>
      <c r="G45">
        <v>115</v>
      </c>
    </row>
    <row r="46" spans="4:7" x14ac:dyDescent="0.2">
      <c r="D46" t="s">
        <v>20</v>
      </c>
      <c r="E46">
        <v>76</v>
      </c>
      <c r="F46" t="s">
        <v>14</v>
      </c>
      <c r="G46">
        <v>326</v>
      </c>
    </row>
    <row r="47" spans="4:7" x14ac:dyDescent="0.2">
      <c r="D47" t="s">
        <v>20</v>
      </c>
      <c r="E47">
        <v>54</v>
      </c>
      <c r="F47" t="s">
        <v>14</v>
      </c>
      <c r="G47">
        <v>1</v>
      </c>
    </row>
    <row r="48" spans="4:7" x14ac:dyDescent="0.2">
      <c r="D48" t="s">
        <v>20</v>
      </c>
      <c r="E48">
        <v>88</v>
      </c>
      <c r="F48" t="s">
        <v>14</v>
      </c>
      <c r="G48">
        <v>1467</v>
      </c>
    </row>
    <row r="49" spans="4:7" x14ac:dyDescent="0.2">
      <c r="D49" t="s">
        <v>20</v>
      </c>
      <c r="E49">
        <v>85</v>
      </c>
      <c r="F49" t="s">
        <v>14</v>
      </c>
      <c r="G49">
        <v>5681</v>
      </c>
    </row>
    <row r="50" spans="4:7" x14ac:dyDescent="0.2">
      <c r="D50" t="s">
        <v>20</v>
      </c>
      <c r="E50">
        <v>170</v>
      </c>
      <c r="F50" t="s">
        <v>14</v>
      </c>
      <c r="G50">
        <v>1059</v>
      </c>
    </row>
    <row r="51" spans="4:7" x14ac:dyDescent="0.2">
      <c r="D51" t="s">
        <v>20</v>
      </c>
      <c r="E51">
        <v>330</v>
      </c>
      <c r="F51" t="s">
        <v>14</v>
      </c>
      <c r="G51">
        <v>1194</v>
      </c>
    </row>
    <row r="52" spans="4:7" x14ac:dyDescent="0.2">
      <c r="D52" t="s">
        <v>20</v>
      </c>
      <c r="E52">
        <v>127</v>
      </c>
      <c r="F52" t="s">
        <v>14</v>
      </c>
      <c r="G52">
        <v>30</v>
      </c>
    </row>
    <row r="53" spans="4:7" x14ac:dyDescent="0.2">
      <c r="D53" t="s">
        <v>20</v>
      </c>
      <c r="E53">
        <v>411</v>
      </c>
      <c r="F53" t="s">
        <v>14</v>
      </c>
      <c r="G53">
        <v>75</v>
      </c>
    </row>
    <row r="54" spans="4:7" x14ac:dyDescent="0.2">
      <c r="D54" t="s">
        <v>20</v>
      </c>
      <c r="E54">
        <v>180</v>
      </c>
      <c r="F54" t="s">
        <v>14</v>
      </c>
      <c r="G54">
        <v>955</v>
      </c>
    </row>
    <row r="55" spans="4:7" x14ac:dyDescent="0.2">
      <c r="D55" t="s">
        <v>20</v>
      </c>
      <c r="E55">
        <v>374</v>
      </c>
      <c r="F55" t="s">
        <v>14</v>
      </c>
      <c r="G55">
        <v>67</v>
      </c>
    </row>
    <row r="56" spans="4:7" x14ac:dyDescent="0.2">
      <c r="D56" t="s">
        <v>20</v>
      </c>
      <c r="E56">
        <v>71</v>
      </c>
      <c r="F56" t="s">
        <v>14</v>
      </c>
      <c r="G56">
        <v>5</v>
      </c>
    </row>
    <row r="57" spans="4:7" x14ac:dyDescent="0.2">
      <c r="D57" t="s">
        <v>20</v>
      </c>
      <c r="E57">
        <v>203</v>
      </c>
      <c r="F57" t="s">
        <v>14</v>
      </c>
      <c r="G57">
        <v>26</v>
      </c>
    </row>
    <row r="58" spans="4:7" x14ac:dyDescent="0.2">
      <c r="D58" t="s">
        <v>20</v>
      </c>
      <c r="E58">
        <v>113</v>
      </c>
      <c r="F58" t="s">
        <v>14</v>
      </c>
      <c r="G58">
        <v>1130</v>
      </c>
    </row>
    <row r="59" spans="4:7" x14ac:dyDescent="0.2">
      <c r="D59" t="s">
        <v>20</v>
      </c>
      <c r="E59">
        <v>96</v>
      </c>
      <c r="F59" t="s">
        <v>14</v>
      </c>
      <c r="G59">
        <v>782</v>
      </c>
    </row>
    <row r="60" spans="4:7" x14ac:dyDescent="0.2">
      <c r="D60" t="s">
        <v>20</v>
      </c>
      <c r="E60">
        <v>498</v>
      </c>
      <c r="F60" t="s">
        <v>14</v>
      </c>
      <c r="G60">
        <v>210</v>
      </c>
    </row>
    <row r="61" spans="4:7" x14ac:dyDescent="0.2">
      <c r="D61" t="s">
        <v>20</v>
      </c>
      <c r="E61">
        <v>180</v>
      </c>
      <c r="F61" t="s">
        <v>14</v>
      </c>
      <c r="G61">
        <v>136</v>
      </c>
    </row>
    <row r="62" spans="4:7" x14ac:dyDescent="0.2">
      <c r="D62" t="s">
        <v>20</v>
      </c>
      <c r="E62">
        <v>27</v>
      </c>
      <c r="F62" t="s">
        <v>14</v>
      </c>
      <c r="G62">
        <v>86</v>
      </c>
    </row>
    <row r="63" spans="4:7" x14ac:dyDescent="0.2">
      <c r="D63" t="s">
        <v>20</v>
      </c>
      <c r="E63">
        <v>2331</v>
      </c>
      <c r="F63" t="s">
        <v>14</v>
      </c>
      <c r="G63">
        <v>19</v>
      </c>
    </row>
    <row r="64" spans="4:7" x14ac:dyDescent="0.2">
      <c r="D64" t="s">
        <v>20</v>
      </c>
      <c r="E64">
        <v>113</v>
      </c>
      <c r="F64" t="s">
        <v>14</v>
      </c>
      <c r="G64">
        <v>886</v>
      </c>
    </row>
    <row r="65" spans="4:7" x14ac:dyDescent="0.2">
      <c r="D65" t="s">
        <v>20</v>
      </c>
      <c r="E65">
        <v>164</v>
      </c>
      <c r="F65" t="s">
        <v>14</v>
      </c>
      <c r="G65">
        <v>35</v>
      </c>
    </row>
    <row r="66" spans="4:7" x14ac:dyDescent="0.2">
      <c r="D66" t="s">
        <v>20</v>
      </c>
      <c r="E66">
        <v>164</v>
      </c>
      <c r="F66" t="s">
        <v>14</v>
      </c>
      <c r="G66">
        <v>24</v>
      </c>
    </row>
    <row r="67" spans="4:7" x14ac:dyDescent="0.2">
      <c r="D67" t="s">
        <v>20</v>
      </c>
      <c r="E67">
        <v>336</v>
      </c>
      <c r="F67" t="s">
        <v>14</v>
      </c>
      <c r="G67">
        <v>86</v>
      </c>
    </row>
    <row r="68" spans="4:7" x14ac:dyDescent="0.2">
      <c r="D68" t="s">
        <v>20</v>
      </c>
      <c r="E68">
        <v>1917</v>
      </c>
      <c r="F68" t="s">
        <v>14</v>
      </c>
      <c r="G68">
        <v>243</v>
      </c>
    </row>
    <row r="69" spans="4:7" x14ac:dyDescent="0.2">
      <c r="D69" t="s">
        <v>20</v>
      </c>
      <c r="E69">
        <v>95</v>
      </c>
      <c r="F69" t="s">
        <v>14</v>
      </c>
      <c r="G69">
        <v>65</v>
      </c>
    </row>
    <row r="70" spans="4:7" x14ac:dyDescent="0.2">
      <c r="D70" t="s">
        <v>20</v>
      </c>
      <c r="E70">
        <v>147</v>
      </c>
      <c r="F70" t="s">
        <v>14</v>
      </c>
      <c r="G70">
        <v>100</v>
      </c>
    </row>
    <row r="71" spans="4:7" x14ac:dyDescent="0.2">
      <c r="D71" t="s">
        <v>20</v>
      </c>
      <c r="E71">
        <v>86</v>
      </c>
      <c r="F71" t="s">
        <v>14</v>
      </c>
      <c r="G71">
        <v>168</v>
      </c>
    </row>
    <row r="72" spans="4:7" x14ac:dyDescent="0.2">
      <c r="D72" t="s">
        <v>20</v>
      </c>
      <c r="E72">
        <v>83</v>
      </c>
      <c r="F72" t="s">
        <v>14</v>
      </c>
      <c r="G72">
        <v>13</v>
      </c>
    </row>
    <row r="73" spans="4:7" x14ac:dyDescent="0.2">
      <c r="D73" t="s">
        <v>20</v>
      </c>
      <c r="E73">
        <v>676</v>
      </c>
      <c r="F73" t="s">
        <v>14</v>
      </c>
      <c r="G73">
        <v>1</v>
      </c>
    </row>
    <row r="74" spans="4:7" x14ac:dyDescent="0.2">
      <c r="D74" t="s">
        <v>20</v>
      </c>
      <c r="E74">
        <v>361</v>
      </c>
      <c r="F74" t="s">
        <v>14</v>
      </c>
      <c r="G74">
        <v>40</v>
      </c>
    </row>
    <row r="75" spans="4:7" x14ac:dyDescent="0.2">
      <c r="D75" t="s">
        <v>20</v>
      </c>
      <c r="E75">
        <v>131</v>
      </c>
      <c r="F75" t="s">
        <v>14</v>
      </c>
      <c r="G75">
        <v>226</v>
      </c>
    </row>
    <row r="76" spans="4:7" x14ac:dyDescent="0.2">
      <c r="D76" t="s">
        <v>20</v>
      </c>
      <c r="E76">
        <v>126</v>
      </c>
      <c r="F76" t="s">
        <v>14</v>
      </c>
      <c r="G76">
        <v>1625</v>
      </c>
    </row>
    <row r="77" spans="4:7" x14ac:dyDescent="0.2">
      <c r="D77" t="s">
        <v>20</v>
      </c>
      <c r="E77">
        <v>275</v>
      </c>
      <c r="F77" t="s">
        <v>14</v>
      </c>
      <c r="G77">
        <v>143</v>
      </c>
    </row>
    <row r="78" spans="4:7" x14ac:dyDescent="0.2">
      <c r="D78" t="s">
        <v>20</v>
      </c>
      <c r="E78">
        <v>67</v>
      </c>
      <c r="F78" t="s">
        <v>14</v>
      </c>
      <c r="G78">
        <v>934</v>
      </c>
    </row>
    <row r="79" spans="4:7" x14ac:dyDescent="0.2">
      <c r="D79" t="s">
        <v>20</v>
      </c>
      <c r="E79">
        <v>154</v>
      </c>
      <c r="F79" t="s">
        <v>14</v>
      </c>
      <c r="G79">
        <v>17</v>
      </c>
    </row>
    <row r="80" spans="4:7" x14ac:dyDescent="0.2">
      <c r="D80" t="s">
        <v>20</v>
      </c>
      <c r="E80">
        <v>1782</v>
      </c>
      <c r="F80" t="s">
        <v>14</v>
      </c>
      <c r="G80">
        <v>2179</v>
      </c>
    </row>
    <row r="81" spans="4:7" x14ac:dyDescent="0.2">
      <c r="D81" t="s">
        <v>20</v>
      </c>
      <c r="E81">
        <v>903</v>
      </c>
      <c r="F81" t="s">
        <v>14</v>
      </c>
      <c r="G81">
        <v>931</v>
      </c>
    </row>
    <row r="82" spans="4:7" x14ac:dyDescent="0.2">
      <c r="D82" t="s">
        <v>20</v>
      </c>
      <c r="E82">
        <v>94</v>
      </c>
      <c r="F82" t="s">
        <v>14</v>
      </c>
      <c r="G82">
        <v>92</v>
      </c>
    </row>
    <row r="83" spans="4:7" x14ac:dyDescent="0.2">
      <c r="D83" t="s">
        <v>20</v>
      </c>
      <c r="E83">
        <v>180</v>
      </c>
      <c r="F83" t="s">
        <v>14</v>
      </c>
      <c r="G83">
        <v>57</v>
      </c>
    </row>
    <row r="84" spans="4:7" x14ac:dyDescent="0.2">
      <c r="D84" t="s">
        <v>20</v>
      </c>
      <c r="E84">
        <v>533</v>
      </c>
      <c r="F84" t="s">
        <v>14</v>
      </c>
      <c r="G84">
        <v>41</v>
      </c>
    </row>
    <row r="85" spans="4:7" x14ac:dyDescent="0.2">
      <c r="D85" t="s">
        <v>20</v>
      </c>
      <c r="E85">
        <v>2443</v>
      </c>
      <c r="F85" t="s">
        <v>14</v>
      </c>
      <c r="G85">
        <v>1</v>
      </c>
    </row>
    <row r="86" spans="4:7" x14ac:dyDescent="0.2">
      <c r="D86" t="s">
        <v>20</v>
      </c>
      <c r="E86">
        <v>89</v>
      </c>
      <c r="F86" t="s">
        <v>14</v>
      </c>
      <c r="G86">
        <v>101</v>
      </c>
    </row>
    <row r="87" spans="4:7" x14ac:dyDescent="0.2">
      <c r="D87" t="s">
        <v>20</v>
      </c>
      <c r="E87">
        <v>159</v>
      </c>
      <c r="F87" t="s">
        <v>14</v>
      </c>
      <c r="G87">
        <v>1335</v>
      </c>
    </row>
    <row r="88" spans="4:7" x14ac:dyDescent="0.2">
      <c r="D88" t="s">
        <v>20</v>
      </c>
      <c r="E88">
        <v>50</v>
      </c>
      <c r="F88" t="s">
        <v>14</v>
      </c>
      <c r="G88">
        <v>15</v>
      </c>
    </row>
    <row r="89" spans="4:7" x14ac:dyDescent="0.2">
      <c r="D89" t="s">
        <v>20</v>
      </c>
      <c r="E89">
        <v>186</v>
      </c>
      <c r="F89" t="s">
        <v>14</v>
      </c>
      <c r="G89">
        <v>454</v>
      </c>
    </row>
    <row r="90" spans="4:7" x14ac:dyDescent="0.2">
      <c r="D90" t="s">
        <v>20</v>
      </c>
      <c r="E90">
        <v>1071</v>
      </c>
      <c r="F90" t="s">
        <v>14</v>
      </c>
      <c r="G90">
        <v>3182</v>
      </c>
    </row>
    <row r="91" spans="4:7" x14ac:dyDescent="0.2">
      <c r="D91" t="s">
        <v>20</v>
      </c>
      <c r="E91">
        <v>117</v>
      </c>
      <c r="F91" t="s">
        <v>14</v>
      </c>
      <c r="G91">
        <v>15</v>
      </c>
    </row>
    <row r="92" spans="4:7" x14ac:dyDescent="0.2">
      <c r="D92" t="s">
        <v>20</v>
      </c>
      <c r="E92">
        <v>70</v>
      </c>
      <c r="F92" t="s">
        <v>14</v>
      </c>
      <c r="G92">
        <v>133</v>
      </c>
    </row>
    <row r="93" spans="4:7" x14ac:dyDescent="0.2">
      <c r="D93" t="s">
        <v>20</v>
      </c>
      <c r="E93">
        <v>135</v>
      </c>
      <c r="F93" t="s">
        <v>14</v>
      </c>
      <c r="G93">
        <v>2062</v>
      </c>
    </row>
    <row r="94" spans="4:7" x14ac:dyDescent="0.2">
      <c r="D94" t="s">
        <v>20</v>
      </c>
      <c r="E94">
        <v>768</v>
      </c>
      <c r="F94" t="s">
        <v>14</v>
      </c>
      <c r="G94">
        <v>29</v>
      </c>
    </row>
    <row r="95" spans="4:7" x14ac:dyDescent="0.2">
      <c r="D95" t="s">
        <v>20</v>
      </c>
      <c r="E95">
        <v>199</v>
      </c>
      <c r="F95" t="s">
        <v>14</v>
      </c>
      <c r="G95">
        <v>132</v>
      </c>
    </row>
    <row r="96" spans="4:7" x14ac:dyDescent="0.2">
      <c r="D96" t="s">
        <v>20</v>
      </c>
      <c r="E96">
        <v>107</v>
      </c>
      <c r="F96" t="s">
        <v>14</v>
      </c>
      <c r="G96">
        <v>137</v>
      </c>
    </row>
    <row r="97" spans="4:7" x14ac:dyDescent="0.2">
      <c r="D97" t="s">
        <v>20</v>
      </c>
      <c r="E97">
        <v>195</v>
      </c>
      <c r="F97" t="s">
        <v>14</v>
      </c>
      <c r="G97">
        <v>908</v>
      </c>
    </row>
    <row r="98" spans="4:7" x14ac:dyDescent="0.2">
      <c r="D98" t="s">
        <v>20</v>
      </c>
      <c r="E98">
        <v>3376</v>
      </c>
      <c r="F98" t="s">
        <v>14</v>
      </c>
      <c r="G98">
        <v>10</v>
      </c>
    </row>
    <row r="99" spans="4:7" x14ac:dyDescent="0.2">
      <c r="D99" t="s">
        <v>20</v>
      </c>
      <c r="E99">
        <v>41</v>
      </c>
      <c r="F99" t="s">
        <v>14</v>
      </c>
      <c r="G99">
        <v>1910</v>
      </c>
    </row>
    <row r="100" spans="4:7" x14ac:dyDescent="0.2">
      <c r="D100" t="s">
        <v>20</v>
      </c>
      <c r="E100">
        <v>1821</v>
      </c>
      <c r="F100" t="s">
        <v>14</v>
      </c>
      <c r="G100">
        <v>38</v>
      </c>
    </row>
    <row r="101" spans="4:7" x14ac:dyDescent="0.2">
      <c r="D101" t="s">
        <v>20</v>
      </c>
      <c r="E101">
        <v>164</v>
      </c>
      <c r="F101" t="s">
        <v>14</v>
      </c>
      <c r="G101">
        <v>104</v>
      </c>
    </row>
    <row r="102" spans="4:7" x14ac:dyDescent="0.2">
      <c r="D102" t="s">
        <v>20</v>
      </c>
      <c r="E102">
        <v>157</v>
      </c>
      <c r="F102" t="s">
        <v>14</v>
      </c>
      <c r="G102">
        <v>49</v>
      </c>
    </row>
    <row r="103" spans="4:7" x14ac:dyDescent="0.2">
      <c r="D103" t="s">
        <v>20</v>
      </c>
      <c r="E103">
        <v>246</v>
      </c>
      <c r="F103" t="s">
        <v>14</v>
      </c>
      <c r="G103">
        <v>1</v>
      </c>
    </row>
    <row r="104" spans="4:7" x14ac:dyDescent="0.2">
      <c r="D104" t="s">
        <v>20</v>
      </c>
      <c r="E104">
        <v>1396</v>
      </c>
      <c r="F104" t="s">
        <v>14</v>
      </c>
      <c r="G104">
        <v>245</v>
      </c>
    </row>
    <row r="105" spans="4:7" x14ac:dyDescent="0.2">
      <c r="D105" t="s">
        <v>20</v>
      </c>
      <c r="E105">
        <v>2506</v>
      </c>
      <c r="F105" t="s">
        <v>14</v>
      </c>
      <c r="G105">
        <v>32</v>
      </c>
    </row>
    <row r="106" spans="4:7" x14ac:dyDescent="0.2">
      <c r="D106" t="s">
        <v>20</v>
      </c>
      <c r="E106">
        <v>244</v>
      </c>
      <c r="F106" t="s">
        <v>14</v>
      </c>
      <c r="G106">
        <v>7</v>
      </c>
    </row>
    <row r="107" spans="4:7" x14ac:dyDescent="0.2">
      <c r="D107" t="s">
        <v>20</v>
      </c>
      <c r="E107">
        <v>146</v>
      </c>
      <c r="F107" t="s">
        <v>14</v>
      </c>
      <c r="G107">
        <v>803</v>
      </c>
    </row>
    <row r="108" spans="4:7" x14ac:dyDescent="0.2">
      <c r="D108" t="s">
        <v>20</v>
      </c>
      <c r="E108">
        <v>1267</v>
      </c>
      <c r="F108" t="s">
        <v>14</v>
      </c>
      <c r="G108">
        <v>16</v>
      </c>
    </row>
    <row r="109" spans="4:7" x14ac:dyDescent="0.2">
      <c r="D109" t="s">
        <v>20</v>
      </c>
      <c r="E109">
        <v>1561</v>
      </c>
      <c r="F109" t="s">
        <v>14</v>
      </c>
      <c r="G109">
        <v>31</v>
      </c>
    </row>
    <row r="110" spans="4:7" x14ac:dyDescent="0.2">
      <c r="D110" t="s">
        <v>20</v>
      </c>
      <c r="E110">
        <v>48</v>
      </c>
      <c r="F110" t="s">
        <v>14</v>
      </c>
      <c r="G110">
        <v>108</v>
      </c>
    </row>
    <row r="111" spans="4:7" x14ac:dyDescent="0.2">
      <c r="D111" t="s">
        <v>20</v>
      </c>
      <c r="E111">
        <v>2739</v>
      </c>
      <c r="F111" t="s">
        <v>14</v>
      </c>
      <c r="G111">
        <v>30</v>
      </c>
    </row>
    <row r="112" spans="4:7" x14ac:dyDescent="0.2">
      <c r="D112" t="s">
        <v>20</v>
      </c>
      <c r="E112">
        <v>3537</v>
      </c>
      <c r="F112" t="s">
        <v>14</v>
      </c>
      <c r="G112">
        <v>17</v>
      </c>
    </row>
    <row r="113" spans="4:7" x14ac:dyDescent="0.2">
      <c r="D113" t="s">
        <v>20</v>
      </c>
      <c r="E113">
        <v>2107</v>
      </c>
      <c r="F113" t="s">
        <v>14</v>
      </c>
      <c r="G113">
        <v>80</v>
      </c>
    </row>
    <row r="114" spans="4:7" x14ac:dyDescent="0.2">
      <c r="D114" t="s">
        <v>20</v>
      </c>
      <c r="E114">
        <v>3318</v>
      </c>
      <c r="F114" t="s">
        <v>14</v>
      </c>
      <c r="G114">
        <v>2468</v>
      </c>
    </row>
    <row r="115" spans="4:7" x14ac:dyDescent="0.2">
      <c r="D115" t="s">
        <v>20</v>
      </c>
      <c r="E115">
        <v>340</v>
      </c>
      <c r="F115" t="s">
        <v>14</v>
      </c>
      <c r="G115">
        <v>26</v>
      </c>
    </row>
    <row r="116" spans="4:7" x14ac:dyDescent="0.2">
      <c r="D116" t="s">
        <v>20</v>
      </c>
      <c r="E116">
        <v>1442</v>
      </c>
      <c r="F116" t="s">
        <v>14</v>
      </c>
      <c r="G116">
        <v>73</v>
      </c>
    </row>
    <row r="117" spans="4:7" x14ac:dyDescent="0.2">
      <c r="D117" t="s">
        <v>20</v>
      </c>
      <c r="E117">
        <v>126</v>
      </c>
      <c r="F117" t="s">
        <v>14</v>
      </c>
      <c r="G117">
        <v>128</v>
      </c>
    </row>
    <row r="118" spans="4:7" x14ac:dyDescent="0.2">
      <c r="D118" t="s">
        <v>20</v>
      </c>
      <c r="E118">
        <v>524</v>
      </c>
      <c r="F118" t="s">
        <v>14</v>
      </c>
      <c r="G118">
        <v>33</v>
      </c>
    </row>
    <row r="119" spans="4:7" x14ac:dyDescent="0.2">
      <c r="D119" t="s">
        <v>20</v>
      </c>
      <c r="E119">
        <v>1989</v>
      </c>
      <c r="F119" t="s">
        <v>14</v>
      </c>
      <c r="G119">
        <v>1072</v>
      </c>
    </row>
    <row r="120" spans="4:7" x14ac:dyDescent="0.2">
      <c r="D120" t="s">
        <v>20</v>
      </c>
      <c r="E120">
        <v>157</v>
      </c>
      <c r="F120" t="s">
        <v>14</v>
      </c>
      <c r="G120">
        <v>393</v>
      </c>
    </row>
    <row r="121" spans="4:7" x14ac:dyDescent="0.2">
      <c r="D121" t="s">
        <v>20</v>
      </c>
      <c r="E121">
        <v>4498</v>
      </c>
      <c r="F121" t="s">
        <v>14</v>
      </c>
      <c r="G121">
        <v>1257</v>
      </c>
    </row>
    <row r="122" spans="4:7" x14ac:dyDescent="0.2">
      <c r="D122" t="s">
        <v>20</v>
      </c>
      <c r="E122">
        <v>80</v>
      </c>
      <c r="F122" t="s">
        <v>14</v>
      </c>
      <c r="G122">
        <v>328</v>
      </c>
    </row>
    <row r="123" spans="4:7" x14ac:dyDescent="0.2">
      <c r="D123" t="s">
        <v>20</v>
      </c>
      <c r="E123">
        <v>43</v>
      </c>
      <c r="F123" t="s">
        <v>14</v>
      </c>
      <c r="G123">
        <v>147</v>
      </c>
    </row>
    <row r="124" spans="4:7" x14ac:dyDescent="0.2">
      <c r="D124" t="s">
        <v>20</v>
      </c>
      <c r="E124">
        <v>2053</v>
      </c>
      <c r="F124" t="s">
        <v>14</v>
      </c>
      <c r="G124">
        <v>830</v>
      </c>
    </row>
    <row r="125" spans="4:7" x14ac:dyDescent="0.2">
      <c r="D125" t="s">
        <v>20</v>
      </c>
      <c r="E125">
        <v>168</v>
      </c>
      <c r="F125" t="s">
        <v>14</v>
      </c>
      <c r="G125">
        <v>331</v>
      </c>
    </row>
    <row r="126" spans="4:7" x14ac:dyDescent="0.2">
      <c r="D126" t="s">
        <v>20</v>
      </c>
      <c r="E126">
        <v>4289</v>
      </c>
      <c r="F126" t="s">
        <v>14</v>
      </c>
      <c r="G126">
        <v>25</v>
      </c>
    </row>
    <row r="127" spans="4:7" x14ac:dyDescent="0.2">
      <c r="D127" t="s">
        <v>20</v>
      </c>
      <c r="E127">
        <v>165</v>
      </c>
      <c r="F127" t="s">
        <v>14</v>
      </c>
      <c r="G127">
        <v>3483</v>
      </c>
    </row>
    <row r="128" spans="4:7" x14ac:dyDescent="0.2">
      <c r="D128" t="s">
        <v>20</v>
      </c>
      <c r="E128">
        <v>1815</v>
      </c>
      <c r="F128" t="s">
        <v>14</v>
      </c>
      <c r="G128">
        <v>923</v>
      </c>
    </row>
    <row r="129" spans="4:7" x14ac:dyDescent="0.2">
      <c r="D129" t="s">
        <v>20</v>
      </c>
      <c r="E129">
        <v>397</v>
      </c>
      <c r="F129" t="s">
        <v>14</v>
      </c>
      <c r="G129">
        <v>1</v>
      </c>
    </row>
    <row r="130" spans="4:7" x14ac:dyDescent="0.2">
      <c r="D130" t="s">
        <v>20</v>
      </c>
      <c r="E130">
        <v>1539</v>
      </c>
      <c r="F130" t="s">
        <v>14</v>
      </c>
      <c r="G130">
        <v>33</v>
      </c>
    </row>
    <row r="131" spans="4:7" x14ac:dyDescent="0.2">
      <c r="D131" t="s">
        <v>20</v>
      </c>
      <c r="E131">
        <v>138</v>
      </c>
      <c r="F131" t="s">
        <v>14</v>
      </c>
      <c r="G131">
        <v>40</v>
      </c>
    </row>
    <row r="132" spans="4:7" x14ac:dyDescent="0.2">
      <c r="D132" t="s">
        <v>20</v>
      </c>
      <c r="E132">
        <v>3594</v>
      </c>
      <c r="F132" t="s">
        <v>14</v>
      </c>
      <c r="G132">
        <v>23</v>
      </c>
    </row>
    <row r="133" spans="4:7" x14ac:dyDescent="0.2">
      <c r="D133" t="s">
        <v>20</v>
      </c>
      <c r="E133">
        <v>5880</v>
      </c>
      <c r="F133" t="s">
        <v>14</v>
      </c>
      <c r="G133">
        <v>75</v>
      </c>
    </row>
    <row r="134" spans="4:7" x14ac:dyDescent="0.2">
      <c r="D134" t="s">
        <v>20</v>
      </c>
      <c r="E134">
        <v>112</v>
      </c>
      <c r="F134" t="s">
        <v>14</v>
      </c>
      <c r="G134">
        <v>2176</v>
      </c>
    </row>
    <row r="135" spans="4:7" x14ac:dyDescent="0.2">
      <c r="D135" t="s">
        <v>20</v>
      </c>
      <c r="E135">
        <v>943</v>
      </c>
      <c r="F135" t="s">
        <v>14</v>
      </c>
      <c r="G135">
        <v>441</v>
      </c>
    </row>
    <row r="136" spans="4:7" x14ac:dyDescent="0.2">
      <c r="D136" t="s">
        <v>20</v>
      </c>
      <c r="E136">
        <v>2468</v>
      </c>
      <c r="F136" t="s">
        <v>14</v>
      </c>
      <c r="G136">
        <v>25</v>
      </c>
    </row>
    <row r="137" spans="4:7" x14ac:dyDescent="0.2">
      <c r="D137" t="s">
        <v>20</v>
      </c>
      <c r="E137">
        <v>2551</v>
      </c>
      <c r="F137" t="s">
        <v>14</v>
      </c>
      <c r="G137">
        <v>127</v>
      </c>
    </row>
    <row r="138" spans="4:7" x14ac:dyDescent="0.2">
      <c r="D138" t="s">
        <v>20</v>
      </c>
      <c r="E138">
        <v>101</v>
      </c>
      <c r="F138" t="s">
        <v>14</v>
      </c>
      <c r="G138">
        <v>355</v>
      </c>
    </row>
    <row r="139" spans="4:7" x14ac:dyDescent="0.2">
      <c r="D139" t="s">
        <v>20</v>
      </c>
      <c r="E139">
        <v>92</v>
      </c>
      <c r="F139" t="s">
        <v>14</v>
      </c>
      <c r="G139">
        <v>44</v>
      </c>
    </row>
    <row r="140" spans="4:7" x14ac:dyDescent="0.2">
      <c r="D140" t="s">
        <v>20</v>
      </c>
      <c r="E140">
        <v>62</v>
      </c>
      <c r="F140" t="s">
        <v>14</v>
      </c>
      <c r="G140">
        <v>67</v>
      </c>
    </row>
    <row r="141" spans="4:7" x14ac:dyDescent="0.2">
      <c r="D141" t="s">
        <v>20</v>
      </c>
      <c r="E141">
        <v>149</v>
      </c>
      <c r="F141" t="s">
        <v>14</v>
      </c>
      <c r="G141">
        <v>1068</v>
      </c>
    </row>
    <row r="142" spans="4:7" x14ac:dyDescent="0.2">
      <c r="D142" t="s">
        <v>20</v>
      </c>
      <c r="E142">
        <v>329</v>
      </c>
      <c r="F142" t="s">
        <v>14</v>
      </c>
      <c r="G142">
        <v>424</v>
      </c>
    </row>
    <row r="143" spans="4:7" x14ac:dyDescent="0.2">
      <c r="D143" t="s">
        <v>20</v>
      </c>
      <c r="E143">
        <v>97</v>
      </c>
      <c r="F143" t="s">
        <v>14</v>
      </c>
      <c r="G143">
        <v>151</v>
      </c>
    </row>
    <row r="144" spans="4:7" x14ac:dyDescent="0.2">
      <c r="D144" t="s">
        <v>20</v>
      </c>
      <c r="E144">
        <v>1784</v>
      </c>
      <c r="F144" t="s">
        <v>14</v>
      </c>
      <c r="G144">
        <v>1608</v>
      </c>
    </row>
    <row r="145" spans="4:7" x14ac:dyDescent="0.2">
      <c r="D145" t="s">
        <v>20</v>
      </c>
      <c r="E145">
        <v>1684</v>
      </c>
      <c r="F145" t="s">
        <v>14</v>
      </c>
      <c r="G145">
        <v>941</v>
      </c>
    </row>
    <row r="146" spans="4:7" x14ac:dyDescent="0.2">
      <c r="D146" t="s">
        <v>20</v>
      </c>
      <c r="E146">
        <v>250</v>
      </c>
      <c r="F146" t="s">
        <v>14</v>
      </c>
      <c r="G146">
        <v>1</v>
      </c>
    </row>
    <row r="147" spans="4:7" x14ac:dyDescent="0.2">
      <c r="D147" t="s">
        <v>20</v>
      </c>
      <c r="E147">
        <v>238</v>
      </c>
      <c r="F147" t="s">
        <v>14</v>
      </c>
      <c r="G147">
        <v>40</v>
      </c>
    </row>
    <row r="148" spans="4:7" x14ac:dyDescent="0.2">
      <c r="D148" t="s">
        <v>20</v>
      </c>
      <c r="E148">
        <v>53</v>
      </c>
      <c r="F148" t="s">
        <v>14</v>
      </c>
      <c r="G148">
        <v>3015</v>
      </c>
    </row>
    <row r="149" spans="4:7" x14ac:dyDescent="0.2">
      <c r="D149" t="s">
        <v>20</v>
      </c>
      <c r="E149">
        <v>214</v>
      </c>
      <c r="F149" t="s">
        <v>14</v>
      </c>
      <c r="G149">
        <v>435</v>
      </c>
    </row>
    <row r="150" spans="4:7" x14ac:dyDescent="0.2">
      <c r="D150" t="s">
        <v>20</v>
      </c>
      <c r="E150">
        <v>222</v>
      </c>
      <c r="F150" t="s">
        <v>14</v>
      </c>
      <c r="G150">
        <v>714</v>
      </c>
    </row>
    <row r="151" spans="4:7" x14ac:dyDescent="0.2">
      <c r="D151" t="s">
        <v>20</v>
      </c>
      <c r="E151">
        <v>1884</v>
      </c>
      <c r="F151" t="s">
        <v>14</v>
      </c>
      <c r="G151">
        <v>5497</v>
      </c>
    </row>
    <row r="152" spans="4:7" x14ac:dyDescent="0.2">
      <c r="D152" t="s">
        <v>20</v>
      </c>
      <c r="E152">
        <v>218</v>
      </c>
      <c r="F152" t="s">
        <v>14</v>
      </c>
      <c r="G152">
        <v>418</v>
      </c>
    </row>
    <row r="153" spans="4:7" x14ac:dyDescent="0.2">
      <c r="D153" t="s">
        <v>20</v>
      </c>
      <c r="E153">
        <v>6465</v>
      </c>
      <c r="F153" t="s">
        <v>14</v>
      </c>
      <c r="G153">
        <v>1439</v>
      </c>
    </row>
    <row r="154" spans="4:7" x14ac:dyDescent="0.2">
      <c r="D154" t="s">
        <v>20</v>
      </c>
      <c r="E154">
        <v>59</v>
      </c>
      <c r="F154" t="s">
        <v>14</v>
      </c>
      <c r="G154">
        <v>15</v>
      </c>
    </row>
    <row r="155" spans="4:7" x14ac:dyDescent="0.2">
      <c r="D155" t="s">
        <v>20</v>
      </c>
      <c r="E155">
        <v>88</v>
      </c>
      <c r="F155" t="s">
        <v>14</v>
      </c>
      <c r="G155">
        <v>1999</v>
      </c>
    </row>
    <row r="156" spans="4:7" x14ac:dyDescent="0.2">
      <c r="D156" t="s">
        <v>20</v>
      </c>
      <c r="E156">
        <v>1697</v>
      </c>
      <c r="F156" t="s">
        <v>14</v>
      </c>
      <c r="G156">
        <v>118</v>
      </c>
    </row>
    <row r="157" spans="4:7" x14ac:dyDescent="0.2">
      <c r="D157" t="s">
        <v>20</v>
      </c>
      <c r="E157">
        <v>92</v>
      </c>
      <c r="F157" t="s">
        <v>14</v>
      </c>
      <c r="G157">
        <v>162</v>
      </c>
    </row>
    <row r="158" spans="4:7" x14ac:dyDescent="0.2">
      <c r="D158" t="s">
        <v>20</v>
      </c>
      <c r="E158">
        <v>186</v>
      </c>
      <c r="F158" t="s">
        <v>14</v>
      </c>
      <c r="G158">
        <v>83</v>
      </c>
    </row>
    <row r="159" spans="4:7" x14ac:dyDescent="0.2">
      <c r="D159" t="s">
        <v>20</v>
      </c>
      <c r="E159">
        <v>138</v>
      </c>
      <c r="F159" t="s">
        <v>14</v>
      </c>
      <c r="G159">
        <v>747</v>
      </c>
    </row>
    <row r="160" spans="4:7" x14ac:dyDescent="0.2">
      <c r="D160" t="s">
        <v>20</v>
      </c>
      <c r="E160">
        <v>261</v>
      </c>
      <c r="F160" t="s">
        <v>14</v>
      </c>
      <c r="G160">
        <v>84</v>
      </c>
    </row>
    <row r="161" spans="4:7" x14ac:dyDescent="0.2">
      <c r="D161" t="s">
        <v>20</v>
      </c>
      <c r="E161">
        <v>107</v>
      </c>
      <c r="F161" t="s">
        <v>14</v>
      </c>
      <c r="G161">
        <v>91</v>
      </c>
    </row>
    <row r="162" spans="4:7" x14ac:dyDescent="0.2">
      <c r="D162" t="s">
        <v>20</v>
      </c>
      <c r="E162">
        <v>199</v>
      </c>
      <c r="F162" t="s">
        <v>14</v>
      </c>
      <c r="G162">
        <v>792</v>
      </c>
    </row>
    <row r="163" spans="4:7" x14ac:dyDescent="0.2">
      <c r="D163" t="s">
        <v>20</v>
      </c>
      <c r="E163">
        <v>5512</v>
      </c>
      <c r="F163" t="s">
        <v>14</v>
      </c>
      <c r="G163">
        <v>32</v>
      </c>
    </row>
    <row r="164" spans="4:7" x14ac:dyDescent="0.2">
      <c r="D164" t="s">
        <v>20</v>
      </c>
      <c r="E164">
        <v>86</v>
      </c>
      <c r="F164" t="s">
        <v>14</v>
      </c>
      <c r="G164">
        <v>186</v>
      </c>
    </row>
    <row r="165" spans="4:7" x14ac:dyDescent="0.2">
      <c r="D165" t="s">
        <v>20</v>
      </c>
      <c r="E165">
        <v>2768</v>
      </c>
      <c r="F165" t="s">
        <v>14</v>
      </c>
      <c r="G165">
        <v>605</v>
      </c>
    </row>
    <row r="166" spans="4:7" x14ac:dyDescent="0.2">
      <c r="D166" t="s">
        <v>20</v>
      </c>
      <c r="E166">
        <v>48</v>
      </c>
      <c r="F166" t="s">
        <v>14</v>
      </c>
      <c r="G166">
        <v>1</v>
      </c>
    </row>
    <row r="167" spans="4:7" x14ac:dyDescent="0.2">
      <c r="D167" t="s">
        <v>20</v>
      </c>
      <c r="E167">
        <v>87</v>
      </c>
      <c r="F167" t="s">
        <v>14</v>
      </c>
      <c r="G167">
        <v>31</v>
      </c>
    </row>
    <row r="168" spans="4:7" x14ac:dyDescent="0.2">
      <c r="D168" t="s">
        <v>20</v>
      </c>
      <c r="E168">
        <v>1894</v>
      </c>
      <c r="F168" t="s">
        <v>14</v>
      </c>
      <c r="G168">
        <v>1181</v>
      </c>
    </row>
    <row r="169" spans="4:7" x14ac:dyDescent="0.2">
      <c r="D169" t="s">
        <v>20</v>
      </c>
      <c r="E169">
        <v>282</v>
      </c>
      <c r="F169" t="s">
        <v>14</v>
      </c>
      <c r="G169">
        <v>39</v>
      </c>
    </row>
    <row r="170" spans="4:7" x14ac:dyDescent="0.2">
      <c r="D170" t="s">
        <v>20</v>
      </c>
      <c r="E170">
        <v>116</v>
      </c>
      <c r="F170" t="s">
        <v>14</v>
      </c>
      <c r="G170">
        <v>46</v>
      </c>
    </row>
    <row r="171" spans="4:7" x14ac:dyDescent="0.2">
      <c r="D171" t="s">
        <v>20</v>
      </c>
      <c r="E171">
        <v>83</v>
      </c>
      <c r="F171" t="s">
        <v>14</v>
      </c>
      <c r="G171">
        <v>105</v>
      </c>
    </row>
    <row r="172" spans="4:7" x14ac:dyDescent="0.2">
      <c r="D172" t="s">
        <v>20</v>
      </c>
      <c r="E172">
        <v>91</v>
      </c>
      <c r="F172" t="s">
        <v>14</v>
      </c>
      <c r="G172">
        <v>535</v>
      </c>
    </row>
    <row r="173" spans="4:7" x14ac:dyDescent="0.2">
      <c r="D173" t="s">
        <v>20</v>
      </c>
      <c r="E173">
        <v>546</v>
      </c>
      <c r="F173" t="s">
        <v>14</v>
      </c>
      <c r="G173">
        <v>16</v>
      </c>
    </row>
    <row r="174" spans="4:7" x14ac:dyDescent="0.2">
      <c r="D174" t="s">
        <v>20</v>
      </c>
      <c r="E174">
        <v>393</v>
      </c>
      <c r="F174" t="s">
        <v>14</v>
      </c>
      <c r="G174">
        <v>575</v>
      </c>
    </row>
    <row r="175" spans="4:7" x14ac:dyDescent="0.2">
      <c r="D175" t="s">
        <v>20</v>
      </c>
      <c r="E175">
        <v>133</v>
      </c>
      <c r="F175" t="s">
        <v>14</v>
      </c>
      <c r="G175">
        <v>1120</v>
      </c>
    </row>
    <row r="176" spans="4:7" x14ac:dyDescent="0.2">
      <c r="D176" t="s">
        <v>20</v>
      </c>
      <c r="E176">
        <v>254</v>
      </c>
      <c r="F176" t="s">
        <v>14</v>
      </c>
      <c r="G176">
        <v>113</v>
      </c>
    </row>
    <row r="177" spans="4:7" x14ac:dyDescent="0.2">
      <c r="D177" t="s">
        <v>20</v>
      </c>
      <c r="E177">
        <v>176</v>
      </c>
      <c r="F177" t="s">
        <v>14</v>
      </c>
      <c r="G177">
        <v>1538</v>
      </c>
    </row>
    <row r="178" spans="4:7" x14ac:dyDescent="0.2">
      <c r="D178" t="s">
        <v>20</v>
      </c>
      <c r="E178">
        <v>337</v>
      </c>
      <c r="F178" t="s">
        <v>14</v>
      </c>
      <c r="G178">
        <v>9</v>
      </c>
    </row>
    <row r="179" spans="4:7" x14ac:dyDescent="0.2">
      <c r="D179" t="s">
        <v>20</v>
      </c>
      <c r="E179">
        <v>107</v>
      </c>
      <c r="F179" t="s">
        <v>14</v>
      </c>
      <c r="G179">
        <v>554</v>
      </c>
    </row>
    <row r="180" spans="4:7" x14ac:dyDescent="0.2">
      <c r="D180" t="s">
        <v>20</v>
      </c>
      <c r="E180">
        <v>183</v>
      </c>
      <c r="F180" t="s">
        <v>14</v>
      </c>
      <c r="G180">
        <v>648</v>
      </c>
    </row>
    <row r="181" spans="4:7" x14ac:dyDescent="0.2">
      <c r="D181" t="s">
        <v>20</v>
      </c>
      <c r="E181">
        <v>72</v>
      </c>
      <c r="F181" t="s">
        <v>14</v>
      </c>
      <c r="G181">
        <v>21</v>
      </c>
    </row>
    <row r="182" spans="4:7" x14ac:dyDescent="0.2">
      <c r="D182" t="s">
        <v>20</v>
      </c>
      <c r="E182">
        <v>295</v>
      </c>
      <c r="F182" t="s">
        <v>14</v>
      </c>
      <c r="G182">
        <v>54</v>
      </c>
    </row>
    <row r="183" spans="4:7" x14ac:dyDescent="0.2">
      <c r="D183" t="s">
        <v>20</v>
      </c>
      <c r="E183">
        <v>142</v>
      </c>
      <c r="F183" t="s">
        <v>14</v>
      </c>
      <c r="G183">
        <v>120</v>
      </c>
    </row>
    <row r="184" spans="4:7" x14ac:dyDescent="0.2">
      <c r="D184" t="s">
        <v>20</v>
      </c>
      <c r="E184">
        <v>85</v>
      </c>
      <c r="F184" t="s">
        <v>14</v>
      </c>
      <c r="G184">
        <v>579</v>
      </c>
    </row>
    <row r="185" spans="4:7" x14ac:dyDescent="0.2">
      <c r="D185" t="s">
        <v>20</v>
      </c>
      <c r="E185">
        <v>659</v>
      </c>
      <c r="F185" t="s">
        <v>14</v>
      </c>
      <c r="G185">
        <v>2072</v>
      </c>
    </row>
    <row r="186" spans="4:7" x14ac:dyDescent="0.2">
      <c r="D186" t="s">
        <v>20</v>
      </c>
      <c r="E186">
        <v>121</v>
      </c>
      <c r="F186" t="s">
        <v>14</v>
      </c>
      <c r="G186">
        <v>0</v>
      </c>
    </row>
    <row r="187" spans="4:7" x14ac:dyDescent="0.2">
      <c r="D187" t="s">
        <v>20</v>
      </c>
      <c r="E187">
        <v>3742</v>
      </c>
      <c r="F187" t="s">
        <v>14</v>
      </c>
      <c r="G187">
        <v>1796</v>
      </c>
    </row>
    <row r="188" spans="4:7" x14ac:dyDescent="0.2">
      <c r="D188" t="s">
        <v>20</v>
      </c>
      <c r="E188">
        <v>223</v>
      </c>
      <c r="F188" t="s">
        <v>14</v>
      </c>
      <c r="G188">
        <v>62</v>
      </c>
    </row>
    <row r="189" spans="4:7" x14ac:dyDescent="0.2">
      <c r="D189" t="s">
        <v>20</v>
      </c>
      <c r="E189">
        <v>133</v>
      </c>
      <c r="F189" t="s">
        <v>14</v>
      </c>
      <c r="G189">
        <v>347</v>
      </c>
    </row>
    <row r="190" spans="4:7" x14ac:dyDescent="0.2">
      <c r="D190" t="s">
        <v>20</v>
      </c>
      <c r="E190">
        <v>5168</v>
      </c>
      <c r="F190" t="s">
        <v>14</v>
      </c>
      <c r="G190">
        <v>19</v>
      </c>
    </row>
    <row r="191" spans="4:7" x14ac:dyDescent="0.2">
      <c r="D191" t="s">
        <v>20</v>
      </c>
      <c r="E191">
        <v>307</v>
      </c>
      <c r="F191" t="s">
        <v>14</v>
      </c>
      <c r="G191">
        <v>1258</v>
      </c>
    </row>
    <row r="192" spans="4:7" x14ac:dyDescent="0.2">
      <c r="D192" t="s">
        <v>20</v>
      </c>
      <c r="E192">
        <v>2441</v>
      </c>
      <c r="F192" t="s">
        <v>14</v>
      </c>
      <c r="G192">
        <v>362</v>
      </c>
    </row>
    <row r="193" spans="4:7" x14ac:dyDescent="0.2">
      <c r="D193" t="s">
        <v>20</v>
      </c>
      <c r="E193">
        <v>1385</v>
      </c>
      <c r="F193" t="s">
        <v>14</v>
      </c>
      <c r="G193">
        <v>133</v>
      </c>
    </row>
    <row r="194" spans="4:7" x14ac:dyDescent="0.2">
      <c r="D194" t="s">
        <v>20</v>
      </c>
      <c r="E194">
        <v>190</v>
      </c>
      <c r="F194" t="s">
        <v>14</v>
      </c>
      <c r="G194">
        <v>846</v>
      </c>
    </row>
    <row r="195" spans="4:7" x14ac:dyDescent="0.2">
      <c r="D195" t="s">
        <v>20</v>
      </c>
      <c r="E195">
        <v>470</v>
      </c>
      <c r="F195" t="s">
        <v>14</v>
      </c>
      <c r="G195">
        <v>10</v>
      </c>
    </row>
    <row r="196" spans="4:7" x14ac:dyDescent="0.2">
      <c r="D196" t="s">
        <v>20</v>
      </c>
      <c r="E196">
        <v>253</v>
      </c>
      <c r="F196" t="s">
        <v>14</v>
      </c>
      <c r="G196">
        <v>191</v>
      </c>
    </row>
    <row r="197" spans="4:7" x14ac:dyDescent="0.2">
      <c r="D197" t="s">
        <v>20</v>
      </c>
      <c r="E197">
        <v>1113</v>
      </c>
      <c r="F197" t="s">
        <v>14</v>
      </c>
      <c r="G197">
        <v>1979</v>
      </c>
    </row>
    <row r="198" spans="4:7" x14ac:dyDescent="0.2">
      <c r="D198" t="s">
        <v>20</v>
      </c>
      <c r="E198">
        <v>2283</v>
      </c>
      <c r="F198" t="s">
        <v>14</v>
      </c>
      <c r="G198">
        <v>63</v>
      </c>
    </row>
    <row r="199" spans="4:7" x14ac:dyDescent="0.2">
      <c r="D199" t="s">
        <v>20</v>
      </c>
      <c r="E199">
        <v>1095</v>
      </c>
      <c r="F199" t="s">
        <v>14</v>
      </c>
      <c r="G199">
        <v>6080</v>
      </c>
    </row>
    <row r="200" spans="4:7" x14ac:dyDescent="0.2">
      <c r="D200" t="s">
        <v>20</v>
      </c>
      <c r="E200">
        <v>1690</v>
      </c>
      <c r="F200" t="s">
        <v>14</v>
      </c>
      <c r="G200">
        <v>80</v>
      </c>
    </row>
    <row r="201" spans="4:7" x14ac:dyDescent="0.2">
      <c r="D201" t="s">
        <v>20</v>
      </c>
      <c r="E201">
        <v>191</v>
      </c>
      <c r="F201" t="s">
        <v>14</v>
      </c>
      <c r="G201">
        <v>9</v>
      </c>
    </row>
    <row r="202" spans="4:7" x14ac:dyDescent="0.2">
      <c r="D202" t="s">
        <v>20</v>
      </c>
      <c r="E202">
        <v>2013</v>
      </c>
      <c r="F202" t="s">
        <v>14</v>
      </c>
      <c r="G202">
        <v>1784</v>
      </c>
    </row>
    <row r="203" spans="4:7" x14ac:dyDescent="0.2">
      <c r="D203" t="s">
        <v>20</v>
      </c>
      <c r="E203">
        <v>1703</v>
      </c>
      <c r="F203" t="s">
        <v>14</v>
      </c>
      <c r="G203">
        <v>243</v>
      </c>
    </row>
    <row r="204" spans="4:7" x14ac:dyDescent="0.2">
      <c r="D204" t="s">
        <v>20</v>
      </c>
      <c r="E204">
        <v>80</v>
      </c>
      <c r="F204" t="s">
        <v>14</v>
      </c>
      <c r="G204">
        <v>1296</v>
      </c>
    </row>
    <row r="205" spans="4:7" x14ac:dyDescent="0.2">
      <c r="D205" t="s">
        <v>20</v>
      </c>
      <c r="E205">
        <v>41</v>
      </c>
      <c r="F205" t="s">
        <v>14</v>
      </c>
      <c r="G205">
        <v>77</v>
      </c>
    </row>
    <row r="206" spans="4:7" x14ac:dyDescent="0.2">
      <c r="D206" t="s">
        <v>20</v>
      </c>
      <c r="E206">
        <v>187</v>
      </c>
      <c r="F206" t="s">
        <v>14</v>
      </c>
      <c r="G206">
        <v>395</v>
      </c>
    </row>
    <row r="207" spans="4:7" x14ac:dyDescent="0.2">
      <c r="D207" t="s">
        <v>20</v>
      </c>
      <c r="E207">
        <v>2875</v>
      </c>
      <c r="F207" t="s">
        <v>14</v>
      </c>
      <c r="G207">
        <v>49</v>
      </c>
    </row>
    <row r="208" spans="4:7" x14ac:dyDescent="0.2">
      <c r="D208" t="s">
        <v>20</v>
      </c>
      <c r="E208">
        <v>88</v>
      </c>
      <c r="F208" t="s">
        <v>14</v>
      </c>
      <c r="G208">
        <v>180</v>
      </c>
    </row>
    <row r="209" spans="4:7" x14ac:dyDescent="0.2">
      <c r="D209" t="s">
        <v>20</v>
      </c>
      <c r="E209">
        <v>191</v>
      </c>
      <c r="F209" t="s">
        <v>14</v>
      </c>
      <c r="G209">
        <v>2690</v>
      </c>
    </row>
    <row r="210" spans="4:7" x14ac:dyDescent="0.2">
      <c r="D210" t="s">
        <v>20</v>
      </c>
      <c r="E210">
        <v>139</v>
      </c>
      <c r="F210" t="s">
        <v>14</v>
      </c>
      <c r="G210">
        <v>2779</v>
      </c>
    </row>
    <row r="211" spans="4:7" x14ac:dyDescent="0.2">
      <c r="D211" t="s">
        <v>20</v>
      </c>
      <c r="E211">
        <v>186</v>
      </c>
      <c r="F211" t="s">
        <v>14</v>
      </c>
      <c r="G211">
        <v>92</v>
      </c>
    </row>
    <row r="212" spans="4:7" x14ac:dyDescent="0.2">
      <c r="D212" t="s">
        <v>20</v>
      </c>
      <c r="E212">
        <v>112</v>
      </c>
      <c r="F212" t="s">
        <v>14</v>
      </c>
      <c r="G212">
        <v>1028</v>
      </c>
    </row>
    <row r="213" spans="4:7" x14ac:dyDescent="0.2">
      <c r="D213" t="s">
        <v>20</v>
      </c>
      <c r="E213">
        <v>101</v>
      </c>
      <c r="F213" t="s">
        <v>14</v>
      </c>
      <c r="G213">
        <v>26</v>
      </c>
    </row>
    <row r="214" spans="4:7" x14ac:dyDescent="0.2">
      <c r="D214" t="s">
        <v>20</v>
      </c>
      <c r="E214">
        <v>206</v>
      </c>
      <c r="F214" t="s">
        <v>14</v>
      </c>
      <c r="G214">
        <v>1790</v>
      </c>
    </row>
    <row r="215" spans="4:7" x14ac:dyDescent="0.2">
      <c r="D215" t="s">
        <v>20</v>
      </c>
      <c r="E215">
        <v>154</v>
      </c>
      <c r="F215" t="s">
        <v>14</v>
      </c>
      <c r="G215">
        <v>37</v>
      </c>
    </row>
    <row r="216" spans="4:7" x14ac:dyDescent="0.2">
      <c r="D216" t="s">
        <v>20</v>
      </c>
      <c r="E216">
        <v>5966</v>
      </c>
      <c r="F216" t="s">
        <v>14</v>
      </c>
      <c r="G216">
        <v>35</v>
      </c>
    </row>
    <row r="217" spans="4:7" x14ac:dyDescent="0.2">
      <c r="D217" t="s">
        <v>20</v>
      </c>
      <c r="E217">
        <v>169</v>
      </c>
      <c r="F217" t="s">
        <v>14</v>
      </c>
      <c r="G217">
        <v>558</v>
      </c>
    </row>
    <row r="218" spans="4:7" x14ac:dyDescent="0.2">
      <c r="D218" t="s">
        <v>20</v>
      </c>
      <c r="E218">
        <v>2106</v>
      </c>
      <c r="F218" t="s">
        <v>14</v>
      </c>
      <c r="G218">
        <v>64</v>
      </c>
    </row>
    <row r="219" spans="4:7" x14ac:dyDescent="0.2">
      <c r="D219" t="s">
        <v>20</v>
      </c>
      <c r="E219">
        <v>131</v>
      </c>
      <c r="F219" t="s">
        <v>14</v>
      </c>
      <c r="G219">
        <v>245</v>
      </c>
    </row>
    <row r="220" spans="4:7" x14ac:dyDescent="0.2">
      <c r="D220" t="s">
        <v>20</v>
      </c>
      <c r="E220">
        <v>84</v>
      </c>
      <c r="F220" t="s">
        <v>14</v>
      </c>
      <c r="G220">
        <v>71</v>
      </c>
    </row>
    <row r="221" spans="4:7" x14ac:dyDescent="0.2">
      <c r="D221" t="s">
        <v>20</v>
      </c>
      <c r="E221">
        <v>155</v>
      </c>
      <c r="F221" t="s">
        <v>14</v>
      </c>
      <c r="G221">
        <v>42</v>
      </c>
    </row>
    <row r="222" spans="4:7" x14ac:dyDescent="0.2">
      <c r="D222" t="s">
        <v>20</v>
      </c>
      <c r="E222">
        <v>189</v>
      </c>
      <c r="F222" t="s">
        <v>14</v>
      </c>
      <c r="G222">
        <v>156</v>
      </c>
    </row>
    <row r="223" spans="4:7" x14ac:dyDescent="0.2">
      <c r="D223" t="s">
        <v>20</v>
      </c>
      <c r="E223">
        <v>4799</v>
      </c>
      <c r="F223" t="s">
        <v>14</v>
      </c>
      <c r="G223">
        <v>1368</v>
      </c>
    </row>
    <row r="224" spans="4:7" x14ac:dyDescent="0.2">
      <c r="D224" t="s">
        <v>20</v>
      </c>
      <c r="E224">
        <v>1137</v>
      </c>
      <c r="F224" t="s">
        <v>14</v>
      </c>
      <c r="G224">
        <v>102</v>
      </c>
    </row>
    <row r="225" spans="4:7" x14ac:dyDescent="0.2">
      <c r="D225" t="s">
        <v>20</v>
      </c>
      <c r="E225">
        <v>1152</v>
      </c>
      <c r="F225" t="s">
        <v>14</v>
      </c>
      <c r="G225">
        <v>86</v>
      </c>
    </row>
    <row r="226" spans="4:7" x14ac:dyDescent="0.2">
      <c r="D226" t="s">
        <v>20</v>
      </c>
      <c r="E226">
        <v>50</v>
      </c>
      <c r="F226" t="s">
        <v>14</v>
      </c>
      <c r="G226">
        <v>253</v>
      </c>
    </row>
    <row r="227" spans="4:7" x14ac:dyDescent="0.2">
      <c r="D227" t="s">
        <v>20</v>
      </c>
      <c r="E227">
        <v>3059</v>
      </c>
      <c r="F227" t="s">
        <v>14</v>
      </c>
      <c r="G227">
        <v>157</v>
      </c>
    </row>
    <row r="228" spans="4:7" x14ac:dyDescent="0.2">
      <c r="D228" t="s">
        <v>20</v>
      </c>
      <c r="E228">
        <v>34</v>
      </c>
      <c r="F228" t="s">
        <v>14</v>
      </c>
      <c r="G228">
        <v>183</v>
      </c>
    </row>
    <row r="229" spans="4:7" x14ac:dyDescent="0.2">
      <c r="D229" t="s">
        <v>20</v>
      </c>
      <c r="E229">
        <v>220</v>
      </c>
      <c r="F229" t="s">
        <v>14</v>
      </c>
      <c r="G229">
        <v>82</v>
      </c>
    </row>
    <row r="230" spans="4:7" x14ac:dyDescent="0.2">
      <c r="D230" t="s">
        <v>20</v>
      </c>
      <c r="E230">
        <v>1604</v>
      </c>
      <c r="F230" t="s">
        <v>14</v>
      </c>
      <c r="G230">
        <v>1</v>
      </c>
    </row>
    <row r="231" spans="4:7" x14ac:dyDescent="0.2">
      <c r="D231" t="s">
        <v>20</v>
      </c>
      <c r="E231">
        <v>454</v>
      </c>
      <c r="F231" t="s">
        <v>14</v>
      </c>
      <c r="G231">
        <v>1198</v>
      </c>
    </row>
    <row r="232" spans="4:7" x14ac:dyDescent="0.2">
      <c r="D232" t="s">
        <v>20</v>
      </c>
      <c r="E232">
        <v>123</v>
      </c>
      <c r="F232" t="s">
        <v>14</v>
      </c>
      <c r="G232">
        <v>648</v>
      </c>
    </row>
    <row r="233" spans="4:7" x14ac:dyDescent="0.2">
      <c r="D233" t="s">
        <v>20</v>
      </c>
      <c r="E233">
        <v>299</v>
      </c>
      <c r="F233" t="s">
        <v>14</v>
      </c>
      <c r="G233">
        <v>64</v>
      </c>
    </row>
    <row r="234" spans="4:7" x14ac:dyDescent="0.2">
      <c r="D234" t="s">
        <v>20</v>
      </c>
      <c r="E234">
        <v>2237</v>
      </c>
      <c r="F234" t="s">
        <v>14</v>
      </c>
      <c r="G234">
        <v>62</v>
      </c>
    </row>
    <row r="235" spans="4:7" x14ac:dyDescent="0.2">
      <c r="D235" t="s">
        <v>20</v>
      </c>
      <c r="E235">
        <v>645</v>
      </c>
      <c r="F235" t="s">
        <v>14</v>
      </c>
      <c r="G235">
        <v>750</v>
      </c>
    </row>
    <row r="236" spans="4:7" x14ac:dyDescent="0.2">
      <c r="D236" t="s">
        <v>20</v>
      </c>
      <c r="E236">
        <v>484</v>
      </c>
      <c r="F236" t="s">
        <v>14</v>
      </c>
      <c r="G236">
        <v>105</v>
      </c>
    </row>
    <row r="237" spans="4:7" x14ac:dyDescent="0.2">
      <c r="D237" t="s">
        <v>20</v>
      </c>
      <c r="E237">
        <v>154</v>
      </c>
      <c r="F237" t="s">
        <v>14</v>
      </c>
      <c r="G237">
        <v>2604</v>
      </c>
    </row>
    <row r="238" spans="4:7" x14ac:dyDescent="0.2">
      <c r="D238" t="s">
        <v>20</v>
      </c>
      <c r="E238">
        <v>82</v>
      </c>
      <c r="F238" t="s">
        <v>14</v>
      </c>
      <c r="G238">
        <v>65</v>
      </c>
    </row>
    <row r="239" spans="4:7" x14ac:dyDescent="0.2">
      <c r="D239" t="s">
        <v>20</v>
      </c>
      <c r="E239">
        <v>134</v>
      </c>
      <c r="F239" t="s">
        <v>14</v>
      </c>
      <c r="G239">
        <v>94</v>
      </c>
    </row>
    <row r="240" spans="4:7" x14ac:dyDescent="0.2">
      <c r="D240" t="s">
        <v>20</v>
      </c>
      <c r="E240">
        <v>5203</v>
      </c>
      <c r="F240" t="s">
        <v>14</v>
      </c>
      <c r="G240">
        <v>257</v>
      </c>
    </row>
    <row r="241" spans="4:7" x14ac:dyDescent="0.2">
      <c r="D241" t="s">
        <v>20</v>
      </c>
      <c r="E241">
        <v>94</v>
      </c>
      <c r="F241" t="s">
        <v>14</v>
      </c>
      <c r="G241">
        <v>2928</v>
      </c>
    </row>
    <row r="242" spans="4:7" x14ac:dyDescent="0.2">
      <c r="D242" t="s">
        <v>20</v>
      </c>
      <c r="E242">
        <v>205</v>
      </c>
      <c r="F242" t="s">
        <v>14</v>
      </c>
      <c r="G242">
        <v>4697</v>
      </c>
    </row>
    <row r="243" spans="4:7" x14ac:dyDescent="0.2">
      <c r="D243" t="s">
        <v>20</v>
      </c>
      <c r="E243">
        <v>92</v>
      </c>
      <c r="F243" t="s">
        <v>14</v>
      </c>
      <c r="G243">
        <v>2915</v>
      </c>
    </row>
    <row r="244" spans="4:7" x14ac:dyDescent="0.2">
      <c r="D244" t="s">
        <v>20</v>
      </c>
      <c r="E244">
        <v>219</v>
      </c>
      <c r="F244" t="s">
        <v>14</v>
      </c>
      <c r="G244">
        <v>18</v>
      </c>
    </row>
    <row r="245" spans="4:7" x14ac:dyDescent="0.2">
      <c r="D245" t="s">
        <v>20</v>
      </c>
      <c r="E245">
        <v>2526</v>
      </c>
      <c r="F245" t="s">
        <v>14</v>
      </c>
      <c r="G245">
        <v>602</v>
      </c>
    </row>
    <row r="246" spans="4:7" x14ac:dyDescent="0.2">
      <c r="D246" t="s">
        <v>20</v>
      </c>
      <c r="E246">
        <v>94</v>
      </c>
      <c r="F246" t="s">
        <v>14</v>
      </c>
      <c r="G246">
        <v>1</v>
      </c>
    </row>
    <row r="247" spans="4:7" x14ac:dyDescent="0.2">
      <c r="D247" t="s">
        <v>20</v>
      </c>
      <c r="E247">
        <v>1713</v>
      </c>
      <c r="F247" t="s">
        <v>14</v>
      </c>
      <c r="G247">
        <v>3868</v>
      </c>
    </row>
    <row r="248" spans="4:7" x14ac:dyDescent="0.2">
      <c r="D248" t="s">
        <v>20</v>
      </c>
      <c r="E248">
        <v>249</v>
      </c>
      <c r="F248" t="s">
        <v>14</v>
      </c>
      <c r="G248">
        <v>504</v>
      </c>
    </row>
    <row r="249" spans="4:7" x14ac:dyDescent="0.2">
      <c r="D249" t="s">
        <v>20</v>
      </c>
      <c r="E249">
        <v>192</v>
      </c>
      <c r="F249" t="s">
        <v>14</v>
      </c>
      <c r="G249">
        <v>14</v>
      </c>
    </row>
    <row r="250" spans="4:7" x14ac:dyDescent="0.2">
      <c r="D250" t="s">
        <v>20</v>
      </c>
      <c r="E250">
        <v>247</v>
      </c>
      <c r="F250" t="s">
        <v>14</v>
      </c>
      <c r="G250">
        <v>750</v>
      </c>
    </row>
    <row r="251" spans="4:7" x14ac:dyDescent="0.2">
      <c r="D251" t="s">
        <v>20</v>
      </c>
      <c r="E251">
        <v>2293</v>
      </c>
      <c r="F251" t="s">
        <v>14</v>
      </c>
      <c r="G251">
        <v>77</v>
      </c>
    </row>
    <row r="252" spans="4:7" x14ac:dyDescent="0.2">
      <c r="D252" t="s">
        <v>20</v>
      </c>
      <c r="E252">
        <v>3131</v>
      </c>
      <c r="F252" t="s">
        <v>14</v>
      </c>
      <c r="G252">
        <v>752</v>
      </c>
    </row>
    <row r="253" spans="4:7" x14ac:dyDescent="0.2">
      <c r="D253" t="s">
        <v>20</v>
      </c>
      <c r="E253">
        <v>143</v>
      </c>
      <c r="F253" t="s">
        <v>14</v>
      </c>
      <c r="G253">
        <v>131</v>
      </c>
    </row>
    <row r="254" spans="4:7" x14ac:dyDescent="0.2">
      <c r="D254" t="s">
        <v>20</v>
      </c>
      <c r="E254">
        <v>296</v>
      </c>
      <c r="F254" t="s">
        <v>14</v>
      </c>
      <c r="G254">
        <v>87</v>
      </c>
    </row>
    <row r="255" spans="4:7" x14ac:dyDescent="0.2">
      <c r="D255" t="s">
        <v>20</v>
      </c>
      <c r="E255">
        <v>170</v>
      </c>
      <c r="F255" t="s">
        <v>14</v>
      </c>
      <c r="G255">
        <v>1063</v>
      </c>
    </row>
    <row r="256" spans="4:7" x14ac:dyDescent="0.2">
      <c r="D256" t="s">
        <v>20</v>
      </c>
      <c r="E256">
        <v>86</v>
      </c>
      <c r="F256" t="s">
        <v>14</v>
      </c>
      <c r="G256">
        <v>76</v>
      </c>
    </row>
    <row r="257" spans="4:7" x14ac:dyDescent="0.2">
      <c r="D257" t="s">
        <v>20</v>
      </c>
      <c r="E257">
        <v>6286</v>
      </c>
      <c r="F257" t="s">
        <v>14</v>
      </c>
      <c r="G257">
        <v>4428</v>
      </c>
    </row>
    <row r="258" spans="4:7" x14ac:dyDescent="0.2">
      <c r="D258" t="s">
        <v>20</v>
      </c>
      <c r="E258">
        <v>3727</v>
      </c>
      <c r="F258" t="s">
        <v>14</v>
      </c>
      <c r="G258">
        <v>58</v>
      </c>
    </row>
    <row r="259" spans="4:7" x14ac:dyDescent="0.2">
      <c r="D259" t="s">
        <v>20</v>
      </c>
      <c r="E259">
        <v>1605</v>
      </c>
      <c r="F259" t="s">
        <v>14</v>
      </c>
      <c r="G259">
        <v>111</v>
      </c>
    </row>
    <row r="260" spans="4:7" x14ac:dyDescent="0.2">
      <c r="D260" t="s">
        <v>20</v>
      </c>
      <c r="E260">
        <v>2120</v>
      </c>
      <c r="F260" t="s">
        <v>14</v>
      </c>
      <c r="G260">
        <v>2955</v>
      </c>
    </row>
    <row r="261" spans="4:7" x14ac:dyDescent="0.2">
      <c r="D261" t="s">
        <v>20</v>
      </c>
      <c r="E261">
        <v>50</v>
      </c>
      <c r="F261" t="s">
        <v>14</v>
      </c>
      <c r="G261">
        <v>1657</v>
      </c>
    </row>
    <row r="262" spans="4:7" x14ac:dyDescent="0.2">
      <c r="D262" t="s">
        <v>20</v>
      </c>
      <c r="E262">
        <v>2080</v>
      </c>
      <c r="F262" t="s">
        <v>14</v>
      </c>
      <c r="G262">
        <v>926</v>
      </c>
    </row>
    <row r="263" spans="4:7" x14ac:dyDescent="0.2">
      <c r="D263" t="s">
        <v>20</v>
      </c>
      <c r="E263">
        <v>2105</v>
      </c>
      <c r="F263" t="s">
        <v>14</v>
      </c>
      <c r="G263">
        <v>77</v>
      </c>
    </row>
    <row r="264" spans="4:7" x14ac:dyDescent="0.2">
      <c r="D264" t="s">
        <v>20</v>
      </c>
      <c r="E264">
        <v>2436</v>
      </c>
      <c r="F264" t="s">
        <v>14</v>
      </c>
      <c r="G264">
        <v>1748</v>
      </c>
    </row>
    <row r="265" spans="4:7" x14ac:dyDescent="0.2">
      <c r="D265" t="s">
        <v>20</v>
      </c>
      <c r="E265">
        <v>80</v>
      </c>
      <c r="F265" t="s">
        <v>14</v>
      </c>
      <c r="G265">
        <v>79</v>
      </c>
    </row>
    <row r="266" spans="4:7" x14ac:dyDescent="0.2">
      <c r="D266" t="s">
        <v>20</v>
      </c>
      <c r="E266">
        <v>42</v>
      </c>
      <c r="F266" t="s">
        <v>14</v>
      </c>
      <c r="G266">
        <v>889</v>
      </c>
    </row>
    <row r="267" spans="4:7" x14ac:dyDescent="0.2">
      <c r="D267" t="s">
        <v>20</v>
      </c>
      <c r="E267">
        <v>139</v>
      </c>
      <c r="F267" t="s">
        <v>14</v>
      </c>
      <c r="G267">
        <v>56</v>
      </c>
    </row>
    <row r="268" spans="4:7" x14ac:dyDescent="0.2">
      <c r="D268" t="s">
        <v>20</v>
      </c>
      <c r="E268">
        <v>159</v>
      </c>
      <c r="F268" t="s">
        <v>14</v>
      </c>
      <c r="G268">
        <v>1</v>
      </c>
    </row>
    <row r="269" spans="4:7" x14ac:dyDescent="0.2">
      <c r="D269" t="s">
        <v>20</v>
      </c>
      <c r="E269">
        <v>381</v>
      </c>
      <c r="F269" t="s">
        <v>14</v>
      </c>
      <c r="G269">
        <v>83</v>
      </c>
    </row>
    <row r="270" spans="4:7" x14ac:dyDescent="0.2">
      <c r="D270" t="s">
        <v>20</v>
      </c>
      <c r="E270">
        <v>194</v>
      </c>
      <c r="F270" t="s">
        <v>14</v>
      </c>
      <c r="G270">
        <v>2025</v>
      </c>
    </row>
    <row r="271" spans="4:7" x14ac:dyDescent="0.2">
      <c r="D271" t="s">
        <v>20</v>
      </c>
      <c r="E271">
        <v>106</v>
      </c>
      <c r="F271" t="s">
        <v>14</v>
      </c>
      <c r="G271">
        <v>14</v>
      </c>
    </row>
    <row r="272" spans="4:7" x14ac:dyDescent="0.2">
      <c r="D272" t="s">
        <v>20</v>
      </c>
      <c r="E272">
        <v>142</v>
      </c>
      <c r="F272" t="s">
        <v>14</v>
      </c>
      <c r="G272">
        <v>656</v>
      </c>
    </row>
    <row r="273" spans="4:7" x14ac:dyDescent="0.2">
      <c r="D273" t="s">
        <v>20</v>
      </c>
      <c r="E273">
        <v>211</v>
      </c>
      <c r="F273" t="s">
        <v>14</v>
      </c>
      <c r="G273">
        <v>1596</v>
      </c>
    </row>
    <row r="274" spans="4:7" x14ac:dyDescent="0.2">
      <c r="D274" t="s">
        <v>20</v>
      </c>
      <c r="E274">
        <v>2756</v>
      </c>
      <c r="F274" t="s">
        <v>14</v>
      </c>
      <c r="G274">
        <v>10</v>
      </c>
    </row>
    <row r="275" spans="4:7" x14ac:dyDescent="0.2">
      <c r="D275" t="s">
        <v>20</v>
      </c>
      <c r="E275">
        <v>173</v>
      </c>
      <c r="F275" t="s">
        <v>14</v>
      </c>
      <c r="G275">
        <v>1121</v>
      </c>
    </row>
    <row r="276" spans="4:7" x14ac:dyDescent="0.2">
      <c r="D276" t="s">
        <v>20</v>
      </c>
      <c r="E276">
        <v>87</v>
      </c>
      <c r="F276" t="s">
        <v>14</v>
      </c>
      <c r="G276">
        <v>15</v>
      </c>
    </row>
    <row r="277" spans="4:7" x14ac:dyDescent="0.2">
      <c r="D277" t="s">
        <v>20</v>
      </c>
      <c r="E277">
        <v>1572</v>
      </c>
      <c r="F277" t="s">
        <v>14</v>
      </c>
      <c r="G277">
        <v>191</v>
      </c>
    </row>
    <row r="278" spans="4:7" x14ac:dyDescent="0.2">
      <c r="D278" t="s">
        <v>20</v>
      </c>
      <c r="E278">
        <v>2346</v>
      </c>
      <c r="F278" t="s">
        <v>14</v>
      </c>
      <c r="G278">
        <v>16</v>
      </c>
    </row>
    <row r="279" spans="4:7" x14ac:dyDescent="0.2">
      <c r="D279" t="s">
        <v>20</v>
      </c>
      <c r="E279">
        <v>115</v>
      </c>
      <c r="F279" t="s">
        <v>14</v>
      </c>
      <c r="G279">
        <v>17</v>
      </c>
    </row>
    <row r="280" spans="4:7" x14ac:dyDescent="0.2">
      <c r="D280" t="s">
        <v>20</v>
      </c>
      <c r="E280">
        <v>85</v>
      </c>
      <c r="F280" t="s">
        <v>14</v>
      </c>
      <c r="G280">
        <v>34</v>
      </c>
    </row>
    <row r="281" spans="4:7" x14ac:dyDescent="0.2">
      <c r="D281" t="s">
        <v>20</v>
      </c>
      <c r="E281">
        <v>144</v>
      </c>
      <c r="F281" t="s">
        <v>14</v>
      </c>
      <c r="G281">
        <v>1</v>
      </c>
    </row>
    <row r="282" spans="4:7" x14ac:dyDescent="0.2">
      <c r="D282" t="s">
        <v>20</v>
      </c>
      <c r="E282">
        <v>2443</v>
      </c>
      <c r="F282" t="s">
        <v>14</v>
      </c>
      <c r="G282">
        <v>1274</v>
      </c>
    </row>
    <row r="283" spans="4:7" x14ac:dyDescent="0.2">
      <c r="D283" t="s">
        <v>20</v>
      </c>
      <c r="E283">
        <v>64</v>
      </c>
      <c r="F283" t="s">
        <v>14</v>
      </c>
      <c r="G283">
        <v>210</v>
      </c>
    </row>
    <row r="284" spans="4:7" x14ac:dyDescent="0.2">
      <c r="D284" t="s">
        <v>20</v>
      </c>
      <c r="E284">
        <v>268</v>
      </c>
      <c r="F284" t="s">
        <v>14</v>
      </c>
      <c r="G284">
        <v>248</v>
      </c>
    </row>
    <row r="285" spans="4:7" x14ac:dyDescent="0.2">
      <c r="D285" t="s">
        <v>20</v>
      </c>
      <c r="E285">
        <v>195</v>
      </c>
      <c r="F285" t="s">
        <v>14</v>
      </c>
      <c r="G285">
        <v>513</v>
      </c>
    </row>
    <row r="286" spans="4:7" x14ac:dyDescent="0.2">
      <c r="D286" t="s">
        <v>20</v>
      </c>
      <c r="E286">
        <v>186</v>
      </c>
      <c r="F286" t="s">
        <v>14</v>
      </c>
      <c r="G286">
        <v>3410</v>
      </c>
    </row>
    <row r="287" spans="4:7" x14ac:dyDescent="0.2">
      <c r="D287" t="s">
        <v>20</v>
      </c>
      <c r="E287">
        <v>460</v>
      </c>
      <c r="F287" t="s">
        <v>14</v>
      </c>
      <c r="G287">
        <v>10</v>
      </c>
    </row>
    <row r="288" spans="4:7" x14ac:dyDescent="0.2">
      <c r="D288" t="s">
        <v>20</v>
      </c>
      <c r="E288">
        <v>2528</v>
      </c>
      <c r="F288" t="s">
        <v>14</v>
      </c>
      <c r="G288">
        <v>2201</v>
      </c>
    </row>
    <row r="289" spans="4:7" x14ac:dyDescent="0.2">
      <c r="D289" t="s">
        <v>20</v>
      </c>
      <c r="E289">
        <v>3657</v>
      </c>
      <c r="F289" t="s">
        <v>14</v>
      </c>
      <c r="G289">
        <v>676</v>
      </c>
    </row>
    <row r="290" spans="4:7" x14ac:dyDescent="0.2">
      <c r="D290" t="s">
        <v>20</v>
      </c>
      <c r="E290">
        <v>131</v>
      </c>
      <c r="F290" t="s">
        <v>14</v>
      </c>
      <c r="G290">
        <v>831</v>
      </c>
    </row>
    <row r="291" spans="4:7" x14ac:dyDescent="0.2">
      <c r="D291" t="s">
        <v>20</v>
      </c>
      <c r="E291">
        <v>239</v>
      </c>
      <c r="F291" t="s">
        <v>14</v>
      </c>
      <c r="G291">
        <v>859</v>
      </c>
    </row>
    <row r="292" spans="4:7" x14ac:dyDescent="0.2">
      <c r="D292" t="s">
        <v>20</v>
      </c>
      <c r="E292">
        <v>78</v>
      </c>
      <c r="F292" t="s">
        <v>14</v>
      </c>
      <c r="G292">
        <v>45</v>
      </c>
    </row>
    <row r="293" spans="4:7" x14ac:dyDescent="0.2">
      <c r="D293" t="s">
        <v>20</v>
      </c>
      <c r="E293">
        <v>1773</v>
      </c>
      <c r="F293" t="s">
        <v>14</v>
      </c>
      <c r="G293">
        <v>6</v>
      </c>
    </row>
    <row r="294" spans="4:7" x14ac:dyDescent="0.2">
      <c r="D294" t="s">
        <v>20</v>
      </c>
      <c r="E294">
        <v>32</v>
      </c>
      <c r="F294" t="s">
        <v>14</v>
      </c>
      <c r="G294">
        <v>7</v>
      </c>
    </row>
    <row r="295" spans="4:7" x14ac:dyDescent="0.2">
      <c r="D295" t="s">
        <v>20</v>
      </c>
      <c r="E295">
        <v>369</v>
      </c>
      <c r="F295" t="s">
        <v>14</v>
      </c>
      <c r="G295">
        <v>31</v>
      </c>
    </row>
    <row r="296" spans="4:7" x14ac:dyDescent="0.2">
      <c r="D296" t="s">
        <v>20</v>
      </c>
      <c r="E296">
        <v>89</v>
      </c>
      <c r="F296" t="s">
        <v>14</v>
      </c>
      <c r="G296">
        <v>78</v>
      </c>
    </row>
    <row r="297" spans="4:7" x14ac:dyDescent="0.2">
      <c r="D297" t="s">
        <v>20</v>
      </c>
      <c r="E297">
        <v>147</v>
      </c>
      <c r="F297" t="s">
        <v>14</v>
      </c>
      <c r="G297">
        <v>1225</v>
      </c>
    </row>
    <row r="298" spans="4:7" x14ac:dyDescent="0.2">
      <c r="D298" t="s">
        <v>20</v>
      </c>
      <c r="E298">
        <v>126</v>
      </c>
      <c r="F298" t="s">
        <v>14</v>
      </c>
      <c r="G298">
        <v>1</v>
      </c>
    </row>
    <row r="299" spans="4:7" x14ac:dyDescent="0.2">
      <c r="D299" t="s">
        <v>20</v>
      </c>
      <c r="E299">
        <v>2218</v>
      </c>
      <c r="F299" t="s">
        <v>14</v>
      </c>
      <c r="G299">
        <v>67</v>
      </c>
    </row>
    <row r="300" spans="4:7" x14ac:dyDescent="0.2">
      <c r="D300" t="s">
        <v>20</v>
      </c>
      <c r="E300">
        <v>202</v>
      </c>
      <c r="F300" t="s">
        <v>14</v>
      </c>
      <c r="G300">
        <v>19</v>
      </c>
    </row>
    <row r="301" spans="4:7" x14ac:dyDescent="0.2">
      <c r="D301" t="s">
        <v>20</v>
      </c>
      <c r="E301">
        <v>140</v>
      </c>
      <c r="F301" t="s">
        <v>14</v>
      </c>
      <c r="G301">
        <v>2108</v>
      </c>
    </row>
    <row r="302" spans="4:7" x14ac:dyDescent="0.2">
      <c r="D302" t="s">
        <v>20</v>
      </c>
      <c r="E302">
        <v>1052</v>
      </c>
      <c r="F302" t="s">
        <v>14</v>
      </c>
      <c r="G302">
        <v>679</v>
      </c>
    </row>
    <row r="303" spans="4:7" x14ac:dyDescent="0.2">
      <c r="D303" t="s">
        <v>20</v>
      </c>
      <c r="E303">
        <v>247</v>
      </c>
      <c r="F303" t="s">
        <v>14</v>
      </c>
      <c r="G303">
        <v>36</v>
      </c>
    </row>
    <row r="304" spans="4:7" x14ac:dyDescent="0.2">
      <c r="D304" t="s">
        <v>20</v>
      </c>
      <c r="E304">
        <v>84</v>
      </c>
      <c r="F304" t="s">
        <v>14</v>
      </c>
      <c r="G304">
        <v>47</v>
      </c>
    </row>
    <row r="305" spans="4:7" x14ac:dyDescent="0.2">
      <c r="D305" t="s">
        <v>20</v>
      </c>
      <c r="E305">
        <v>88</v>
      </c>
      <c r="F305" t="s">
        <v>14</v>
      </c>
      <c r="G305">
        <v>70</v>
      </c>
    </row>
    <row r="306" spans="4:7" x14ac:dyDescent="0.2">
      <c r="D306" t="s">
        <v>20</v>
      </c>
      <c r="E306">
        <v>156</v>
      </c>
      <c r="F306" t="s">
        <v>14</v>
      </c>
      <c r="G306">
        <v>154</v>
      </c>
    </row>
    <row r="307" spans="4:7" x14ac:dyDescent="0.2">
      <c r="D307" t="s">
        <v>20</v>
      </c>
      <c r="E307">
        <v>2985</v>
      </c>
      <c r="F307" t="s">
        <v>14</v>
      </c>
      <c r="G307">
        <v>22</v>
      </c>
    </row>
    <row r="308" spans="4:7" x14ac:dyDescent="0.2">
      <c r="D308" t="s">
        <v>20</v>
      </c>
      <c r="E308">
        <v>762</v>
      </c>
      <c r="F308" t="s">
        <v>14</v>
      </c>
      <c r="G308">
        <v>1758</v>
      </c>
    </row>
    <row r="309" spans="4:7" x14ac:dyDescent="0.2">
      <c r="D309" t="s">
        <v>20</v>
      </c>
      <c r="E309">
        <v>554</v>
      </c>
      <c r="F309" t="s">
        <v>14</v>
      </c>
      <c r="G309">
        <v>94</v>
      </c>
    </row>
    <row r="310" spans="4:7" x14ac:dyDescent="0.2">
      <c r="D310" t="s">
        <v>20</v>
      </c>
      <c r="E310">
        <v>135</v>
      </c>
      <c r="F310" t="s">
        <v>14</v>
      </c>
      <c r="G310">
        <v>33</v>
      </c>
    </row>
    <row r="311" spans="4:7" x14ac:dyDescent="0.2">
      <c r="D311" t="s">
        <v>20</v>
      </c>
      <c r="E311">
        <v>122</v>
      </c>
      <c r="F311" t="s">
        <v>14</v>
      </c>
      <c r="G311">
        <v>1</v>
      </c>
    </row>
    <row r="312" spans="4:7" x14ac:dyDescent="0.2">
      <c r="D312" t="s">
        <v>20</v>
      </c>
      <c r="E312">
        <v>221</v>
      </c>
      <c r="F312" t="s">
        <v>14</v>
      </c>
      <c r="G312">
        <v>31</v>
      </c>
    </row>
    <row r="313" spans="4:7" x14ac:dyDescent="0.2">
      <c r="D313" t="s">
        <v>20</v>
      </c>
      <c r="E313">
        <v>126</v>
      </c>
      <c r="F313" t="s">
        <v>14</v>
      </c>
      <c r="G313">
        <v>35</v>
      </c>
    </row>
    <row r="314" spans="4:7" x14ac:dyDescent="0.2">
      <c r="D314" t="s">
        <v>20</v>
      </c>
      <c r="E314">
        <v>1022</v>
      </c>
      <c r="F314" t="s">
        <v>14</v>
      </c>
      <c r="G314">
        <v>63</v>
      </c>
    </row>
    <row r="315" spans="4:7" x14ac:dyDescent="0.2">
      <c r="D315" t="s">
        <v>20</v>
      </c>
      <c r="E315">
        <v>3177</v>
      </c>
      <c r="F315" t="s">
        <v>14</v>
      </c>
      <c r="G315">
        <v>526</v>
      </c>
    </row>
    <row r="316" spans="4:7" x14ac:dyDescent="0.2">
      <c r="D316" t="s">
        <v>20</v>
      </c>
      <c r="E316">
        <v>198</v>
      </c>
      <c r="F316" t="s">
        <v>14</v>
      </c>
      <c r="G316">
        <v>121</v>
      </c>
    </row>
    <row r="317" spans="4:7" x14ac:dyDescent="0.2">
      <c r="D317" t="s">
        <v>20</v>
      </c>
      <c r="E317">
        <v>85</v>
      </c>
      <c r="F317" t="s">
        <v>14</v>
      </c>
      <c r="G317">
        <v>67</v>
      </c>
    </row>
    <row r="318" spans="4:7" x14ac:dyDescent="0.2">
      <c r="D318" t="s">
        <v>20</v>
      </c>
      <c r="E318">
        <v>3596</v>
      </c>
      <c r="F318" t="s">
        <v>14</v>
      </c>
      <c r="G318">
        <v>57</v>
      </c>
    </row>
    <row r="319" spans="4:7" x14ac:dyDescent="0.2">
      <c r="D319" t="s">
        <v>20</v>
      </c>
      <c r="E319">
        <v>244</v>
      </c>
      <c r="F319" t="s">
        <v>14</v>
      </c>
      <c r="G319">
        <v>1229</v>
      </c>
    </row>
    <row r="320" spans="4:7" x14ac:dyDescent="0.2">
      <c r="D320" t="s">
        <v>20</v>
      </c>
      <c r="E320">
        <v>5180</v>
      </c>
      <c r="F320" t="s">
        <v>14</v>
      </c>
      <c r="G320">
        <v>12</v>
      </c>
    </row>
    <row r="321" spans="4:7" x14ac:dyDescent="0.2">
      <c r="D321" t="s">
        <v>20</v>
      </c>
      <c r="E321">
        <v>589</v>
      </c>
      <c r="F321" t="s">
        <v>14</v>
      </c>
      <c r="G321">
        <v>452</v>
      </c>
    </row>
    <row r="322" spans="4:7" x14ac:dyDescent="0.2">
      <c r="D322" t="s">
        <v>20</v>
      </c>
      <c r="E322">
        <v>2725</v>
      </c>
      <c r="F322" t="s">
        <v>14</v>
      </c>
      <c r="G322">
        <v>1886</v>
      </c>
    </row>
    <row r="323" spans="4:7" x14ac:dyDescent="0.2">
      <c r="D323" t="s">
        <v>20</v>
      </c>
      <c r="E323">
        <v>300</v>
      </c>
      <c r="F323" t="s">
        <v>14</v>
      </c>
      <c r="G323">
        <v>1825</v>
      </c>
    </row>
    <row r="324" spans="4:7" x14ac:dyDescent="0.2">
      <c r="D324" t="s">
        <v>20</v>
      </c>
      <c r="E324">
        <v>144</v>
      </c>
      <c r="F324" t="s">
        <v>14</v>
      </c>
      <c r="G324">
        <v>31</v>
      </c>
    </row>
    <row r="325" spans="4:7" x14ac:dyDescent="0.2">
      <c r="D325" t="s">
        <v>20</v>
      </c>
      <c r="E325">
        <v>87</v>
      </c>
      <c r="F325" t="s">
        <v>14</v>
      </c>
      <c r="G325">
        <v>107</v>
      </c>
    </row>
    <row r="326" spans="4:7" x14ac:dyDescent="0.2">
      <c r="D326" t="s">
        <v>20</v>
      </c>
      <c r="E326">
        <v>3116</v>
      </c>
      <c r="F326" t="s">
        <v>14</v>
      </c>
      <c r="G326">
        <v>27</v>
      </c>
    </row>
    <row r="327" spans="4:7" x14ac:dyDescent="0.2">
      <c r="D327" t="s">
        <v>20</v>
      </c>
      <c r="E327">
        <v>909</v>
      </c>
      <c r="F327" t="s">
        <v>14</v>
      </c>
      <c r="G327">
        <v>1221</v>
      </c>
    </row>
    <row r="328" spans="4:7" x14ac:dyDescent="0.2">
      <c r="D328" t="s">
        <v>20</v>
      </c>
      <c r="E328">
        <v>1613</v>
      </c>
      <c r="F328" t="s">
        <v>14</v>
      </c>
      <c r="G328">
        <v>1</v>
      </c>
    </row>
    <row r="329" spans="4:7" x14ac:dyDescent="0.2">
      <c r="D329" t="s">
        <v>20</v>
      </c>
      <c r="E329">
        <v>136</v>
      </c>
      <c r="F329" t="s">
        <v>14</v>
      </c>
      <c r="G329">
        <v>16</v>
      </c>
    </row>
    <row r="330" spans="4:7" x14ac:dyDescent="0.2">
      <c r="D330" t="s">
        <v>20</v>
      </c>
      <c r="E330">
        <v>130</v>
      </c>
      <c r="F330" t="s">
        <v>14</v>
      </c>
      <c r="G330">
        <v>41</v>
      </c>
    </row>
    <row r="331" spans="4:7" x14ac:dyDescent="0.2">
      <c r="D331" t="s">
        <v>20</v>
      </c>
      <c r="E331">
        <v>102</v>
      </c>
      <c r="F331" t="s">
        <v>14</v>
      </c>
      <c r="G331">
        <v>523</v>
      </c>
    </row>
    <row r="332" spans="4:7" x14ac:dyDescent="0.2">
      <c r="D332" t="s">
        <v>20</v>
      </c>
      <c r="E332">
        <v>4006</v>
      </c>
      <c r="F332" t="s">
        <v>14</v>
      </c>
      <c r="G332">
        <v>141</v>
      </c>
    </row>
    <row r="333" spans="4:7" x14ac:dyDescent="0.2">
      <c r="D333" t="s">
        <v>20</v>
      </c>
      <c r="E333">
        <v>1629</v>
      </c>
      <c r="F333" t="s">
        <v>14</v>
      </c>
      <c r="G333">
        <v>52</v>
      </c>
    </row>
    <row r="334" spans="4:7" x14ac:dyDescent="0.2">
      <c r="D334" t="s">
        <v>20</v>
      </c>
      <c r="E334">
        <v>2188</v>
      </c>
      <c r="F334" t="s">
        <v>14</v>
      </c>
      <c r="G334">
        <v>225</v>
      </c>
    </row>
    <row r="335" spans="4:7" x14ac:dyDescent="0.2">
      <c r="D335" t="s">
        <v>20</v>
      </c>
      <c r="E335">
        <v>2409</v>
      </c>
      <c r="F335" t="s">
        <v>14</v>
      </c>
      <c r="G335">
        <v>38</v>
      </c>
    </row>
    <row r="336" spans="4:7" x14ac:dyDescent="0.2">
      <c r="D336" t="s">
        <v>20</v>
      </c>
      <c r="E336">
        <v>194</v>
      </c>
      <c r="F336" t="s">
        <v>14</v>
      </c>
      <c r="G336">
        <v>15</v>
      </c>
    </row>
    <row r="337" spans="4:7" x14ac:dyDescent="0.2">
      <c r="D337" t="s">
        <v>20</v>
      </c>
      <c r="E337">
        <v>1140</v>
      </c>
      <c r="F337" t="s">
        <v>14</v>
      </c>
      <c r="G337">
        <v>37</v>
      </c>
    </row>
    <row r="338" spans="4:7" x14ac:dyDescent="0.2">
      <c r="D338" t="s">
        <v>20</v>
      </c>
      <c r="E338">
        <v>102</v>
      </c>
      <c r="F338" t="s">
        <v>14</v>
      </c>
      <c r="G338">
        <v>112</v>
      </c>
    </row>
    <row r="339" spans="4:7" x14ac:dyDescent="0.2">
      <c r="D339" t="s">
        <v>20</v>
      </c>
      <c r="E339">
        <v>2857</v>
      </c>
      <c r="F339" t="s">
        <v>14</v>
      </c>
      <c r="G339">
        <v>21</v>
      </c>
    </row>
    <row r="340" spans="4:7" x14ac:dyDescent="0.2">
      <c r="D340" t="s">
        <v>20</v>
      </c>
      <c r="E340">
        <v>107</v>
      </c>
      <c r="F340" t="s">
        <v>14</v>
      </c>
      <c r="G340">
        <v>67</v>
      </c>
    </row>
    <row r="341" spans="4:7" x14ac:dyDescent="0.2">
      <c r="D341" t="s">
        <v>20</v>
      </c>
      <c r="E341">
        <v>160</v>
      </c>
      <c r="F341" t="s">
        <v>14</v>
      </c>
      <c r="G341">
        <v>78</v>
      </c>
    </row>
    <row r="342" spans="4:7" x14ac:dyDescent="0.2">
      <c r="D342" t="s">
        <v>20</v>
      </c>
      <c r="E342">
        <v>2230</v>
      </c>
      <c r="F342" t="s">
        <v>14</v>
      </c>
      <c r="G342">
        <v>67</v>
      </c>
    </row>
    <row r="343" spans="4:7" x14ac:dyDescent="0.2">
      <c r="D343" t="s">
        <v>20</v>
      </c>
      <c r="E343">
        <v>316</v>
      </c>
      <c r="F343" t="s">
        <v>14</v>
      </c>
      <c r="G343">
        <v>263</v>
      </c>
    </row>
    <row r="344" spans="4:7" x14ac:dyDescent="0.2">
      <c r="D344" t="s">
        <v>20</v>
      </c>
      <c r="E344">
        <v>117</v>
      </c>
      <c r="F344" t="s">
        <v>14</v>
      </c>
      <c r="G344">
        <v>1691</v>
      </c>
    </row>
    <row r="345" spans="4:7" x14ac:dyDescent="0.2">
      <c r="D345" t="s">
        <v>20</v>
      </c>
      <c r="E345">
        <v>6406</v>
      </c>
      <c r="F345" t="s">
        <v>14</v>
      </c>
      <c r="G345">
        <v>181</v>
      </c>
    </row>
    <row r="346" spans="4:7" x14ac:dyDescent="0.2">
      <c r="D346" t="s">
        <v>20</v>
      </c>
      <c r="E346">
        <v>192</v>
      </c>
      <c r="F346" t="s">
        <v>14</v>
      </c>
      <c r="G346">
        <v>13</v>
      </c>
    </row>
    <row r="347" spans="4:7" x14ac:dyDescent="0.2">
      <c r="D347" t="s">
        <v>20</v>
      </c>
      <c r="E347">
        <v>26</v>
      </c>
      <c r="F347" t="s">
        <v>14</v>
      </c>
      <c r="G347">
        <v>1</v>
      </c>
    </row>
    <row r="348" spans="4:7" x14ac:dyDescent="0.2">
      <c r="D348" t="s">
        <v>20</v>
      </c>
      <c r="E348">
        <v>723</v>
      </c>
      <c r="F348" t="s">
        <v>14</v>
      </c>
      <c r="G348">
        <v>21</v>
      </c>
    </row>
    <row r="349" spans="4:7" x14ac:dyDescent="0.2">
      <c r="D349" t="s">
        <v>20</v>
      </c>
      <c r="E349">
        <v>170</v>
      </c>
      <c r="F349" t="s">
        <v>14</v>
      </c>
      <c r="G349">
        <v>830</v>
      </c>
    </row>
    <row r="350" spans="4:7" x14ac:dyDescent="0.2">
      <c r="D350" t="s">
        <v>20</v>
      </c>
      <c r="E350">
        <v>238</v>
      </c>
      <c r="F350" t="s">
        <v>14</v>
      </c>
      <c r="G350">
        <v>130</v>
      </c>
    </row>
    <row r="351" spans="4:7" x14ac:dyDescent="0.2">
      <c r="D351" t="s">
        <v>20</v>
      </c>
      <c r="E351">
        <v>55</v>
      </c>
      <c r="F351" t="s">
        <v>14</v>
      </c>
      <c r="G351">
        <v>55</v>
      </c>
    </row>
    <row r="352" spans="4:7" x14ac:dyDescent="0.2">
      <c r="D352" t="s">
        <v>20</v>
      </c>
      <c r="E352">
        <v>128</v>
      </c>
      <c r="F352" t="s">
        <v>14</v>
      </c>
      <c r="G352">
        <v>114</v>
      </c>
    </row>
    <row r="353" spans="4:7" x14ac:dyDescent="0.2">
      <c r="D353" t="s">
        <v>20</v>
      </c>
      <c r="E353">
        <v>2144</v>
      </c>
      <c r="F353" t="s">
        <v>14</v>
      </c>
      <c r="G353">
        <v>594</v>
      </c>
    </row>
    <row r="354" spans="4:7" x14ac:dyDescent="0.2">
      <c r="D354" t="s">
        <v>20</v>
      </c>
      <c r="E354">
        <v>2693</v>
      </c>
      <c r="F354" t="s">
        <v>14</v>
      </c>
      <c r="G354">
        <v>24</v>
      </c>
    </row>
    <row r="355" spans="4:7" x14ac:dyDescent="0.2">
      <c r="D355" t="s">
        <v>20</v>
      </c>
      <c r="E355">
        <v>432</v>
      </c>
      <c r="F355" t="s">
        <v>14</v>
      </c>
      <c r="G355">
        <v>252</v>
      </c>
    </row>
    <row r="356" spans="4:7" x14ac:dyDescent="0.2">
      <c r="D356" t="s">
        <v>20</v>
      </c>
      <c r="E356">
        <v>189</v>
      </c>
      <c r="F356" t="s">
        <v>14</v>
      </c>
      <c r="G356">
        <v>67</v>
      </c>
    </row>
    <row r="357" spans="4:7" x14ac:dyDescent="0.2">
      <c r="D357" t="s">
        <v>20</v>
      </c>
      <c r="E357">
        <v>154</v>
      </c>
      <c r="F357" t="s">
        <v>14</v>
      </c>
      <c r="G357">
        <v>742</v>
      </c>
    </row>
    <row r="358" spans="4:7" x14ac:dyDescent="0.2">
      <c r="D358" t="s">
        <v>20</v>
      </c>
      <c r="E358">
        <v>96</v>
      </c>
      <c r="F358" t="s">
        <v>14</v>
      </c>
      <c r="G358">
        <v>75</v>
      </c>
    </row>
    <row r="359" spans="4:7" x14ac:dyDescent="0.2">
      <c r="D359" t="s">
        <v>20</v>
      </c>
      <c r="E359">
        <v>3063</v>
      </c>
      <c r="F359" t="s">
        <v>14</v>
      </c>
      <c r="G359">
        <v>4405</v>
      </c>
    </row>
    <row r="360" spans="4:7" x14ac:dyDescent="0.2">
      <c r="D360" t="s">
        <v>20</v>
      </c>
      <c r="E360">
        <v>2266</v>
      </c>
      <c r="F360" t="s">
        <v>14</v>
      </c>
      <c r="G360">
        <v>92</v>
      </c>
    </row>
    <row r="361" spans="4:7" x14ac:dyDescent="0.2">
      <c r="D361" t="s">
        <v>20</v>
      </c>
      <c r="E361">
        <v>194</v>
      </c>
      <c r="F361" t="s">
        <v>14</v>
      </c>
      <c r="G361">
        <v>64</v>
      </c>
    </row>
    <row r="362" spans="4:7" x14ac:dyDescent="0.2">
      <c r="D362" t="s">
        <v>20</v>
      </c>
      <c r="E362">
        <v>129</v>
      </c>
      <c r="F362" t="s">
        <v>14</v>
      </c>
      <c r="G362">
        <v>64</v>
      </c>
    </row>
    <row r="363" spans="4:7" x14ac:dyDescent="0.2">
      <c r="D363" t="s">
        <v>20</v>
      </c>
      <c r="E363">
        <v>375</v>
      </c>
      <c r="F363" t="s">
        <v>14</v>
      </c>
      <c r="G363">
        <v>842</v>
      </c>
    </row>
    <row r="364" spans="4:7" x14ac:dyDescent="0.2">
      <c r="D364" t="s">
        <v>20</v>
      </c>
      <c r="E364">
        <v>409</v>
      </c>
      <c r="F364" t="s">
        <v>14</v>
      </c>
      <c r="G364">
        <v>112</v>
      </c>
    </row>
    <row r="365" spans="4:7" x14ac:dyDescent="0.2">
      <c r="D365" t="s">
        <v>20</v>
      </c>
      <c r="E365">
        <v>234</v>
      </c>
      <c r="F365" t="s">
        <v>14</v>
      </c>
      <c r="G365">
        <v>374</v>
      </c>
    </row>
    <row r="366" spans="4:7" x14ac:dyDescent="0.2">
      <c r="D366" t="s">
        <v>20</v>
      </c>
      <c r="E366">
        <v>3016</v>
      </c>
    </row>
    <row r="367" spans="4:7" x14ac:dyDescent="0.2">
      <c r="D367" t="s">
        <v>20</v>
      </c>
      <c r="E367">
        <v>264</v>
      </c>
    </row>
    <row r="368" spans="4:7" x14ac:dyDescent="0.2">
      <c r="D368" t="s">
        <v>20</v>
      </c>
      <c r="E368">
        <v>272</v>
      </c>
    </row>
    <row r="369" spans="4:5" x14ac:dyDescent="0.2">
      <c r="D369" t="s">
        <v>20</v>
      </c>
      <c r="E369">
        <v>419</v>
      </c>
    </row>
    <row r="370" spans="4:5" x14ac:dyDescent="0.2">
      <c r="D370" t="s">
        <v>20</v>
      </c>
      <c r="E370">
        <v>1621</v>
      </c>
    </row>
    <row r="371" spans="4:5" x14ac:dyDescent="0.2">
      <c r="D371" t="s">
        <v>20</v>
      </c>
      <c r="E371">
        <v>1101</v>
      </c>
    </row>
    <row r="372" spans="4:5" x14ac:dyDescent="0.2">
      <c r="D372" t="s">
        <v>20</v>
      </c>
      <c r="E372">
        <v>1073</v>
      </c>
    </row>
    <row r="373" spans="4:5" x14ac:dyDescent="0.2">
      <c r="D373" t="s">
        <v>20</v>
      </c>
      <c r="E373">
        <v>331</v>
      </c>
    </row>
    <row r="374" spans="4:5" x14ac:dyDescent="0.2">
      <c r="D374" t="s">
        <v>20</v>
      </c>
      <c r="E374">
        <v>1170</v>
      </c>
    </row>
    <row r="375" spans="4:5" x14ac:dyDescent="0.2">
      <c r="D375" t="s">
        <v>20</v>
      </c>
      <c r="E375">
        <v>363</v>
      </c>
    </row>
    <row r="376" spans="4:5" x14ac:dyDescent="0.2">
      <c r="D376" t="s">
        <v>20</v>
      </c>
      <c r="E376">
        <v>103</v>
      </c>
    </row>
    <row r="377" spans="4:5" x14ac:dyDescent="0.2">
      <c r="D377" t="s">
        <v>20</v>
      </c>
      <c r="E377">
        <v>147</v>
      </c>
    </row>
    <row r="378" spans="4:5" x14ac:dyDescent="0.2">
      <c r="D378" t="s">
        <v>20</v>
      </c>
      <c r="E378">
        <v>110</v>
      </c>
    </row>
    <row r="379" spans="4:5" x14ac:dyDescent="0.2">
      <c r="D379" t="s">
        <v>20</v>
      </c>
      <c r="E379">
        <v>134</v>
      </c>
    </row>
    <row r="380" spans="4:5" x14ac:dyDescent="0.2">
      <c r="D380" t="s">
        <v>20</v>
      </c>
      <c r="E380">
        <v>269</v>
      </c>
    </row>
    <row r="381" spans="4:5" x14ac:dyDescent="0.2">
      <c r="D381" t="s">
        <v>20</v>
      </c>
      <c r="E381">
        <v>175</v>
      </c>
    </row>
    <row r="382" spans="4:5" x14ac:dyDescent="0.2">
      <c r="D382" t="s">
        <v>20</v>
      </c>
      <c r="E382">
        <v>69</v>
      </c>
    </row>
    <row r="383" spans="4:5" x14ac:dyDescent="0.2">
      <c r="D383" t="s">
        <v>20</v>
      </c>
      <c r="E383">
        <v>190</v>
      </c>
    </row>
    <row r="384" spans="4:5" x14ac:dyDescent="0.2">
      <c r="D384" t="s">
        <v>20</v>
      </c>
      <c r="E384">
        <v>237</v>
      </c>
    </row>
    <row r="385" spans="4:5" x14ac:dyDescent="0.2">
      <c r="D385" t="s">
        <v>20</v>
      </c>
      <c r="E385">
        <v>196</v>
      </c>
    </row>
    <row r="386" spans="4:5" x14ac:dyDescent="0.2">
      <c r="D386" t="s">
        <v>20</v>
      </c>
      <c r="E386">
        <v>7295</v>
      </c>
    </row>
    <row r="387" spans="4:5" x14ac:dyDescent="0.2">
      <c r="D387" t="s">
        <v>20</v>
      </c>
      <c r="E387">
        <v>2893</v>
      </c>
    </row>
    <row r="388" spans="4:5" x14ac:dyDescent="0.2">
      <c r="D388" t="s">
        <v>20</v>
      </c>
      <c r="E388">
        <v>820</v>
      </c>
    </row>
    <row r="389" spans="4:5" x14ac:dyDescent="0.2">
      <c r="D389" t="s">
        <v>20</v>
      </c>
      <c r="E389">
        <v>2038</v>
      </c>
    </row>
    <row r="390" spans="4:5" x14ac:dyDescent="0.2">
      <c r="D390" t="s">
        <v>20</v>
      </c>
      <c r="E390">
        <v>116</v>
      </c>
    </row>
    <row r="391" spans="4:5" x14ac:dyDescent="0.2">
      <c r="D391" t="s">
        <v>20</v>
      </c>
      <c r="E391">
        <v>1345</v>
      </c>
    </row>
    <row r="392" spans="4:5" x14ac:dyDescent="0.2">
      <c r="D392" t="s">
        <v>20</v>
      </c>
      <c r="E392">
        <v>168</v>
      </c>
    </row>
    <row r="393" spans="4:5" x14ac:dyDescent="0.2">
      <c r="D393" t="s">
        <v>20</v>
      </c>
      <c r="E393">
        <v>137</v>
      </c>
    </row>
    <row r="394" spans="4:5" x14ac:dyDescent="0.2">
      <c r="D394" t="s">
        <v>20</v>
      </c>
      <c r="E394">
        <v>186</v>
      </c>
    </row>
    <row r="395" spans="4:5" x14ac:dyDescent="0.2">
      <c r="D395" t="s">
        <v>20</v>
      </c>
      <c r="E395">
        <v>125</v>
      </c>
    </row>
    <row r="396" spans="4:5" x14ac:dyDescent="0.2">
      <c r="D396" t="s">
        <v>20</v>
      </c>
      <c r="E396">
        <v>202</v>
      </c>
    </row>
    <row r="397" spans="4:5" x14ac:dyDescent="0.2">
      <c r="D397" t="s">
        <v>20</v>
      </c>
      <c r="E397">
        <v>103</v>
      </c>
    </row>
    <row r="398" spans="4:5" x14ac:dyDescent="0.2">
      <c r="D398" t="s">
        <v>20</v>
      </c>
      <c r="E398">
        <v>1785</v>
      </c>
    </row>
    <row r="399" spans="4:5" x14ac:dyDescent="0.2">
      <c r="D399" t="s">
        <v>20</v>
      </c>
      <c r="E399">
        <v>157</v>
      </c>
    </row>
    <row r="400" spans="4:5" x14ac:dyDescent="0.2">
      <c r="D400" t="s">
        <v>20</v>
      </c>
      <c r="E400">
        <v>555</v>
      </c>
    </row>
    <row r="401" spans="4:5" x14ac:dyDescent="0.2">
      <c r="D401" t="s">
        <v>20</v>
      </c>
      <c r="E401">
        <v>297</v>
      </c>
    </row>
    <row r="402" spans="4:5" x14ac:dyDescent="0.2">
      <c r="D402" t="s">
        <v>20</v>
      </c>
      <c r="E402">
        <v>123</v>
      </c>
    </row>
    <row r="403" spans="4:5" x14ac:dyDescent="0.2">
      <c r="D403" t="s">
        <v>20</v>
      </c>
      <c r="E403">
        <v>3036</v>
      </c>
    </row>
    <row r="404" spans="4:5" x14ac:dyDescent="0.2">
      <c r="D404" t="s">
        <v>20</v>
      </c>
      <c r="E404">
        <v>144</v>
      </c>
    </row>
    <row r="405" spans="4:5" x14ac:dyDescent="0.2">
      <c r="D405" t="s">
        <v>20</v>
      </c>
      <c r="E405">
        <v>121</v>
      </c>
    </row>
    <row r="406" spans="4:5" x14ac:dyDescent="0.2">
      <c r="D406" t="s">
        <v>20</v>
      </c>
      <c r="E406">
        <v>181</v>
      </c>
    </row>
    <row r="407" spans="4:5" x14ac:dyDescent="0.2">
      <c r="D407" t="s">
        <v>20</v>
      </c>
      <c r="E407">
        <v>122</v>
      </c>
    </row>
    <row r="408" spans="4:5" x14ac:dyDescent="0.2">
      <c r="D408" t="s">
        <v>20</v>
      </c>
      <c r="E408">
        <v>1071</v>
      </c>
    </row>
    <row r="409" spans="4:5" x14ac:dyDescent="0.2">
      <c r="D409" t="s">
        <v>20</v>
      </c>
      <c r="E409">
        <v>980</v>
      </c>
    </row>
    <row r="410" spans="4:5" x14ac:dyDescent="0.2">
      <c r="D410" t="s">
        <v>20</v>
      </c>
      <c r="E410">
        <v>536</v>
      </c>
    </row>
    <row r="411" spans="4:5" x14ac:dyDescent="0.2">
      <c r="D411" t="s">
        <v>20</v>
      </c>
      <c r="E411">
        <v>1991</v>
      </c>
    </row>
    <row r="412" spans="4:5" x14ac:dyDescent="0.2">
      <c r="D412" t="s">
        <v>20</v>
      </c>
      <c r="E412">
        <v>180</v>
      </c>
    </row>
    <row r="413" spans="4:5" x14ac:dyDescent="0.2">
      <c r="D413" t="s">
        <v>20</v>
      </c>
      <c r="E413">
        <v>130</v>
      </c>
    </row>
    <row r="414" spans="4:5" x14ac:dyDescent="0.2">
      <c r="D414" t="s">
        <v>20</v>
      </c>
      <c r="E414">
        <v>122</v>
      </c>
    </row>
    <row r="415" spans="4:5" x14ac:dyDescent="0.2">
      <c r="D415" t="s">
        <v>20</v>
      </c>
      <c r="E415">
        <v>140</v>
      </c>
    </row>
    <row r="416" spans="4:5" x14ac:dyDescent="0.2">
      <c r="D416" t="s">
        <v>20</v>
      </c>
      <c r="E416">
        <v>3388</v>
      </c>
    </row>
    <row r="417" spans="4:5" x14ac:dyDescent="0.2">
      <c r="D417" t="s">
        <v>20</v>
      </c>
      <c r="E417">
        <v>280</v>
      </c>
    </row>
    <row r="418" spans="4:5" x14ac:dyDescent="0.2">
      <c r="D418" t="s">
        <v>20</v>
      </c>
      <c r="E418">
        <v>366</v>
      </c>
    </row>
    <row r="419" spans="4:5" x14ac:dyDescent="0.2">
      <c r="D419" t="s">
        <v>20</v>
      </c>
      <c r="E419">
        <v>270</v>
      </c>
    </row>
    <row r="420" spans="4:5" x14ac:dyDescent="0.2">
      <c r="D420" t="s">
        <v>20</v>
      </c>
      <c r="E420">
        <v>137</v>
      </c>
    </row>
    <row r="421" spans="4:5" x14ac:dyDescent="0.2">
      <c r="D421" t="s">
        <v>20</v>
      </c>
      <c r="E421">
        <v>3205</v>
      </c>
    </row>
    <row r="422" spans="4:5" x14ac:dyDescent="0.2">
      <c r="D422" t="s">
        <v>20</v>
      </c>
      <c r="E422">
        <v>288</v>
      </c>
    </row>
    <row r="423" spans="4:5" x14ac:dyDescent="0.2">
      <c r="D423" t="s">
        <v>20</v>
      </c>
      <c r="E423">
        <v>148</v>
      </c>
    </row>
    <row r="424" spans="4:5" x14ac:dyDescent="0.2">
      <c r="D424" t="s">
        <v>20</v>
      </c>
      <c r="E424">
        <v>114</v>
      </c>
    </row>
    <row r="425" spans="4:5" x14ac:dyDescent="0.2">
      <c r="D425" t="s">
        <v>20</v>
      </c>
      <c r="E425">
        <v>1518</v>
      </c>
    </row>
    <row r="426" spans="4:5" x14ac:dyDescent="0.2">
      <c r="D426" t="s">
        <v>20</v>
      </c>
      <c r="E426">
        <v>166</v>
      </c>
    </row>
    <row r="427" spans="4:5" x14ac:dyDescent="0.2">
      <c r="D427" t="s">
        <v>20</v>
      </c>
      <c r="E427">
        <v>100</v>
      </c>
    </row>
    <row r="428" spans="4:5" x14ac:dyDescent="0.2">
      <c r="D428" t="s">
        <v>20</v>
      </c>
      <c r="E428">
        <v>235</v>
      </c>
    </row>
    <row r="429" spans="4:5" x14ac:dyDescent="0.2">
      <c r="D429" t="s">
        <v>20</v>
      </c>
      <c r="E429">
        <v>148</v>
      </c>
    </row>
    <row r="430" spans="4:5" x14ac:dyDescent="0.2">
      <c r="D430" t="s">
        <v>20</v>
      </c>
      <c r="E430">
        <v>198</v>
      </c>
    </row>
    <row r="431" spans="4:5" x14ac:dyDescent="0.2">
      <c r="D431" t="s">
        <v>20</v>
      </c>
      <c r="E431">
        <v>150</v>
      </c>
    </row>
    <row r="432" spans="4:5" x14ac:dyDescent="0.2">
      <c r="D432" t="s">
        <v>20</v>
      </c>
      <c r="E432">
        <v>216</v>
      </c>
    </row>
    <row r="433" spans="4:5" x14ac:dyDescent="0.2">
      <c r="D433" t="s">
        <v>20</v>
      </c>
      <c r="E433">
        <v>5139</v>
      </c>
    </row>
    <row r="434" spans="4:5" x14ac:dyDescent="0.2">
      <c r="D434" t="s">
        <v>20</v>
      </c>
      <c r="E434">
        <v>2353</v>
      </c>
    </row>
    <row r="435" spans="4:5" x14ac:dyDescent="0.2">
      <c r="D435" t="s">
        <v>20</v>
      </c>
      <c r="E435">
        <v>78</v>
      </c>
    </row>
    <row r="436" spans="4:5" x14ac:dyDescent="0.2">
      <c r="D436" t="s">
        <v>20</v>
      </c>
      <c r="E436">
        <v>174</v>
      </c>
    </row>
    <row r="437" spans="4:5" x14ac:dyDescent="0.2">
      <c r="D437" t="s">
        <v>20</v>
      </c>
      <c r="E437">
        <v>164</v>
      </c>
    </row>
    <row r="438" spans="4:5" x14ac:dyDescent="0.2">
      <c r="D438" t="s">
        <v>20</v>
      </c>
      <c r="E438">
        <v>161</v>
      </c>
    </row>
    <row r="439" spans="4:5" x14ac:dyDescent="0.2">
      <c r="D439" t="s">
        <v>20</v>
      </c>
      <c r="E439">
        <v>138</v>
      </c>
    </row>
    <row r="440" spans="4:5" x14ac:dyDescent="0.2">
      <c r="D440" t="s">
        <v>20</v>
      </c>
      <c r="E440">
        <v>3308</v>
      </c>
    </row>
    <row r="441" spans="4:5" x14ac:dyDescent="0.2">
      <c r="D441" t="s">
        <v>20</v>
      </c>
      <c r="E441">
        <v>127</v>
      </c>
    </row>
    <row r="442" spans="4:5" x14ac:dyDescent="0.2">
      <c r="D442" t="s">
        <v>20</v>
      </c>
      <c r="E442">
        <v>207</v>
      </c>
    </row>
    <row r="443" spans="4:5" x14ac:dyDescent="0.2">
      <c r="D443" t="s">
        <v>20</v>
      </c>
      <c r="E443">
        <v>181</v>
      </c>
    </row>
    <row r="444" spans="4:5" x14ac:dyDescent="0.2">
      <c r="D444" t="s">
        <v>20</v>
      </c>
      <c r="E444">
        <v>110</v>
      </c>
    </row>
    <row r="445" spans="4:5" x14ac:dyDescent="0.2">
      <c r="D445" t="s">
        <v>20</v>
      </c>
      <c r="E445">
        <v>185</v>
      </c>
    </row>
    <row r="446" spans="4:5" x14ac:dyDescent="0.2">
      <c r="D446" t="s">
        <v>20</v>
      </c>
      <c r="E446">
        <v>121</v>
      </c>
    </row>
    <row r="447" spans="4:5" x14ac:dyDescent="0.2">
      <c r="D447" t="s">
        <v>20</v>
      </c>
      <c r="E447">
        <v>106</v>
      </c>
    </row>
    <row r="448" spans="4:5" x14ac:dyDescent="0.2">
      <c r="D448" t="s">
        <v>20</v>
      </c>
      <c r="E448">
        <v>142</v>
      </c>
    </row>
    <row r="449" spans="4:5" x14ac:dyDescent="0.2">
      <c r="D449" t="s">
        <v>20</v>
      </c>
      <c r="E449">
        <v>233</v>
      </c>
    </row>
    <row r="450" spans="4:5" x14ac:dyDescent="0.2">
      <c r="D450" t="s">
        <v>20</v>
      </c>
      <c r="E450">
        <v>218</v>
      </c>
    </row>
    <row r="451" spans="4:5" x14ac:dyDescent="0.2">
      <c r="D451" t="s">
        <v>20</v>
      </c>
      <c r="E451">
        <v>76</v>
      </c>
    </row>
    <row r="452" spans="4:5" x14ac:dyDescent="0.2">
      <c r="D452" t="s">
        <v>20</v>
      </c>
      <c r="E452">
        <v>43</v>
      </c>
    </row>
    <row r="453" spans="4:5" x14ac:dyDescent="0.2">
      <c r="D453" t="s">
        <v>20</v>
      </c>
      <c r="E453">
        <v>221</v>
      </c>
    </row>
    <row r="454" spans="4:5" x14ac:dyDescent="0.2">
      <c r="D454" t="s">
        <v>20</v>
      </c>
      <c r="E454">
        <v>2805</v>
      </c>
    </row>
    <row r="455" spans="4:5" x14ac:dyDescent="0.2">
      <c r="D455" t="s">
        <v>20</v>
      </c>
      <c r="E455">
        <v>68</v>
      </c>
    </row>
    <row r="456" spans="4:5" x14ac:dyDescent="0.2">
      <c r="D456" t="s">
        <v>20</v>
      </c>
      <c r="E456">
        <v>183</v>
      </c>
    </row>
    <row r="457" spans="4:5" x14ac:dyDescent="0.2">
      <c r="D457" t="s">
        <v>20</v>
      </c>
      <c r="E457">
        <v>133</v>
      </c>
    </row>
    <row r="458" spans="4:5" x14ac:dyDescent="0.2">
      <c r="D458" t="s">
        <v>20</v>
      </c>
      <c r="E458">
        <v>2489</v>
      </c>
    </row>
    <row r="459" spans="4:5" x14ac:dyDescent="0.2">
      <c r="D459" t="s">
        <v>20</v>
      </c>
      <c r="E459">
        <v>69</v>
      </c>
    </row>
    <row r="460" spans="4:5" x14ac:dyDescent="0.2">
      <c r="D460" t="s">
        <v>20</v>
      </c>
      <c r="E460">
        <v>279</v>
      </c>
    </row>
    <row r="461" spans="4:5" x14ac:dyDescent="0.2">
      <c r="D461" t="s">
        <v>20</v>
      </c>
      <c r="E461">
        <v>210</v>
      </c>
    </row>
    <row r="462" spans="4:5" x14ac:dyDescent="0.2">
      <c r="D462" t="s">
        <v>20</v>
      </c>
      <c r="E462">
        <v>2100</v>
      </c>
    </row>
    <row r="463" spans="4:5" x14ac:dyDescent="0.2">
      <c r="D463" t="s">
        <v>20</v>
      </c>
      <c r="E463">
        <v>252</v>
      </c>
    </row>
    <row r="464" spans="4:5" x14ac:dyDescent="0.2">
      <c r="D464" t="s">
        <v>20</v>
      </c>
      <c r="E464">
        <v>1280</v>
      </c>
    </row>
    <row r="465" spans="4:5" x14ac:dyDescent="0.2">
      <c r="D465" t="s">
        <v>20</v>
      </c>
      <c r="E465">
        <v>157</v>
      </c>
    </row>
    <row r="466" spans="4:5" x14ac:dyDescent="0.2">
      <c r="D466" t="s">
        <v>20</v>
      </c>
      <c r="E466">
        <v>194</v>
      </c>
    </row>
    <row r="467" spans="4:5" x14ac:dyDescent="0.2">
      <c r="D467" t="s">
        <v>20</v>
      </c>
      <c r="E467">
        <v>82</v>
      </c>
    </row>
    <row r="468" spans="4:5" x14ac:dyDescent="0.2">
      <c r="D468" t="s">
        <v>20</v>
      </c>
      <c r="E468">
        <v>4233</v>
      </c>
    </row>
    <row r="469" spans="4:5" x14ac:dyDescent="0.2">
      <c r="D469" t="s">
        <v>20</v>
      </c>
      <c r="E469">
        <v>1297</v>
      </c>
    </row>
    <row r="470" spans="4:5" x14ac:dyDescent="0.2">
      <c r="D470" t="s">
        <v>20</v>
      </c>
      <c r="E470">
        <v>165</v>
      </c>
    </row>
    <row r="471" spans="4:5" x14ac:dyDescent="0.2">
      <c r="D471" t="s">
        <v>20</v>
      </c>
      <c r="E471">
        <v>119</v>
      </c>
    </row>
    <row r="472" spans="4:5" x14ac:dyDescent="0.2">
      <c r="D472" t="s">
        <v>20</v>
      </c>
      <c r="E472">
        <v>1797</v>
      </c>
    </row>
    <row r="473" spans="4:5" x14ac:dyDescent="0.2">
      <c r="D473" t="s">
        <v>20</v>
      </c>
      <c r="E473">
        <v>261</v>
      </c>
    </row>
    <row r="474" spans="4:5" x14ac:dyDescent="0.2">
      <c r="D474" t="s">
        <v>20</v>
      </c>
      <c r="E474">
        <v>157</v>
      </c>
    </row>
    <row r="475" spans="4:5" x14ac:dyDescent="0.2">
      <c r="D475" t="s">
        <v>20</v>
      </c>
      <c r="E475">
        <v>3533</v>
      </c>
    </row>
    <row r="476" spans="4:5" x14ac:dyDescent="0.2">
      <c r="D476" t="s">
        <v>20</v>
      </c>
      <c r="E476">
        <v>155</v>
      </c>
    </row>
    <row r="477" spans="4:5" x14ac:dyDescent="0.2">
      <c r="D477" t="s">
        <v>20</v>
      </c>
      <c r="E477">
        <v>132</v>
      </c>
    </row>
    <row r="478" spans="4:5" x14ac:dyDescent="0.2">
      <c r="D478" t="s">
        <v>20</v>
      </c>
      <c r="E478">
        <v>1354</v>
      </c>
    </row>
    <row r="479" spans="4:5" x14ac:dyDescent="0.2">
      <c r="D479" t="s">
        <v>20</v>
      </c>
      <c r="E479">
        <v>48</v>
      </c>
    </row>
    <row r="480" spans="4:5" x14ac:dyDescent="0.2">
      <c r="D480" t="s">
        <v>20</v>
      </c>
      <c r="E480">
        <v>110</v>
      </c>
    </row>
    <row r="481" spans="4:5" x14ac:dyDescent="0.2">
      <c r="D481" t="s">
        <v>20</v>
      </c>
      <c r="E481">
        <v>172</v>
      </c>
    </row>
    <row r="482" spans="4:5" x14ac:dyDescent="0.2">
      <c r="D482" t="s">
        <v>20</v>
      </c>
      <c r="E482">
        <v>307</v>
      </c>
    </row>
    <row r="483" spans="4:5" x14ac:dyDescent="0.2">
      <c r="D483" t="s">
        <v>20</v>
      </c>
      <c r="E483">
        <v>160</v>
      </c>
    </row>
    <row r="484" spans="4:5" x14ac:dyDescent="0.2">
      <c r="D484" t="s">
        <v>20</v>
      </c>
      <c r="E484">
        <v>1467</v>
      </c>
    </row>
    <row r="485" spans="4:5" x14ac:dyDescent="0.2">
      <c r="D485" t="s">
        <v>20</v>
      </c>
      <c r="E485">
        <v>2662</v>
      </c>
    </row>
    <row r="486" spans="4:5" x14ac:dyDescent="0.2">
      <c r="D486" t="s">
        <v>20</v>
      </c>
      <c r="E486">
        <v>452</v>
      </c>
    </row>
    <row r="487" spans="4:5" x14ac:dyDescent="0.2">
      <c r="D487" t="s">
        <v>20</v>
      </c>
      <c r="E487">
        <v>158</v>
      </c>
    </row>
    <row r="488" spans="4:5" x14ac:dyDescent="0.2">
      <c r="D488" t="s">
        <v>20</v>
      </c>
      <c r="E488">
        <v>225</v>
      </c>
    </row>
    <row r="489" spans="4:5" x14ac:dyDescent="0.2">
      <c r="D489" t="s">
        <v>20</v>
      </c>
      <c r="E489">
        <v>65</v>
      </c>
    </row>
    <row r="490" spans="4:5" x14ac:dyDescent="0.2">
      <c r="D490" t="s">
        <v>20</v>
      </c>
      <c r="E490">
        <v>163</v>
      </c>
    </row>
    <row r="491" spans="4:5" x14ac:dyDescent="0.2">
      <c r="D491" t="s">
        <v>20</v>
      </c>
      <c r="E491">
        <v>85</v>
      </c>
    </row>
    <row r="492" spans="4:5" x14ac:dyDescent="0.2">
      <c r="D492" t="s">
        <v>20</v>
      </c>
      <c r="E492">
        <v>217</v>
      </c>
    </row>
    <row r="493" spans="4:5" x14ac:dyDescent="0.2">
      <c r="D493" t="s">
        <v>20</v>
      </c>
      <c r="E493">
        <v>150</v>
      </c>
    </row>
    <row r="494" spans="4:5" x14ac:dyDescent="0.2">
      <c r="D494" t="s">
        <v>20</v>
      </c>
      <c r="E494">
        <v>3272</v>
      </c>
    </row>
    <row r="495" spans="4:5" x14ac:dyDescent="0.2">
      <c r="D495" t="s">
        <v>20</v>
      </c>
      <c r="E495">
        <v>300</v>
      </c>
    </row>
    <row r="496" spans="4:5" x14ac:dyDescent="0.2">
      <c r="D496" t="s">
        <v>20</v>
      </c>
      <c r="E496">
        <v>126</v>
      </c>
    </row>
    <row r="497" spans="4:5" x14ac:dyDescent="0.2">
      <c r="D497" t="s">
        <v>20</v>
      </c>
      <c r="E497">
        <v>2320</v>
      </c>
    </row>
    <row r="498" spans="4:5" x14ac:dyDescent="0.2">
      <c r="D498" t="s">
        <v>20</v>
      </c>
      <c r="E498">
        <v>81</v>
      </c>
    </row>
    <row r="499" spans="4:5" x14ac:dyDescent="0.2">
      <c r="D499" t="s">
        <v>20</v>
      </c>
      <c r="E499">
        <v>1887</v>
      </c>
    </row>
    <row r="500" spans="4:5" x14ac:dyDescent="0.2">
      <c r="D500" t="s">
        <v>20</v>
      </c>
      <c r="E500">
        <v>4358</v>
      </c>
    </row>
    <row r="501" spans="4:5" x14ac:dyDescent="0.2">
      <c r="D501" t="s">
        <v>20</v>
      </c>
      <c r="E501">
        <v>53</v>
      </c>
    </row>
    <row r="502" spans="4:5" x14ac:dyDescent="0.2">
      <c r="D502" t="s">
        <v>20</v>
      </c>
      <c r="E502">
        <v>2414</v>
      </c>
    </row>
    <row r="503" spans="4:5" x14ac:dyDescent="0.2">
      <c r="D503" t="s">
        <v>20</v>
      </c>
      <c r="E503">
        <v>80</v>
      </c>
    </row>
    <row r="504" spans="4:5" x14ac:dyDescent="0.2">
      <c r="D504" t="s">
        <v>20</v>
      </c>
      <c r="E504">
        <v>193</v>
      </c>
    </row>
    <row r="505" spans="4:5" x14ac:dyDescent="0.2">
      <c r="D505" t="s">
        <v>20</v>
      </c>
      <c r="E505">
        <v>52</v>
      </c>
    </row>
    <row r="506" spans="4:5" x14ac:dyDescent="0.2">
      <c r="D506" t="s">
        <v>20</v>
      </c>
      <c r="E506">
        <v>290</v>
      </c>
    </row>
    <row r="507" spans="4:5" x14ac:dyDescent="0.2">
      <c r="D507" t="s">
        <v>20</v>
      </c>
      <c r="E507">
        <v>122</v>
      </c>
    </row>
    <row r="508" spans="4:5" x14ac:dyDescent="0.2">
      <c r="D508" t="s">
        <v>20</v>
      </c>
      <c r="E508">
        <v>1470</v>
      </c>
    </row>
    <row r="509" spans="4:5" x14ac:dyDescent="0.2">
      <c r="D509" t="s">
        <v>20</v>
      </c>
      <c r="E509">
        <v>165</v>
      </c>
    </row>
    <row r="510" spans="4:5" x14ac:dyDescent="0.2">
      <c r="D510" t="s">
        <v>20</v>
      </c>
      <c r="E510">
        <v>182</v>
      </c>
    </row>
    <row r="511" spans="4:5" x14ac:dyDescent="0.2">
      <c r="D511" t="s">
        <v>20</v>
      </c>
      <c r="E511">
        <v>199</v>
      </c>
    </row>
    <row r="512" spans="4:5" x14ac:dyDescent="0.2">
      <c r="D512" t="s">
        <v>20</v>
      </c>
      <c r="E512">
        <v>56</v>
      </c>
    </row>
    <row r="513" spans="4:5" x14ac:dyDescent="0.2">
      <c r="D513" t="s">
        <v>20</v>
      </c>
      <c r="E513">
        <v>1460</v>
      </c>
    </row>
    <row r="514" spans="4:5" x14ac:dyDescent="0.2">
      <c r="D514" t="s">
        <v>20</v>
      </c>
      <c r="E514">
        <v>123</v>
      </c>
    </row>
    <row r="515" spans="4:5" x14ac:dyDescent="0.2">
      <c r="D515" t="s">
        <v>20</v>
      </c>
      <c r="E515">
        <v>159</v>
      </c>
    </row>
    <row r="516" spans="4:5" x14ac:dyDescent="0.2">
      <c r="D516" t="s">
        <v>20</v>
      </c>
      <c r="E516">
        <v>110</v>
      </c>
    </row>
    <row r="517" spans="4:5" x14ac:dyDescent="0.2">
      <c r="D517" t="s">
        <v>20</v>
      </c>
      <c r="E517">
        <v>236</v>
      </c>
    </row>
    <row r="518" spans="4:5" x14ac:dyDescent="0.2">
      <c r="D518" t="s">
        <v>20</v>
      </c>
      <c r="E518">
        <v>191</v>
      </c>
    </row>
    <row r="519" spans="4:5" x14ac:dyDescent="0.2">
      <c r="D519" t="s">
        <v>20</v>
      </c>
      <c r="E519">
        <v>3934</v>
      </c>
    </row>
    <row r="520" spans="4:5" x14ac:dyDescent="0.2">
      <c r="D520" t="s">
        <v>20</v>
      </c>
      <c r="E520">
        <v>80</v>
      </c>
    </row>
    <row r="521" spans="4:5" x14ac:dyDescent="0.2">
      <c r="D521" t="s">
        <v>20</v>
      </c>
      <c r="E521">
        <v>462</v>
      </c>
    </row>
    <row r="522" spans="4:5" x14ac:dyDescent="0.2">
      <c r="D522" t="s">
        <v>20</v>
      </c>
      <c r="E522">
        <v>179</v>
      </c>
    </row>
    <row r="523" spans="4:5" x14ac:dyDescent="0.2">
      <c r="D523" t="s">
        <v>20</v>
      </c>
      <c r="E523">
        <v>1866</v>
      </c>
    </row>
    <row r="524" spans="4:5" x14ac:dyDescent="0.2">
      <c r="D524" t="s">
        <v>20</v>
      </c>
      <c r="E524">
        <v>156</v>
      </c>
    </row>
    <row r="525" spans="4:5" x14ac:dyDescent="0.2">
      <c r="D525" t="s">
        <v>20</v>
      </c>
      <c r="E525">
        <v>255</v>
      </c>
    </row>
    <row r="526" spans="4:5" x14ac:dyDescent="0.2">
      <c r="D526" t="s">
        <v>20</v>
      </c>
      <c r="E526">
        <v>2261</v>
      </c>
    </row>
    <row r="527" spans="4:5" x14ac:dyDescent="0.2">
      <c r="D527" t="s">
        <v>20</v>
      </c>
      <c r="E527">
        <v>40</v>
      </c>
    </row>
    <row r="528" spans="4:5" x14ac:dyDescent="0.2">
      <c r="D528" t="s">
        <v>20</v>
      </c>
      <c r="E528">
        <v>2289</v>
      </c>
    </row>
    <row r="529" spans="4:5" x14ac:dyDescent="0.2">
      <c r="D529" t="s">
        <v>20</v>
      </c>
      <c r="E529">
        <v>65</v>
      </c>
    </row>
    <row r="530" spans="4:5" x14ac:dyDescent="0.2">
      <c r="D530" t="s">
        <v>20</v>
      </c>
      <c r="E530">
        <v>3777</v>
      </c>
    </row>
    <row r="531" spans="4:5" x14ac:dyDescent="0.2">
      <c r="D531" t="s">
        <v>20</v>
      </c>
      <c r="E531">
        <v>184</v>
      </c>
    </row>
    <row r="532" spans="4:5" x14ac:dyDescent="0.2">
      <c r="D532" t="s">
        <v>20</v>
      </c>
      <c r="E532">
        <v>85</v>
      </c>
    </row>
    <row r="533" spans="4:5" x14ac:dyDescent="0.2">
      <c r="D533" t="s">
        <v>20</v>
      </c>
      <c r="E533">
        <v>144</v>
      </c>
    </row>
    <row r="534" spans="4:5" x14ac:dyDescent="0.2">
      <c r="D534" t="s">
        <v>20</v>
      </c>
      <c r="E534">
        <v>1902</v>
      </c>
    </row>
    <row r="535" spans="4:5" x14ac:dyDescent="0.2">
      <c r="D535" t="s">
        <v>20</v>
      </c>
      <c r="E535">
        <v>105</v>
      </c>
    </row>
    <row r="536" spans="4:5" x14ac:dyDescent="0.2">
      <c r="D536" t="s">
        <v>20</v>
      </c>
      <c r="E536">
        <v>132</v>
      </c>
    </row>
    <row r="537" spans="4:5" x14ac:dyDescent="0.2">
      <c r="D537" t="s">
        <v>20</v>
      </c>
      <c r="E537">
        <v>96</v>
      </c>
    </row>
    <row r="538" spans="4:5" x14ac:dyDescent="0.2">
      <c r="D538" t="s">
        <v>20</v>
      </c>
      <c r="E538">
        <v>114</v>
      </c>
    </row>
    <row r="539" spans="4:5" x14ac:dyDescent="0.2">
      <c r="D539" t="s">
        <v>20</v>
      </c>
      <c r="E539">
        <v>203</v>
      </c>
    </row>
    <row r="540" spans="4:5" x14ac:dyDescent="0.2">
      <c r="D540" t="s">
        <v>20</v>
      </c>
      <c r="E540">
        <v>1559</v>
      </c>
    </row>
    <row r="541" spans="4:5" x14ac:dyDescent="0.2">
      <c r="D541" t="s">
        <v>20</v>
      </c>
      <c r="E541">
        <v>1548</v>
      </c>
    </row>
    <row r="542" spans="4:5" x14ac:dyDescent="0.2">
      <c r="D542" t="s">
        <v>20</v>
      </c>
      <c r="E542">
        <v>80</v>
      </c>
    </row>
    <row r="543" spans="4:5" x14ac:dyDescent="0.2">
      <c r="D543" t="s">
        <v>20</v>
      </c>
      <c r="E543">
        <v>131</v>
      </c>
    </row>
    <row r="544" spans="4:5" x14ac:dyDescent="0.2">
      <c r="D544" t="s">
        <v>20</v>
      </c>
      <c r="E544">
        <v>112</v>
      </c>
    </row>
    <row r="545" spans="4:5" x14ac:dyDescent="0.2">
      <c r="D545" t="s">
        <v>20</v>
      </c>
      <c r="E545">
        <v>155</v>
      </c>
    </row>
    <row r="546" spans="4:5" x14ac:dyDescent="0.2">
      <c r="D546" t="s">
        <v>20</v>
      </c>
      <c r="E546">
        <v>266</v>
      </c>
    </row>
    <row r="547" spans="4:5" x14ac:dyDescent="0.2">
      <c r="D547" t="s">
        <v>20</v>
      </c>
      <c r="E547">
        <v>155</v>
      </c>
    </row>
    <row r="548" spans="4:5" x14ac:dyDescent="0.2">
      <c r="D548" t="s">
        <v>20</v>
      </c>
      <c r="E548">
        <v>207</v>
      </c>
    </row>
    <row r="549" spans="4:5" x14ac:dyDescent="0.2">
      <c r="D549" t="s">
        <v>20</v>
      </c>
      <c r="E549">
        <v>245</v>
      </c>
    </row>
    <row r="550" spans="4:5" x14ac:dyDescent="0.2">
      <c r="D550" t="s">
        <v>20</v>
      </c>
      <c r="E550">
        <v>1573</v>
      </c>
    </row>
    <row r="551" spans="4:5" x14ac:dyDescent="0.2">
      <c r="D551" t="s">
        <v>20</v>
      </c>
      <c r="E551">
        <v>114</v>
      </c>
    </row>
    <row r="552" spans="4:5" x14ac:dyDescent="0.2">
      <c r="D552" t="s">
        <v>20</v>
      </c>
      <c r="E552">
        <v>93</v>
      </c>
    </row>
    <row r="553" spans="4:5" x14ac:dyDescent="0.2">
      <c r="D553" t="s">
        <v>20</v>
      </c>
      <c r="E553">
        <v>1681</v>
      </c>
    </row>
    <row r="554" spans="4:5" x14ac:dyDescent="0.2">
      <c r="D554" t="s">
        <v>20</v>
      </c>
      <c r="E554">
        <v>32</v>
      </c>
    </row>
    <row r="555" spans="4:5" x14ac:dyDescent="0.2">
      <c r="D555" t="s">
        <v>20</v>
      </c>
      <c r="E555">
        <v>135</v>
      </c>
    </row>
    <row r="556" spans="4:5" x14ac:dyDescent="0.2">
      <c r="D556" t="s">
        <v>20</v>
      </c>
      <c r="E556">
        <v>140</v>
      </c>
    </row>
    <row r="557" spans="4:5" x14ac:dyDescent="0.2">
      <c r="D557" t="s">
        <v>20</v>
      </c>
      <c r="E557">
        <v>92</v>
      </c>
    </row>
    <row r="558" spans="4:5" x14ac:dyDescent="0.2">
      <c r="D558" t="s">
        <v>20</v>
      </c>
      <c r="E558">
        <v>1015</v>
      </c>
    </row>
    <row r="559" spans="4:5" x14ac:dyDescent="0.2">
      <c r="D559" t="s">
        <v>20</v>
      </c>
      <c r="E559">
        <v>323</v>
      </c>
    </row>
    <row r="560" spans="4:5" x14ac:dyDescent="0.2">
      <c r="D560" t="s">
        <v>20</v>
      </c>
      <c r="E560">
        <v>2326</v>
      </c>
    </row>
    <row r="561" spans="4:5" x14ac:dyDescent="0.2">
      <c r="D561" t="s">
        <v>20</v>
      </c>
      <c r="E561">
        <v>381</v>
      </c>
    </row>
    <row r="562" spans="4:5" x14ac:dyDescent="0.2">
      <c r="D562" t="s">
        <v>20</v>
      </c>
      <c r="E562">
        <v>480</v>
      </c>
    </row>
    <row r="563" spans="4:5" x14ac:dyDescent="0.2">
      <c r="D563" t="s">
        <v>20</v>
      </c>
      <c r="E563">
        <v>226</v>
      </c>
    </row>
    <row r="564" spans="4:5" x14ac:dyDescent="0.2">
      <c r="D564" t="s">
        <v>20</v>
      </c>
      <c r="E564">
        <v>241</v>
      </c>
    </row>
    <row r="565" spans="4:5" x14ac:dyDescent="0.2">
      <c r="D565" t="s">
        <v>20</v>
      </c>
      <c r="E565">
        <v>132</v>
      </c>
    </row>
    <row r="566" spans="4:5" x14ac:dyDescent="0.2">
      <c r="D566" t="s">
        <v>20</v>
      </c>
      <c r="E566">
        <v>2043</v>
      </c>
    </row>
  </sheetData>
  <conditionalFormatting sqref="D1:D1048141">
    <cfRule type="containsText" dxfId="11" priority="7" operator="containsText" text="canceled">
      <formula>NOT(ISERROR(SEARCH("canceled",D1)))</formula>
    </cfRule>
    <cfRule type="containsText" dxfId="10" priority="8" operator="containsText" text="live">
      <formula>NOT(ISERROR(SEARCH("live",D1)))</formula>
    </cfRule>
    <cfRule type="containsText" dxfId="9" priority="9" operator="containsText" text="canceled">
      <formula>NOT(ISERROR(SEARCH("canceled",D1)))</formula>
    </cfRule>
    <cfRule type="containsText" dxfId="8" priority="10" operator="containsText" text="cancelled">
      <formula>NOT(ISERROR(SEARCH("cancelled",D1)))</formula>
    </cfRule>
    <cfRule type="containsText" dxfId="7" priority="11" operator="containsText" text="failed">
      <formula>NOT(ISERROR(SEARCH("failed",D1)))</formula>
    </cfRule>
    <cfRule type="containsText" dxfId="6" priority="12" operator="containsText" text="successful">
      <formula>NOT(ISERROR(SEARCH("successful",D1)))</formula>
    </cfRule>
  </conditionalFormatting>
  <conditionalFormatting sqref="F1:F1047940">
    <cfRule type="containsText" dxfId="5" priority="1" operator="containsText" text="canceled">
      <formula>NOT(ISERROR(SEARCH("canceled",F1)))</formula>
    </cfRule>
    <cfRule type="containsText" dxfId="4" priority="2" operator="containsText" text="live">
      <formula>NOT(ISERROR(SEARCH("live",F1)))</formula>
    </cfRule>
    <cfRule type="containsText" dxfId="3" priority="3" operator="containsText" text="canceled">
      <formula>NOT(ISERROR(SEARCH("canceled",F1)))</formula>
    </cfRule>
    <cfRule type="containsText" dxfId="2" priority="4" operator="containsText" text="cancelled">
      <formula>NOT(ISERROR(SEARCH("cancelled",F1)))</formula>
    </cfRule>
    <cfRule type="containsText" dxfId="1" priority="5" operator="containsText" text="failed">
      <formula>NOT(ISERROR(SEARCH("failed",F1)))</formula>
    </cfRule>
    <cfRule type="containsText" dxfId="0" priority="6" operator="containsText" text="successful">
      <formula>NOT(ISERROR(SEARCH("successful",F1)))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Alexia Guevara</cp:lastModifiedBy>
  <dcterms:created xsi:type="dcterms:W3CDTF">2021-09-29T18:52:28Z</dcterms:created>
  <dcterms:modified xsi:type="dcterms:W3CDTF">2023-06-16T04:44:22Z</dcterms:modified>
</cp:coreProperties>
</file>